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india\InputData\fuels\BFPaT\"/>
    </mc:Choice>
  </mc:AlternateContent>
  <bookViews>
    <workbookView xWindow="390" yWindow="390" windowWidth="17265" windowHeight="16200"/>
    <workbookView xWindow="735" yWindow="735" windowWidth="17265" windowHeight="16200" firstSheet="55" activeTab="56"/>
  </bookViews>
  <sheets>
    <sheet name="About" sheetId="4" r:id="rId1"/>
    <sheet name="Tax Data&gt;" sheetId="92" r:id="rId2"/>
    <sheet name="Petroleum &amp; Diesel Prices" sheetId="80" r:id="rId3"/>
    <sheet name="Tax Rates" sheetId="81" r:id="rId4"/>
    <sheet name="Electricity Tax Rates" sheetId="82" r:id="rId5"/>
    <sheet name="Electricity Tariffs and Consump" sheetId="83" r:id="rId6"/>
    <sheet name="Petroleum Products Consumption" sheetId="84" r:id="rId7"/>
    <sheet name="NG Sales" sheetId="85" r:id="rId8"/>
    <sheet name="Crude Oil Production" sheetId="86" r:id="rId9"/>
    <sheet name="Coal &amp; Lignite" sheetId="87" r:id="rId10"/>
    <sheet name="Fuel Oil &amp; LPG" sheetId="88" r:id="rId11"/>
    <sheet name="Start Year Taxes" sheetId="89" r:id="rId12"/>
    <sheet name="Tax_Share of Price" sheetId="90" r:id="rId13"/>
    <sheet name="Total Fuel Cost&gt;" sheetId="93" r:id="rId14"/>
    <sheet name="Conversion Factors" sheetId="62" r:id="rId15"/>
    <sheet name="AEO Table 73" sheetId="63" r:id="rId16"/>
    <sheet name="Electricity" sheetId="64" r:id="rId17"/>
    <sheet name="Coal and Lignite" sheetId="65" r:id="rId18"/>
    <sheet name="Consumption of Coal&amp;Lignite" sheetId="66" r:id="rId19"/>
    <sheet name="NE Population" sheetId="67" r:id="rId20"/>
    <sheet name="Natural Gas" sheetId="68" r:id="rId21"/>
    <sheet name="LPG" sheetId="69" r:id="rId22"/>
    <sheet name="Nuclear Fuel" sheetId="70" r:id="rId23"/>
    <sheet name="Biomass" sheetId="71" r:id="rId24"/>
    <sheet name="Petro Gasoline &amp; Diesel" sheetId="72" r:id="rId25"/>
    <sheet name="Bio gasoline" sheetId="73" r:id="rId26"/>
    <sheet name="Kerosene" sheetId="74" r:id="rId27"/>
    <sheet name="Jet Fuel" sheetId="75" r:id="rId28"/>
    <sheet name="Crude Oil" sheetId="76" r:id="rId29"/>
    <sheet name="Heavy Fuel Oil" sheetId="77" r:id="rId30"/>
    <sheet name="Municipal Solid Waste" sheetId="78" r:id="rId31"/>
    <sheet name="Start Year Prices" sheetId="79" r:id="rId32"/>
    <sheet name="AEO Table 3" sheetId="22" r:id="rId33"/>
    <sheet name="AEO Table 12" sheetId="35" r:id="rId34"/>
    <sheet name="Total Fuel Prices" sheetId="91" r:id="rId35"/>
    <sheet name="Pretax &gt;" sheetId="60" r:id="rId36"/>
    <sheet name="BFPaT-pretax-electricity" sheetId="5" r:id="rId37"/>
    <sheet name="BFPaT-pretax-coal" sheetId="6" r:id="rId38"/>
    <sheet name="BFPaT-pretax-natgas" sheetId="7" r:id="rId39"/>
    <sheet name="BFPaT-pretax-nuclear" sheetId="15" r:id="rId40"/>
    <sheet name="BFPaT-pretax-hydro" sheetId="25" r:id="rId41"/>
    <sheet name="BFPaT-pretax-wind" sheetId="26" r:id="rId42"/>
    <sheet name="BFPaT-pretax-solar" sheetId="27" r:id="rId43"/>
    <sheet name="BFPaT-pretax-biomass" sheetId="16" r:id="rId44"/>
    <sheet name="BFPaT-pretax-petgas" sheetId="9" r:id="rId45"/>
    <sheet name="BFPaT-pretax-petdies" sheetId="10" r:id="rId46"/>
    <sheet name="BFPaT-pretax-biogas" sheetId="11" r:id="rId47"/>
    <sheet name="BFPaT-pretax-biodies" sheetId="17" r:id="rId48"/>
    <sheet name="BFPaT-pretax-jetkerosene" sheetId="12" r:id="rId49"/>
    <sheet name="BFPaT-pretax-heat" sheetId="18" r:id="rId50"/>
    <sheet name="BFPaT-pretax-lignite" sheetId="23" r:id="rId51"/>
    <sheet name="BFPaT-pretax-geothermal" sheetId="28" r:id="rId52"/>
    <sheet name="BFPaT-pretax-crude" sheetId="30" r:id="rId53"/>
    <sheet name="BFPaT-pretax-heavyfueloil" sheetId="31" r:id="rId54"/>
    <sheet name="BFPaT-pretax-lpgpropbut" sheetId="32" r:id="rId55"/>
    <sheet name="BFPaT-pretax-msw" sheetId="33" r:id="rId56"/>
    <sheet name="BFPaT-pretax-hydrogen" sheetId="34" r:id="rId57"/>
    <sheet name="Fuel Tax &gt;" sheetId="61" r:id="rId58"/>
    <sheet name="BFPaT-fueltax-electricity" sheetId="39" r:id="rId59"/>
    <sheet name="BFPaT-fueltax-coal" sheetId="40" r:id="rId60"/>
    <sheet name="BFPaT-fueltax-natgas" sheetId="41" r:id="rId61"/>
    <sheet name="BFPaT-fueltax-nuclear" sheetId="42" r:id="rId62"/>
    <sheet name="BFPaT-fueltax-hydro" sheetId="43" r:id="rId63"/>
    <sheet name="BFPaT-fueltax-wind" sheetId="44" r:id="rId64"/>
    <sheet name="BFPaT-fueltax-solar" sheetId="45" r:id="rId65"/>
    <sheet name="BFPaT-fueltax-biomass" sheetId="46" r:id="rId66"/>
    <sheet name="BFPaT-fueltax-petgas" sheetId="47" r:id="rId67"/>
    <sheet name="BFPaT-fueltax-petdies" sheetId="48" r:id="rId68"/>
    <sheet name="BFPaT-fueltax-biogas" sheetId="49" r:id="rId69"/>
    <sheet name="BFPaT-fueltax-biodies" sheetId="50" r:id="rId70"/>
    <sheet name="BFPaT-fueltax-jetkerosene" sheetId="51" r:id="rId71"/>
    <sheet name="BFPaT-fueltax-heat" sheetId="52" r:id="rId72"/>
    <sheet name="BFPaT-fueltax-lignite" sheetId="54" r:id="rId73"/>
    <sheet name="BFPaT-fueltax-geothermal" sheetId="53" r:id="rId74"/>
    <sheet name="BFPaT-fueltax-crude" sheetId="55" r:id="rId75"/>
    <sheet name="BFPaT-fueltax-heavyfueloil" sheetId="56" r:id="rId76"/>
    <sheet name="BFPaT-fueltax-lpgpropbut" sheetId="57" r:id="rId77"/>
    <sheet name="BFPaT-fueltax-msw" sheetId="58" r:id="rId78"/>
    <sheet name="BFPaT-fueltax-hydrogen" sheetId="59" r:id="rId79"/>
  </sheets>
  <externalReferences>
    <externalReference r:id="rId80"/>
  </externalReferences>
  <definedNames>
    <definedName name="dollars_2019_2012">About!$A$234</definedName>
    <definedName name="gal_per_barrel">[1]About!$A$40</definedName>
    <definedName name="lignite_multiplier" localSheetId="15">#REF!</definedName>
    <definedName name="lignite_multiplier" localSheetId="25">#REF!</definedName>
    <definedName name="lignite_multiplier" localSheetId="23">#REF!</definedName>
    <definedName name="lignite_multiplier" localSheetId="17">#REF!</definedName>
    <definedName name="lignite_multiplier" localSheetId="18">#REF!</definedName>
    <definedName name="lignite_multiplier" localSheetId="14">#REF!</definedName>
    <definedName name="lignite_multiplier" localSheetId="28">#REF!</definedName>
    <definedName name="lignite_multiplier" localSheetId="16">#REF!</definedName>
    <definedName name="lignite_multiplier" localSheetId="29">#REF!</definedName>
    <definedName name="lignite_multiplier" localSheetId="27">#REF!</definedName>
    <definedName name="lignite_multiplier" localSheetId="26">#REF!</definedName>
    <definedName name="lignite_multiplier" localSheetId="21">#REF!</definedName>
    <definedName name="lignite_multiplier" localSheetId="30">#REF!</definedName>
    <definedName name="lignite_multiplier" localSheetId="20">#REF!</definedName>
    <definedName name="lignite_multiplier" localSheetId="19">#REF!</definedName>
    <definedName name="lignite_multiplier" localSheetId="22">#REF!</definedName>
    <definedName name="lignite_multiplier" localSheetId="24">#REF!</definedName>
    <definedName name="lignite_multiplier" localSheetId="31">#REF!</definedName>
    <definedName name="lignite_multiplier">#REF!</definedName>
    <definedName name="nonlignite_multiplier" localSheetId="15">#REF!</definedName>
    <definedName name="nonlignite_multiplier" localSheetId="25">#REF!</definedName>
    <definedName name="nonlignite_multiplier" localSheetId="23">#REF!</definedName>
    <definedName name="nonlignite_multiplier" localSheetId="17">#REF!</definedName>
    <definedName name="nonlignite_multiplier" localSheetId="18">#REF!</definedName>
    <definedName name="nonlignite_multiplier" localSheetId="14">#REF!</definedName>
    <definedName name="nonlignite_multiplier" localSheetId="28">#REF!</definedName>
    <definedName name="nonlignite_multiplier" localSheetId="16">#REF!</definedName>
    <definedName name="nonlignite_multiplier" localSheetId="29">#REF!</definedName>
    <definedName name="nonlignite_multiplier" localSheetId="27">#REF!</definedName>
    <definedName name="nonlignite_multiplier" localSheetId="26">#REF!</definedName>
    <definedName name="nonlignite_multiplier" localSheetId="21">#REF!</definedName>
    <definedName name="nonlignite_multiplier" localSheetId="30">#REF!</definedName>
    <definedName name="nonlignite_multiplier" localSheetId="20">#REF!</definedName>
    <definedName name="nonlignite_multiplier" localSheetId="19">#REF!</definedName>
    <definedName name="nonlignite_multiplier" localSheetId="22">#REF!</definedName>
    <definedName name="nonlignite_multiplier" localSheetId="24">#REF!</definedName>
    <definedName name="nonlignite_multiplier" localSheetId="31">#REF!</definedName>
    <definedName name="nonlignite_multiplier">#REF!</definedName>
    <definedName name="tax_fuel_labels">'Tax_Share of Price'!$A$2:$A$22</definedName>
    <definedName name="Tax_share">'Tax_Share of Price'!$B$2:$AI$22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9" l="1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I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AH3" i="39"/>
  <c r="AI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Z4" i="39"/>
  <c r="AA4" i="39"/>
  <c r="AB4" i="39"/>
  <c r="AC4" i="39"/>
  <c r="AD4" i="39"/>
  <c r="AE4" i="39"/>
  <c r="AF4" i="39"/>
  <c r="AG4" i="39"/>
  <c r="AH4" i="39"/>
  <c r="AI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AF5" i="39"/>
  <c r="AG5" i="39"/>
  <c r="AH5" i="39"/>
  <c r="AI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Z6" i="39"/>
  <c r="AA6" i="39"/>
  <c r="AB6" i="39"/>
  <c r="AC6" i="39"/>
  <c r="AD6" i="39"/>
  <c r="AE6" i="39"/>
  <c r="AF6" i="39"/>
  <c r="AG6" i="39"/>
  <c r="AH6" i="39"/>
  <c r="AI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Z7" i="39"/>
  <c r="AA7" i="39"/>
  <c r="AB7" i="39"/>
  <c r="AC7" i="39"/>
  <c r="AD7" i="39"/>
  <c r="AE7" i="39"/>
  <c r="AF7" i="39"/>
  <c r="AG7" i="39"/>
  <c r="AH7" i="39"/>
  <c r="AI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B3" i="39"/>
  <c r="B4" i="39"/>
  <c r="B5" i="39"/>
  <c r="B6" i="39"/>
  <c r="B7" i="39"/>
  <c r="B8" i="39"/>
  <c r="B9" i="39"/>
  <c r="B2" i="39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B5" i="5"/>
  <c r="B6" i="5"/>
  <c r="B7" i="5"/>
  <c r="B8" i="5"/>
  <c r="B9" i="5"/>
  <c r="B4" i="5"/>
  <c r="B3" i="5"/>
  <c r="B2" i="5"/>
  <c r="B132" i="91"/>
  <c r="B131" i="91"/>
  <c r="E11" i="79"/>
  <c r="D11" i="79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B4" i="7"/>
  <c r="B5" i="7"/>
  <c r="B8" i="91" l="1"/>
  <c r="AI9" i="59" l="1"/>
  <c r="AH9" i="59"/>
  <c r="AG9" i="59"/>
  <c r="AF9" i="59"/>
  <c r="AE9" i="59"/>
  <c r="AD9" i="59"/>
  <c r="AC9" i="59"/>
  <c r="AB9" i="59"/>
  <c r="AA9" i="59"/>
  <c r="Z9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AI8" i="59"/>
  <c r="AH8" i="59"/>
  <c r="AG8" i="59"/>
  <c r="AF8" i="59"/>
  <c r="AE8" i="59"/>
  <c r="AD8" i="59"/>
  <c r="AC8" i="59"/>
  <c r="AB8" i="59"/>
  <c r="AA8" i="59"/>
  <c r="Z8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AI7" i="59"/>
  <c r="AH7" i="59"/>
  <c r="AG7" i="59"/>
  <c r="AF7" i="59"/>
  <c r="AE7" i="59"/>
  <c r="AD7" i="59"/>
  <c r="AC7" i="59"/>
  <c r="AB7" i="59"/>
  <c r="AA7" i="59"/>
  <c r="Z7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AI6" i="59"/>
  <c r="AH6" i="59"/>
  <c r="AG6" i="59"/>
  <c r="AF6" i="59"/>
  <c r="AE6" i="59"/>
  <c r="AD6" i="59"/>
  <c r="AC6" i="59"/>
  <c r="AB6" i="59"/>
  <c r="AA6" i="59"/>
  <c r="Z6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AI5" i="59"/>
  <c r="AH5" i="59"/>
  <c r="AG5" i="59"/>
  <c r="AF5" i="59"/>
  <c r="AE5" i="59"/>
  <c r="AD5" i="59"/>
  <c r="AC5" i="59"/>
  <c r="AB5" i="59"/>
  <c r="AA5" i="59"/>
  <c r="Z5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AI4" i="59"/>
  <c r="AH4" i="59"/>
  <c r="AG4" i="59"/>
  <c r="AF4" i="59"/>
  <c r="AE4" i="59"/>
  <c r="AD4" i="59"/>
  <c r="AC4" i="59"/>
  <c r="AB4" i="59"/>
  <c r="AA4" i="59"/>
  <c r="Z4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AI3" i="59"/>
  <c r="AH3" i="59"/>
  <c r="AG3" i="59"/>
  <c r="AF3" i="59"/>
  <c r="AE3" i="59"/>
  <c r="AD3" i="59"/>
  <c r="AC3" i="59"/>
  <c r="AB3" i="59"/>
  <c r="AA3" i="59"/>
  <c r="Z3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AI2" i="59"/>
  <c r="AH2" i="59"/>
  <c r="AG2" i="59"/>
  <c r="AF2" i="59"/>
  <c r="AE2" i="59"/>
  <c r="AD2" i="59"/>
  <c r="AC2" i="59"/>
  <c r="AB2" i="59"/>
  <c r="AA2" i="59"/>
  <c r="Z2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AI9" i="58"/>
  <c r="AH9" i="58"/>
  <c r="AG9" i="58"/>
  <c r="AF9" i="58"/>
  <c r="AE9" i="58"/>
  <c r="AD9" i="58"/>
  <c r="AC9" i="58"/>
  <c r="AB9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AI8" i="58"/>
  <c r="AH8" i="58"/>
  <c r="AG8" i="58"/>
  <c r="AF8" i="58"/>
  <c r="AE8" i="58"/>
  <c r="AD8" i="58"/>
  <c r="AC8" i="58"/>
  <c r="AB8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AI7" i="58"/>
  <c r="AH7" i="58"/>
  <c r="AG7" i="58"/>
  <c r="AF7" i="58"/>
  <c r="AE7" i="58"/>
  <c r="AD7" i="58"/>
  <c r="AC7" i="58"/>
  <c r="AB7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AI6" i="58"/>
  <c r="AH6" i="58"/>
  <c r="AG6" i="58"/>
  <c r="AF6" i="58"/>
  <c r="AE6" i="58"/>
  <c r="AD6" i="58"/>
  <c r="AC6" i="58"/>
  <c r="AB6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AI5" i="58"/>
  <c r="AH5" i="58"/>
  <c r="AG5" i="58"/>
  <c r="AF5" i="58"/>
  <c r="AE5" i="58"/>
  <c r="AD5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AI4" i="58"/>
  <c r="AH4" i="58"/>
  <c r="AG4" i="58"/>
  <c r="AF4" i="58"/>
  <c r="AE4" i="58"/>
  <c r="AD4" i="58"/>
  <c r="AC4" i="58"/>
  <c r="AB4" i="58"/>
  <c r="AA4" i="58"/>
  <c r="Z4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AI3" i="58"/>
  <c r="AH3" i="58"/>
  <c r="AG3" i="58"/>
  <c r="AF3" i="58"/>
  <c r="AE3" i="58"/>
  <c r="AD3" i="58"/>
  <c r="AC3" i="58"/>
  <c r="AB3" i="58"/>
  <c r="AA3" i="58"/>
  <c r="Z3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AI2" i="58"/>
  <c r="AH2" i="58"/>
  <c r="AG2" i="58"/>
  <c r="AF2" i="58"/>
  <c r="AE2" i="58"/>
  <c r="AD2" i="58"/>
  <c r="AC2" i="58"/>
  <c r="AB2" i="58"/>
  <c r="AA2" i="58"/>
  <c r="Z2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AI9" i="57"/>
  <c r="AH9" i="57"/>
  <c r="AG9" i="57"/>
  <c r="AF9" i="57"/>
  <c r="AE9" i="57"/>
  <c r="AD9" i="57"/>
  <c r="AC9" i="57"/>
  <c r="AB9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AI8" i="57"/>
  <c r="AH8" i="57"/>
  <c r="AG8" i="57"/>
  <c r="AF8" i="57"/>
  <c r="AE8" i="57"/>
  <c r="AD8" i="57"/>
  <c r="AC8" i="57"/>
  <c r="AB8" i="57"/>
  <c r="AA8" i="57"/>
  <c r="Z8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AI7" i="57"/>
  <c r="AH7" i="57"/>
  <c r="AG7" i="57"/>
  <c r="AF7" i="57"/>
  <c r="AE7" i="57"/>
  <c r="AD7" i="57"/>
  <c r="AC7" i="57"/>
  <c r="AB7" i="57"/>
  <c r="AA7" i="57"/>
  <c r="Z7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AI6" i="57"/>
  <c r="AH6" i="57"/>
  <c r="AG6" i="57"/>
  <c r="AF6" i="57"/>
  <c r="AE6" i="57"/>
  <c r="AD6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AI5" i="57"/>
  <c r="AH5" i="57"/>
  <c r="AG5" i="57"/>
  <c r="AF5" i="57"/>
  <c r="AE5" i="57"/>
  <c r="AD5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AI4" i="57"/>
  <c r="AH4" i="57"/>
  <c r="AG4" i="57"/>
  <c r="AF4" i="57"/>
  <c r="AE4" i="57"/>
  <c r="AD4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I3" i="57"/>
  <c r="AH3" i="57"/>
  <c r="AG3" i="57"/>
  <c r="AF3" i="57"/>
  <c r="AE3" i="57"/>
  <c r="AD3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AI2" i="57"/>
  <c r="AH2" i="57"/>
  <c r="AG2" i="57"/>
  <c r="AF2" i="57"/>
  <c r="AE2" i="57"/>
  <c r="AD2" i="57"/>
  <c r="AC2" i="57"/>
  <c r="AB2" i="57"/>
  <c r="AA2" i="57"/>
  <c r="Z2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AI9" i="56"/>
  <c r="AH9" i="56"/>
  <c r="AG9" i="56"/>
  <c r="AF9" i="56"/>
  <c r="AE9" i="56"/>
  <c r="AD9" i="56"/>
  <c r="AC9" i="56"/>
  <c r="AB9" i="56"/>
  <c r="AA9" i="56"/>
  <c r="Z9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B9" i="56"/>
  <c r="AI8" i="56"/>
  <c r="AH8" i="56"/>
  <c r="AG8" i="56"/>
  <c r="AF8" i="56"/>
  <c r="AE8" i="56"/>
  <c r="AD8" i="56"/>
  <c r="AC8" i="56"/>
  <c r="AB8" i="56"/>
  <c r="AA8" i="56"/>
  <c r="Z8" i="56"/>
  <c r="Y8" i="56"/>
  <c r="X8" i="56"/>
  <c r="W8" i="56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AI7" i="56"/>
  <c r="AH7" i="56"/>
  <c r="AG7" i="56"/>
  <c r="AF7" i="56"/>
  <c r="AE7" i="56"/>
  <c r="AD7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I4" i="56"/>
  <c r="AH4" i="56"/>
  <c r="AG4" i="56"/>
  <c r="AF4" i="56"/>
  <c r="AE4" i="56"/>
  <c r="AD4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I3" i="56"/>
  <c r="AH3" i="56"/>
  <c r="AG3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I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AI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AI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I6" i="55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AI5" i="55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AI4" i="55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AI3" i="55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AI2" i="55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AI9" i="53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AI8" i="53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AI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B7" i="53"/>
  <c r="AI6" i="53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AI5" i="53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AI4" i="53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AI3" i="53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AI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AI9" i="54"/>
  <c r="AH9" i="54"/>
  <c r="AG9" i="54"/>
  <c r="AF9" i="54"/>
  <c r="AE9" i="54"/>
  <c r="AD9" i="54"/>
  <c r="AC9" i="54"/>
  <c r="AB9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I8" i="54"/>
  <c r="AH8" i="54"/>
  <c r="AG8" i="54"/>
  <c r="AF8" i="54"/>
  <c r="AE8" i="54"/>
  <c r="AD8" i="54"/>
  <c r="AC8" i="54"/>
  <c r="AB8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AI7" i="54"/>
  <c r="AH7" i="54"/>
  <c r="AG7" i="54"/>
  <c r="AF7" i="54"/>
  <c r="AE7" i="54"/>
  <c r="AD7" i="54"/>
  <c r="AC7" i="54"/>
  <c r="AB7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AI5" i="54"/>
  <c r="AH5" i="54"/>
  <c r="AG5" i="54"/>
  <c r="AF5" i="54"/>
  <c r="AE5" i="54"/>
  <c r="AD5" i="54"/>
  <c r="AC5" i="54"/>
  <c r="AB5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AI4" i="54"/>
  <c r="AH4" i="54"/>
  <c r="AG4" i="54"/>
  <c r="AF4" i="54"/>
  <c r="AE4" i="54"/>
  <c r="AD4" i="54"/>
  <c r="AC4" i="54"/>
  <c r="AB4" i="54"/>
  <c r="AA4" i="54"/>
  <c r="Z4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AI3" i="54"/>
  <c r="AH3" i="54"/>
  <c r="AG3" i="54"/>
  <c r="AF3" i="54"/>
  <c r="AE3" i="54"/>
  <c r="AD3" i="54"/>
  <c r="AC3" i="54"/>
  <c r="AB3" i="54"/>
  <c r="AA3" i="54"/>
  <c r="Z3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AI2" i="54"/>
  <c r="AH2" i="54"/>
  <c r="AG2" i="54"/>
  <c r="AF2" i="54"/>
  <c r="AE2" i="54"/>
  <c r="AD2" i="54"/>
  <c r="AC2" i="54"/>
  <c r="AB2" i="54"/>
  <c r="AA2" i="54"/>
  <c r="Z2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AI9" i="52"/>
  <c r="AH9" i="52"/>
  <c r="AG9" i="52"/>
  <c r="AF9" i="52"/>
  <c r="AE9" i="52"/>
  <c r="AD9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I8" i="52"/>
  <c r="AH8" i="52"/>
  <c r="AG8" i="52"/>
  <c r="AF8" i="52"/>
  <c r="AE8" i="52"/>
  <c r="AD8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I7" i="52"/>
  <c r="AH7" i="52"/>
  <c r="AG7" i="52"/>
  <c r="AF7" i="52"/>
  <c r="AE7" i="52"/>
  <c r="AD7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I6" i="52"/>
  <c r="AH6" i="52"/>
  <c r="AG6" i="52"/>
  <c r="AF6" i="52"/>
  <c r="AE6" i="52"/>
  <c r="AD6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I5" i="52"/>
  <c r="AH5" i="52"/>
  <c r="AG5" i="52"/>
  <c r="AF5" i="52"/>
  <c r="AE5" i="52"/>
  <c r="AD5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I4" i="52"/>
  <c r="AH4" i="52"/>
  <c r="AG4" i="52"/>
  <c r="AF4" i="52"/>
  <c r="AE4" i="52"/>
  <c r="AD4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I3" i="52"/>
  <c r="AH3" i="52"/>
  <c r="AG3" i="52"/>
  <c r="AF3" i="52"/>
  <c r="AE3" i="52"/>
  <c r="AD3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I2" i="52"/>
  <c r="AH2" i="52"/>
  <c r="AG2" i="52"/>
  <c r="AF2" i="52"/>
  <c r="AE2" i="52"/>
  <c r="AD2" i="52"/>
  <c r="AC2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AI9" i="51"/>
  <c r="AH9" i="51"/>
  <c r="AG9" i="51"/>
  <c r="AF9" i="51"/>
  <c r="AE9" i="51"/>
  <c r="AD9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AI8" i="51"/>
  <c r="AH8" i="51"/>
  <c r="AG8" i="51"/>
  <c r="AF8" i="51"/>
  <c r="AE8" i="51"/>
  <c r="AD8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AI7" i="51"/>
  <c r="AH7" i="51"/>
  <c r="AG7" i="51"/>
  <c r="AF7" i="51"/>
  <c r="AE7" i="51"/>
  <c r="AD7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AD5" i="51"/>
  <c r="AC5" i="51"/>
  <c r="V5" i="51"/>
  <c r="U5" i="51"/>
  <c r="N5" i="51"/>
  <c r="M5" i="51"/>
  <c r="F5" i="51"/>
  <c r="E5" i="51"/>
  <c r="B5" i="51"/>
  <c r="E4" i="51"/>
  <c r="B4" i="51"/>
  <c r="AI3" i="51"/>
  <c r="AH3" i="51"/>
  <c r="AG3" i="51"/>
  <c r="AF3" i="51"/>
  <c r="AE3" i="51"/>
  <c r="AD3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AI2" i="51"/>
  <c r="AH2" i="51"/>
  <c r="AG2" i="51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I9" i="50"/>
  <c r="AH9" i="50"/>
  <c r="AG9" i="50"/>
  <c r="AF9" i="50"/>
  <c r="AE9" i="50"/>
  <c r="AD9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I8" i="50"/>
  <c r="AH8" i="50"/>
  <c r="AG8" i="50"/>
  <c r="AF8" i="50"/>
  <c r="AE8" i="50"/>
  <c r="AD8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I7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I6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I5" i="50"/>
  <c r="AH5" i="50"/>
  <c r="AG5" i="50"/>
  <c r="AF5" i="50"/>
  <c r="AE5" i="50"/>
  <c r="AD5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I4" i="50"/>
  <c r="AH4" i="50"/>
  <c r="AG4" i="50"/>
  <c r="AF4" i="50"/>
  <c r="AE4" i="50"/>
  <c r="AD4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I3" i="50"/>
  <c r="AH3" i="50"/>
  <c r="AG3" i="50"/>
  <c r="AF3" i="50"/>
  <c r="AE3" i="50"/>
  <c r="AD3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I2" i="50"/>
  <c r="AH2" i="50"/>
  <c r="AG2" i="50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I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I8" i="49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I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I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I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I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I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I9" i="48"/>
  <c r="AH9" i="48"/>
  <c r="AG9" i="48"/>
  <c r="AF9" i="48"/>
  <c r="AE9" i="48"/>
  <c r="AD9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I7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AI6" i="48"/>
  <c r="AH6" i="48"/>
  <c r="AG6" i="48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I5" i="48"/>
  <c r="AH5" i="48"/>
  <c r="AG5" i="48"/>
  <c r="AF5" i="48"/>
  <c r="AE5" i="48"/>
  <c r="AD5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I4" i="48"/>
  <c r="AH4" i="48"/>
  <c r="AG4" i="48"/>
  <c r="AF4" i="48"/>
  <c r="AE4" i="48"/>
  <c r="AD4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I3" i="48"/>
  <c r="AH3" i="48"/>
  <c r="AG3" i="48"/>
  <c r="AF3" i="48"/>
  <c r="AE3" i="48"/>
  <c r="AD3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I2" i="48"/>
  <c r="AH2" i="48"/>
  <c r="AG2" i="48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I9" i="47"/>
  <c r="AH9" i="47"/>
  <c r="AG9" i="47"/>
  <c r="AF9" i="47"/>
  <c r="AE9" i="47"/>
  <c r="AD9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I7" i="47"/>
  <c r="AH7" i="47"/>
  <c r="AG7" i="47"/>
  <c r="AF7" i="47"/>
  <c r="AE7" i="47"/>
  <c r="AD7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I6" i="47"/>
  <c r="AH6" i="47"/>
  <c r="AG6" i="47"/>
  <c r="AF6" i="47"/>
  <c r="AE6" i="47"/>
  <c r="AD6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I4" i="47"/>
  <c r="AH4" i="47"/>
  <c r="AG4" i="47"/>
  <c r="AF4" i="47"/>
  <c r="AE4" i="47"/>
  <c r="AD4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I3" i="47"/>
  <c r="AH3" i="47"/>
  <c r="AG3" i="47"/>
  <c r="AF3" i="47"/>
  <c r="AE3" i="47"/>
  <c r="AD3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I2" i="47"/>
  <c r="AH2" i="47"/>
  <c r="AG2" i="47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I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I7" i="46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I8" i="45"/>
  <c r="AH8" i="45"/>
  <c r="AG8" i="45"/>
  <c r="AF8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I5" i="45"/>
  <c r="AH5" i="45"/>
  <c r="AG5" i="45"/>
  <c r="AF5" i="45"/>
  <c r="AE5" i="45"/>
  <c r="AD5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I4" i="45"/>
  <c r="AH4" i="45"/>
  <c r="AG4" i="45"/>
  <c r="AF4" i="45"/>
  <c r="AE4" i="45"/>
  <c r="AD4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I3" i="45"/>
  <c r="AH3" i="45"/>
  <c r="AG3" i="45"/>
  <c r="AF3" i="45"/>
  <c r="AE3" i="45"/>
  <c r="AD3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I2" i="45"/>
  <c r="AH2" i="45"/>
  <c r="AG2" i="45"/>
  <c r="AF2" i="45"/>
  <c r="AE2" i="45"/>
  <c r="AD2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I5" i="44"/>
  <c r="AH5" i="44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I3" i="44"/>
  <c r="AH3" i="44"/>
  <c r="AG3" i="44"/>
  <c r="AF3" i="44"/>
  <c r="AE3" i="44"/>
  <c r="AD3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I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I9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AI8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I7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AI6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AI5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AI4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AI3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AI2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I7" i="41"/>
  <c r="AH7" i="41"/>
  <c r="AG7" i="41"/>
  <c r="AF7" i="41"/>
  <c r="AE7" i="41"/>
  <c r="AD7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AI6" i="41"/>
  <c r="AH6" i="41"/>
  <c r="AG6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I5" i="41"/>
  <c r="AH5" i="41"/>
  <c r="AG5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AI4" i="41"/>
  <c r="AH4" i="41"/>
  <c r="AG4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AI3" i="41"/>
  <c r="AH3" i="41"/>
  <c r="AG3" i="41"/>
  <c r="AF3" i="41"/>
  <c r="AE3" i="41"/>
  <c r="AD3" i="41"/>
  <c r="AC3" i="41"/>
  <c r="AB3" i="41"/>
  <c r="AA3" i="41"/>
  <c r="Z3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AI2" i="41"/>
  <c r="AH2" i="41"/>
  <c r="AG2" i="41"/>
  <c r="AF2" i="41"/>
  <c r="AE2" i="41"/>
  <c r="AD2" i="41"/>
  <c r="AC2" i="41"/>
  <c r="AB2" i="41"/>
  <c r="AA2" i="41"/>
  <c r="Z2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I3" i="40"/>
  <c r="AI9" i="40"/>
  <c r="AH9" i="40"/>
  <c r="AG9" i="40"/>
  <c r="AF9" i="40"/>
  <c r="AE9" i="40"/>
  <c r="AD9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I7" i="40"/>
  <c r="AH7" i="40"/>
  <c r="AG7" i="40"/>
  <c r="AF7" i="40"/>
  <c r="AE7" i="40"/>
  <c r="AD7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AI6" i="40"/>
  <c r="AH6" i="40"/>
  <c r="AG6" i="40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I3" i="40"/>
  <c r="AH3" i="40"/>
  <c r="AG3" i="40"/>
  <c r="AF3" i="40"/>
  <c r="AE3" i="40"/>
  <c r="AD3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H3" i="40"/>
  <c r="G3" i="40"/>
  <c r="F3" i="40"/>
  <c r="E3" i="40"/>
  <c r="D3" i="40"/>
  <c r="C3" i="40"/>
  <c r="B3" i="40"/>
  <c r="AI2" i="40"/>
  <c r="AH2" i="40"/>
  <c r="AG2" i="40"/>
  <c r="AF2" i="40"/>
  <c r="AE2" i="40"/>
  <c r="AD2" i="40"/>
  <c r="AC2" i="40"/>
  <c r="AB2" i="40"/>
  <c r="AA2" i="40"/>
  <c r="Z2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Z4" i="34"/>
  <c r="AA4" i="34"/>
  <c r="AB4" i="34"/>
  <c r="AC4" i="34"/>
  <c r="AD4" i="34"/>
  <c r="AE4" i="34"/>
  <c r="AF4" i="34"/>
  <c r="AG4" i="34"/>
  <c r="AH4" i="34"/>
  <c r="AI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Z8" i="34"/>
  <c r="AA8" i="34"/>
  <c r="AB8" i="34"/>
  <c r="AC8" i="34"/>
  <c r="AD8" i="34"/>
  <c r="AE8" i="34"/>
  <c r="AF8" i="34"/>
  <c r="AG8" i="34"/>
  <c r="AH8" i="34"/>
  <c r="AI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AA9" i="34"/>
  <c r="AB9" i="34"/>
  <c r="AC9" i="34"/>
  <c r="AD9" i="34"/>
  <c r="AE9" i="34"/>
  <c r="AF9" i="34"/>
  <c r="AG9" i="34"/>
  <c r="AH9" i="34"/>
  <c r="AI9" i="34"/>
  <c r="B3" i="34"/>
  <c r="B4" i="34"/>
  <c r="B5" i="34"/>
  <c r="B6" i="34"/>
  <c r="B7" i="34"/>
  <c r="B8" i="34"/>
  <c r="B9" i="34"/>
  <c r="B2" i="34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AI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B3" i="33"/>
  <c r="B4" i="33"/>
  <c r="B5" i="33"/>
  <c r="B6" i="33"/>
  <c r="B7" i="33"/>
  <c r="B8" i="33"/>
  <c r="B9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Z2" i="32"/>
  <c r="AA2" i="32"/>
  <c r="AB2" i="32"/>
  <c r="AC2" i="32"/>
  <c r="AD2" i="32"/>
  <c r="AE2" i="32"/>
  <c r="AF2" i="32"/>
  <c r="AG2" i="32"/>
  <c r="AH2" i="32"/>
  <c r="AI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B3" i="32"/>
  <c r="B4" i="32"/>
  <c r="B5" i="32"/>
  <c r="B6" i="32"/>
  <c r="B7" i="32"/>
  <c r="B8" i="32"/>
  <c r="B9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B3" i="31"/>
  <c r="B4" i="31"/>
  <c r="B5" i="31"/>
  <c r="B6" i="31"/>
  <c r="B7" i="31"/>
  <c r="B8" i="31"/>
  <c r="B9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B3" i="30"/>
  <c r="B4" i="30"/>
  <c r="B5" i="30"/>
  <c r="B6" i="30"/>
  <c r="B7" i="30"/>
  <c r="B8" i="30"/>
  <c r="B9" i="30"/>
  <c r="B2" i="30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B3" i="23"/>
  <c r="B4" i="23"/>
  <c r="B5" i="23"/>
  <c r="B6" i="23"/>
  <c r="B7" i="23"/>
  <c r="B8" i="23"/>
  <c r="B9" i="23"/>
  <c r="B2" i="23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B3" i="28"/>
  <c r="B4" i="28"/>
  <c r="B5" i="28"/>
  <c r="B6" i="28"/>
  <c r="B7" i="28"/>
  <c r="B8" i="28"/>
  <c r="B9" i="28"/>
  <c r="B2" i="2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B3" i="18"/>
  <c r="B4" i="18"/>
  <c r="B5" i="18"/>
  <c r="B6" i="18"/>
  <c r="B7" i="18"/>
  <c r="B8" i="18"/>
  <c r="B9" i="18"/>
  <c r="B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F4" i="12"/>
  <c r="H4" i="12"/>
  <c r="N4" i="12"/>
  <c r="P4" i="12"/>
  <c r="V4" i="12"/>
  <c r="X4" i="12"/>
  <c r="AD4" i="12"/>
  <c r="AF4" i="12"/>
  <c r="E5" i="12"/>
  <c r="F5" i="12"/>
  <c r="M5" i="12"/>
  <c r="N5" i="12"/>
  <c r="U5" i="12"/>
  <c r="V5" i="12"/>
  <c r="AC5" i="12"/>
  <c r="AD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B3" i="12"/>
  <c r="B4" i="12"/>
  <c r="B5" i="12"/>
  <c r="B6" i="12"/>
  <c r="B7" i="12"/>
  <c r="B8" i="12"/>
  <c r="B9" i="12"/>
  <c r="B2" i="12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B3" i="17"/>
  <c r="B4" i="17"/>
  <c r="B5" i="17"/>
  <c r="B6" i="17"/>
  <c r="B7" i="17"/>
  <c r="B8" i="17"/>
  <c r="B9" i="17"/>
  <c r="B2" i="17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B3" i="11"/>
  <c r="B4" i="11"/>
  <c r="B5" i="11"/>
  <c r="B6" i="11"/>
  <c r="B7" i="11"/>
  <c r="B8" i="11"/>
  <c r="B9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B3" i="10"/>
  <c r="B4" i="10"/>
  <c r="B5" i="10"/>
  <c r="B6" i="10"/>
  <c r="B7" i="10"/>
  <c r="B8" i="10"/>
  <c r="B9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B3" i="9"/>
  <c r="B4" i="9"/>
  <c r="B5" i="9"/>
  <c r="B6" i="9"/>
  <c r="B7" i="9"/>
  <c r="B8" i="9"/>
  <c r="B9" i="9"/>
  <c r="B2" i="9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B3" i="16"/>
  <c r="B4" i="16"/>
  <c r="B5" i="16"/>
  <c r="B6" i="16"/>
  <c r="B7" i="16"/>
  <c r="B8" i="16"/>
  <c r="B9" i="16"/>
  <c r="B2" i="16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I2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B3" i="27"/>
  <c r="B4" i="27"/>
  <c r="B5" i="27"/>
  <c r="B6" i="27"/>
  <c r="B7" i="27"/>
  <c r="B8" i="27"/>
  <c r="B9" i="27"/>
  <c r="B2" i="27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B3" i="26"/>
  <c r="B4" i="26"/>
  <c r="B5" i="26"/>
  <c r="B6" i="26"/>
  <c r="B7" i="26"/>
  <c r="B8" i="26"/>
  <c r="B9" i="26"/>
  <c r="B2" i="26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B3" i="25"/>
  <c r="B4" i="25"/>
  <c r="B5" i="25"/>
  <c r="B6" i="25"/>
  <c r="B7" i="25"/>
  <c r="B8" i="25"/>
  <c r="B9" i="25"/>
  <c r="B2" i="2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B3" i="15"/>
  <c r="B4" i="15"/>
  <c r="B5" i="15"/>
  <c r="B6" i="15"/>
  <c r="B7" i="15"/>
  <c r="B8" i="15"/>
  <c r="B9" i="15"/>
  <c r="B2" i="15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B3" i="7"/>
  <c r="B6" i="7"/>
  <c r="B7" i="7"/>
  <c r="B8" i="7"/>
  <c r="B9" i="7"/>
  <c r="B2" i="7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Z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AA3" i="6"/>
  <c r="AB3" i="6"/>
  <c r="AC3" i="6"/>
  <c r="AD3" i="6"/>
  <c r="AE3" i="6"/>
  <c r="AF3" i="6"/>
  <c r="AG3" i="6"/>
  <c r="AH3" i="6"/>
  <c r="AI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C3" i="6"/>
  <c r="C4" i="6"/>
  <c r="C5" i="6"/>
  <c r="C6" i="6"/>
  <c r="C7" i="6"/>
  <c r="C8" i="6"/>
  <c r="C9" i="6"/>
  <c r="B2" i="6"/>
  <c r="B3" i="6"/>
  <c r="B4" i="6"/>
  <c r="B5" i="6"/>
  <c r="B6" i="6"/>
  <c r="B7" i="6"/>
  <c r="B8" i="6"/>
  <c r="B9" i="6"/>
  <c r="AH10" i="91"/>
  <c r="AI10" i="91"/>
  <c r="F5" i="91"/>
  <c r="G5" i="91"/>
  <c r="H5" i="91"/>
  <c r="I5" i="91"/>
  <c r="J5" i="91"/>
  <c r="K5" i="91"/>
  <c r="L5" i="91"/>
  <c r="M5" i="91"/>
  <c r="N5" i="91"/>
  <c r="O5" i="91"/>
  <c r="P5" i="91"/>
  <c r="Q5" i="91"/>
  <c r="R5" i="91"/>
  <c r="S5" i="91"/>
  <c r="T5" i="91"/>
  <c r="U5" i="91"/>
  <c r="V5" i="91"/>
  <c r="W5" i="91"/>
  <c r="X5" i="91"/>
  <c r="Y5" i="91"/>
  <c r="Z5" i="91"/>
  <c r="AA5" i="91"/>
  <c r="AB5" i="91"/>
  <c r="AC5" i="91"/>
  <c r="AD5" i="91"/>
  <c r="AE5" i="91"/>
  <c r="AF5" i="91"/>
  <c r="AG5" i="91"/>
  <c r="AH5" i="91"/>
  <c r="AI5" i="91"/>
  <c r="F7" i="91"/>
  <c r="G7" i="91"/>
  <c r="H7" i="91"/>
  <c r="I7" i="91"/>
  <c r="J7" i="91"/>
  <c r="K7" i="91"/>
  <c r="L7" i="91"/>
  <c r="M7" i="91"/>
  <c r="N7" i="91"/>
  <c r="O7" i="91"/>
  <c r="P7" i="91"/>
  <c r="Q7" i="91"/>
  <c r="R7" i="91"/>
  <c r="S7" i="91"/>
  <c r="T7" i="91"/>
  <c r="U7" i="91"/>
  <c r="V7" i="91"/>
  <c r="W7" i="91"/>
  <c r="X7" i="91"/>
  <c r="Y7" i="91"/>
  <c r="Z7" i="91"/>
  <c r="AA7" i="91"/>
  <c r="AB7" i="91"/>
  <c r="AC7" i="91"/>
  <c r="AD7" i="91"/>
  <c r="AE7" i="91"/>
  <c r="AF7" i="91"/>
  <c r="AG7" i="91"/>
  <c r="AH7" i="91"/>
  <c r="AI7" i="91"/>
  <c r="F8" i="91"/>
  <c r="G8" i="91"/>
  <c r="H8" i="91"/>
  <c r="I8" i="91"/>
  <c r="J8" i="91"/>
  <c r="K8" i="91"/>
  <c r="L8" i="91"/>
  <c r="M8" i="91"/>
  <c r="N8" i="91"/>
  <c r="O8" i="91"/>
  <c r="P8" i="91"/>
  <c r="Q8" i="91"/>
  <c r="R8" i="91"/>
  <c r="S8" i="91"/>
  <c r="T8" i="91"/>
  <c r="U8" i="91"/>
  <c r="V8" i="91"/>
  <c r="W8" i="91"/>
  <c r="X8" i="91"/>
  <c r="Y8" i="91"/>
  <c r="Z8" i="91"/>
  <c r="AA8" i="91"/>
  <c r="AB8" i="91"/>
  <c r="AC8" i="91"/>
  <c r="AD8" i="91"/>
  <c r="AE8" i="91"/>
  <c r="AF8" i="91"/>
  <c r="AG8" i="91"/>
  <c r="AH8" i="91"/>
  <c r="AI8" i="91"/>
  <c r="F9" i="91"/>
  <c r="G9" i="91"/>
  <c r="H9" i="91"/>
  <c r="I9" i="91"/>
  <c r="I12" i="91" s="1"/>
  <c r="J9" i="91"/>
  <c r="K9" i="91"/>
  <c r="K12" i="91" s="1"/>
  <c r="L9" i="91"/>
  <c r="L12" i="91" s="1"/>
  <c r="M9" i="91"/>
  <c r="N9" i="91"/>
  <c r="O9" i="91"/>
  <c r="P9" i="91"/>
  <c r="Q9" i="91"/>
  <c r="Q12" i="91" s="1"/>
  <c r="R9" i="91"/>
  <c r="S9" i="91"/>
  <c r="S12" i="91" s="1"/>
  <c r="T9" i="91"/>
  <c r="T12" i="91" s="1"/>
  <c r="U9" i="91"/>
  <c r="V9" i="91"/>
  <c r="W9" i="91"/>
  <c r="X9" i="91"/>
  <c r="Y9" i="91"/>
  <c r="Y12" i="91" s="1"/>
  <c r="Z9" i="91"/>
  <c r="AA9" i="91"/>
  <c r="AA12" i="91" s="1"/>
  <c r="AB9" i="91"/>
  <c r="AB12" i="91" s="1"/>
  <c r="AC9" i="91"/>
  <c r="AD9" i="91"/>
  <c r="AE9" i="91"/>
  <c r="AF9" i="91"/>
  <c r="AG9" i="91"/>
  <c r="AG12" i="91" s="1"/>
  <c r="AH9" i="91"/>
  <c r="AI9" i="91"/>
  <c r="AI12" i="91" s="1"/>
  <c r="F10" i="91"/>
  <c r="G10" i="91"/>
  <c r="H10" i="91"/>
  <c r="I10" i="91"/>
  <c r="J10" i="91"/>
  <c r="K10" i="91"/>
  <c r="L10" i="91"/>
  <c r="M10" i="91"/>
  <c r="N10" i="91"/>
  <c r="O10" i="91"/>
  <c r="P10" i="91"/>
  <c r="Q10" i="91"/>
  <c r="R10" i="91"/>
  <c r="S10" i="91"/>
  <c r="T10" i="91"/>
  <c r="U10" i="91"/>
  <c r="V10" i="91"/>
  <c r="W10" i="91"/>
  <c r="X10" i="91"/>
  <c r="Y10" i="91"/>
  <c r="Z10" i="91"/>
  <c r="AA10" i="91"/>
  <c r="AB10" i="91"/>
  <c r="AC10" i="91"/>
  <c r="AD10" i="91"/>
  <c r="AE10" i="91"/>
  <c r="AF10" i="91"/>
  <c r="AG10" i="91"/>
  <c r="F12" i="91"/>
  <c r="G12" i="91"/>
  <c r="H12" i="91"/>
  <c r="J12" i="91"/>
  <c r="M12" i="91"/>
  <c r="N12" i="91"/>
  <c r="O12" i="91"/>
  <c r="P12" i="91"/>
  <c r="R12" i="91"/>
  <c r="U12" i="91"/>
  <c r="V12" i="91"/>
  <c r="W12" i="91"/>
  <c r="X12" i="91"/>
  <c r="Z12" i="91"/>
  <c r="AC12" i="91"/>
  <c r="AD12" i="91"/>
  <c r="AE12" i="91"/>
  <c r="AF12" i="91"/>
  <c r="AH12" i="91"/>
  <c r="F17" i="91"/>
  <c r="G17" i="91"/>
  <c r="H17" i="91"/>
  <c r="I17" i="91"/>
  <c r="J17" i="91"/>
  <c r="K17" i="91"/>
  <c r="L17" i="91"/>
  <c r="M17" i="91"/>
  <c r="N17" i="91"/>
  <c r="O17" i="91"/>
  <c r="P17" i="91"/>
  <c r="Q17" i="91"/>
  <c r="R17" i="91"/>
  <c r="S17" i="91"/>
  <c r="T17" i="91"/>
  <c r="U17" i="91"/>
  <c r="V17" i="91"/>
  <c r="W17" i="91"/>
  <c r="X17" i="91"/>
  <c r="Y17" i="91"/>
  <c r="Z17" i="91"/>
  <c r="AA17" i="91"/>
  <c r="AB17" i="91"/>
  <c r="AC17" i="91"/>
  <c r="AD17" i="91"/>
  <c r="AE17" i="91"/>
  <c r="AF17" i="91"/>
  <c r="AG17" i="91"/>
  <c r="AH17" i="91"/>
  <c r="AI17" i="91"/>
  <c r="F20" i="91"/>
  <c r="G20" i="91"/>
  <c r="H20" i="91"/>
  <c r="I20" i="91"/>
  <c r="I23" i="91" s="1"/>
  <c r="J20" i="91"/>
  <c r="K20" i="91"/>
  <c r="K23" i="91" s="1"/>
  <c r="L20" i="91"/>
  <c r="L23" i="91" s="1"/>
  <c r="M20" i="91"/>
  <c r="N20" i="91"/>
  <c r="O20" i="91"/>
  <c r="P20" i="91"/>
  <c r="Q20" i="91"/>
  <c r="Q23" i="91" s="1"/>
  <c r="R20" i="91"/>
  <c r="S20" i="91"/>
  <c r="S23" i="91" s="1"/>
  <c r="T20" i="91"/>
  <c r="T23" i="91" s="1"/>
  <c r="U20" i="91"/>
  <c r="V20" i="91"/>
  <c r="W20" i="91"/>
  <c r="X20" i="91"/>
  <c r="Y20" i="91"/>
  <c r="Y23" i="91" s="1"/>
  <c r="Z20" i="91"/>
  <c r="AA20" i="91"/>
  <c r="AA23" i="91" s="1"/>
  <c r="AB20" i="91"/>
  <c r="AB23" i="91" s="1"/>
  <c r="AC20" i="91"/>
  <c r="AD20" i="91"/>
  <c r="AE20" i="91"/>
  <c r="AF20" i="91"/>
  <c r="AG20" i="91"/>
  <c r="AG23" i="91" s="1"/>
  <c r="AH20" i="91"/>
  <c r="AI20" i="91"/>
  <c r="AI23" i="91" s="1"/>
  <c r="F23" i="91"/>
  <c r="G23" i="91"/>
  <c r="H23" i="91"/>
  <c r="J23" i="91"/>
  <c r="M23" i="91"/>
  <c r="N23" i="91"/>
  <c r="O23" i="91"/>
  <c r="P23" i="91"/>
  <c r="R23" i="91"/>
  <c r="U23" i="91"/>
  <c r="V23" i="91"/>
  <c r="W23" i="91"/>
  <c r="X23" i="91"/>
  <c r="Z23" i="91"/>
  <c r="AC23" i="91"/>
  <c r="AD23" i="91"/>
  <c r="AE23" i="91"/>
  <c r="AF23" i="91"/>
  <c r="AH23" i="91"/>
  <c r="F27" i="91"/>
  <c r="G27" i="91"/>
  <c r="H27" i="91"/>
  <c r="I27" i="91"/>
  <c r="J27" i="91"/>
  <c r="K27" i="91"/>
  <c r="L27" i="91"/>
  <c r="M27" i="91"/>
  <c r="N27" i="91"/>
  <c r="O27" i="91"/>
  <c r="P27" i="91"/>
  <c r="Q27" i="91"/>
  <c r="R27" i="91"/>
  <c r="S27" i="91"/>
  <c r="T27" i="91"/>
  <c r="U27" i="91"/>
  <c r="V27" i="91"/>
  <c r="W27" i="91"/>
  <c r="X27" i="91"/>
  <c r="Y27" i="91"/>
  <c r="Z27" i="91"/>
  <c r="AA27" i="91"/>
  <c r="AB27" i="91"/>
  <c r="AC27" i="91"/>
  <c r="AD27" i="91"/>
  <c r="AE27" i="91"/>
  <c r="AF27" i="91"/>
  <c r="AG27" i="91"/>
  <c r="AH27" i="91"/>
  <c r="AI27" i="91"/>
  <c r="F28" i="91"/>
  <c r="G28" i="91"/>
  <c r="H28" i="91"/>
  <c r="I28" i="91"/>
  <c r="J28" i="91"/>
  <c r="K28" i="91"/>
  <c r="L28" i="91"/>
  <c r="M28" i="91"/>
  <c r="N28" i="91"/>
  <c r="O28" i="91"/>
  <c r="P28" i="91"/>
  <c r="Q28" i="91"/>
  <c r="R28" i="91"/>
  <c r="S28" i="91"/>
  <c r="T28" i="91"/>
  <c r="U28" i="91"/>
  <c r="V28" i="91"/>
  <c r="W28" i="91"/>
  <c r="X28" i="91"/>
  <c r="Y28" i="91"/>
  <c r="Z28" i="91"/>
  <c r="AA28" i="91"/>
  <c r="AB28" i="91"/>
  <c r="AC28" i="91"/>
  <c r="AD28" i="91"/>
  <c r="AE28" i="91"/>
  <c r="AF28" i="91"/>
  <c r="AG28" i="91"/>
  <c r="AH28" i="91"/>
  <c r="AI28" i="91"/>
  <c r="F29" i="91"/>
  <c r="G29" i="91" s="1"/>
  <c r="H29" i="91" s="1"/>
  <c r="I29" i="91" s="1"/>
  <c r="J29" i="91" s="1"/>
  <c r="K29" i="91" s="1"/>
  <c r="L29" i="91" s="1"/>
  <c r="M29" i="91" s="1"/>
  <c r="N29" i="91" s="1"/>
  <c r="O29" i="91" s="1"/>
  <c r="P29" i="91" s="1"/>
  <c r="Q29" i="91" s="1"/>
  <c r="R29" i="91" s="1"/>
  <c r="S29" i="91" s="1"/>
  <c r="T29" i="91" s="1"/>
  <c r="U29" i="91" s="1"/>
  <c r="V29" i="91" s="1"/>
  <c r="W29" i="91" s="1"/>
  <c r="X29" i="91" s="1"/>
  <c r="Y29" i="91" s="1"/>
  <c r="Z29" i="91" s="1"/>
  <c r="AA29" i="91" s="1"/>
  <c r="AB29" i="91" s="1"/>
  <c r="AC29" i="91" s="1"/>
  <c r="AD29" i="91" s="1"/>
  <c r="AE29" i="91" s="1"/>
  <c r="AF29" i="91" s="1"/>
  <c r="AG29" i="91" s="1"/>
  <c r="AH29" i="91" s="1"/>
  <c r="AI29" i="91" s="1"/>
  <c r="F30" i="91"/>
  <c r="G30" i="91" s="1"/>
  <c r="H30" i="91" s="1"/>
  <c r="I30" i="91" s="1"/>
  <c r="J30" i="91" s="1"/>
  <c r="K30" i="91" s="1"/>
  <c r="L30" i="91" s="1"/>
  <c r="M30" i="91" s="1"/>
  <c r="N30" i="91" s="1"/>
  <c r="O30" i="91" s="1"/>
  <c r="P30" i="91" s="1"/>
  <c r="Q30" i="91" s="1"/>
  <c r="R30" i="91" s="1"/>
  <c r="S30" i="91" s="1"/>
  <c r="T30" i="91" s="1"/>
  <c r="U30" i="91" s="1"/>
  <c r="V30" i="91" s="1"/>
  <c r="W30" i="91" s="1"/>
  <c r="X30" i="91" s="1"/>
  <c r="Y30" i="91" s="1"/>
  <c r="Z30" i="91" s="1"/>
  <c r="AA30" i="91" s="1"/>
  <c r="AB30" i="91" s="1"/>
  <c r="AC30" i="91" s="1"/>
  <c r="AD30" i="91" s="1"/>
  <c r="AE30" i="91" s="1"/>
  <c r="AF30" i="91" s="1"/>
  <c r="AG30" i="91" s="1"/>
  <c r="AH30" i="91" s="1"/>
  <c r="AI30" i="91" s="1"/>
  <c r="F31" i="91"/>
  <c r="F34" i="91" s="1"/>
  <c r="G31" i="91"/>
  <c r="G34" i="91" s="1"/>
  <c r="H31" i="91"/>
  <c r="H34" i="91" s="1"/>
  <c r="I31" i="91"/>
  <c r="J31" i="91"/>
  <c r="K31" i="91"/>
  <c r="L31" i="91"/>
  <c r="M31" i="91"/>
  <c r="M34" i="91" s="1"/>
  <c r="N31" i="91"/>
  <c r="N34" i="91" s="1"/>
  <c r="O31" i="91"/>
  <c r="O34" i="91" s="1"/>
  <c r="P31" i="91"/>
  <c r="P34" i="91" s="1"/>
  <c r="Q31" i="91"/>
  <c r="R31" i="91"/>
  <c r="S31" i="91"/>
  <c r="T31" i="91"/>
  <c r="U31" i="91"/>
  <c r="U34" i="91" s="1"/>
  <c r="V31" i="91"/>
  <c r="V34" i="91" s="1"/>
  <c r="W31" i="91"/>
  <c r="W34" i="91" s="1"/>
  <c r="X31" i="91"/>
  <c r="X34" i="91" s="1"/>
  <c r="Y31" i="91"/>
  <c r="Z31" i="91"/>
  <c r="AA31" i="91"/>
  <c r="AB31" i="91"/>
  <c r="AC31" i="91"/>
  <c r="AC34" i="91" s="1"/>
  <c r="AD31" i="91"/>
  <c r="AD34" i="91" s="1"/>
  <c r="AE31" i="91"/>
  <c r="AE34" i="91" s="1"/>
  <c r="AF31" i="91"/>
  <c r="AF34" i="91" s="1"/>
  <c r="AG31" i="91"/>
  <c r="AH31" i="91"/>
  <c r="AI31" i="91"/>
  <c r="I34" i="91"/>
  <c r="J34" i="91"/>
  <c r="K34" i="91"/>
  <c r="L34" i="91"/>
  <c r="Q34" i="91"/>
  <c r="R34" i="91"/>
  <c r="S34" i="91"/>
  <c r="T34" i="91"/>
  <c r="Y34" i="91"/>
  <c r="Z34" i="91"/>
  <c r="AA34" i="91"/>
  <c r="AB34" i="91"/>
  <c r="AG34" i="91"/>
  <c r="AH34" i="91"/>
  <c r="AI34" i="91"/>
  <c r="F39" i="91"/>
  <c r="G39" i="91"/>
  <c r="H39" i="91"/>
  <c r="I39" i="91"/>
  <c r="J39" i="91"/>
  <c r="K39" i="91"/>
  <c r="L39" i="91"/>
  <c r="M39" i="91"/>
  <c r="N39" i="91"/>
  <c r="O39" i="91"/>
  <c r="P39" i="91"/>
  <c r="Q39" i="91"/>
  <c r="R39" i="91"/>
  <c r="S39" i="91"/>
  <c r="T39" i="91"/>
  <c r="U39" i="91"/>
  <c r="V39" i="91"/>
  <c r="W39" i="91"/>
  <c r="X39" i="91"/>
  <c r="Y39" i="91"/>
  <c r="Z39" i="91"/>
  <c r="AA39" i="91"/>
  <c r="AB39" i="91"/>
  <c r="AC39" i="91"/>
  <c r="AD39" i="91"/>
  <c r="AE39" i="91"/>
  <c r="AF39" i="91"/>
  <c r="AG39" i="91"/>
  <c r="AH39" i="91"/>
  <c r="AI39" i="91"/>
  <c r="F45" i="91"/>
  <c r="G45" i="91"/>
  <c r="H45" i="91"/>
  <c r="I45" i="91"/>
  <c r="J45" i="91"/>
  <c r="K45" i="91"/>
  <c r="L45" i="91"/>
  <c r="M45" i="91"/>
  <c r="N45" i="91"/>
  <c r="O45" i="91"/>
  <c r="P45" i="91"/>
  <c r="Q45" i="91"/>
  <c r="R45" i="91"/>
  <c r="S45" i="91"/>
  <c r="T45" i="91"/>
  <c r="U45" i="91"/>
  <c r="V45" i="91"/>
  <c r="W45" i="91"/>
  <c r="X45" i="91"/>
  <c r="Y45" i="91"/>
  <c r="Z45" i="91"/>
  <c r="AA45" i="91"/>
  <c r="AB45" i="91"/>
  <c r="AC45" i="91"/>
  <c r="AD45" i="91"/>
  <c r="AE45" i="91"/>
  <c r="AF45" i="91"/>
  <c r="AG45" i="91"/>
  <c r="AH45" i="91"/>
  <c r="AI45" i="91"/>
  <c r="F56" i="91"/>
  <c r="G56" i="91"/>
  <c r="H56" i="91"/>
  <c r="I56" i="91"/>
  <c r="J56" i="91"/>
  <c r="K56" i="91"/>
  <c r="L56" i="91"/>
  <c r="M56" i="91"/>
  <c r="N56" i="91"/>
  <c r="O56" i="91"/>
  <c r="P56" i="91"/>
  <c r="Q56" i="91"/>
  <c r="R56" i="91"/>
  <c r="S56" i="91"/>
  <c r="T56" i="91"/>
  <c r="U56" i="91"/>
  <c r="V56" i="91"/>
  <c r="W56" i="91"/>
  <c r="X56" i="91"/>
  <c r="Y56" i="91"/>
  <c r="Z56" i="91"/>
  <c r="AA56" i="91"/>
  <c r="AB56" i="91"/>
  <c r="AC56" i="91"/>
  <c r="AD56" i="91"/>
  <c r="AE56" i="91"/>
  <c r="AF56" i="91"/>
  <c r="AG56" i="91"/>
  <c r="AH56" i="91"/>
  <c r="AI56" i="91"/>
  <c r="F66" i="91"/>
  <c r="G66" i="91"/>
  <c r="H66" i="91"/>
  <c r="I66" i="91"/>
  <c r="J66" i="91"/>
  <c r="K66" i="91"/>
  <c r="L66" i="91"/>
  <c r="M66" i="91"/>
  <c r="N66" i="91"/>
  <c r="O66" i="91"/>
  <c r="P66" i="91"/>
  <c r="Q66" i="91"/>
  <c r="R66" i="91"/>
  <c r="S66" i="91"/>
  <c r="T66" i="91"/>
  <c r="U66" i="91"/>
  <c r="V66" i="91"/>
  <c r="W66" i="91"/>
  <c r="X66" i="91"/>
  <c r="Y66" i="91"/>
  <c r="Z66" i="91"/>
  <c r="AA66" i="91"/>
  <c r="AB66" i="91"/>
  <c r="AC66" i="91"/>
  <c r="AD66" i="91"/>
  <c r="AE66" i="91"/>
  <c r="AF66" i="91"/>
  <c r="AG66" i="91"/>
  <c r="AH66" i="91"/>
  <c r="AI66" i="91"/>
  <c r="F76" i="91"/>
  <c r="G76" i="91"/>
  <c r="H76" i="91"/>
  <c r="I76" i="91"/>
  <c r="J76" i="91"/>
  <c r="K76" i="91"/>
  <c r="L76" i="91"/>
  <c r="M76" i="91"/>
  <c r="N76" i="91"/>
  <c r="O76" i="91"/>
  <c r="P76" i="91"/>
  <c r="Q76" i="91"/>
  <c r="R76" i="91"/>
  <c r="S76" i="91"/>
  <c r="T76" i="91"/>
  <c r="U76" i="91"/>
  <c r="V76" i="91"/>
  <c r="W76" i="91"/>
  <c r="X76" i="91"/>
  <c r="Y76" i="91"/>
  <c r="Z76" i="91"/>
  <c r="AA76" i="91"/>
  <c r="AB76" i="91"/>
  <c r="AC76" i="91"/>
  <c r="AD76" i="91"/>
  <c r="AE76" i="91"/>
  <c r="AF76" i="91"/>
  <c r="AG76" i="91"/>
  <c r="AH76" i="91"/>
  <c r="AI76" i="91"/>
  <c r="F80" i="91"/>
  <c r="G80" i="91" s="1"/>
  <c r="H80" i="91" s="1"/>
  <c r="I80" i="91" s="1"/>
  <c r="J80" i="91" s="1"/>
  <c r="K80" i="91" s="1"/>
  <c r="L80" i="91" s="1"/>
  <c r="M80" i="91" s="1"/>
  <c r="N80" i="91" s="1"/>
  <c r="O80" i="91" s="1"/>
  <c r="P80" i="91" s="1"/>
  <c r="Q80" i="91" s="1"/>
  <c r="R80" i="91" s="1"/>
  <c r="S80" i="91" s="1"/>
  <c r="T80" i="91" s="1"/>
  <c r="U80" i="91" s="1"/>
  <c r="V80" i="91" s="1"/>
  <c r="W80" i="91" s="1"/>
  <c r="X80" i="91" s="1"/>
  <c r="Y80" i="91" s="1"/>
  <c r="Z80" i="91" s="1"/>
  <c r="AA80" i="91" s="1"/>
  <c r="AB80" i="91" s="1"/>
  <c r="AC80" i="91" s="1"/>
  <c r="AD80" i="91" s="1"/>
  <c r="AE80" i="91" s="1"/>
  <c r="AF80" i="91" s="1"/>
  <c r="AG80" i="91" s="1"/>
  <c r="AH80" i="91" s="1"/>
  <c r="AI80" i="91" s="1"/>
  <c r="F81" i="91"/>
  <c r="G81" i="91"/>
  <c r="H81" i="91" s="1"/>
  <c r="I81" i="91" s="1"/>
  <c r="J81" i="91" s="1"/>
  <c r="K81" i="91" s="1"/>
  <c r="L81" i="91" s="1"/>
  <c r="M81" i="91" s="1"/>
  <c r="N81" i="91" s="1"/>
  <c r="O81" i="91" s="1"/>
  <c r="P81" i="91" s="1"/>
  <c r="Q81" i="91" s="1"/>
  <c r="R81" i="91" s="1"/>
  <c r="S81" i="91" s="1"/>
  <c r="T81" i="91" s="1"/>
  <c r="U81" i="91" s="1"/>
  <c r="V81" i="91" s="1"/>
  <c r="W81" i="91" s="1"/>
  <c r="X81" i="91" s="1"/>
  <c r="Y81" i="91" s="1"/>
  <c r="Z81" i="91" s="1"/>
  <c r="AA81" i="91" s="1"/>
  <c r="AB81" i="91" s="1"/>
  <c r="AC81" i="91" s="1"/>
  <c r="AD81" i="91" s="1"/>
  <c r="AE81" i="91" s="1"/>
  <c r="AF81" i="91" s="1"/>
  <c r="AG81" i="91" s="1"/>
  <c r="AH81" i="91" s="1"/>
  <c r="AI81" i="91" s="1"/>
  <c r="F82" i="91"/>
  <c r="G82" i="91"/>
  <c r="H82" i="91" s="1"/>
  <c r="I82" i="91" s="1"/>
  <c r="J82" i="91" s="1"/>
  <c r="K82" i="91" s="1"/>
  <c r="L82" i="91" s="1"/>
  <c r="M82" i="91" s="1"/>
  <c r="N82" i="91" s="1"/>
  <c r="O82" i="91" s="1"/>
  <c r="P82" i="91" s="1"/>
  <c r="Q82" i="91" s="1"/>
  <c r="R82" i="91" s="1"/>
  <c r="S82" i="91" s="1"/>
  <c r="T82" i="91" s="1"/>
  <c r="U82" i="91" s="1"/>
  <c r="V82" i="91" s="1"/>
  <c r="W82" i="91" s="1"/>
  <c r="X82" i="91" s="1"/>
  <c r="Y82" i="91" s="1"/>
  <c r="Z82" i="91" s="1"/>
  <c r="AA82" i="91" s="1"/>
  <c r="AB82" i="91" s="1"/>
  <c r="AC82" i="91" s="1"/>
  <c r="AD82" i="91" s="1"/>
  <c r="AE82" i="91" s="1"/>
  <c r="AF82" i="91" s="1"/>
  <c r="AG82" i="91" s="1"/>
  <c r="AH82" i="91" s="1"/>
  <c r="AI82" i="91" s="1"/>
  <c r="F83" i="91"/>
  <c r="G83" i="91" s="1"/>
  <c r="F86" i="91"/>
  <c r="F89" i="91"/>
  <c r="G89" i="91"/>
  <c r="H89" i="91"/>
  <c r="I89" i="91"/>
  <c r="J89" i="91"/>
  <c r="K89" i="91"/>
  <c r="L89" i="91"/>
  <c r="M89" i="91"/>
  <c r="N89" i="91"/>
  <c r="O89" i="91"/>
  <c r="P89" i="91"/>
  <c r="Q89" i="91"/>
  <c r="R89" i="91"/>
  <c r="S89" i="91"/>
  <c r="T89" i="91"/>
  <c r="U89" i="91"/>
  <c r="V89" i="91"/>
  <c r="W89" i="91"/>
  <c r="X89" i="91"/>
  <c r="Y89" i="91"/>
  <c r="Z89" i="91"/>
  <c r="AA89" i="91"/>
  <c r="AB89" i="91"/>
  <c r="AC89" i="91"/>
  <c r="AD89" i="91"/>
  <c r="AE89" i="91"/>
  <c r="AF89" i="91"/>
  <c r="AG89" i="91"/>
  <c r="AH89" i="91"/>
  <c r="AI89" i="91"/>
  <c r="F94" i="91"/>
  <c r="G94" i="91"/>
  <c r="H94" i="91"/>
  <c r="I94" i="91"/>
  <c r="J94" i="91"/>
  <c r="K94" i="91"/>
  <c r="L94" i="91"/>
  <c r="M94" i="91"/>
  <c r="N94" i="91"/>
  <c r="O94" i="91"/>
  <c r="P94" i="91"/>
  <c r="Q94" i="91"/>
  <c r="R94" i="91"/>
  <c r="S94" i="91"/>
  <c r="T94" i="91"/>
  <c r="U94" i="91"/>
  <c r="V94" i="91"/>
  <c r="W94" i="91"/>
  <c r="X94" i="91"/>
  <c r="Y94" i="91"/>
  <c r="Z94" i="91"/>
  <c r="AA94" i="91"/>
  <c r="AB94" i="91"/>
  <c r="AC94" i="91"/>
  <c r="AD94" i="91"/>
  <c r="AE94" i="91"/>
  <c r="AF94" i="91"/>
  <c r="AG94" i="91"/>
  <c r="AH94" i="91"/>
  <c r="AI94" i="91"/>
  <c r="F96" i="91"/>
  <c r="G96" i="91"/>
  <c r="H96" i="91"/>
  <c r="I96" i="91"/>
  <c r="J96" i="91"/>
  <c r="K96" i="91"/>
  <c r="L96" i="91"/>
  <c r="M96" i="91"/>
  <c r="N96" i="91"/>
  <c r="O96" i="91"/>
  <c r="P96" i="91"/>
  <c r="Q96" i="91"/>
  <c r="R96" i="91"/>
  <c r="S96" i="91"/>
  <c r="T96" i="91"/>
  <c r="U96" i="91"/>
  <c r="V96" i="91"/>
  <c r="W96" i="91"/>
  <c r="X96" i="91"/>
  <c r="Y96" i="91"/>
  <c r="Z96" i="91"/>
  <c r="AA96" i="91"/>
  <c r="AB96" i="91"/>
  <c r="AC96" i="91"/>
  <c r="AD96" i="91"/>
  <c r="AE96" i="91"/>
  <c r="AF96" i="91"/>
  <c r="AG96" i="91"/>
  <c r="AH96" i="91"/>
  <c r="AI96" i="91"/>
  <c r="F99" i="91"/>
  <c r="G99" i="91"/>
  <c r="H99" i="91"/>
  <c r="I99" i="91"/>
  <c r="J99" i="91"/>
  <c r="K99" i="91"/>
  <c r="L99" i="91"/>
  <c r="M99" i="91"/>
  <c r="N99" i="91"/>
  <c r="O99" i="91"/>
  <c r="P99" i="91"/>
  <c r="Q99" i="91"/>
  <c r="R99" i="91"/>
  <c r="S99" i="91"/>
  <c r="T99" i="91"/>
  <c r="U99" i="91"/>
  <c r="V99" i="91"/>
  <c r="W99" i="91"/>
  <c r="X99" i="91"/>
  <c r="Y99" i="91"/>
  <c r="Z99" i="91"/>
  <c r="AA99" i="91"/>
  <c r="AB99" i="91"/>
  <c r="AC99" i="91"/>
  <c r="AD99" i="91"/>
  <c r="AE99" i="91"/>
  <c r="AF99" i="91"/>
  <c r="AG99" i="91"/>
  <c r="AH99" i="91"/>
  <c r="AI99" i="91"/>
  <c r="F100" i="91"/>
  <c r="G100" i="91"/>
  <c r="H100" i="91"/>
  <c r="I100" i="91"/>
  <c r="J100" i="91"/>
  <c r="K100" i="91"/>
  <c r="L100" i="91"/>
  <c r="M100" i="91"/>
  <c r="N100" i="91"/>
  <c r="O100" i="91"/>
  <c r="P100" i="91"/>
  <c r="Q100" i="91"/>
  <c r="R100" i="91"/>
  <c r="S100" i="91"/>
  <c r="T100" i="91"/>
  <c r="U100" i="91"/>
  <c r="V100" i="91"/>
  <c r="W100" i="91"/>
  <c r="X100" i="91"/>
  <c r="Y100" i="91"/>
  <c r="Z100" i="91"/>
  <c r="AA100" i="91"/>
  <c r="AB100" i="91"/>
  <c r="AC100" i="91"/>
  <c r="AD100" i="91"/>
  <c r="AE100" i="91"/>
  <c r="AF100" i="91"/>
  <c r="AG100" i="91"/>
  <c r="AH100" i="91"/>
  <c r="AI100" i="91"/>
  <c r="F101" i="91"/>
  <c r="G101" i="91"/>
  <c r="H101" i="91"/>
  <c r="I101" i="91"/>
  <c r="J101" i="91"/>
  <c r="K101" i="91"/>
  <c r="L101" i="91"/>
  <c r="M101" i="91"/>
  <c r="N101" i="91"/>
  <c r="O101" i="91"/>
  <c r="P101" i="91"/>
  <c r="Q101" i="91"/>
  <c r="R101" i="91"/>
  <c r="S101" i="91"/>
  <c r="T101" i="91"/>
  <c r="U101" i="91"/>
  <c r="V101" i="91"/>
  <c r="W101" i="91"/>
  <c r="X101" i="91"/>
  <c r="Y101" i="91"/>
  <c r="Z101" i="91"/>
  <c r="AA101" i="91"/>
  <c r="AB101" i="91"/>
  <c r="AC101" i="91"/>
  <c r="AD101" i="91"/>
  <c r="AE101" i="91"/>
  <c r="AF101" i="91"/>
  <c r="AG101" i="91"/>
  <c r="AH101" i="91"/>
  <c r="AI101" i="91"/>
  <c r="F102" i="91"/>
  <c r="G102" i="91"/>
  <c r="H102" i="91"/>
  <c r="I102" i="91"/>
  <c r="J102" i="91"/>
  <c r="K102" i="91"/>
  <c r="L102" i="91"/>
  <c r="M102" i="91"/>
  <c r="N102" i="91"/>
  <c r="O102" i="91"/>
  <c r="P102" i="91"/>
  <c r="Q102" i="91"/>
  <c r="R102" i="91"/>
  <c r="S102" i="91"/>
  <c r="T102" i="91"/>
  <c r="U102" i="91"/>
  <c r="V102" i="91"/>
  <c r="W102" i="91"/>
  <c r="X102" i="91"/>
  <c r="Y102" i="91"/>
  <c r="Z102" i="91"/>
  <c r="AA102" i="91"/>
  <c r="AB102" i="91"/>
  <c r="AC102" i="91"/>
  <c r="AD102" i="91"/>
  <c r="AE102" i="91"/>
  <c r="AF102" i="91"/>
  <c r="AG102" i="91"/>
  <c r="AH102" i="91"/>
  <c r="AI102" i="91"/>
  <c r="F103" i="91"/>
  <c r="F106" i="91" s="1"/>
  <c r="G103" i="91"/>
  <c r="H103" i="91"/>
  <c r="I103" i="91"/>
  <c r="I106" i="91" s="1"/>
  <c r="J103" i="91"/>
  <c r="K103" i="91"/>
  <c r="L103" i="91"/>
  <c r="M103" i="91"/>
  <c r="M106" i="91" s="1"/>
  <c r="N103" i="91"/>
  <c r="N106" i="91" s="1"/>
  <c r="O103" i="91"/>
  <c r="P103" i="91"/>
  <c r="Q103" i="91"/>
  <c r="Q106" i="91" s="1"/>
  <c r="R103" i="91"/>
  <c r="S103" i="91"/>
  <c r="T103" i="91"/>
  <c r="U103" i="91"/>
  <c r="U106" i="91" s="1"/>
  <c r="V103" i="91"/>
  <c r="V106" i="91" s="1"/>
  <c r="W103" i="91"/>
  <c r="X103" i="91"/>
  <c r="Y103" i="91"/>
  <c r="Y106" i="91" s="1"/>
  <c r="Z103" i="91"/>
  <c r="AA103" i="91"/>
  <c r="AB103" i="91"/>
  <c r="AC103" i="91"/>
  <c r="AC106" i="91" s="1"/>
  <c r="AD103" i="91"/>
  <c r="AD106" i="91" s="1"/>
  <c r="AE103" i="91"/>
  <c r="AF103" i="91"/>
  <c r="AG103" i="91"/>
  <c r="AG106" i="91" s="1"/>
  <c r="AH103" i="91"/>
  <c r="AI103" i="91"/>
  <c r="G106" i="91"/>
  <c r="H106" i="91"/>
  <c r="J106" i="91"/>
  <c r="K106" i="91"/>
  <c r="L106" i="91"/>
  <c r="O106" i="91"/>
  <c r="P106" i="91"/>
  <c r="R106" i="91"/>
  <c r="S106" i="91"/>
  <c r="T106" i="91"/>
  <c r="W106" i="91"/>
  <c r="X106" i="91"/>
  <c r="Z106" i="91"/>
  <c r="AA106" i="91"/>
  <c r="AB106" i="91"/>
  <c r="AE106" i="91"/>
  <c r="AF106" i="91"/>
  <c r="AH106" i="91"/>
  <c r="AI106" i="91"/>
  <c r="F109" i="91"/>
  <c r="G109" i="91"/>
  <c r="H109" i="91"/>
  <c r="I109" i="91"/>
  <c r="J109" i="91"/>
  <c r="K109" i="91"/>
  <c r="L109" i="91"/>
  <c r="M109" i="91"/>
  <c r="N109" i="91"/>
  <c r="O109" i="91"/>
  <c r="P109" i="91"/>
  <c r="Q109" i="91"/>
  <c r="R109" i="91"/>
  <c r="S109" i="91"/>
  <c r="T109" i="91"/>
  <c r="U109" i="91"/>
  <c r="V109" i="91"/>
  <c r="W109" i="91"/>
  <c r="X109" i="91"/>
  <c r="Y109" i="91"/>
  <c r="Z109" i="91"/>
  <c r="AA109" i="91"/>
  <c r="AB109" i="91"/>
  <c r="AC109" i="91"/>
  <c r="AD109" i="91"/>
  <c r="AE109" i="91"/>
  <c r="AF109" i="91"/>
  <c r="AG109" i="91"/>
  <c r="AH109" i="91"/>
  <c r="AI109" i="91"/>
  <c r="F114" i="91"/>
  <c r="G114" i="91"/>
  <c r="H114" i="91"/>
  <c r="I114" i="91"/>
  <c r="J114" i="91"/>
  <c r="K114" i="91"/>
  <c r="L114" i="91"/>
  <c r="M114" i="91"/>
  <c r="N114" i="91"/>
  <c r="O114" i="91"/>
  <c r="P114" i="91"/>
  <c r="Q114" i="91"/>
  <c r="R114" i="91"/>
  <c r="S114" i="91"/>
  <c r="T114" i="91"/>
  <c r="U114" i="91"/>
  <c r="V114" i="91"/>
  <c r="W114" i="91"/>
  <c r="X114" i="91"/>
  <c r="Y114" i="91"/>
  <c r="Z114" i="91"/>
  <c r="AA114" i="91"/>
  <c r="AB114" i="91"/>
  <c r="AC114" i="91"/>
  <c r="AD114" i="91"/>
  <c r="AE114" i="91"/>
  <c r="AF114" i="91"/>
  <c r="AG114" i="91"/>
  <c r="AH114" i="91"/>
  <c r="AI114" i="91"/>
  <c r="F116" i="91"/>
  <c r="G116" i="91"/>
  <c r="H116" i="91"/>
  <c r="I116" i="91"/>
  <c r="J116" i="91"/>
  <c r="K116" i="91"/>
  <c r="L116" i="91"/>
  <c r="M116" i="91"/>
  <c r="N116" i="91"/>
  <c r="O116" i="91"/>
  <c r="P116" i="91"/>
  <c r="Q116" i="91"/>
  <c r="R116" i="91"/>
  <c r="S116" i="91"/>
  <c r="T116" i="91"/>
  <c r="U116" i="91"/>
  <c r="V116" i="91"/>
  <c r="W116" i="91"/>
  <c r="X116" i="91"/>
  <c r="Y116" i="91"/>
  <c r="Z116" i="91"/>
  <c r="AA116" i="91"/>
  <c r="AB116" i="91"/>
  <c r="AC116" i="91"/>
  <c r="AD116" i="91"/>
  <c r="AE116" i="91"/>
  <c r="AF116" i="91"/>
  <c r="AG116" i="91"/>
  <c r="AH116" i="91"/>
  <c r="AI116" i="91"/>
  <c r="F119" i="91"/>
  <c r="G119" i="91"/>
  <c r="H119" i="91"/>
  <c r="I119" i="91"/>
  <c r="J119" i="91"/>
  <c r="K119" i="91"/>
  <c r="L119" i="91"/>
  <c r="M119" i="91"/>
  <c r="N119" i="91"/>
  <c r="O119" i="91"/>
  <c r="P119" i="91"/>
  <c r="Q119" i="91"/>
  <c r="R119" i="91"/>
  <c r="S119" i="91"/>
  <c r="T119" i="91"/>
  <c r="U119" i="91"/>
  <c r="V119" i="91"/>
  <c r="W119" i="91"/>
  <c r="X119" i="91"/>
  <c r="Y119" i="91"/>
  <c r="Z119" i="91"/>
  <c r="AA119" i="91"/>
  <c r="AB119" i="91"/>
  <c r="AC119" i="91"/>
  <c r="AD119" i="91"/>
  <c r="AE119" i="91"/>
  <c r="AF119" i="91"/>
  <c r="AG119" i="91"/>
  <c r="AH119" i="91"/>
  <c r="AI119" i="91"/>
  <c r="F120" i="91"/>
  <c r="G120" i="91"/>
  <c r="H120" i="91"/>
  <c r="I120" i="91"/>
  <c r="J120" i="91"/>
  <c r="K120" i="91"/>
  <c r="L120" i="91"/>
  <c r="M120" i="91"/>
  <c r="N120" i="91"/>
  <c r="O120" i="91"/>
  <c r="P120" i="91"/>
  <c r="Q120" i="91"/>
  <c r="R120" i="91"/>
  <c r="S120" i="91"/>
  <c r="T120" i="91"/>
  <c r="U120" i="91"/>
  <c r="V120" i="91"/>
  <c r="W120" i="91"/>
  <c r="X120" i="91"/>
  <c r="Y120" i="91"/>
  <c r="Z120" i="91"/>
  <c r="AA120" i="91"/>
  <c r="AB120" i="91"/>
  <c r="AC120" i="91"/>
  <c r="AD120" i="91"/>
  <c r="AE120" i="91"/>
  <c r="AF120" i="91"/>
  <c r="AG120" i="91"/>
  <c r="AH120" i="91"/>
  <c r="AI120" i="91"/>
  <c r="F121" i="91"/>
  <c r="G121" i="91"/>
  <c r="H121" i="91"/>
  <c r="I121" i="91"/>
  <c r="J121" i="91"/>
  <c r="K121" i="91"/>
  <c r="L121" i="91"/>
  <c r="M121" i="91"/>
  <c r="N121" i="91"/>
  <c r="O121" i="91"/>
  <c r="P121" i="91"/>
  <c r="Q121" i="91"/>
  <c r="R121" i="91"/>
  <c r="S121" i="91"/>
  <c r="T121" i="91"/>
  <c r="U121" i="91"/>
  <c r="V121" i="91"/>
  <c r="W121" i="91"/>
  <c r="X121" i="91"/>
  <c r="Y121" i="91"/>
  <c r="Z121" i="91"/>
  <c r="AA121" i="91"/>
  <c r="AB121" i="91"/>
  <c r="AC121" i="91"/>
  <c r="AD121" i="91"/>
  <c r="AE121" i="91"/>
  <c r="AF121" i="91"/>
  <c r="AG121" i="91"/>
  <c r="AH121" i="91"/>
  <c r="AI121" i="91"/>
  <c r="F122" i="91"/>
  <c r="G122" i="91"/>
  <c r="H122" i="91"/>
  <c r="I122" i="91"/>
  <c r="J122" i="91"/>
  <c r="K122" i="91"/>
  <c r="L122" i="91"/>
  <c r="M122" i="91"/>
  <c r="N122" i="91"/>
  <c r="O122" i="91"/>
  <c r="P122" i="91"/>
  <c r="Q122" i="91"/>
  <c r="R122" i="91"/>
  <c r="S122" i="91"/>
  <c r="T122" i="91"/>
  <c r="U122" i="91"/>
  <c r="V122" i="91"/>
  <c r="W122" i="91"/>
  <c r="X122" i="91"/>
  <c r="Y122" i="91"/>
  <c r="Z122" i="91"/>
  <c r="AA122" i="91"/>
  <c r="AB122" i="91"/>
  <c r="AC122" i="91"/>
  <c r="AD122" i="91"/>
  <c r="AE122" i="91"/>
  <c r="AF122" i="91"/>
  <c r="AG122" i="91"/>
  <c r="AH122" i="91"/>
  <c r="AI122" i="91"/>
  <c r="F123" i="91"/>
  <c r="G123" i="91"/>
  <c r="G126" i="91" s="1"/>
  <c r="H123" i="91"/>
  <c r="I123" i="91"/>
  <c r="J123" i="91"/>
  <c r="K123" i="91"/>
  <c r="L123" i="91"/>
  <c r="M123" i="91"/>
  <c r="N123" i="91"/>
  <c r="O123" i="91"/>
  <c r="O126" i="91" s="1"/>
  <c r="P123" i="91"/>
  <c r="Q123" i="91"/>
  <c r="R123" i="91"/>
  <c r="S123" i="91"/>
  <c r="T123" i="91"/>
  <c r="U123" i="91"/>
  <c r="V123" i="91"/>
  <c r="W123" i="91"/>
  <c r="W126" i="91" s="1"/>
  <c r="X123" i="91"/>
  <c r="Y123" i="91"/>
  <c r="Z123" i="91"/>
  <c r="AA123" i="91"/>
  <c r="AB123" i="91"/>
  <c r="AC123" i="91"/>
  <c r="AD123" i="91"/>
  <c r="AE123" i="91"/>
  <c r="AE126" i="91" s="1"/>
  <c r="AF123" i="91"/>
  <c r="AG123" i="91"/>
  <c r="AH123" i="91"/>
  <c r="AI123" i="91"/>
  <c r="F126" i="91"/>
  <c r="H126" i="91"/>
  <c r="I126" i="91"/>
  <c r="J126" i="91"/>
  <c r="K126" i="91"/>
  <c r="L126" i="91"/>
  <c r="M126" i="91"/>
  <c r="N126" i="91"/>
  <c r="P126" i="91"/>
  <c r="Q126" i="91"/>
  <c r="R126" i="91"/>
  <c r="S126" i="91"/>
  <c r="T126" i="91"/>
  <c r="U126" i="91"/>
  <c r="V126" i="91"/>
  <c r="X126" i="91"/>
  <c r="Y126" i="91"/>
  <c r="Z126" i="91"/>
  <c r="AA126" i="91"/>
  <c r="AB126" i="91"/>
  <c r="AC126" i="91"/>
  <c r="AD126" i="91"/>
  <c r="AF126" i="91"/>
  <c r="AG126" i="91"/>
  <c r="AH126" i="91"/>
  <c r="AI126" i="91"/>
  <c r="F129" i="91"/>
  <c r="G129" i="91"/>
  <c r="H129" i="91"/>
  <c r="I129" i="91"/>
  <c r="J129" i="91"/>
  <c r="K129" i="91"/>
  <c r="L129" i="91"/>
  <c r="M129" i="91"/>
  <c r="N129" i="91"/>
  <c r="O129" i="91"/>
  <c r="P129" i="91"/>
  <c r="Q129" i="91"/>
  <c r="R129" i="91"/>
  <c r="S129" i="91"/>
  <c r="T129" i="91"/>
  <c r="U129" i="91"/>
  <c r="V129" i="91"/>
  <c r="W129" i="91"/>
  <c r="X129" i="91"/>
  <c r="Y129" i="91"/>
  <c r="Z129" i="91"/>
  <c r="AA129" i="91"/>
  <c r="AB129" i="91"/>
  <c r="AC129" i="91"/>
  <c r="AD129" i="91"/>
  <c r="AE129" i="91"/>
  <c r="AF129" i="91"/>
  <c r="AG129" i="91"/>
  <c r="AH129" i="91"/>
  <c r="AI129" i="91"/>
  <c r="F130" i="91"/>
  <c r="G130" i="91"/>
  <c r="H130" i="91"/>
  <c r="I130" i="91"/>
  <c r="J130" i="91"/>
  <c r="K130" i="91"/>
  <c r="L130" i="91"/>
  <c r="M130" i="91"/>
  <c r="N130" i="91"/>
  <c r="O130" i="91"/>
  <c r="P130" i="91"/>
  <c r="Q130" i="91"/>
  <c r="R130" i="91"/>
  <c r="S130" i="91"/>
  <c r="T130" i="91"/>
  <c r="U130" i="91"/>
  <c r="V130" i="91"/>
  <c r="W130" i="91"/>
  <c r="X130" i="91"/>
  <c r="Y130" i="91"/>
  <c r="Z130" i="91"/>
  <c r="AA130" i="91"/>
  <c r="AB130" i="91"/>
  <c r="AC130" i="91"/>
  <c r="AD130" i="91"/>
  <c r="AE130" i="91"/>
  <c r="AF130" i="91"/>
  <c r="AG130" i="91"/>
  <c r="AH130" i="91"/>
  <c r="AI130" i="91"/>
  <c r="F131" i="91"/>
  <c r="F4" i="51" s="1"/>
  <c r="G131" i="91"/>
  <c r="G4" i="51" s="1"/>
  <c r="H131" i="91"/>
  <c r="H4" i="51" s="1"/>
  <c r="I131" i="91"/>
  <c r="I4" i="12" s="1"/>
  <c r="J131" i="91"/>
  <c r="J4" i="12" s="1"/>
  <c r="K131" i="91"/>
  <c r="K4" i="51" s="1"/>
  <c r="L131" i="91"/>
  <c r="L4" i="51" s="1"/>
  <c r="M131" i="91"/>
  <c r="M4" i="12" s="1"/>
  <c r="N131" i="91"/>
  <c r="N4" i="51" s="1"/>
  <c r="O131" i="91"/>
  <c r="O4" i="51" s="1"/>
  <c r="P131" i="91"/>
  <c r="P4" i="51" s="1"/>
  <c r="Q131" i="91"/>
  <c r="Q4" i="12" s="1"/>
  <c r="R131" i="91"/>
  <c r="R4" i="12" s="1"/>
  <c r="S131" i="91"/>
  <c r="S4" i="51" s="1"/>
  <c r="T131" i="91"/>
  <c r="T4" i="51" s="1"/>
  <c r="U131" i="91"/>
  <c r="U4" i="12" s="1"/>
  <c r="V131" i="91"/>
  <c r="V4" i="51" s="1"/>
  <c r="W131" i="91"/>
  <c r="W4" i="51" s="1"/>
  <c r="X131" i="91"/>
  <c r="X4" i="51" s="1"/>
  <c r="Y131" i="91"/>
  <c r="Y4" i="12" s="1"/>
  <c r="Z131" i="91"/>
  <c r="Z4" i="12" s="1"/>
  <c r="AA131" i="91"/>
  <c r="AA4" i="51" s="1"/>
  <c r="AB131" i="91"/>
  <c r="AB4" i="51" s="1"/>
  <c r="AC131" i="91"/>
  <c r="AC4" i="12" s="1"/>
  <c r="AD131" i="91"/>
  <c r="AD4" i="51" s="1"/>
  <c r="AE131" i="91"/>
  <c r="AE4" i="51" s="1"/>
  <c r="AF131" i="91"/>
  <c r="AF4" i="51" s="1"/>
  <c r="AG131" i="91"/>
  <c r="AG4" i="12" s="1"/>
  <c r="AH131" i="91"/>
  <c r="AH4" i="12" s="1"/>
  <c r="AI131" i="91"/>
  <c r="AI4" i="51" s="1"/>
  <c r="F132" i="91"/>
  <c r="G132" i="91"/>
  <c r="G5" i="51" s="1"/>
  <c r="H132" i="91"/>
  <c r="H5" i="12" s="1"/>
  <c r="I132" i="91"/>
  <c r="I5" i="12" s="1"/>
  <c r="J132" i="91"/>
  <c r="J5" i="51" s="1"/>
  <c r="K132" i="91"/>
  <c r="K5" i="51" s="1"/>
  <c r="L132" i="91"/>
  <c r="L5" i="12" s="1"/>
  <c r="M132" i="91"/>
  <c r="N132" i="91"/>
  <c r="O132" i="91"/>
  <c r="O5" i="51" s="1"/>
  <c r="P132" i="91"/>
  <c r="P5" i="12" s="1"/>
  <c r="Q132" i="91"/>
  <c r="Q5" i="12" s="1"/>
  <c r="R132" i="91"/>
  <c r="R5" i="51" s="1"/>
  <c r="S132" i="91"/>
  <c r="S5" i="51" s="1"/>
  <c r="T132" i="91"/>
  <c r="T5" i="12" s="1"/>
  <c r="U132" i="91"/>
  <c r="V132" i="91"/>
  <c r="W132" i="91"/>
  <c r="W5" i="51" s="1"/>
  <c r="X132" i="91"/>
  <c r="X5" i="12" s="1"/>
  <c r="Y132" i="91"/>
  <c r="Y5" i="12" s="1"/>
  <c r="Z132" i="91"/>
  <c r="Z5" i="51" s="1"/>
  <c r="AA132" i="91"/>
  <c r="AA5" i="51" s="1"/>
  <c r="AB132" i="91"/>
  <c r="AB5" i="12" s="1"/>
  <c r="AC132" i="91"/>
  <c r="AD132" i="91"/>
  <c r="AE132" i="91"/>
  <c r="AE5" i="51" s="1"/>
  <c r="AF132" i="91"/>
  <c r="AF5" i="12" s="1"/>
  <c r="AG132" i="91"/>
  <c r="AG5" i="12" s="1"/>
  <c r="AH132" i="91"/>
  <c r="AH5" i="51" s="1"/>
  <c r="AI132" i="91"/>
  <c r="AI5" i="51" s="1"/>
  <c r="F133" i="91"/>
  <c r="G133" i="91"/>
  <c r="H133" i="91"/>
  <c r="I133" i="91"/>
  <c r="J133" i="91"/>
  <c r="K133" i="91"/>
  <c r="K136" i="91" s="1"/>
  <c r="L133" i="91"/>
  <c r="M133" i="91"/>
  <c r="N133" i="91"/>
  <c r="O133" i="91"/>
  <c r="P133" i="91"/>
  <c r="Q133" i="91"/>
  <c r="R133" i="91"/>
  <c r="S133" i="91"/>
  <c r="S136" i="91" s="1"/>
  <c r="T133" i="91"/>
  <c r="T136" i="91" s="1"/>
  <c r="U133" i="91"/>
  <c r="V133" i="91"/>
  <c r="W133" i="91"/>
  <c r="X133" i="91"/>
  <c r="Y133" i="91"/>
  <c r="Y136" i="91" s="1"/>
  <c r="Z133" i="91"/>
  <c r="AA133" i="91"/>
  <c r="AA136" i="91" s="1"/>
  <c r="AB133" i="91"/>
  <c r="AB136" i="91" s="1"/>
  <c r="AC133" i="91"/>
  <c r="AD133" i="91"/>
  <c r="AE133" i="91"/>
  <c r="AF133" i="91"/>
  <c r="AG133" i="91"/>
  <c r="AG136" i="91" s="1"/>
  <c r="AH133" i="91"/>
  <c r="AI133" i="91"/>
  <c r="AI136" i="91" s="1"/>
  <c r="F136" i="91"/>
  <c r="G136" i="91"/>
  <c r="H136" i="91"/>
  <c r="I136" i="91"/>
  <c r="J136" i="91"/>
  <c r="L136" i="91"/>
  <c r="M136" i="91"/>
  <c r="N136" i="91"/>
  <c r="O136" i="91"/>
  <c r="P136" i="91"/>
  <c r="Q136" i="91"/>
  <c r="R136" i="91"/>
  <c r="U136" i="91"/>
  <c r="V136" i="91"/>
  <c r="W136" i="91"/>
  <c r="X136" i="91"/>
  <c r="Z136" i="91"/>
  <c r="AC136" i="91"/>
  <c r="AD136" i="91"/>
  <c r="AE136" i="91"/>
  <c r="AF136" i="91"/>
  <c r="AH136" i="91"/>
  <c r="F146" i="91"/>
  <c r="G146" i="91"/>
  <c r="H146" i="91"/>
  <c r="I146" i="91"/>
  <c r="J146" i="91"/>
  <c r="K146" i="91"/>
  <c r="L146" i="91"/>
  <c r="M146" i="91"/>
  <c r="N146" i="91"/>
  <c r="O146" i="91"/>
  <c r="P146" i="91"/>
  <c r="Q146" i="91"/>
  <c r="R146" i="91"/>
  <c r="S146" i="91"/>
  <c r="T146" i="91"/>
  <c r="U146" i="91"/>
  <c r="V146" i="91"/>
  <c r="W146" i="91"/>
  <c r="X146" i="91"/>
  <c r="Y146" i="91"/>
  <c r="Z146" i="91"/>
  <c r="AA146" i="91"/>
  <c r="AB146" i="91"/>
  <c r="AC146" i="91"/>
  <c r="AD146" i="91"/>
  <c r="AE146" i="91"/>
  <c r="AF146" i="91"/>
  <c r="AG146" i="91"/>
  <c r="AH146" i="91"/>
  <c r="AI146" i="91"/>
  <c r="F150" i="91"/>
  <c r="G150" i="91"/>
  <c r="H150" i="91"/>
  <c r="I150" i="91"/>
  <c r="J150" i="91"/>
  <c r="K150" i="91"/>
  <c r="L150" i="91"/>
  <c r="M150" i="91"/>
  <c r="N150" i="91"/>
  <c r="O150" i="91"/>
  <c r="P150" i="91"/>
  <c r="Q150" i="91"/>
  <c r="R150" i="91"/>
  <c r="S150" i="91"/>
  <c r="T150" i="91"/>
  <c r="U150" i="91"/>
  <c r="V150" i="91"/>
  <c r="W150" i="91"/>
  <c r="X150" i="91"/>
  <c r="Y150" i="91"/>
  <c r="Z150" i="91"/>
  <c r="AA150" i="91"/>
  <c r="AB150" i="91"/>
  <c r="AC150" i="91"/>
  <c r="AD150" i="91"/>
  <c r="AE150" i="91"/>
  <c r="AF150" i="91"/>
  <c r="AG150" i="91"/>
  <c r="AH150" i="91"/>
  <c r="AI150" i="91"/>
  <c r="F153" i="91"/>
  <c r="G153" i="91"/>
  <c r="H153" i="91"/>
  <c r="I153" i="91"/>
  <c r="J153" i="91"/>
  <c r="K153" i="91"/>
  <c r="K156" i="91" s="1"/>
  <c r="L153" i="91"/>
  <c r="M153" i="91"/>
  <c r="N153" i="91"/>
  <c r="O153" i="91"/>
  <c r="P153" i="91"/>
  <c r="Q153" i="91"/>
  <c r="R153" i="91"/>
  <c r="S153" i="91"/>
  <c r="S156" i="91" s="1"/>
  <c r="T153" i="91"/>
  <c r="U153" i="91"/>
  <c r="V153" i="91"/>
  <c r="W153" i="91"/>
  <c r="X153" i="91"/>
  <c r="Y153" i="91"/>
  <c r="Z153" i="91"/>
  <c r="AA153" i="91"/>
  <c r="AA156" i="91" s="1"/>
  <c r="AB153" i="91"/>
  <c r="AC153" i="91"/>
  <c r="AD153" i="91"/>
  <c r="AE153" i="91"/>
  <c r="AF153" i="91"/>
  <c r="AG153" i="91"/>
  <c r="AH153" i="91"/>
  <c r="AI153" i="91"/>
  <c r="AI156" i="91" s="1"/>
  <c r="F156" i="91"/>
  <c r="G156" i="91"/>
  <c r="H156" i="91"/>
  <c r="I156" i="91"/>
  <c r="J156" i="91"/>
  <c r="L156" i="91"/>
  <c r="M156" i="91"/>
  <c r="N156" i="91"/>
  <c r="O156" i="91"/>
  <c r="P156" i="91"/>
  <c r="Q156" i="91"/>
  <c r="R156" i="91"/>
  <c r="T156" i="91"/>
  <c r="U156" i="91"/>
  <c r="V156" i="91"/>
  <c r="W156" i="91"/>
  <c r="X156" i="91"/>
  <c r="Y156" i="91"/>
  <c r="Z156" i="91"/>
  <c r="AB156" i="91"/>
  <c r="AC156" i="91"/>
  <c r="AD156" i="91"/>
  <c r="AE156" i="91"/>
  <c r="AF156" i="91"/>
  <c r="AG156" i="91"/>
  <c r="AH156" i="91"/>
  <c r="F166" i="91"/>
  <c r="G166" i="91"/>
  <c r="H166" i="91"/>
  <c r="I166" i="91"/>
  <c r="J166" i="91"/>
  <c r="K166" i="91"/>
  <c r="L166" i="91"/>
  <c r="M166" i="91"/>
  <c r="N166" i="91"/>
  <c r="O166" i="91"/>
  <c r="P166" i="91"/>
  <c r="Q166" i="91"/>
  <c r="R166" i="91"/>
  <c r="S166" i="91"/>
  <c r="T166" i="91"/>
  <c r="U166" i="91"/>
  <c r="V166" i="91"/>
  <c r="W166" i="91"/>
  <c r="X166" i="91"/>
  <c r="Y166" i="91"/>
  <c r="Z166" i="91"/>
  <c r="AA166" i="91"/>
  <c r="AB166" i="91"/>
  <c r="AC166" i="91"/>
  <c r="AD166" i="91"/>
  <c r="AE166" i="91"/>
  <c r="AF166" i="91"/>
  <c r="AG166" i="91"/>
  <c r="AH166" i="91"/>
  <c r="AI166" i="91"/>
  <c r="F170" i="91"/>
  <c r="G170" i="91"/>
  <c r="H170" i="91"/>
  <c r="I170" i="91"/>
  <c r="J170" i="91"/>
  <c r="K170" i="91"/>
  <c r="L170" i="91"/>
  <c r="M170" i="91"/>
  <c r="N170" i="91"/>
  <c r="O170" i="91"/>
  <c r="P170" i="91"/>
  <c r="Q170" i="91"/>
  <c r="R170" i="91"/>
  <c r="S170" i="91"/>
  <c r="T170" i="91"/>
  <c r="U170" i="91"/>
  <c r="V170" i="91"/>
  <c r="W170" i="91"/>
  <c r="X170" i="91"/>
  <c r="Y170" i="91"/>
  <c r="Z170" i="91"/>
  <c r="AA170" i="91"/>
  <c r="AB170" i="91"/>
  <c r="AC170" i="91"/>
  <c r="AD170" i="91"/>
  <c r="AE170" i="91"/>
  <c r="AF170" i="91"/>
  <c r="AG170" i="91"/>
  <c r="AH170" i="91"/>
  <c r="AI170" i="91"/>
  <c r="F173" i="91"/>
  <c r="G173" i="91"/>
  <c r="H173" i="91"/>
  <c r="I173" i="91"/>
  <c r="J173" i="91"/>
  <c r="K173" i="91"/>
  <c r="K176" i="91" s="1"/>
  <c r="L173" i="91"/>
  <c r="M173" i="91"/>
  <c r="N173" i="91"/>
  <c r="O173" i="91"/>
  <c r="P173" i="91"/>
  <c r="Q173" i="91"/>
  <c r="R173" i="91"/>
  <c r="S173" i="91"/>
  <c r="S176" i="91" s="1"/>
  <c r="T173" i="91"/>
  <c r="U173" i="91"/>
  <c r="V173" i="91"/>
  <c r="W173" i="91"/>
  <c r="X173" i="91"/>
  <c r="Y173" i="91"/>
  <c r="Z173" i="91"/>
  <c r="AA173" i="91"/>
  <c r="AA176" i="91" s="1"/>
  <c r="AB173" i="91"/>
  <c r="AC173" i="91"/>
  <c r="AD173" i="91"/>
  <c r="AE173" i="91"/>
  <c r="AF173" i="91"/>
  <c r="AG173" i="91"/>
  <c r="AH173" i="91"/>
  <c r="AI173" i="91"/>
  <c r="AI176" i="91" s="1"/>
  <c r="F176" i="91"/>
  <c r="G176" i="91"/>
  <c r="H176" i="91"/>
  <c r="I176" i="91"/>
  <c r="J176" i="91"/>
  <c r="L176" i="91"/>
  <c r="M176" i="91"/>
  <c r="N176" i="91"/>
  <c r="O176" i="91"/>
  <c r="P176" i="91"/>
  <c r="Q176" i="91"/>
  <c r="R176" i="91"/>
  <c r="T176" i="91"/>
  <c r="U176" i="91"/>
  <c r="V176" i="91"/>
  <c r="W176" i="91"/>
  <c r="X176" i="91"/>
  <c r="Y176" i="91"/>
  <c r="Z176" i="91"/>
  <c r="AB176" i="91"/>
  <c r="AC176" i="91"/>
  <c r="AD176" i="91"/>
  <c r="AE176" i="91"/>
  <c r="AF176" i="91"/>
  <c r="AG176" i="91"/>
  <c r="AH176" i="91"/>
  <c r="F180" i="91"/>
  <c r="G180" i="91"/>
  <c r="H180" i="91"/>
  <c r="I180" i="91"/>
  <c r="J180" i="91"/>
  <c r="K180" i="91"/>
  <c r="L180" i="91"/>
  <c r="M180" i="91"/>
  <c r="N180" i="91"/>
  <c r="O180" i="91"/>
  <c r="P180" i="91"/>
  <c r="Q180" i="91"/>
  <c r="R180" i="91"/>
  <c r="S180" i="91"/>
  <c r="T180" i="91"/>
  <c r="U180" i="91"/>
  <c r="V180" i="91"/>
  <c r="W180" i="91"/>
  <c r="X180" i="91"/>
  <c r="Y180" i="91"/>
  <c r="Z180" i="91"/>
  <c r="AA180" i="91"/>
  <c r="AB180" i="91"/>
  <c r="AC180" i="91"/>
  <c r="AD180" i="91"/>
  <c r="AE180" i="91"/>
  <c r="AF180" i="91"/>
  <c r="AG180" i="91"/>
  <c r="AH180" i="91"/>
  <c r="AI180" i="91"/>
  <c r="F183" i="91"/>
  <c r="G183" i="91"/>
  <c r="H183" i="91"/>
  <c r="I183" i="91"/>
  <c r="I186" i="91" s="1"/>
  <c r="J183" i="91"/>
  <c r="K183" i="91"/>
  <c r="L183" i="91"/>
  <c r="M183" i="91"/>
  <c r="N183" i="91"/>
  <c r="O183" i="91"/>
  <c r="P183" i="91"/>
  <c r="Q183" i="91"/>
  <c r="Q186" i="91" s="1"/>
  <c r="R183" i="91"/>
  <c r="S183" i="91"/>
  <c r="T183" i="91"/>
  <c r="U183" i="91"/>
  <c r="V183" i="91"/>
  <c r="W183" i="91"/>
  <c r="X183" i="91"/>
  <c r="Y183" i="91"/>
  <c r="Y186" i="91" s="1"/>
  <c r="Z183" i="91"/>
  <c r="AA183" i="91"/>
  <c r="AB183" i="91"/>
  <c r="AC183" i="91"/>
  <c r="AD183" i="91"/>
  <c r="AE183" i="91"/>
  <c r="AF183" i="91"/>
  <c r="AG183" i="91"/>
  <c r="AG186" i="91" s="1"/>
  <c r="AH183" i="91"/>
  <c r="AI183" i="91"/>
  <c r="F186" i="91"/>
  <c r="G186" i="91"/>
  <c r="H186" i="91"/>
  <c r="J186" i="91"/>
  <c r="K186" i="91"/>
  <c r="L186" i="91"/>
  <c r="M186" i="91"/>
  <c r="N186" i="91"/>
  <c r="O186" i="91"/>
  <c r="P186" i="91"/>
  <c r="R186" i="91"/>
  <c r="S186" i="91"/>
  <c r="T186" i="91"/>
  <c r="U186" i="91"/>
  <c r="V186" i="91"/>
  <c r="W186" i="91"/>
  <c r="X186" i="91"/>
  <c r="Z186" i="91"/>
  <c r="AA186" i="91"/>
  <c r="AB186" i="91"/>
  <c r="AC186" i="91"/>
  <c r="AD186" i="91"/>
  <c r="AE186" i="91"/>
  <c r="AF186" i="91"/>
  <c r="AH186" i="91"/>
  <c r="AI186" i="91"/>
  <c r="F191" i="91"/>
  <c r="G191" i="91"/>
  <c r="H191" i="91"/>
  <c r="I191" i="91"/>
  <c r="J191" i="91"/>
  <c r="K191" i="91"/>
  <c r="L191" i="91"/>
  <c r="M191" i="91"/>
  <c r="N191" i="91"/>
  <c r="O191" i="91"/>
  <c r="P191" i="91"/>
  <c r="Q191" i="91"/>
  <c r="R191" i="91"/>
  <c r="S191" i="91"/>
  <c r="T191" i="91"/>
  <c r="U191" i="91"/>
  <c r="V191" i="91"/>
  <c r="W191" i="91"/>
  <c r="X191" i="91"/>
  <c r="Y191" i="91"/>
  <c r="Z191" i="91"/>
  <c r="AA191" i="91"/>
  <c r="AB191" i="91"/>
  <c r="AC191" i="91"/>
  <c r="AD191" i="91"/>
  <c r="AE191" i="91"/>
  <c r="AF191" i="91"/>
  <c r="AG191" i="91"/>
  <c r="AH191" i="91"/>
  <c r="AI191" i="91"/>
  <c r="F192" i="91"/>
  <c r="G192" i="91"/>
  <c r="H192" i="91"/>
  <c r="I192" i="91"/>
  <c r="J192" i="91"/>
  <c r="K192" i="91"/>
  <c r="L192" i="91"/>
  <c r="M192" i="91"/>
  <c r="N192" i="91"/>
  <c r="O192" i="91"/>
  <c r="P192" i="91"/>
  <c r="Q192" i="91"/>
  <c r="R192" i="91"/>
  <c r="S192" i="91"/>
  <c r="T192" i="91"/>
  <c r="U192" i="91"/>
  <c r="V192" i="91"/>
  <c r="W192" i="91"/>
  <c r="X192" i="91"/>
  <c r="Y192" i="91"/>
  <c r="Z192" i="91"/>
  <c r="AA192" i="91"/>
  <c r="AB192" i="91"/>
  <c r="AC192" i="91"/>
  <c r="AD192" i="91"/>
  <c r="AE192" i="91"/>
  <c r="AF192" i="91"/>
  <c r="AG192" i="91"/>
  <c r="AH192" i="91"/>
  <c r="AI192" i="91"/>
  <c r="F193" i="91"/>
  <c r="G193" i="91"/>
  <c r="H193" i="91"/>
  <c r="I193" i="91"/>
  <c r="I196" i="91" s="1"/>
  <c r="J193" i="91"/>
  <c r="K193" i="91"/>
  <c r="L193" i="91"/>
  <c r="M193" i="91"/>
  <c r="N193" i="91"/>
  <c r="O193" i="91"/>
  <c r="P193" i="91"/>
  <c r="Q193" i="91"/>
  <c r="Q196" i="91" s="1"/>
  <c r="R193" i="91"/>
  <c r="S193" i="91"/>
  <c r="T193" i="91"/>
  <c r="U193" i="91"/>
  <c r="V193" i="91"/>
  <c r="W193" i="91"/>
  <c r="X193" i="91"/>
  <c r="Y193" i="91"/>
  <c r="Y196" i="91" s="1"/>
  <c r="Z193" i="91"/>
  <c r="AA193" i="91"/>
  <c r="AB193" i="91"/>
  <c r="AC193" i="91"/>
  <c r="AD193" i="91"/>
  <c r="AE193" i="91"/>
  <c r="AF193" i="91"/>
  <c r="AF196" i="91" s="1"/>
  <c r="AG193" i="91"/>
  <c r="AG196" i="91" s="1"/>
  <c r="AH193" i="91"/>
  <c r="AI193" i="91"/>
  <c r="F196" i="91"/>
  <c r="G196" i="91"/>
  <c r="H196" i="91"/>
  <c r="J196" i="91"/>
  <c r="K196" i="91"/>
  <c r="L196" i="91"/>
  <c r="M196" i="91"/>
  <c r="N196" i="91"/>
  <c r="O196" i="91"/>
  <c r="P196" i="91"/>
  <c r="R196" i="91"/>
  <c r="S196" i="91"/>
  <c r="T196" i="91"/>
  <c r="U196" i="91"/>
  <c r="V196" i="91"/>
  <c r="W196" i="91"/>
  <c r="X196" i="91"/>
  <c r="Z196" i="91"/>
  <c r="AA196" i="91"/>
  <c r="AB196" i="91"/>
  <c r="AC196" i="91"/>
  <c r="AD196" i="91"/>
  <c r="AE196" i="91"/>
  <c r="AH196" i="91"/>
  <c r="AI196" i="91"/>
  <c r="F200" i="91"/>
  <c r="G200" i="91"/>
  <c r="H200" i="91" s="1"/>
  <c r="I200" i="91" s="1"/>
  <c r="J200" i="91" s="1"/>
  <c r="K200" i="91" s="1"/>
  <c r="L200" i="91" s="1"/>
  <c r="M200" i="91" s="1"/>
  <c r="N200" i="91" s="1"/>
  <c r="O200" i="91" s="1"/>
  <c r="P200" i="91" s="1"/>
  <c r="Q200" i="91" s="1"/>
  <c r="R200" i="91" s="1"/>
  <c r="S200" i="91" s="1"/>
  <c r="T200" i="91" s="1"/>
  <c r="U200" i="91" s="1"/>
  <c r="V200" i="91" s="1"/>
  <c r="W200" i="91" s="1"/>
  <c r="X200" i="91" s="1"/>
  <c r="Y200" i="91" s="1"/>
  <c r="Z200" i="91" s="1"/>
  <c r="AA200" i="91" s="1"/>
  <c r="AB200" i="91" s="1"/>
  <c r="AC200" i="91" s="1"/>
  <c r="AD200" i="91" s="1"/>
  <c r="AE200" i="91" s="1"/>
  <c r="AF200" i="91" s="1"/>
  <c r="AG200" i="91" s="1"/>
  <c r="AH200" i="91" s="1"/>
  <c r="AI200" i="91" s="1"/>
  <c r="F203" i="91"/>
  <c r="G203" i="91"/>
  <c r="H203" i="91" s="1"/>
  <c r="F206" i="91"/>
  <c r="F216" i="91"/>
  <c r="G216" i="91"/>
  <c r="H216" i="91"/>
  <c r="I216" i="91"/>
  <c r="J216" i="91"/>
  <c r="K216" i="91"/>
  <c r="L216" i="91"/>
  <c r="M216" i="91"/>
  <c r="N216" i="91"/>
  <c r="O216" i="91"/>
  <c r="P216" i="91"/>
  <c r="Q216" i="91"/>
  <c r="R216" i="91"/>
  <c r="S216" i="91"/>
  <c r="T216" i="91"/>
  <c r="U216" i="91"/>
  <c r="V216" i="91"/>
  <c r="W216" i="91"/>
  <c r="X216" i="91"/>
  <c r="Y216" i="91"/>
  <c r="Z216" i="91"/>
  <c r="AA216" i="91"/>
  <c r="AB216" i="91"/>
  <c r="AC216" i="91"/>
  <c r="AD216" i="91"/>
  <c r="AE216" i="91"/>
  <c r="AF216" i="91"/>
  <c r="AG216" i="91"/>
  <c r="AH216" i="91"/>
  <c r="AI216" i="91"/>
  <c r="E5" i="91"/>
  <c r="E7" i="91"/>
  <c r="E8" i="91"/>
  <c r="E9" i="91"/>
  <c r="E12" i="91" s="1"/>
  <c r="E10" i="91"/>
  <c r="E17" i="91"/>
  <c r="E20" i="91"/>
  <c r="E23" i="91" s="1"/>
  <c r="E27" i="91"/>
  <c r="E28" i="91"/>
  <c r="E29" i="91"/>
  <c r="E30" i="91"/>
  <c r="E31" i="91"/>
  <c r="E34" i="91"/>
  <c r="E39" i="91"/>
  <c r="E45" i="91"/>
  <c r="E56" i="91"/>
  <c r="E66" i="91"/>
  <c r="E76" i="91"/>
  <c r="E80" i="91"/>
  <c r="E81" i="91"/>
  <c r="E82" i="91"/>
  <c r="E83" i="91"/>
  <c r="E86" i="91" s="1"/>
  <c r="E89" i="91"/>
  <c r="E94" i="91"/>
  <c r="E96" i="91"/>
  <c r="E99" i="91"/>
  <c r="E100" i="91"/>
  <c r="E101" i="91"/>
  <c r="E102" i="91"/>
  <c r="E103" i="91"/>
  <c r="E106" i="91" s="1"/>
  <c r="E109" i="91"/>
  <c r="E114" i="91"/>
  <c r="E116" i="91"/>
  <c r="E119" i="91"/>
  <c r="E120" i="91"/>
  <c r="E121" i="91"/>
  <c r="E122" i="91"/>
  <c r="E123" i="91"/>
  <c r="E126" i="91" s="1"/>
  <c r="E129" i="91"/>
  <c r="E130" i="91"/>
  <c r="E131" i="91"/>
  <c r="E4" i="12" s="1"/>
  <c r="E132" i="91"/>
  <c r="E133" i="91"/>
  <c r="E136" i="91" s="1"/>
  <c r="E146" i="91"/>
  <c r="E150" i="91"/>
  <c r="E153" i="91"/>
  <c r="E156" i="91" s="1"/>
  <c r="E166" i="91"/>
  <c r="E170" i="91"/>
  <c r="E173" i="91"/>
  <c r="E176" i="91" s="1"/>
  <c r="E180" i="91"/>
  <c r="E183" i="91"/>
  <c r="E186" i="91" s="1"/>
  <c r="E191" i="91"/>
  <c r="E192" i="91"/>
  <c r="E193" i="91"/>
  <c r="E196" i="91"/>
  <c r="E200" i="91"/>
  <c r="E203" i="91"/>
  <c r="E206" i="91"/>
  <c r="E216" i="91"/>
  <c r="C200" i="91"/>
  <c r="C201" i="91"/>
  <c r="C202" i="91"/>
  <c r="C203" i="91"/>
  <c r="C204" i="91"/>
  <c r="C205" i="91"/>
  <c r="C206" i="91"/>
  <c r="C199" i="91"/>
  <c r="C190" i="91"/>
  <c r="C191" i="91"/>
  <c r="C192" i="91"/>
  <c r="C193" i="91"/>
  <c r="C194" i="91"/>
  <c r="C195" i="91"/>
  <c r="C196" i="91"/>
  <c r="C189" i="91"/>
  <c r="C180" i="91"/>
  <c r="C181" i="91"/>
  <c r="C182" i="91"/>
  <c r="C183" i="91"/>
  <c r="C184" i="91"/>
  <c r="C185" i="91"/>
  <c r="C186" i="91"/>
  <c r="C179" i="91"/>
  <c r="C170" i="91"/>
  <c r="C171" i="91"/>
  <c r="C172" i="91"/>
  <c r="C173" i="91"/>
  <c r="C174" i="91"/>
  <c r="C175" i="91"/>
  <c r="C176" i="91"/>
  <c r="C169" i="91"/>
  <c r="C150" i="91"/>
  <c r="C151" i="91"/>
  <c r="C152" i="91"/>
  <c r="C153" i="91"/>
  <c r="C154" i="91"/>
  <c r="C155" i="91"/>
  <c r="C156" i="91"/>
  <c r="C149" i="91"/>
  <c r="C130" i="91"/>
  <c r="C131" i="91"/>
  <c r="C4" i="51" s="1"/>
  <c r="C132" i="91"/>
  <c r="C5" i="51" s="1"/>
  <c r="C133" i="91"/>
  <c r="C134" i="91"/>
  <c r="C135" i="91"/>
  <c r="C136" i="91"/>
  <c r="C129" i="91"/>
  <c r="C120" i="91"/>
  <c r="C121" i="91"/>
  <c r="C122" i="91"/>
  <c r="C123" i="91"/>
  <c r="C124" i="91"/>
  <c r="C125" i="91"/>
  <c r="C126" i="91"/>
  <c r="C119" i="91"/>
  <c r="C109" i="91"/>
  <c r="C100" i="91"/>
  <c r="C101" i="91"/>
  <c r="C102" i="91"/>
  <c r="C103" i="91"/>
  <c r="C104" i="91"/>
  <c r="C105" i="91"/>
  <c r="C106" i="91"/>
  <c r="C99" i="91"/>
  <c r="C90" i="91"/>
  <c r="C91" i="91"/>
  <c r="C92" i="91"/>
  <c r="C93" i="91"/>
  <c r="C94" i="91"/>
  <c r="C95" i="91"/>
  <c r="C96" i="91"/>
  <c r="C89" i="91"/>
  <c r="C80" i="91"/>
  <c r="C81" i="91"/>
  <c r="C82" i="91"/>
  <c r="C83" i="91"/>
  <c r="C84" i="91"/>
  <c r="C85" i="91"/>
  <c r="C86" i="91"/>
  <c r="C79" i="91"/>
  <c r="C39" i="91"/>
  <c r="C40" i="91"/>
  <c r="C41" i="91"/>
  <c r="C42" i="91"/>
  <c r="C43" i="91"/>
  <c r="C44" i="91"/>
  <c r="C45" i="91"/>
  <c r="C38" i="91"/>
  <c r="C28" i="91"/>
  <c r="C29" i="91"/>
  <c r="C30" i="91"/>
  <c r="C31" i="91"/>
  <c r="C32" i="91"/>
  <c r="C33" i="91"/>
  <c r="C34" i="91"/>
  <c r="C27" i="91"/>
  <c r="C17" i="91"/>
  <c r="C18" i="91"/>
  <c r="C19" i="91"/>
  <c r="C20" i="91"/>
  <c r="C21" i="91"/>
  <c r="C22" i="91"/>
  <c r="C23" i="91"/>
  <c r="C16" i="91"/>
  <c r="D193" i="91"/>
  <c r="D192" i="91"/>
  <c r="D191" i="91"/>
  <c r="D183" i="91"/>
  <c r="D180" i="91"/>
  <c r="D173" i="91"/>
  <c r="D170" i="91"/>
  <c r="D153" i="91"/>
  <c r="D150" i="91"/>
  <c r="D133" i="91"/>
  <c r="D132" i="91"/>
  <c r="D5" i="12" s="1"/>
  <c r="D131" i="91"/>
  <c r="D4" i="51" s="1"/>
  <c r="D130" i="91"/>
  <c r="D129" i="91"/>
  <c r="D123" i="91"/>
  <c r="B122" i="91"/>
  <c r="D121" i="91"/>
  <c r="D120" i="91"/>
  <c r="D119" i="91"/>
  <c r="D109" i="91"/>
  <c r="D103" i="91"/>
  <c r="B102" i="91"/>
  <c r="D101" i="91"/>
  <c r="D100" i="91"/>
  <c r="D99" i="91"/>
  <c r="D89" i="91"/>
  <c r="B82" i="91"/>
  <c r="D39" i="91"/>
  <c r="D31" i="91"/>
  <c r="B30" i="91"/>
  <c r="D28" i="91"/>
  <c r="D27" i="91"/>
  <c r="D20" i="91"/>
  <c r="D17" i="91"/>
  <c r="D9" i="91"/>
  <c r="D8" i="91"/>
  <c r="C8" i="91"/>
  <c r="D7" i="91"/>
  <c r="D5" i="91"/>
  <c r="C6" i="91"/>
  <c r="C7" i="91"/>
  <c r="C9" i="91"/>
  <c r="C10" i="91"/>
  <c r="C11" i="91"/>
  <c r="C12" i="91"/>
  <c r="C5" i="91"/>
  <c r="AE5" i="12" l="1"/>
  <c r="W5" i="12"/>
  <c r="O5" i="12"/>
  <c r="G5" i="12"/>
  <c r="D5" i="51"/>
  <c r="L5" i="51"/>
  <c r="T5" i="51"/>
  <c r="AB5" i="51"/>
  <c r="AI5" i="12"/>
  <c r="AA5" i="12"/>
  <c r="S5" i="12"/>
  <c r="K5" i="12"/>
  <c r="C5" i="12"/>
  <c r="H5" i="51"/>
  <c r="P5" i="51"/>
  <c r="X5" i="51"/>
  <c r="AF5" i="51"/>
  <c r="AH5" i="12"/>
  <c r="Z5" i="12"/>
  <c r="R5" i="12"/>
  <c r="J5" i="12"/>
  <c r="I5" i="51"/>
  <c r="Q5" i="51"/>
  <c r="Y5" i="51"/>
  <c r="AG5" i="51"/>
  <c r="M4" i="51"/>
  <c r="U4" i="51"/>
  <c r="AC4" i="51"/>
  <c r="AE4" i="12"/>
  <c r="W4" i="12"/>
  <c r="O4" i="12"/>
  <c r="G4" i="12"/>
  <c r="AB4" i="12"/>
  <c r="T4" i="12"/>
  <c r="L4" i="12"/>
  <c r="D4" i="12"/>
  <c r="I4" i="51"/>
  <c r="Q4" i="51"/>
  <c r="Y4" i="51"/>
  <c r="AG4" i="51"/>
  <c r="AI4" i="12"/>
  <c r="AA4" i="12"/>
  <c r="S4" i="12"/>
  <c r="K4" i="12"/>
  <c r="C4" i="12"/>
  <c r="J4" i="51"/>
  <c r="R4" i="51"/>
  <c r="Z4" i="51"/>
  <c r="AH4" i="51"/>
  <c r="G86" i="91"/>
  <c r="H83" i="91"/>
  <c r="I203" i="91"/>
  <c r="H206" i="91"/>
  <c r="G206" i="91"/>
  <c r="D122" i="91"/>
  <c r="D102" i="91"/>
  <c r="I206" i="91" l="1"/>
  <c r="J203" i="91"/>
  <c r="H86" i="91"/>
  <c r="I83" i="91"/>
  <c r="I86" i="91" l="1"/>
  <c r="J83" i="91"/>
  <c r="J206" i="91"/>
  <c r="K203" i="91"/>
  <c r="K206" i="91" l="1"/>
  <c r="L203" i="91"/>
  <c r="K83" i="91"/>
  <c r="J86" i="91"/>
  <c r="L83" i="91" l="1"/>
  <c r="K86" i="91"/>
  <c r="L206" i="91"/>
  <c r="M203" i="91"/>
  <c r="M83" i="91" l="1"/>
  <c r="L86" i="91"/>
  <c r="M206" i="91"/>
  <c r="N203" i="91"/>
  <c r="N83" i="91" l="1"/>
  <c r="M86" i="91"/>
  <c r="O203" i="91"/>
  <c r="N206" i="91"/>
  <c r="P203" i="91" l="1"/>
  <c r="O206" i="91"/>
  <c r="N86" i="91"/>
  <c r="O83" i="91"/>
  <c r="O86" i="91" l="1"/>
  <c r="P83" i="91"/>
  <c r="Q203" i="91"/>
  <c r="P206" i="91"/>
  <c r="R203" i="91" l="1"/>
  <c r="Q206" i="91"/>
  <c r="P86" i="91"/>
  <c r="Q83" i="91"/>
  <c r="R206" i="91" l="1"/>
  <c r="S203" i="91"/>
  <c r="Q86" i="91"/>
  <c r="R83" i="91"/>
  <c r="R86" i="91" l="1"/>
  <c r="S83" i="91"/>
  <c r="S206" i="91"/>
  <c r="T203" i="91"/>
  <c r="T206" i="91" l="1"/>
  <c r="U203" i="91"/>
  <c r="T83" i="91"/>
  <c r="S86" i="91"/>
  <c r="U83" i="91" l="1"/>
  <c r="T86" i="91"/>
  <c r="U206" i="91"/>
  <c r="V203" i="91"/>
  <c r="V83" i="91" l="1"/>
  <c r="U86" i="91"/>
  <c r="V206" i="91"/>
  <c r="W203" i="91"/>
  <c r="X203" i="91" l="1"/>
  <c r="W206" i="91"/>
  <c r="V86" i="91"/>
  <c r="W83" i="91"/>
  <c r="W86" i="91" l="1"/>
  <c r="X83" i="91"/>
  <c r="Y203" i="91"/>
  <c r="X206" i="91"/>
  <c r="Z203" i="91" l="1"/>
  <c r="Y206" i="91"/>
  <c r="X86" i="91"/>
  <c r="Y83" i="91"/>
  <c r="Y86" i="91" l="1"/>
  <c r="Z83" i="91"/>
  <c r="Z206" i="91"/>
  <c r="AA203" i="91"/>
  <c r="AA206" i="91" l="1"/>
  <c r="AB203" i="91"/>
  <c r="Z86" i="91"/>
  <c r="AA83" i="91"/>
  <c r="AB83" i="91" l="1"/>
  <c r="AA86" i="91"/>
  <c r="AB206" i="91"/>
  <c r="AC203" i="91"/>
  <c r="B203" i="91"/>
  <c r="B200" i="91"/>
  <c r="B193" i="91"/>
  <c r="B192" i="91"/>
  <c r="B191" i="91"/>
  <c r="B183" i="91"/>
  <c r="B180" i="91"/>
  <c r="B173" i="91"/>
  <c r="B176" i="91" s="1"/>
  <c r="B170" i="91"/>
  <c r="B206" i="91"/>
  <c r="D200" i="91"/>
  <c r="B186" i="91"/>
  <c r="B153" i="91"/>
  <c r="B150" i="91"/>
  <c r="B129" i="91"/>
  <c r="B136" i="91"/>
  <c r="B134" i="91"/>
  <c r="B126" i="91"/>
  <c r="B109" i="91"/>
  <c r="B89" i="91"/>
  <c r="B39" i="91"/>
  <c r="B20" i="91"/>
  <c r="B17" i="91"/>
  <c r="B123" i="91"/>
  <c r="B121" i="91"/>
  <c r="B120" i="91"/>
  <c r="B119" i="91"/>
  <c r="B103" i="91"/>
  <c r="B101" i="91"/>
  <c r="B100" i="91"/>
  <c r="B99" i="91"/>
  <c r="B83" i="91"/>
  <c r="B81" i="91"/>
  <c r="B80" i="91"/>
  <c r="D80" i="91" s="1"/>
  <c r="B31" i="91"/>
  <c r="B29" i="91"/>
  <c r="D29" i="91" s="1"/>
  <c r="B28" i="91"/>
  <c r="B27" i="91"/>
  <c r="D23" i="91"/>
  <c r="B9" i="91"/>
  <c r="B7" i="91"/>
  <c r="B5" i="91"/>
  <c r="D216" i="91"/>
  <c r="C216" i="91"/>
  <c r="B216" i="91"/>
  <c r="D166" i="91"/>
  <c r="C166" i="91"/>
  <c r="B166" i="91"/>
  <c r="B156" i="91"/>
  <c r="D146" i="91"/>
  <c r="C146" i="91"/>
  <c r="B146" i="91"/>
  <c r="D116" i="91"/>
  <c r="C116" i="91"/>
  <c r="B116" i="91"/>
  <c r="D114" i="91"/>
  <c r="C114" i="91"/>
  <c r="B114" i="91"/>
  <c r="D96" i="91"/>
  <c r="B96" i="91"/>
  <c r="D94" i="91"/>
  <c r="B94" i="91"/>
  <c r="B86" i="91"/>
  <c r="D82" i="91"/>
  <c r="D81" i="91"/>
  <c r="D76" i="91"/>
  <c r="C76" i="91"/>
  <c r="B76" i="91"/>
  <c r="D66" i="91"/>
  <c r="C66" i="91"/>
  <c r="B66" i="91"/>
  <c r="D56" i="91"/>
  <c r="C56" i="91"/>
  <c r="B56" i="91"/>
  <c r="D45" i="91"/>
  <c r="B45" i="91"/>
  <c r="D30" i="91"/>
  <c r="B23" i="91"/>
  <c r="D10" i="91"/>
  <c r="B10" i="91"/>
  <c r="B12" i="91"/>
  <c r="AC206" i="91" l="1"/>
  <c r="AD203" i="91"/>
  <c r="AC83" i="91"/>
  <c r="AB86" i="91"/>
  <c r="B196" i="91"/>
  <c r="D126" i="91"/>
  <c r="D176" i="91"/>
  <c r="D196" i="91"/>
  <c r="D186" i="91"/>
  <c r="D156" i="91"/>
  <c r="D136" i="91"/>
  <c r="D106" i="91"/>
  <c r="B106" i="91"/>
  <c r="D83" i="91"/>
  <c r="D34" i="91"/>
  <c r="B34" i="91"/>
  <c r="D12" i="91"/>
  <c r="AD83" i="91" l="1"/>
  <c r="AC86" i="91"/>
  <c r="AD206" i="91"/>
  <c r="AE203" i="91"/>
  <c r="D203" i="91"/>
  <c r="D86" i="91"/>
  <c r="AF203" i="91" l="1"/>
  <c r="AE206" i="91"/>
  <c r="AD86" i="91"/>
  <c r="AE83" i="91"/>
  <c r="D206" i="91"/>
  <c r="AE86" i="91" l="1"/>
  <c r="AF83" i="91"/>
  <c r="AG203" i="91"/>
  <c r="AF206" i="91"/>
  <c r="AH203" i="91" l="1"/>
  <c r="AG206" i="91"/>
  <c r="AF86" i="91"/>
  <c r="AG83" i="91"/>
  <c r="AH206" i="91" l="1"/>
  <c r="AI203" i="91"/>
  <c r="AI206" i="91" s="1"/>
  <c r="AG86" i="91"/>
  <c r="AH83" i="91"/>
  <c r="AH86" i="91" l="1"/>
  <c r="AI83" i="91"/>
  <c r="AI86" i="91" s="1"/>
  <c r="B22" i="90" l="1"/>
  <c r="B21" i="90"/>
  <c r="B13" i="90"/>
  <c r="B12" i="90"/>
  <c r="B9" i="90"/>
  <c r="B5" i="90"/>
  <c r="B14" i="89"/>
  <c r="B20" i="90" s="1"/>
  <c r="C20" i="90" s="1"/>
  <c r="D20" i="90" s="1"/>
  <c r="E20" i="90" s="1"/>
  <c r="F20" i="90" s="1"/>
  <c r="G20" i="90" s="1"/>
  <c r="H20" i="90" s="1"/>
  <c r="I20" i="90" s="1"/>
  <c r="J20" i="90" s="1"/>
  <c r="K20" i="90" s="1"/>
  <c r="L20" i="90" s="1"/>
  <c r="M20" i="90" s="1"/>
  <c r="N20" i="90" s="1"/>
  <c r="O20" i="90" s="1"/>
  <c r="P20" i="90" s="1"/>
  <c r="Q20" i="90" s="1"/>
  <c r="R20" i="90" s="1"/>
  <c r="S20" i="90" s="1"/>
  <c r="T20" i="90" s="1"/>
  <c r="U20" i="90" s="1"/>
  <c r="V20" i="90" s="1"/>
  <c r="W20" i="90" s="1"/>
  <c r="X20" i="90" s="1"/>
  <c r="Y20" i="90" s="1"/>
  <c r="Z20" i="90" s="1"/>
  <c r="AA20" i="90" s="1"/>
  <c r="AB20" i="90" s="1"/>
  <c r="AC20" i="90" s="1"/>
  <c r="AD20" i="90" s="1"/>
  <c r="AE20" i="90" s="1"/>
  <c r="AF20" i="90" s="1"/>
  <c r="AG20" i="90" s="1"/>
  <c r="AH20" i="90" s="1"/>
  <c r="AI20" i="90" s="1"/>
  <c r="B13" i="89"/>
  <c r="B19" i="90" s="1"/>
  <c r="C19" i="90" s="1"/>
  <c r="D19" i="90" s="1"/>
  <c r="E19" i="90" s="1"/>
  <c r="F19" i="90" s="1"/>
  <c r="G19" i="90" s="1"/>
  <c r="H19" i="90" s="1"/>
  <c r="I19" i="90" s="1"/>
  <c r="J19" i="90" s="1"/>
  <c r="K19" i="90" s="1"/>
  <c r="L19" i="90" s="1"/>
  <c r="M19" i="90" s="1"/>
  <c r="N19" i="90" s="1"/>
  <c r="O19" i="90" s="1"/>
  <c r="P19" i="90" s="1"/>
  <c r="Q19" i="90" s="1"/>
  <c r="R19" i="90" s="1"/>
  <c r="S19" i="90" s="1"/>
  <c r="T19" i="90" s="1"/>
  <c r="U19" i="90" s="1"/>
  <c r="V19" i="90" s="1"/>
  <c r="W19" i="90" s="1"/>
  <c r="X19" i="90" s="1"/>
  <c r="Y19" i="90" s="1"/>
  <c r="Z19" i="90" s="1"/>
  <c r="AA19" i="90" s="1"/>
  <c r="AB19" i="90" s="1"/>
  <c r="AC19" i="90" s="1"/>
  <c r="AD19" i="90" s="1"/>
  <c r="AE19" i="90" s="1"/>
  <c r="AF19" i="90" s="1"/>
  <c r="AG19" i="90" s="1"/>
  <c r="AH19" i="90" s="1"/>
  <c r="AI19" i="90" s="1"/>
  <c r="B11" i="89"/>
  <c r="B17" i="90" s="1"/>
  <c r="C17" i="90" s="1"/>
  <c r="D17" i="90" s="1"/>
  <c r="E17" i="90" s="1"/>
  <c r="F17" i="90" s="1"/>
  <c r="G17" i="90" s="1"/>
  <c r="H17" i="90" s="1"/>
  <c r="I17" i="90" s="1"/>
  <c r="J17" i="90" s="1"/>
  <c r="K17" i="90" s="1"/>
  <c r="L17" i="90" s="1"/>
  <c r="M17" i="90" s="1"/>
  <c r="N17" i="90" s="1"/>
  <c r="O17" i="90" s="1"/>
  <c r="P17" i="90" s="1"/>
  <c r="Q17" i="90" s="1"/>
  <c r="R17" i="90" s="1"/>
  <c r="S17" i="90" s="1"/>
  <c r="T17" i="90" s="1"/>
  <c r="U17" i="90" s="1"/>
  <c r="V17" i="90" s="1"/>
  <c r="W17" i="90" s="1"/>
  <c r="X17" i="90" s="1"/>
  <c r="Y17" i="90" s="1"/>
  <c r="Z17" i="90" s="1"/>
  <c r="AA17" i="90" s="1"/>
  <c r="AB17" i="90" s="1"/>
  <c r="AC17" i="90" s="1"/>
  <c r="AD17" i="90" s="1"/>
  <c r="AE17" i="90" s="1"/>
  <c r="AF17" i="90" s="1"/>
  <c r="AG17" i="90" s="1"/>
  <c r="AH17" i="90" s="1"/>
  <c r="AI17" i="90" s="1"/>
  <c r="B5" i="89"/>
  <c r="B11" i="90" s="1"/>
  <c r="C11" i="90" s="1"/>
  <c r="D11" i="90" s="1"/>
  <c r="E11" i="90" s="1"/>
  <c r="F11" i="90" s="1"/>
  <c r="G11" i="90" s="1"/>
  <c r="H11" i="90" s="1"/>
  <c r="I11" i="90" s="1"/>
  <c r="J11" i="90" s="1"/>
  <c r="K11" i="90" s="1"/>
  <c r="L11" i="90" s="1"/>
  <c r="M11" i="90" s="1"/>
  <c r="N11" i="90" s="1"/>
  <c r="O11" i="90" s="1"/>
  <c r="P11" i="90" s="1"/>
  <c r="Q11" i="90" s="1"/>
  <c r="R11" i="90" s="1"/>
  <c r="S11" i="90" s="1"/>
  <c r="T11" i="90" s="1"/>
  <c r="U11" i="90" s="1"/>
  <c r="V11" i="90" s="1"/>
  <c r="W11" i="90" s="1"/>
  <c r="X11" i="90" s="1"/>
  <c r="Y11" i="90" s="1"/>
  <c r="Z11" i="90" s="1"/>
  <c r="AA11" i="90" s="1"/>
  <c r="AB11" i="90" s="1"/>
  <c r="AC11" i="90" s="1"/>
  <c r="AD11" i="90" s="1"/>
  <c r="AE11" i="90" s="1"/>
  <c r="AF11" i="90" s="1"/>
  <c r="AG11" i="90" s="1"/>
  <c r="AH11" i="90" s="1"/>
  <c r="AI11" i="90" s="1"/>
  <c r="B4" i="89"/>
  <c r="B10" i="90" s="1"/>
  <c r="C10" i="90" s="1"/>
  <c r="D10" i="90" s="1"/>
  <c r="E10" i="90" s="1"/>
  <c r="F10" i="90" s="1"/>
  <c r="G10" i="90" s="1"/>
  <c r="H10" i="90" s="1"/>
  <c r="I10" i="90" s="1"/>
  <c r="J10" i="90" s="1"/>
  <c r="K10" i="90" s="1"/>
  <c r="L10" i="90" s="1"/>
  <c r="M10" i="90" s="1"/>
  <c r="N10" i="90" s="1"/>
  <c r="O10" i="90" s="1"/>
  <c r="P10" i="90" s="1"/>
  <c r="Q10" i="90" s="1"/>
  <c r="R10" i="90" s="1"/>
  <c r="S10" i="90" s="1"/>
  <c r="T10" i="90" s="1"/>
  <c r="U10" i="90" s="1"/>
  <c r="V10" i="90" s="1"/>
  <c r="W10" i="90" s="1"/>
  <c r="X10" i="90" s="1"/>
  <c r="Y10" i="90" s="1"/>
  <c r="Z10" i="90" s="1"/>
  <c r="AA10" i="90" s="1"/>
  <c r="AB10" i="90" s="1"/>
  <c r="AC10" i="90" s="1"/>
  <c r="AD10" i="90" s="1"/>
  <c r="AE10" i="90" s="1"/>
  <c r="AF10" i="90" s="1"/>
  <c r="AG10" i="90" s="1"/>
  <c r="AH10" i="90" s="1"/>
  <c r="AI10" i="90" s="1"/>
  <c r="B2" i="89"/>
  <c r="B3" i="90" s="1"/>
  <c r="C3" i="90" s="1"/>
  <c r="D3" i="90" s="1"/>
  <c r="E3" i="90" s="1"/>
  <c r="F3" i="90" s="1"/>
  <c r="G3" i="90" s="1"/>
  <c r="H3" i="90" s="1"/>
  <c r="I3" i="90" s="1"/>
  <c r="J3" i="90" s="1"/>
  <c r="K3" i="90" s="1"/>
  <c r="L3" i="90" s="1"/>
  <c r="M3" i="90" s="1"/>
  <c r="N3" i="90" s="1"/>
  <c r="O3" i="90" s="1"/>
  <c r="P3" i="90" s="1"/>
  <c r="Q3" i="90" s="1"/>
  <c r="R3" i="90" s="1"/>
  <c r="S3" i="90" s="1"/>
  <c r="T3" i="90" s="1"/>
  <c r="U3" i="90" s="1"/>
  <c r="V3" i="90" s="1"/>
  <c r="W3" i="90" s="1"/>
  <c r="X3" i="90" s="1"/>
  <c r="Y3" i="90" s="1"/>
  <c r="Z3" i="90" s="1"/>
  <c r="AA3" i="90" s="1"/>
  <c r="AB3" i="90" s="1"/>
  <c r="AC3" i="90" s="1"/>
  <c r="AD3" i="90" s="1"/>
  <c r="AE3" i="90" s="1"/>
  <c r="AF3" i="90" s="1"/>
  <c r="AG3" i="90" s="1"/>
  <c r="AH3" i="90" s="1"/>
  <c r="AI3" i="90" s="1"/>
  <c r="C11" i="86"/>
  <c r="C10" i="86"/>
  <c r="C9" i="86"/>
  <c r="C8" i="86"/>
  <c r="C7" i="86"/>
  <c r="C6" i="86"/>
  <c r="D6" i="86" s="1"/>
  <c r="G80" i="82"/>
  <c r="F80" i="82"/>
  <c r="E80" i="82"/>
  <c r="D80" i="82"/>
  <c r="C80" i="82"/>
  <c r="B80" i="82"/>
  <c r="G79" i="82"/>
  <c r="F79" i="82"/>
  <c r="E79" i="82"/>
  <c r="D79" i="82"/>
  <c r="C79" i="82"/>
  <c r="B79" i="82"/>
  <c r="G78" i="82"/>
  <c r="F78" i="82"/>
  <c r="E78" i="82"/>
  <c r="D78" i="82"/>
  <c r="C78" i="82"/>
  <c r="B78" i="82"/>
  <c r="G77" i="82"/>
  <c r="F77" i="82"/>
  <c r="E77" i="82"/>
  <c r="D77" i="82"/>
  <c r="C77" i="82"/>
  <c r="B77" i="82"/>
  <c r="G76" i="82"/>
  <c r="F76" i="82"/>
  <c r="E76" i="82"/>
  <c r="D76" i="82"/>
  <c r="C76" i="82"/>
  <c r="B76" i="82"/>
  <c r="G75" i="82"/>
  <c r="F75" i="82"/>
  <c r="E75" i="82"/>
  <c r="D75" i="82"/>
  <c r="C75" i="82"/>
  <c r="B75" i="82"/>
  <c r="G74" i="82"/>
  <c r="F74" i="82"/>
  <c r="E74" i="82"/>
  <c r="D74" i="82"/>
  <c r="C74" i="82"/>
  <c r="B74" i="82"/>
  <c r="G73" i="82"/>
  <c r="F73" i="82"/>
  <c r="E73" i="82"/>
  <c r="D73" i="82"/>
  <c r="C73" i="82"/>
  <c r="B73" i="82"/>
  <c r="G72" i="82"/>
  <c r="F72" i="82"/>
  <c r="E72" i="82"/>
  <c r="D72" i="82"/>
  <c r="C72" i="82"/>
  <c r="B72" i="82"/>
  <c r="G71" i="82"/>
  <c r="F71" i="82"/>
  <c r="E71" i="82"/>
  <c r="D71" i="82"/>
  <c r="C71" i="82"/>
  <c r="B71" i="82"/>
  <c r="G70" i="82"/>
  <c r="F70" i="82"/>
  <c r="E70" i="82"/>
  <c r="D70" i="82"/>
  <c r="C70" i="82"/>
  <c r="B70" i="82"/>
  <c r="G69" i="82"/>
  <c r="F69" i="82"/>
  <c r="E69" i="82"/>
  <c r="D69" i="82"/>
  <c r="C69" i="82"/>
  <c r="B69" i="82"/>
  <c r="G68" i="82"/>
  <c r="F68" i="82"/>
  <c r="E68" i="82"/>
  <c r="D68" i="82"/>
  <c r="C68" i="82"/>
  <c r="B68" i="82"/>
  <c r="G67" i="82"/>
  <c r="F67" i="82"/>
  <c r="E67" i="82"/>
  <c r="D67" i="82"/>
  <c r="C67" i="82"/>
  <c r="B67" i="82"/>
  <c r="G66" i="82"/>
  <c r="F66" i="82"/>
  <c r="E66" i="82"/>
  <c r="D66" i="82"/>
  <c r="C66" i="82"/>
  <c r="B66" i="82"/>
  <c r="G65" i="82"/>
  <c r="F65" i="82"/>
  <c r="E65" i="82"/>
  <c r="D65" i="82"/>
  <c r="C65" i="82"/>
  <c r="B65" i="82"/>
  <c r="G64" i="82"/>
  <c r="F64" i="82"/>
  <c r="E64" i="82"/>
  <c r="D64" i="82"/>
  <c r="C64" i="82"/>
  <c r="B64" i="82"/>
  <c r="G63" i="82"/>
  <c r="F63" i="82"/>
  <c r="E63" i="82"/>
  <c r="D63" i="82"/>
  <c r="C63" i="82"/>
  <c r="B63" i="82"/>
  <c r="G62" i="82"/>
  <c r="F62" i="82"/>
  <c r="E62" i="82"/>
  <c r="D62" i="82"/>
  <c r="C62" i="82"/>
  <c r="B62" i="82"/>
  <c r="G61" i="82"/>
  <c r="F61" i="82"/>
  <c r="E61" i="82"/>
  <c r="D61" i="82"/>
  <c r="C61" i="82"/>
  <c r="B61" i="82"/>
  <c r="G59" i="82"/>
  <c r="F59" i="82"/>
  <c r="E59" i="82"/>
  <c r="D59" i="82"/>
  <c r="C59" i="82"/>
  <c r="B59" i="82"/>
  <c r="G58" i="82"/>
  <c r="F58" i="82"/>
  <c r="E58" i="82"/>
  <c r="D58" i="82"/>
  <c r="C58" i="82"/>
  <c r="B58" i="82"/>
  <c r="G57" i="82"/>
  <c r="F57" i="82"/>
  <c r="E57" i="82"/>
  <c r="D57" i="82"/>
  <c r="C57" i="82"/>
  <c r="B57" i="82"/>
  <c r="G53" i="82"/>
  <c r="F53" i="82"/>
  <c r="E53" i="82"/>
  <c r="D53" i="82"/>
  <c r="C53" i="82"/>
  <c r="B53" i="82"/>
  <c r="G52" i="82"/>
  <c r="F52" i="82"/>
  <c r="E52" i="82"/>
  <c r="D52" i="82"/>
  <c r="C52" i="82"/>
  <c r="B52" i="82"/>
  <c r="G51" i="82"/>
  <c r="F51" i="82"/>
  <c r="E51" i="82"/>
  <c r="D51" i="82"/>
  <c r="C51" i="82"/>
  <c r="B51" i="82"/>
  <c r="G50" i="82"/>
  <c r="F50" i="82"/>
  <c r="E50" i="82"/>
  <c r="D50" i="82"/>
  <c r="C50" i="82"/>
  <c r="B50" i="82"/>
  <c r="G49" i="82"/>
  <c r="F49" i="82"/>
  <c r="E49" i="82"/>
  <c r="D49" i="82"/>
  <c r="C49" i="82"/>
  <c r="B49" i="82"/>
  <c r="G48" i="82"/>
  <c r="F48" i="82"/>
  <c r="E48" i="82"/>
  <c r="D48" i="82"/>
  <c r="C48" i="82"/>
  <c r="B48" i="82"/>
  <c r="G47" i="82"/>
  <c r="F47" i="82"/>
  <c r="E47" i="82"/>
  <c r="D47" i="82"/>
  <c r="C47" i="82"/>
  <c r="B47" i="82"/>
  <c r="G46" i="82"/>
  <c r="F46" i="82"/>
  <c r="E46" i="82"/>
  <c r="D46" i="82"/>
  <c r="C46" i="82"/>
  <c r="B46" i="82"/>
  <c r="G45" i="82"/>
  <c r="F45" i="82"/>
  <c r="E45" i="82"/>
  <c r="D45" i="82"/>
  <c r="C45" i="82"/>
  <c r="B45" i="82"/>
  <c r="G44" i="82"/>
  <c r="F44" i="82"/>
  <c r="E44" i="82"/>
  <c r="D44" i="82"/>
  <c r="C44" i="82"/>
  <c r="B44" i="82"/>
  <c r="G43" i="82"/>
  <c r="F43" i="82"/>
  <c r="E43" i="82"/>
  <c r="D43" i="82"/>
  <c r="C43" i="82"/>
  <c r="B43" i="82"/>
  <c r="G42" i="82"/>
  <c r="F42" i="82"/>
  <c r="E42" i="82"/>
  <c r="D42" i="82"/>
  <c r="C42" i="82"/>
  <c r="B42" i="82"/>
  <c r="G41" i="82"/>
  <c r="F41" i="82"/>
  <c r="E41" i="82"/>
  <c r="D41" i="82"/>
  <c r="C41" i="82"/>
  <c r="B41" i="82"/>
  <c r="G40" i="82"/>
  <c r="F40" i="82"/>
  <c r="E40" i="82"/>
  <c r="D40" i="82"/>
  <c r="C40" i="82"/>
  <c r="B40" i="82"/>
  <c r="G39" i="82"/>
  <c r="F39" i="82"/>
  <c r="E39" i="82"/>
  <c r="D39" i="82"/>
  <c r="C39" i="82"/>
  <c r="B39" i="82"/>
  <c r="G38" i="82"/>
  <c r="F38" i="82"/>
  <c r="E38" i="82"/>
  <c r="D38" i="82"/>
  <c r="C38" i="82"/>
  <c r="B38" i="82"/>
  <c r="G37" i="82"/>
  <c r="F37" i="82"/>
  <c r="E37" i="82"/>
  <c r="D37" i="82"/>
  <c r="C37" i="82"/>
  <c r="B37" i="82"/>
  <c r="G36" i="82"/>
  <c r="F36" i="82"/>
  <c r="E36" i="82"/>
  <c r="D36" i="82"/>
  <c r="C36" i="82"/>
  <c r="B36" i="82"/>
  <c r="G35" i="82"/>
  <c r="F35" i="82"/>
  <c r="E35" i="82"/>
  <c r="D35" i="82"/>
  <c r="C35" i="82"/>
  <c r="B35" i="82"/>
  <c r="G34" i="82"/>
  <c r="F34" i="82"/>
  <c r="E34" i="82"/>
  <c r="D34" i="82"/>
  <c r="C34" i="82"/>
  <c r="B34" i="82"/>
  <c r="G33" i="82"/>
  <c r="D33" i="82"/>
  <c r="G32" i="82"/>
  <c r="F32" i="82"/>
  <c r="E32" i="82"/>
  <c r="D32" i="82"/>
  <c r="C32" i="82"/>
  <c r="B32" i="82"/>
  <c r="G31" i="82"/>
  <c r="F31" i="82"/>
  <c r="E31" i="82"/>
  <c r="D31" i="82"/>
  <c r="C31" i="82"/>
  <c r="B31" i="82"/>
  <c r="G30" i="82"/>
  <c r="F30" i="82"/>
  <c r="E30" i="82"/>
  <c r="D30" i="82"/>
  <c r="C30" i="82"/>
  <c r="B30" i="82"/>
  <c r="B9" i="89" s="1"/>
  <c r="B2" i="90" s="1"/>
  <c r="C2" i="90" s="1"/>
  <c r="D2" i="90" s="1"/>
  <c r="E2" i="90" s="1"/>
  <c r="F2" i="90" s="1"/>
  <c r="G2" i="90" s="1"/>
  <c r="H2" i="90" s="1"/>
  <c r="I2" i="90" s="1"/>
  <c r="J2" i="90" s="1"/>
  <c r="K2" i="90" s="1"/>
  <c r="L2" i="90" s="1"/>
  <c r="M2" i="90" s="1"/>
  <c r="N2" i="90" s="1"/>
  <c r="O2" i="90" s="1"/>
  <c r="P2" i="90" s="1"/>
  <c r="Q2" i="90" s="1"/>
  <c r="R2" i="90" s="1"/>
  <c r="S2" i="90" s="1"/>
  <c r="T2" i="90" s="1"/>
  <c r="U2" i="90" s="1"/>
  <c r="V2" i="90" s="1"/>
  <c r="W2" i="90" s="1"/>
  <c r="X2" i="90" s="1"/>
  <c r="Y2" i="90" s="1"/>
  <c r="Z2" i="90" s="1"/>
  <c r="AA2" i="90" s="1"/>
  <c r="AB2" i="90" s="1"/>
  <c r="AC2" i="90" s="1"/>
  <c r="AD2" i="90" s="1"/>
  <c r="AE2" i="90" s="1"/>
  <c r="AF2" i="90" s="1"/>
  <c r="AG2" i="90" s="1"/>
  <c r="AH2" i="90" s="1"/>
  <c r="AI2" i="90" s="1"/>
  <c r="Z39" i="81"/>
  <c r="Y39" i="81"/>
  <c r="Z38" i="81"/>
  <c r="Y38" i="81"/>
  <c r="Z37" i="81"/>
  <c r="Y37" i="81"/>
  <c r="Z36" i="81"/>
  <c r="Y36" i="81"/>
  <c r="Z35" i="81"/>
  <c r="Y35" i="81"/>
  <c r="Z34" i="81"/>
  <c r="Y34" i="81"/>
  <c r="Z33" i="81"/>
  <c r="Y33" i="81"/>
  <c r="Z32" i="81"/>
  <c r="Y32" i="81"/>
  <c r="Z31" i="81"/>
  <c r="Y31" i="81"/>
  <c r="Z30" i="81"/>
  <c r="Y30" i="81"/>
  <c r="Z29" i="81"/>
  <c r="Y29" i="81"/>
  <c r="Z28" i="81"/>
  <c r="Y28" i="81"/>
  <c r="Z27" i="81"/>
  <c r="Y27" i="81"/>
  <c r="Z26" i="81"/>
  <c r="Y26" i="81"/>
  <c r="Z25" i="81"/>
  <c r="Y25" i="81"/>
  <c r="Z24" i="81"/>
  <c r="Y24" i="81"/>
  <c r="Z23" i="81"/>
  <c r="Y23" i="81"/>
  <c r="Z22" i="81"/>
  <c r="Y22" i="81"/>
  <c r="Z21" i="81"/>
  <c r="Y21" i="81"/>
  <c r="Z20" i="81"/>
  <c r="Y20" i="81"/>
  <c r="Z19" i="81"/>
  <c r="Y19" i="81"/>
  <c r="Z18" i="81"/>
  <c r="Y18" i="81"/>
  <c r="Z17" i="81"/>
  <c r="Y17" i="81"/>
  <c r="Z16" i="81"/>
  <c r="Y16" i="81"/>
  <c r="Z15" i="81"/>
  <c r="Y15" i="81"/>
  <c r="Z14" i="81"/>
  <c r="Y14" i="81"/>
  <c r="Z13" i="81"/>
  <c r="Y13" i="81"/>
  <c r="Z12" i="81"/>
  <c r="Y12" i="81"/>
  <c r="Z11" i="81"/>
  <c r="Y11" i="81"/>
  <c r="Z10" i="81"/>
  <c r="Y10" i="81"/>
  <c r="Z9" i="81"/>
  <c r="Y9" i="81"/>
  <c r="Z8" i="81"/>
  <c r="Y8" i="81"/>
  <c r="Z7" i="81"/>
  <c r="Y7" i="81"/>
  <c r="Z6" i="81"/>
  <c r="B3" i="89" s="1"/>
  <c r="B4" i="90" s="1"/>
  <c r="C4" i="90" s="1"/>
  <c r="D4" i="90" s="1"/>
  <c r="E4" i="90" s="1"/>
  <c r="F4" i="90" s="1"/>
  <c r="G4" i="90" s="1"/>
  <c r="H4" i="90" s="1"/>
  <c r="I4" i="90" s="1"/>
  <c r="J4" i="90" s="1"/>
  <c r="K4" i="90" s="1"/>
  <c r="L4" i="90" s="1"/>
  <c r="M4" i="90" s="1"/>
  <c r="N4" i="90" s="1"/>
  <c r="O4" i="90" s="1"/>
  <c r="P4" i="90" s="1"/>
  <c r="Q4" i="90" s="1"/>
  <c r="R4" i="90" s="1"/>
  <c r="S4" i="90" s="1"/>
  <c r="T4" i="90" s="1"/>
  <c r="U4" i="90" s="1"/>
  <c r="V4" i="90" s="1"/>
  <c r="W4" i="90" s="1"/>
  <c r="X4" i="90" s="1"/>
  <c r="Y4" i="90" s="1"/>
  <c r="Z4" i="90" s="1"/>
  <c r="AA4" i="90" s="1"/>
  <c r="AB4" i="90" s="1"/>
  <c r="AC4" i="90" s="1"/>
  <c r="AD4" i="90" s="1"/>
  <c r="AE4" i="90" s="1"/>
  <c r="AF4" i="90" s="1"/>
  <c r="AG4" i="90" s="1"/>
  <c r="AH4" i="90" s="1"/>
  <c r="AI4" i="90" s="1"/>
  <c r="Y6" i="81"/>
  <c r="B6" i="89" s="1"/>
  <c r="B14" i="90" s="1"/>
  <c r="C14" i="90" s="1"/>
  <c r="D14" i="90" s="1"/>
  <c r="E14" i="90" s="1"/>
  <c r="F14" i="90" s="1"/>
  <c r="G14" i="90" s="1"/>
  <c r="H14" i="90" s="1"/>
  <c r="I14" i="90" s="1"/>
  <c r="J14" i="90" s="1"/>
  <c r="K14" i="90" s="1"/>
  <c r="L14" i="90" s="1"/>
  <c r="M14" i="90" s="1"/>
  <c r="N14" i="90" s="1"/>
  <c r="O14" i="90" s="1"/>
  <c r="P14" i="90" s="1"/>
  <c r="Q14" i="90" s="1"/>
  <c r="R14" i="90" s="1"/>
  <c r="S14" i="90" s="1"/>
  <c r="T14" i="90" s="1"/>
  <c r="U14" i="90" s="1"/>
  <c r="V14" i="90" s="1"/>
  <c r="W14" i="90" s="1"/>
  <c r="X14" i="90" s="1"/>
  <c r="Y14" i="90" s="1"/>
  <c r="Z14" i="90" s="1"/>
  <c r="AA14" i="90" s="1"/>
  <c r="AB14" i="90" s="1"/>
  <c r="AC14" i="90" s="1"/>
  <c r="AD14" i="90" s="1"/>
  <c r="AE14" i="90" s="1"/>
  <c r="AF14" i="90" s="1"/>
  <c r="AG14" i="90" s="1"/>
  <c r="AH14" i="90" s="1"/>
  <c r="AI14" i="90" s="1"/>
  <c r="C22" i="90"/>
  <c r="D22" i="90" s="1"/>
  <c r="E22" i="90" s="1"/>
  <c r="F22" i="90" s="1"/>
  <c r="G22" i="90" s="1"/>
  <c r="H22" i="90" s="1"/>
  <c r="I22" i="90" s="1"/>
  <c r="J22" i="90" s="1"/>
  <c r="K22" i="90" s="1"/>
  <c r="L22" i="90" s="1"/>
  <c r="M22" i="90" s="1"/>
  <c r="N22" i="90" s="1"/>
  <c r="O22" i="90" s="1"/>
  <c r="P22" i="90" s="1"/>
  <c r="Q22" i="90" s="1"/>
  <c r="R22" i="90" s="1"/>
  <c r="S22" i="90" s="1"/>
  <c r="T22" i="90" s="1"/>
  <c r="U22" i="90" s="1"/>
  <c r="V22" i="90" s="1"/>
  <c r="W22" i="90" s="1"/>
  <c r="X22" i="90" s="1"/>
  <c r="Y22" i="90" s="1"/>
  <c r="Z22" i="90" s="1"/>
  <c r="AA22" i="90" s="1"/>
  <c r="AB22" i="90" s="1"/>
  <c r="AC22" i="90" s="1"/>
  <c r="AD22" i="90" s="1"/>
  <c r="AE22" i="90" s="1"/>
  <c r="AF22" i="90" s="1"/>
  <c r="AG22" i="90" s="1"/>
  <c r="AH22" i="90" s="1"/>
  <c r="AI22" i="90" s="1"/>
  <c r="C21" i="90"/>
  <c r="D21" i="90" s="1"/>
  <c r="E21" i="90" s="1"/>
  <c r="F21" i="90" s="1"/>
  <c r="G21" i="90" s="1"/>
  <c r="H21" i="90" s="1"/>
  <c r="I21" i="90" s="1"/>
  <c r="J21" i="90" s="1"/>
  <c r="K21" i="90" s="1"/>
  <c r="L21" i="90" s="1"/>
  <c r="M21" i="90" s="1"/>
  <c r="N21" i="90" s="1"/>
  <c r="O21" i="90" s="1"/>
  <c r="P21" i="90" s="1"/>
  <c r="Q21" i="90" s="1"/>
  <c r="R21" i="90" s="1"/>
  <c r="S21" i="90" s="1"/>
  <c r="T21" i="90" s="1"/>
  <c r="U21" i="90" s="1"/>
  <c r="V21" i="90" s="1"/>
  <c r="W21" i="90" s="1"/>
  <c r="X21" i="90" s="1"/>
  <c r="Y21" i="90" s="1"/>
  <c r="Z21" i="90" s="1"/>
  <c r="AA21" i="90" s="1"/>
  <c r="AB21" i="90" s="1"/>
  <c r="AC21" i="90" s="1"/>
  <c r="AD21" i="90" s="1"/>
  <c r="AE21" i="90" s="1"/>
  <c r="AF21" i="90" s="1"/>
  <c r="AG21" i="90" s="1"/>
  <c r="AH21" i="90" s="1"/>
  <c r="AI21" i="90" s="1"/>
  <c r="C16" i="90"/>
  <c r="D16" i="90" s="1"/>
  <c r="E16" i="90" s="1"/>
  <c r="F16" i="90" s="1"/>
  <c r="G16" i="90" s="1"/>
  <c r="H16" i="90" s="1"/>
  <c r="I16" i="90" s="1"/>
  <c r="J16" i="90" s="1"/>
  <c r="K16" i="90" s="1"/>
  <c r="L16" i="90" s="1"/>
  <c r="M16" i="90" s="1"/>
  <c r="N16" i="90" s="1"/>
  <c r="O16" i="90" s="1"/>
  <c r="P16" i="90" s="1"/>
  <c r="Q16" i="90" s="1"/>
  <c r="R16" i="90" s="1"/>
  <c r="S16" i="90" s="1"/>
  <c r="T16" i="90" s="1"/>
  <c r="U16" i="90" s="1"/>
  <c r="V16" i="90" s="1"/>
  <c r="W16" i="90" s="1"/>
  <c r="X16" i="90" s="1"/>
  <c r="Y16" i="90" s="1"/>
  <c r="Z16" i="90" s="1"/>
  <c r="AA16" i="90" s="1"/>
  <c r="AB16" i="90" s="1"/>
  <c r="AC16" i="90" s="1"/>
  <c r="AD16" i="90" s="1"/>
  <c r="AE16" i="90" s="1"/>
  <c r="AF16" i="90" s="1"/>
  <c r="AG16" i="90" s="1"/>
  <c r="AH16" i="90" s="1"/>
  <c r="AI16" i="90" s="1"/>
  <c r="B16" i="90"/>
  <c r="E15" i="90"/>
  <c r="F15" i="90" s="1"/>
  <c r="G15" i="90" s="1"/>
  <c r="H15" i="90" s="1"/>
  <c r="I15" i="90" s="1"/>
  <c r="J15" i="90" s="1"/>
  <c r="K15" i="90" s="1"/>
  <c r="L15" i="90" s="1"/>
  <c r="M15" i="90" s="1"/>
  <c r="N15" i="90" s="1"/>
  <c r="O15" i="90" s="1"/>
  <c r="P15" i="90" s="1"/>
  <c r="Q15" i="90" s="1"/>
  <c r="R15" i="90" s="1"/>
  <c r="S15" i="90" s="1"/>
  <c r="T15" i="90" s="1"/>
  <c r="U15" i="90" s="1"/>
  <c r="V15" i="90" s="1"/>
  <c r="W15" i="90" s="1"/>
  <c r="X15" i="90" s="1"/>
  <c r="Y15" i="90" s="1"/>
  <c r="Z15" i="90" s="1"/>
  <c r="AA15" i="90" s="1"/>
  <c r="AB15" i="90" s="1"/>
  <c r="AC15" i="90" s="1"/>
  <c r="AD15" i="90" s="1"/>
  <c r="AE15" i="90" s="1"/>
  <c r="AF15" i="90" s="1"/>
  <c r="AG15" i="90" s="1"/>
  <c r="AH15" i="90" s="1"/>
  <c r="AI15" i="90" s="1"/>
  <c r="D15" i="90"/>
  <c r="C15" i="90"/>
  <c r="C13" i="90"/>
  <c r="D13" i="90" s="1"/>
  <c r="E13" i="90" s="1"/>
  <c r="F13" i="90" s="1"/>
  <c r="G13" i="90" s="1"/>
  <c r="H13" i="90" s="1"/>
  <c r="I13" i="90" s="1"/>
  <c r="J13" i="90" s="1"/>
  <c r="K13" i="90" s="1"/>
  <c r="L13" i="90" s="1"/>
  <c r="M13" i="90" s="1"/>
  <c r="N13" i="90" s="1"/>
  <c r="O13" i="90" s="1"/>
  <c r="P13" i="90" s="1"/>
  <c r="Q13" i="90" s="1"/>
  <c r="R13" i="90" s="1"/>
  <c r="S13" i="90" s="1"/>
  <c r="T13" i="90" s="1"/>
  <c r="U13" i="90" s="1"/>
  <c r="V13" i="90" s="1"/>
  <c r="W13" i="90" s="1"/>
  <c r="X13" i="90" s="1"/>
  <c r="Y13" i="90" s="1"/>
  <c r="Z13" i="90" s="1"/>
  <c r="AA13" i="90" s="1"/>
  <c r="AB13" i="90" s="1"/>
  <c r="AC13" i="90" s="1"/>
  <c r="AD13" i="90" s="1"/>
  <c r="AE13" i="90" s="1"/>
  <c r="AF13" i="90" s="1"/>
  <c r="AG13" i="90" s="1"/>
  <c r="AH13" i="90" s="1"/>
  <c r="AI13" i="90" s="1"/>
  <c r="C12" i="90"/>
  <c r="D12" i="90" s="1"/>
  <c r="E12" i="90" s="1"/>
  <c r="F12" i="90" s="1"/>
  <c r="G12" i="90" s="1"/>
  <c r="H12" i="90" s="1"/>
  <c r="I12" i="90" s="1"/>
  <c r="J12" i="90" s="1"/>
  <c r="K12" i="90" s="1"/>
  <c r="L12" i="90" s="1"/>
  <c r="M12" i="90" s="1"/>
  <c r="N12" i="90" s="1"/>
  <c r="O12" i="90" s="1"/>
  <c r="P12" i="90" s="1"/>
  <c r="Q12" i="90" s="1"/>
  <c r="R12" i="90" s="1"/>
  <c r="S12" i="90" s="1"/>
  <c r="T12" i="90" s="1"/>
  <c r="U12" i="90" s="1"/>
  <c r="V12" i="90" s="1"/>
  <c r="W12" i="90" s="1"/>
  <c r="X12" i="90" s="1"/>
  <c r="Y12" i="90" s="1"/>
  <c r="Z12" i="90" s="1"/>
  <c r="AA12" i="90" s="1"/>
  <c r="AB12" i="90" s="1"/>
  <c r="AC12" i="90" s="1"/>
  <c r="AD12" i="90" s="1"/>
  <c r="AE12" i="90" s="1"/>
  <c r="AF12" i="90" s="1"/>
  <c r="AG12" i="90" s="1"/>
  <c r="AH12" i="90" s="1"/>
  <c r="AI12" i="90" s="1"/>
  <c r="C9" i="90"/>
  <c r="D9" i="90" s="1"/>
  <c r="E9" i="90" s="1"/>
  <c r="F9" i="90" s="1"/>
  <c r="G9" i="90" s="1"/>
  <c r="H9" i="90" s="1"/>
  <c r="I9" i="90" s="1"/>
  <c r="J9" i="90" s="1"/>
  <c r="K9" i="90" s="1"/>
  <c r="L9" i="90" s="1"/>
  <c r="M9" i="90" s="1"/>
  <c r="N9" i="90" s="1"/>
  <c r="O9" i="90" s="1"/>
  <c r="P9" i="90" s="1"/>
  <c r="Q9" i="90" s="1"/>
  <c r="R9" i="90" s="1"/>
  <c r="S9" i="90" s="1"/>
  <c r="T9" i="90" s="1"/>
  <c r="U9" i="90" s="1"/>
  <c r="V9" i="90" s="1"/>
  <c r="W9" i="90" s="1"/>
  <c r="X9" i="90" s="1"/>
  <c r="Y9" i="90" s="1"/>
  <c r="Z9" i="90" s="1"/>
  <c r="AA9" i="90" s="1"/>
  <c r="AB9" i="90" s="1"/>
  <c r="AC9" i="90" s="1"/>
  <c r="AD9" i="90" s="1"/>
  <c r="AE9" i="90" s="1"/>
  <c r="AF9" i="90" s="1"/>
  <c r="AG9" i="90" s="1"/>
  <c r="AH9" i="90" s="1"/>
  <c r="AI9" i="90" s="1"/>
  <c r="D8" i="90"/>
  <c r="E8" i="90" s="1"/>
  <c r="F8" i="90" s="1"/>
  <c r="G8" i="90" s="1"/>
  <c r="H8" i="90" s="1"/>
  <c r="I8" i="90" s="1"/>
  <c r="J8" i="90" s="1"/>
  <c r="K8" i="90" s="1"/>
  <c r="L8" i="90" s="1"/>
  <c r="M8" i="90" s="1"/>
  <c r="N8" i="90" s="1"/>
  <c r="O8" i="90" s="1"/>
  <c r="P8" i="90" s="1"/>
  <c r="Q8" i="90" s="1"/>
  <c r="R8" i="90" s="1"/>
  <c r="S8" i="90" s="1"/>
  <c r="T8" i="90" s="1"/>
  <c r="U8" i="90" s="1"/>
  <c r="V8" i="90" s="1"/>
  <c r="W8" i="90" s="1"/>
  <c r="X8" i="90" s="1"/>
  <c r="Y8" i="90" s="1"/>
  <c r="Z8" i="90" s="1"/>
  <c r="AA8" i="90" s="1"/>
  <c r="AB8" i="90" s="1"/>
  <c r="AC8" i="90" s="1"/>
  <c r="AD8" i="90" s="1"/>
  <c r="AE8" i="90" s="1"/>
  <c r="AF8" i="90" s="1"/>
  <c r="AG8" i="90" s="1"/>
  <c r="AH8" i="90" s="1"/>
  <c r="AI8" i="90" s="1"/>
  <c r="C8" i="90"/>
  <c r="E7" i="90"/>
  <c r="F7" i="90" s="1"/>
  <c r="G7" i="90" s="1"/>
  <c r="H7" i="90" s="1"/>
  <c r="I7" i="90" s="1"/>
  <c r="J7" i="90" s="1"/>
  <c r="K7" i="90" s="1"/>
  <c r="L7" i="90" s="1"/>
  <c r="M7" i="90" s="1"/>
  <c r="N7" i="90" s="1"/>
  <c r="O7" i="90" s="1"/>
  <c r="P7" i="90" s="1"/>
  <c r="Q7" i="90" s="1"/>
  <c r="R7" i="90" s="1"/>
  <c r="S7" i="90" s="1"/>
  <c r="T7" i="90" s="1"/>
  <c r="U7" i="90" s="1"/>
  <c r="V7" i="90" s="1"/>
  <c r="W7" i="90" s="1"/>
  <c r="X7" i="90" s="1"/>
  <c r="Y7" i="90" s="1"/>
  <c r="Z7" i="90" s="1"/>
  <c r="AA7" i="90" s="1"/>
  <c r="AB7" i="90" s="1"/>
  <c r="AC7" i="90" s="1"/>
  <c r="AD7" i="90" s="1"/>
  <c r="AE7" i="90" s="1"/>
  <c r="AF7" i="90" s="1"/>
  <c r="AG7" i="90" s="1"/>
  <c r="AH7" i="90" s="1"/>
  <c r="AI7" i="90" s="1"/>
  <c r="C7" i="90"/>
  <c r="D7" i="90" s="1"/>
  <c r="D6" i="90"/>
  <c r="E6" i="90" s="1"/>
  <c r="F6" i="90" s="1"/>
  <c r="G6" i="90" s="1"/>
  <c r="H6" i="90" s="1"/>
  <c r="I6" i="90" s="1"/>
  <c r="J6" i="90" s="1"/>
  <c r="K6" i="90" s="1"/>
  <c r="L6" i="90" s="1"/>
  <c r="M6" i="90" s="1"/>
  <c r="N6" i="90" s="1"/>
  <c r="O6" i="90" s="1"/>
  <c r="P6" i="90" s="1"/>
  <c r="Q6" i="90" s="1"/>
  <c r="R6" i="90" s="1"/>
  <c r="S6" i="90" s="1"/>
  <c r="T6" i="90" s="1"/>
  <c r="U6" i="90" s="1"/>
  <c r="V6" i="90" s="1"/>
  <c r="W6" i="90" s="1"/>
  <c r="X6" i="90" s="1"/>
  <c r="Y6" i="90" s="1"/>
  <c r="Z6" i="90" s="1"/>
  <c r="AA6" i="90" s="1"/>
  <c r="AB6" i="90" s="1"/>
  <c r="AC6" i="90" s="1"/>
  <c r="AD6" i="90" s="1"/>
  <c r="AE6" i="90" s="1"/>
  <c r="AF6" i="90" s="1"/>
  <c r="AG6" i="90" s="1"/>
  <c r="AH6" i="90" s="1"/>
  <c r="AI6" i="90" s="1"/>
  <c r="C6" i="90"/>
  <c r="C5" i="90"/>
  <c r="D5" i="90" s="1"/>
  <c r="E5" i="90" s="1"/>
  <c r="F5" i="90" s="1"/>
  <c r="G5" i="90" s="1"/>
  <c r="H5" i="90" s="1"/>
  <c r="I5" i="90" s="1"/>
  <c r="J5" i="90" s="1"/>
  <c r="K5" i="90" s="1"/>
  <c r="L5" i="90" s="1"/>
  <c r="M5" i="90" s="1"/>
  <c r="N5" i="90" s="1"/>
  <c r="O5" i="90" s="1"/>
  <c r="P5" i="90" s="1"/>
  <c r="Q5" i="90" s="1"/>
  <c r="R5" i="90" s="1"/>
  <c r="S5" i="90" s="1"/>
  <c r="T5" i="90" s="1"/>
  <c r="U5" i="90" s="1"/>
  <c r="V5" i="90" s="1"/>
  <c r="W5" i="90" s="1"/>
  <c r="X5" i="90" s="1"/>
  <c r="Y5" i="90" s="1"/>
  <c r="Z5" i="90" s="1"/>
  <c r="AA5" i="90" s="1"/>
  <c r="AB5" i="90" s="1"/>
  <c r="AC5" i="90" s="1"/>
  <c r="AD5" i="90" s="1"/>
  <c r="AE5" i="90" s="1"/>
  <c r="AF5" i="90" s="1"/>
  <c r="AG5" i="90" s="1"/>
  <c r="AH5" i="90" s="1"/>
  <c r="AI5" i="90" s="1"/>
  <c r="C20" i="87"/>
  <c r="C21" i="87" s="1"/>
  <c r="B20" i="87"/>
  <c r="B21" i="87" s="1"/>
  <c r="F5" i="87"/>
  <c r="A11" i="87" s="1"/>
  <c r="C16" i="87" s="1"/>
  <c r="C5" i="87"/>
  <c r="B5" i="87"/>
  <c r="D11" i="86"/>
  <c r="D10" i="86"/>
  <c r="D9" i="86"/>
  <c r="D8" i="86"/>
  <c r="D7" i="86"/>
  <c r="H94" i="85"/>
  <c r="I91" i="85"/>
  <c r="I92" i="85" s="1"/>
  <c r="I93" i="85" s="1"/>
  <c r="I94" i="85" s="1"/>
  <c r="I95" i="85" s="1"/>
  <c r="I90" i="85"/>
  <c r="I83" i="85"/>
  <c r="I84" i="85" s="1"/>
  <c r="I85" i="85" s="1"/>
  <c r="I86" i="85" s="1"/>
  <c r="I87" i="85" s="1"/>
  <c r="I88" i="85" s="1"/>
  <c r="I89" i="85" s="1"/>
  <c r="I76" i="85"/>
  <c r="I77" i="85" s="1"/>
  <c r="I78" i="85" s="1"/>
  <c r="I79" i="85" s="1"/>
  <c r="I80" i="85" s="1"/>
  <c r="I81" i="85" s="1"/>
  <c r="I82" i="85" s="1"/>
  <c r="I69" i="85"/>
  <c r="I70" i="85" s="1"/>
  <c r="I71" i="85" s="1"/>
  <c r="I72" i="85" s="1"/>
  <c r="I73" i="85" s="1"/>
  <c r="I74" i="85" s="1"/>
  <c r="I62" i="85"/>
  <c r="I63" i="85" s="1"/>
  <c r="I64" i="85" s="1"/>
  <c r="I65" i="85" s="1"/>
  <c r="I66" i="85" s="1"/>
  <c r="I67" i="85" s="1"/>
  <c r="I56" i="85"/>
  <c r="I57" i="85" s="1"/>
  <c r="I58" i="85" s="1"/>
  <c r="I59" i="85" s="1"/>
  <c r="I60" i="85" s="1"/>
  <c r="I55" i="85"/>
  <c r="I48" i="85"/>
  <c r="I49" i="85" s="1"/>
  <c r="I50" i="85" s="1"/>
  <c r="I51" i="85" s="1"/>
  <c r="I52" i="85" s="1"/>
  <c r="I53" i="85" s="1"/>
  <c r="I41" i="85"/>
  <c r="I42" i="85" s="1"/>
  <c r="I43" i="85" s="1"/>
  <c r="I44" i="85" s="1"/>
  <c r="I45" i="85" s="1"/>
  <c r="I46" i="85" s="1"/>
  <c r="I34" i="85"/>
  <c r="I35" i="85" s="1"/>
  <c r="I36" i="85" s="1"/>
  <c r="I37" i="85" s="1"/>
  <c r="I38" i="85" s="1"/>
  <c r="I39" i="85" s="1"/>
  <c r="I28" i="85"/>
  <c r="I29" i="85" s="1"/>
  <c r="I30" i="85" s="1"/>
  <c r="I31" i="85" s="1"/>
  <c r="I32" i="85" s="1"/>
  <c r="I27" i="85"/>
  <c r="I20" i="85"/>
  <c r="I21" i="85" s="1"/>
  <c r="I22" i="85" s="1"/>
  <c r="I23" i="85" s="1"/>
  <c r="I24" i="85" s="1"/>
  <c r="I25" i="85" s="1"/>
  <c r="I13" i="85"/>
  <c r="I14" i="85" s="1"/>
  <c r="I15" i="85" s="1"/>
  <c r="I16" i="85" s="1"/>
  <c r="I17" i="85" s="1"/>
  <c r="I18" i="85" s="1"/>
  <c r="I6" i="85"/>
  <c r="I7" i="85" s="1"/>
  <c r="I8" i="85" s="1"/>
  <c r="I9" i="85" s="1"/>
  <c r="I10" i="85" s="1"/>
  <c r="I11" i="85" s="1"/>
  <c r="E26" i="82"/>
  <c r="C16" i="82"/>
  <c r="B16" i="82"/>
  <c r="C13" i="82"/>
  <c r="B13" i="82"/>
  <c r="C12" i="82"/>
  <c r="B12" i="82"/>
  <c r="E11" i="82"/>
  <c r="B9" i="82"/>
  <c r="X39" i="81"/>
  <c r="X38" i="81"/>
  <c r="X37" i="81"/>
  <c r="X36" i="81"/>
  <c r="X35" i="81"/>
  <c r="X34" i="81"/>
  <c r="X33" i="81"/>
  <c r="X32" i="81"/>
  <c r="X31" i="81"/>
  <c r="X30" i="81"/>
  <c r="P30" i="81"/>
  <c r="X29" i="81"/>
  <c r="X28" i="81"/>
  <c r="X27" i="81"/>
  <c r="X26" i="81"/>
  <c r="X25" i="81"/>
  <c r="X24" i="81"/>
  <c r="X23" i="81"/>
  <c r="X22" i="81"/>
  <c r="X21" i="81"/>
  <c r="X20" i="81"/>
  <c r="X19" i="81"/>
  <c r="X18" i="81"/>
  <c r="X17" i="81"/>
  <c r="X16" i="81"/>
  <c r="X15" i="81"/>
  <c r="X14" i="81"/>
  <c r="X13" i="81"/>
  <c r="X12" i="81"/>
  <c r="X11" i="81"/>
  <c r="X10" i="81"/>
  <c r="X9" i="81"/>
  <c r="X8" i="81"/>
  <c r="X7" i="81"/>
  <c r="X6" i="81"/>
  <c r="C9" i="80"/>
  <c r="B9" i="80"/>
  <c r="F16" i="79"/>
  <c r="E16" i="79"/>
  <c r="D16" i="79"/>
  <c r="F15" i="79"/>
  <c r="C15" i="79"/>
  <c r="F14" i="79"/>
  <c r="C14" i="79"/>
  <c r="F13" i="79"/>
  <c r="C13" i="79"/>
  <c r="B11" i="79"/>
  <c r="E8" i="79"/>
  <c r="D8" i="79"/>
  <c r="F6" i="79"/>
  <c r="E6" i="79"/>
  <c r="D6" i="79"/>
  <c r="C6" i="79"/>
  <c r="C5" i="79"/>
  <c r="F4" i="79"/>
  <c r="C4" i="79"/>
  <c r="B4" i="79"/>
  <c r="F3" i="79"/>
  <c r="C3" i="79"/>
  <c r="F2" i="79"/>
  <c r="E2" i="79"/>
  <c r="D2" i="79"/>
  <c r="B2" i="79"/>
  <c r="B3" i="78"/>
  <c r="B4" i="78" s="1"/>
  <c r="B5" i="78" s="1"/>
  <c r="B10" i="76"/>
  <c r="B9" i="76"/>
  <c r="B22" i="75"/>
  <c r="B23" i="75" s="1"/>
  <c r="B24" i="75" s="1"/>
  <c r="B28" i="74"/>
  <c r="B29" i="74" s="1"/>
  <c r="B30" i="74" s="1"/>
  <c r="B6" i="73"/>
  <c r="B7" i="73" s="1"/>
  <c r="B12" i="72"/>
  <c r="B13" i="72" s="1"/>
  <c r="B14" i="72" s="1"/>
  <c r="B4" i="72"/>
  <c r="B5" i="72" s="1"/>
  <c r="B6" i="72" s="1"/>
  <c r="B15" i="71"/>
  <c r="B14" i="71"/>
  <c r="B13" i="71"/>
  <c r="B6" i="69"/>
  <c r="B7" i="69" s="1"/>
  <c r="B8" i="69" s="1"/>
  <c r="C19" i="68"/>
  <c r="C17" i="68"/>
  <c r="C16" i="68"/>
  <c r="C15" i="68"/>
  <c r="C14" i="68"/>
  <c r="C13" i="68"/>
  <c r="C12" i="68"/>
  <c r="C11" i="68"/>
  <c r="C10" i="68"/>
  <c r="B7" i="65"/>
  <c r="B8" i="65" s="1"/>
  <c r="B9" i="65" s="1"/>
  <c r="C17" i="87" l="1"/>
  <c r="C22" i="87" s="1"/>
  <c r="C23" i="87" s="1"/>
  <c r="C19" i="87"/>
  <c r="B16" i="87"/>
  <c r="D12" i="86"/>
  <c r="D13" i="86" s="1"/>
  <c r="B12" i="89" s="1"/>
  <c r="B18" i="90" s="1"/>
  <c r="C18" i="90" s="1"/>
  <c r="D18" i="90" s="1"/>
  <c r="E18" i="90" s="1"/>
  <c r="F18" i="90" s="1"/>
  <c r="G18" i="90" s="1"/>
  <c r="H18" i="90" s="1"/>
  <c r="I18" i="90" s="1"/>
  <c r="J18" i="90" s="1"/>
  <c r="K18" i="90" s="1"/>
  <c r="L18" i="90" s="1"/>
  <c r="M18" i="90" s="1"/>
  <c r="N18" i="90" s="1"/>
  <c r="O18" i="90" s="1"/>
  <c r="P18" i="90" s="1"/>
  <c r="Q18" i="90" s="1"/>
  <c r="R18" i="90" s="1"/>
  <c r="S18" i="90" s="1"/>
  <c r="T18" i="90" s="1"/>
  <c r="U18" i="90" s="1"/>
  <c r="V18" i="90" s="1"/>
  <c r="W18" i="90" s="1"/>
  <c r="X18" i="90" s="1"/>
  <c r="Y18" i="90" s="1"/>
  <c r="Z18" i="90" s="1"/>
  <c r="AA18" i="90" s="1"/>
  <c r="AB18" i="90" s="1"/>
  <c r="AC18" i="90" s="1"/>
  <c r="AD18" i="90" s="1"/>
  <c r="AE18" i="90" s="1"/>
  <c r="AF18" i="90" s="1"/>
  <c r="AG18" i="90" s="1"/>
  <c r="AH18" i="90" s="1"/>
  <c r="AI18" i="90" s="1"/>
  <c r="F17" i="79"/>
  <c r="C17" i="79"/>
  <c r="B19" i="87" l="1"/>
  <c r="B17" i="87"/>
  <c r="B22" i="87" s="1"/>
  <c r="B23" i="87" s="1"/>
  <c r="J7" i="64"/>
  <c r="J8" i="64" s="1"/>
  <c r="G7" i="64"/>
  <c r="G8" i="64" s="1"/>
  <c r="B7" i="64"/>
  <c r="B8" i="64" s="1"/>
  <c r="K6" i="64"/>
  <c r="K7" i="64" s="1"/>
  <c r="K8" i="64" s="1"/>
  <c r="J6" i="64"/>
  <c r="I6" i="64"/>
  <c r="I7" i="64" s="1"/>
  <c r="I8" i="64" s="1"/>
  <c r="H6" i="64"/>
  <c r="H7" i="64" s="1"/>
  <c r="H8" i="64" s="1"/>
  <c r="G6" i="64"/>
  <c r="F6" i="64"/>
  <c r="F7" i="64" s="1"/>
  <c r="F8" i="64" s="1"/>
  <c r="E6" i="64"/>
  <c r="E7" i="64" s="1"/>
  <c r="E8" i="64" s="1"/>
  <c r="B6" i="64"/>
  <c r="A6" i="64"/>
  <c r="A7" i="64" s="1"/>
  <c r="A8" i="64" s="1"/>
  <c r="E10" i="79"/>
  <c r="F8" i="79"/>
  <c r="F10" i="79" s="1"/>
  <c r="D10" i="79"/>
  <c r="C8" i="79"/>
  <c r="C10" i="79" s="1"/>
  <c r="B8" i="79"/>
  <c r="B10" i="79" s="1"/>
  <c r="B3" i="77"/>
  <c r="B8" i="76"/>
  <c r="E18" i="75"/>
  <c r="D18" i="75"/>
  <c r="C18" i="75"/>
  <c r="B18" i="75"/>
  <c r="B19" i="75" s="1"/>
  <c r="B21" i="75" s="1"/>
  <c r="C10" i="74"/>
  <c r="C12" i="74" s="1"/>
  <c r="C13" i="74" s="1"/>
  <c r="C14" i="74" s="1"/>
  <c r="C15" i="74" s="1"/>
  <c r="C20" i="74" s="1"/>
  <c r="C25" i="74" s="1"/>
  <c r="E8" i="74"/>
  <c r="E10" i="74" s="1"/>
  <c r="D8" i="74"/>
  <c r="D10" i="74" s="1"/>
  <c r="C8" i="74"/>
  <c r="B8" i="73"/>
  <c r="E5" i="73"/>
  <c r="E6" i="73" s="1"/>
  <c r="E7" i="73" s="1"/>
  <c r="E8" i="73" s="1"/>
  <c r="E9" i="73" s="1"/>
  <c r="B5" i="73"/>
  <c r="E4" i="73"/>
  <c r="B7" i="79"/>
  <c r="B9" i="79" s="1"/>
  <c r="B12" i="71"/>
  <c r="B3" i="70"/>
  <c r="B5" i="69"/>
  <c r="C21" i="68"/>
  <c r="C24" i="68" s="1"/>
  <c r="C25" i="68" s="1"/>
  <c r="C26" i="68" s="1"/>
  <c r="C27" i="68" s="1"/>
  <c r="G47" i="67"/>
  <c r="G48" i="67" s="1"/>
  <c r="K17" i="66"/>
  <c r="F17" i="66"/>
  <c r="E17" i="66"/>
  <c r="D17" i="66"/>
  <c r="C17" i="66"/>
  <c r="B17" i="66"/>
  <c r="K16" i="66"/>
  <c r="I16" i="66"/>
  <c r="H16" i="66"/>
  <c r="G16" i="66"/>
  <c r="F16" i="66"/>
  <c r="E16" i="66"/>
  <c r="D16" i="66"/>
  <c r="C16" i="66"/>
  <c r="B16" i="66"/>
  <c r="K15" i="66"/>
  <c r="I15" i="66"/>
  <c r="H15" i="66"/>
  <c r="G15" i="66"/>
  <c r="F15" i="66"/>
  <c r="E15" i="66"/>
  <c r="D15" i="66"/>
  <c r="C15" i="66"/>
  <c r="B15" i="66"/>
  <c r="J14" i="66"/>
  <c r="J17" i="66" s="1"/>
  <c r="J13" i="66"/>
  <c r="C23" i="65"/>
  <c r="B23" i="65"/>
  <c r="C18" i="65"/>
  <c r="B18" i="65"/>
  <c r="B5" i="65"/>
  <c r="B6" i="65" s="1"/>
  <c r="K5" i="64"/>
  <c r="J5" i="64"/>
  <c r="I5" i="64"/>
  <c r="H5" i="64"/>
  <c r="G5" i="64"/>
  <c r="F5" i="64"/>
  <c r="E5" i="64"/>
  <c r="B5" i="64"/>
  <c r="A5" i="64"/>
  <c r="B75" i="62"/>
  <c r="B77" i="62" s="1"/>
  <c r="B70" i="62"/>
  <c r="B65" i="62"/>
  <c r="B66" i="62" s="1"/>
  <c r="B61" i="62"/>
  <c r="B57" i="62"/>
  <c r="B56" i="62"/>
  <c r="B50" i="62"/>
  <c r="B51" i="62" s="1"/>
  <c r="B44" i="62"/>
  <c r="B45" i="62" s="1"/>
  <c r="B46" i="62" s="1"/>
  <c r="B39" i="62"/>
  <c r="B31" i="62"/>
  <c r="B30" i="62"/>
  <c r="B32" i="62" s="1"/>
  <c r="B34" i="62" s="1"/>
  <c r="B35" i="62" s="1"/>
  <c r="C12" i="62"/>
  <c r="C13" i="62" s="1"/>
  <c r="B10" i="73" l="1"/>
  <c r="B11" i="73" s="1"/>
  <c r="D12" i="74"/>
  <c r="D13" i="74" s="1"/>
  <c r="D14" i="74" s="1"/>
  <c r="D15" i="74" s="1"/>
  <c r="D20" i="74" s="1"/>
  <c r="D25" i="74" s="1"/>
  <c r="B27" i="74" s="1"/>
  <c r="E12" i="74"/>
  <c r="E13" i="74"/>
  <c r="E14" i="74" s="1"/>
  <c r="E15" i="74" s="1"/>
  <c r="E20" i="74" s="1"/>
  <c r="E25" i="74" s="1"/>
  <c r="J16" i="66"/>
  <c r="J15" i="66"/>
  <c r="B27" i="65"/>
  <c r="B28" i="65"/>
</calcChain>
</file>

<file path=xl/sharedStrings.xml><?xml version="1.0" encoding="utf-8"?>
<sst xmlns="http://schemas.openxmlformats.org/spreadsheetml/2006/main" count="2541" uniqueCount="1231">
  <si>
    <t>3. Energy Prices by Sector and Source</t>
  </si>
  <si>
    <t/>
  </si>
  <si>
    <t xml:space="preserve"> Sector and Source</t>
  </si>
  <si>
    <t xml:space="preserve"> Residential</t>
  </si>
  <si>
    <t xml:space="preserve">   Propane</t>
  </si>
  <si>
    <t xml:space="preserve">   Distillate Fuel Oil</t>
  </si>
  <si>
    <t xml:space="preserve">   Natural Gas</t>
  </si>
  <si>
    <t xml:space="preserve">   Electricity</t>
  </si>
  <si>
    <t xml:space="preserve"> Commercial</t>
  </si>
  <si>
    <t xml:space="preserve"> Industrial 1/</t>
  </si>
  <si>
    <t xml:space="preserve">   Residual Fuel Oil</t>
  </si>
  <si>
    <t xml:space="preserve">   Natural Gas 2/</t>
  </si>
  <si>
    <t xml:space="preserve">   Metallurgical Coal</t>
  </si>
  <si>
    <t xml:space="preserve">   Other Industrial Coal</t>
  </si>
  <si>
    <t xml:space="preserve">   Coal to Liquids</t>
  </si>
  <si>
    <t>- -</t>
  </si>
  <si>
    <t xml:space="preserve"> Transportation</t>
  </si>
  <si>
    <t xml:space="preserve">   E85 3/</t>
  </si>
  <si>
    <t xml:space="preserve">   Motor Gasoline 4/</t>
  </si>
  <si>
    <t xml:space="preserve">   Jet Fuel 5/</t>
  </si>
  <si>
    <t xml:space="preserve">   Diesel Fuel (distillate fuel oil) 6/</t>
  </si>
  <si>
    <t xml:space="preserve">   Natural Gas 7/</t>
  </si>
  <si>
    <t xml:space="preserve"> Electric Power 8/</t>
  </si>
  <si>
    <t xml:space="preserve">   Steam Coal</t>
  </si>
  <si>
    <t xml:space="preserve"> Average Price to All Users 9/</t>
  </si>
  <si>
    <t xml:space="preserve">   Other Coal</t>
  </si>
  <si>
    <t>Non-Renewable Energy Expenditures by Sector</t>
  </si>
  <si>
    <t xml:space="preserve">   Total Non-Renewable Expenditures</t>
  </si>
  <si>
    <t xml:space="preserve"> Transportation Renewable Expenditures</t>
  </si>
  <si>
    <t xml:space="preserve">   Total Expenditures</t>
  </si>
  <si>
    <t>Prices in Nominal Dollars</t>
  </si>
  <si>
    <t>(billion nominal dollars)</t>
  </si>
  <si>
    <t xml:space="preserve">   1/ Includes energy for combined heat and power plants that have a non-regulatory status, and small on-site generating systems.</t>
  </si>
  <si>
    <t xml:space="preserve">   3/ E85 refers to a blend of 85 percent ethanol (renewable) and 15 percent motor gasoline (nonrenewable).  To address cold starting issues,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</si>
  <si>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</si>
  <si>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</si>
  <si>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</si>
  <si>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</si>
  <si>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</si>
  <si>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</si>
  <si>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</si>
  <si>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>Energy Information Administration</t>
  </si>
  <si>
    <t>Notes</t>
  </si>
  <si>
    <t>Fuel</t>
  </si>
  <si>
    <t>sector has been split into two "sectors" for purposes of this variable and related calculations.</t>
  </si>
  <si>
    <t>Cost</t>
  </si>
  <si>
    <t>Unit</t>
  </si>
  <si>
    <t>Sources:</t>
  </si>
  <si>
    <t>Energy Information Administraton</t>
  </si>
  <si>
    <t>biofuel diesel</t>
  </si>
  <si>
    <t>Since fuel pricing differs between residential and commercial buidlings, the buildings</t>
  </si>
  <si>
    <t>heat</t>
  </si>
  <si>
    <t>See "cpi.xlsx" in the InputData folder for source information.</t>
  </si>
  <si>
    <t>2011 to 2012; used for Euroheat and Power statistics</t>
  </si>
  <si>
    <t>Currency Year Adjustment</t>
  </si>
  <si>
    <t>The EIA SEDS document reports dollars that are not adjusted for inflation (according to associated technical notes document).  We</t>
  </si>
  <si>
    <t>Release Date</t>
  </si>
  <si>
    <t>Datekey</t>
  </si>
  <si>
    <t>Reference case</t>
  </si>
  <si>
    <t>Scenario</t>
  </si>
  <si>
    <t>Report</t>
  </si>
  <si>
    <t>PRC000:nom_TotalExpendi</t>
  </si>
  <si>
    <t>PRC000:nom_TransRenewEx</t>
  </si>
  <si>
    <t>PRC000:nom_TotalNon-Ren</t>
  </si>
  <si>
    <t>PRC000:nom_TransNonRenw</t>
  </si>
  <si>
    <t>PRC000:nom_Industrial</t>
  </si>
  <si>
    <t>PRC000:nom_Commercial</t>
  </si>
  <si>
    <t>PRC000:nom_Residential</t>
  </si>
  <si>
    <t>PRC000:nom_Avg_Electric</t>
  </si>
  <si>
    <t>PRC000:nom_Avg_CoaltoLi</t>
  </si>
  <si>
    <t>PRC000:nom_Avg_Coal</t>
  </si>
  <si>
    <t>PRC000:nom_Avg_Metallug</t>
  </si>
  <si>
    <t>PRC000:nom_Avg_NaturalG</t>
  </si>
  <si>
    <t>PRC000:nom_Avg_Residual</t>
  </si>
  <si>
    <t>PRC000:nom_Avg_Distilla</t>
  </si>
  <si>
    <t>PRC000:nom_Avg_JetFuel</t>
  </si>
  <si>
    <t>PRC000:nom_Avg_MotorGas</t>
  </si>
  <si>
    <t>PRC000:nom_Avg_E85_E85</t>
  </si>
  <si>
    <t>PRC000:nom_Avg_Liquefie</t>
  </si>
  <si>
    <t>PRC000:nom_E_SteamCoal</t>
  </si>
  <si>
    <t>PRC000:nom_E_NaturalGas</t>
  </si>
  <si>
    <t>PRC000:nom_E_ResidualFu</t>
  </si>
  <si>
    <t>PRC000:nom_E_Distillate</t>
  </si>
  <si>
    <t>PRC000:nom_T_Electricit</t>
  </si>
  <si>
    <t>PRC000:nom_T_NaturalGas</t>
  </si>
  <si>
    <t>PRC000:nom_T_ResidualFu</t>
  </si>
  <si>
    <t>PRC000:nom_T_Distillate</t>
  </si>
  <si>
    <t>PRC000:nom_T_JetFuel</t>
  </si>
  <si>
    <t>PRC000:nom_T_MotorGasol</t>
  </si>
  <si>
    <t>PRC000:nom_T_Ethan(E85)</t>
  </si>
  <si>
    <t>PRC000:nom_T_LiquefiedP</t>
  </si>
  <si>
    <t>PRC000:nom_I_Electricit</t>
  </si>
  <si>
    <t>PRC000:nom_I_CoaltoLiqu</t>
  </si>
  <si>
    <t>PRC000:nom_I_SteamCoal</t>
  </si>
  <si>
    <t>PRC000:nom_I_Metallurgi</t>
  </si>
  <si>
    <t>PRC000:nom_I_NaturalGas</t>
  </si>
  <si>
    <t>PRC000:nom_I_ResidualFu</t>
  </si>
  <si>
    <t>PRC000:nom_I_Distillate</t>
  </si>
  <si>
    <t>PRC000:nom_I_LiquefiedP</t>
  </si>
  <si>
    <t>PRC000:nom_C_Electricit</t>
  </si>
  <si>
    <t>PRC000:nom_C_NaturalGas</t>
  </si>
  <si>
    <t>PRC000:nom_C_ResidualFu</t>
  </si>
  <si>
    <t>PRC000:nom_C_Distillate</t>
  </si>
  <si>
    <t>PRC000:nom_C_LiquefiedG</t>
  </si>
  <si>
    <t>PRC000:nom_R_Electricit</t>
  </si>
  <si>
    <t>PRC000:nom_R_NaturalGas</t>
  </si>
  <si>
    <t>PRC000:nom_R_Distillate</t>
  </si>
  <si>
    <t>PRC000:nom_R_LiquefiedP</t>
  </si>
  <si>
    <t>PRC000:ja_TotalExpendit</t>
  </si>
  <si>
    <t>PRC000:ja_Transportatio</t>
  </si>
  <si>
    <t>PRC000:ia_TotalNon-Rene</t>
  </si>
  <si>
    <t>PRC000:ia_Transportatio</t>
  </si>
  <si>
    <t>PRC000:ia_Industrial</t>
  </si>
  <si>
    <t>PRC000:ia_Commercial</t>
  </si>
  <si>
    <t>PRC000:ia_Residential</t>
  </si>
  <si>
    <t>PRC000:ha_Electricity</t>
  </si>
  <si>
    <t>PRC000:ha_CoaltoLiquids</t>
  </si>
  <si>
    <t>PRC000:ha_Coal</t>
  </si>
  <si>
    <t>PRC000:ha_Metallugical</t>
  </si>
  <si>
    <t>PRC000:ha_NaturalGas</t>
  </si>
  <si>
    <t>PRC000:ha_ResidualFuel</t>
  </si>
  <si>
    <t>PRC000:ha_DistillateFue</t>
  </si>
  <si>
    <t>PRC000:ha_JetFuel</t>
  </si>
  <si>
    <t>PRC000:ha_MotorGasoline</t>
  </si>
  <si>
    <t>PRC000:ha_Ethanol(E85)</t>
  </si>
  <si>
    <t>PRC000:ha_LiquefiedPetr</t>
  </si>
  <si>
    <t>PRC000:ga_SteamCoal</t>
  </si>
  <si>
    <t>PRC000:ga_NaturalGas</t>
  </si>
  <si>
    <t>PRC000:ga_ResidualFuel</t>
  </si>
  <si>
    <t>PRC000:ga_DistillateFue</t>
  </si>
  <si>
    <t>PRC000:ea_Electricity</t>
  </si>
  <si>
    <t>PRC000:ea_NaturalGas</t>
  </si>
  <si>
    <t>PRC000:ea_ResidualFuel</t>
  </si>
  <si>
    <t>PRC000:ea_DistillateFue</t>
  </si>
  <si>
    <t>PRC000:ea_JetFuel</t>
  </si>
  <si>
    <t>PRC000:ea_MotorGasoline</t>
  </si>
  <si>
    <t>PRC000:ea_Ethanol(E85)</t>
  </si>
  <si>
    <t>PRC000:ea_LiquefiedPetr</t>
  </si>
  <si>
    <t>PRC000:da_Electricity</t>
  </si>
  <si>
    <t>PRC000:da_CoaltoLiquids</t>
  </si>
  <si>
    <t>PRC000:da_SteamCoal</t>
  </si>
  <si>
    <t>PRC000:da_Metallurgical</t>
  </si>
  <si>
    <t>PRC000:da_NaturalGas</t>
  </si>
  <si>
    <t>PRC000:da_ResidualFuel</t>
  </si>
  <si>
    <t>PRC000:da_DistillateFue</t>
  </si>
  <si>
    <t>PRC000:da_LiquefiedPetr</t>
  </si>
  <si>
    <t>PRC000:ca_Electricity</t>
  </si>
  <si>
    <t>PRC000:ca_NaturalGas</t>
  </si>
  <si>
    <t>PRC000:ca_ResidualFuel</t>
  </si>
  <si>
    <t>PRC000:ca_DistillateFue</t>
  </si>
  <si>
    <t>PRC000:ca_LiquefiedGas</t>
  </si>
  <si>
    <t>PRC000:ba_Electricity</t>
  </si>
  <si>
    <t>PRC000:ba_NaturalGas</t>
  </si>
  <si>
    <t>PRC000:ba_DistillateFue</t>
  </si>
  <si>
    <t>PRC000:ba_LiquefiedPetr</t>
  </si>
  <si>
    <t>PRC000</t>
  </si>
  <si>
    <t>We adjust dollars of the following years to 2012 dollars using the following conversion factors:</t>
  </si>
  <si>
    <t>use the 2014 row, so it is reported in 2014 dollars.</t>
  </si>
  <si>
    <t>Coal</t>
  </si>
  <si>
    <t>Lignite</t>
  </si>
  <si>
    <t>the percentage of ethanol varies seasonally.  The annual average ethanol content of 74 percent is used for these projections.</t>
  </si>
  <si>
    <t>PRC000:ga_uranium</t>
  </si>
  <si>
    <t xml:space="preserve">   Uranium</t>
  </si>
  <si>
    <t>PRC000:nom_E_uranium</t>
  </si>
  <si>
    <t xml:space="preserve">   2/ Excludes use for lease and plant fuel and fuel used for liquefaction in export facilities.</t>
  </si>
  <si>
    <t xml:space="preserve">   7/ Natural gas used as fuel in motor vehicles, trains, and ships.  Price includes estimated motor vehicle fuel taxes</t>
  </si>
  <si>
    <t>and estimated dispensing costs or charges.</t>
  </si>
  <si>
    <t>Electricity</t>
  </si>
  <si>
    <t>Industry</t>
  </si>
  <si>
    <t>2018 to 2012; used for EIA AEO 2018 and DOE Clean Cities report</t>
  </si>
  <si>
    <t>biomass</t>
  </si>
  <si>
    <t xml:space="preserve">   8/ Weighted averages of end-use fuel prices are derived from the prices in each sector and the corresponding sectoral consumption.</t>
  </si>
  <si>
    <t xml:space="preserve">   7/ Includes electricity-only and combined heat and power plants that have a regulatory status.</t>
  </si>
  <si>
    <t xml:space="preserve">   5/ Includes only kerosene type.</t>
  </si>
  <si>
    <t>issues, the percentage of ethanol varies seasonally.  The annual average ethanol content of 74 percent is used for these projections.</t>
  </si>
  <si>
    <t xml:space="preserve">   3/ E85 refers to a blend of 85 percent ethanol (renewable) and 15 percent motor gasoline (nonrenewable).  To address cold starting</t>
  </si>
  <si>
    <t xml:space="preserve">   2/ Includes combined heat and power plants that have a non-regulatory status, and small on-site generating systems.</t>
  </si>
  <si>
    <t xml:space="preserve">   1/ Weighted average price delivered to U.S. refiners.</t>
  </si>
  <si>
    <t xml:space="preserve">     Average</t>
  </si>
  <si>
    <t>PPP000:nom_Avg_Average</t>
  </si>
  <si>
    <t xml:space="preserve">   Residual Fuel Oil (dollars per barrel)</t>
  </si>
  <si>
    <t>PPP000:nom_Avg_Residual</t>
  </si>
  <si>
    <t>PPP000:nom_Avg_Distilla</t>
  </si>
  <si>
    <t>PPP000:nom_Avg_JetFuel</t>
  </si>
  <si>
    <t>PPP000:nom_Avg_MotorGas</t>
  </si>
  <si>
    <t>PPP000:nom_Avg_Liquefie</t>
  </si>
  <si>
    <t xml:space="preserve"> Average Prices, All Sectors 8/</t>
  </si>
  <si>
    <t>PPP000:nom_E_ResidualFu</t>
  </si>
  <si>
    <t>PPP000:nom_E_Distillate</t>
  </si>
  <si>
    <t xml:space="preserve"> Electric Power 7/</t>
  </si>
  <si>
    <t>PPP000:nom_T_ResidualFu</t>
  </si>
  <si>
    <t>PPP000:nom_T_DieselFuel</t>
  </si>
  <si>
    <t>PPP000:nom_T_JetFuel</t>
  </si>
  <si>
    <t>PPP000:nom_T_MotorGasol</t>
  </si>
  <si>
    <t xml:space="preserve">   Ethanol Wholesale Price</t>
  </si>
  <si>
    <t>PPP000:nom_T_EthanWhole</t>
  </si>
  <si>
    <t>PPP000:nom_T_Ethan(E85)</t>
  </si>
  <si>
    <t>PPP000:nom_T_LiquefiedP</t>
  </si>
  <si>
    <t>PPP000:nom_I_ResidualFu</t>
  </si>
  <si>
    <t>PPP000:nom_I_Distillate</t>
  </si>
  <si>
    <t>PPP000:nom_I_LiquefiedP</t>
  </si>
  <si>
    <t xml:space="preserve"> Industrial 2/</t>
  </si>
  <si>
    <t>PPP000:nom_C_ResidualFu</t>
  </si>
  <si>
    <t>PPP000:nom_C_Distillate</t>
  </si>
  <si>
    <t>PPP000:nom_R_Distillate</t>
  </si>
  <si>
    <t>PPP000:nom_R_LiquefiedP</t>
  </si>
  <si>
    <t>Nominal Dollars per Gallon</t>
  </si>
  <si>
    <t>Delivered Sector Product Prices</t>
  </si>
  <si>
    <t xml:space="preserve">   Average Imported Cost 1/</t>
  </si>
  <si>
    <t>PPP000:nom_Imported_Rea</t>
  </si>
  <si>
    <t xml:space="preserve">   West Texas Intermediate Spot</t>
  </si>
  <si>
    <t>PPP000:nom_ForeignLSLig</t>
  </si>
  <si>
    <t xml:space="preserve">   Brent Spot</t>
  </si>
  <si>
    <t>PPP000:nom_WorldOilPric</t>
  </si>
  <si>
    <t>Crude Oil Spot Prices (nominal dollars per barrel)</t>
  </si>
  <si>
    <t>PPP000:ia_Average</t>
  </si>
  <si>
    <t>PPP000:ia_ResidualFuel(</t>
  </si>
  <si>
    <t>PPP000:ia_ResidualFuel</t>
  </si>
  <si>
    <t>PPP000:ia_DistillateFue</t>
  </si>
  <si>
    <t>PPP000:ia_JetFuel</t>
  </si>
  <si>
    <t>PPP000:ia_MotorGasoline</t>
  </si>
  <si>
    <t>PPP000:ia_LiquefiedPetr</t>
  </si>
  <si>
    <t>Average Prices, All Sectors 8/</t>
  </si>
  <si>
    <t>PPP000:ha_ResidualFuel(</t>
  </si>
  <si>
    <t>PPP000:ha_ResidualFuel</t>
  </si>
  <si>
    <t>PPP000:ha_DistillateFue</t>
  </si>
  <si>
    <t>PPP000:ga_ResidualFuel(</t>
  </si>
  <si>
    <t>PPP000:ga_ResidualFuel</t>
  </si>
  <si>
    <t>PPP000:ga_DieselFuel(Di</t>
  </si>
  <si>
    <t>PPP000:ga_JetFuel</t>
  </si>
  <si>
    <t>PPP000:ga_MotorGasoline</t>
  </si>
  <si>
    <t>PPP000:pr_EthanolWhole</t>
  </si>
  <si>
    <t>PPP000:ga_Ethanol(E85)</t>
  </si>
  <si>
    <t>PPP000:ga_LiquefiedPetr</t>
  </si>
  <si>
    <t>PPP000:fa_ResidualFuel(</t>
  </si>
  <si>
    <t>PPP000:fa_ResidualFuel</t>
  </si>
  <si>
    <t>PPP000:fa_DistillateFue</t>
  </si>
  <si>
    <t>PPP000:fa_LiquefiedPetr</t>
  </si>
  <si>
    <t>PPP000:ea_ResidualFuel(</t>
  </si>
  <si>
    <t>PPP000:ea_ResidualFuel</t>
  </si>
  <si>
    <t>PPP000:ea_DistillateFue</t>
  </si>
  <si>
    <t>PPP000:da_DistillateFue</t>
  </si>
  <si>
    <t>PPP000:da_LiquefiedPetr</t>
  </si>
  <si>
    <t xml:space="preserve"> Delivered Sector Product Prices</t>
  </si>
  <si>
    <t xml:space="preserve">   Brent / West Texas Intermediate Spread</t>
  </si>
  <si>
    <t>PPP000:see_spot_markup</t>
  </si>
  <si>
    <t>PPP000:bb_Imported_Real</t>
  </si>
  <si>
    <t>PPP000:bb_ForeignLSLigh</t>
  </si>
  <si>
    <t>PPP000:ba_WorldOilPrice</t>
  </si>
  <si>
    <t xml:space="preserve"> Sector and Fuel</t>
  </si>
  <si>
    <t>12. Petroleum and Other Liquids Prices</t>
  </si>
  <si>
    <t>PPP000</t>
  </si>
  <si>
    <t>Crude Oil Heat Content</t>
  </si>
  <si>
    <t>million BTU / barrel (U.S.-produced crude)</t>
  </si>
  <si>
    <t>million BTU / barrel (imported crude)</t>
  </si>
  <si>
    <t>Source: EIA AEO 2019, Appendix G, Conversion Factors</t>
  </si>
  <si>
    <t>When adapting the EPS to other countries, using Brent crude (also available in AEO table 12) is advised, and</t>
  </si>
  <si>
    <t>the heat content used should be switched to the value for "imported" crude above.</t>
  </si>
  <si>
    <t>For the United States EPS, we use West Texas Intermediate as our crude benchmark, as this is typical in the U.S.</t>
  </si>
  <si>
    <t>hydrogen</t>
  </si>
  <si>
    <t>2015 to 2012; used for CEC/CARB hydrogen report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</si>
  <si>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</si>
  <si>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</si>
  <si>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</si>
  <si>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</si>
  <si>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</si>
  <si>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and they break even on the tipping fees.)</t>
  </si>
  <si>
    <t>Municipal Solid Waste Prices</t>
  </si>
  <si>
    <t>%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</si>
  <si>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</si>
  <si>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</si>
  <si>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</si>
  <si>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</si>
  <si>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</si>
  <si>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</si>
  <si>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</si>
  <si>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</si>
  <si>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</si>
  <si>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ref2020.d112119a</t>
  </si>
  <si>
    <t>Annual Energy Outlook 2020</t>
  </si>
  <si>
    <t>ref2020</t>
  </si>
  <si>
    <t>d112119a</t>
  </si>
  <si>
    <t xml:space="preserve"> January 2020</t>
  </si>
  <si>
    <t>(2019 dollars per million Btu, unless otherwise noted)</t>
  </si>
  <si>
    <t>2019-</t>
  </si>
  <si>
    <t>(billion 2019 dollars)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</si>
  <si>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</si>
  <si>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</si>
  <si>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(2019 dollars per gallon, unless otherwise noted)</t>
  </si>
  <si>
    <t>Crude Oil Prices (2019 dollars per barrel)</t>
  </si>
  <si>
    <t xml:space="preserve">   Residual Fuel Oil (2019 dollars per barrel)</t>
  </si>
  <si>
    <t>2019 to 2012</t>
  </si>
  <si>
    <t>Natural Gas</t>
  </si>
  <si>
    <t>Separately, it also specifies the amount of BAU fuel tax per unit energy that is levied on each fuel.</t>
  </si>
  <si>
    <r>
      <t xml:space="preserve">This variable contains </t>
    </r>
    <r>
      <rPr>
        <b/>
        <sz val="11"/>
        <color theme="1"/>
        <rFont val="Calibri"/>
        <family val="2"/>
        <scheme val="minor"/>
      </rPr>
      <t>PRE-TAX</t>
    </r>
    <r>
      <rPr>
        <sz val="11"/>
        <color theme="1"/>
        <rFont val="Calibri"/>
        <family val="2"/>
        <scheme val="minor"/>
      </rPr>
      <t xml:space="preserve"> fuel prices per unit energy, disaggregated by sector.</t>
    </r>
  </si>
  <si>
    <t>This is because BAU subsidies are often applied far upstream of retail sales, such as subsidies for oil</t>
  </si>
  <si>
    <t>If there is a BAU Carbon Tax in the modeled region, its effect on fuel prices must not be included here.</t>
  </si>
  <si>
    <t>(A BAU carbon tax is specified separately in fuels/BCTR BAU Carbon Tax Rate.)</t>
  </si>
  <si>
    <t>are already included in the reported fuel prices you are likely to find for any country or region.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</si>
  <si>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</si>
  <si>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</si>
  <si>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</si>
  <si>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</si>
  <si>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(In the event you do have pre-subsidy fuel prices, you must subtract out the subsidy before entering</t>
  </si>
  <si>
    <t>BAU fuel taxes include sales taxes, value-added taxes (VAT), and excise taxes, not carbon taxes.</t>
  </si>
  <si>
    <t>Pre-Tax Prices</t>
  </si>
  <si>
    <t>BAU Fuel Taxes</t>
  </si>
  <si>
    <t>BAU Fuel Subsidies</t>
  </si>
  <si>
    <t>All pre-tax fuel prices in this variable should incorporate the contribution of any BAU subsidies.</t>
  </si>
  <si>
    <t>fuel price data in this variable, to reflect the pre-tax price seen by fuel purchasers.)</t>
  </si>
  <si>
    <t>Buildings Sectors</t>
  </si>
  <si>
    <t>resulting in a fuel cost of zero.   (This assumes MSW power plants get all their profit from selling power,</t>
  </si>
  <si>
    <t>electricity</t>
  </si>
  <si>
    <t>hard coal</t>
  </si>
  <si>
    <t>natural gas</t>
  </si>
  <si>
    <t>nuclear</t>
  </si>
  <si>
    <t>petroleum gasoline</t>
  </si>
  <si>
    <t>petroleum diesel</t>
  </si>
  <si>
    <t>biofuel gasoline</t>
  </si>
  <si>
    <t>jet fuel</t>
  </si>
  <si>
    <t>lignite</t>
  </si>
  <si>
    <t>crude oil</t>
  </si>
  <si>
    <t>heavy fuel oil</t>
  </si>
  <si>
    <t>LPG propane or butane</t>
  </si>
  <si>
    <t>Fuel Tax ($/BTU)</t>
  </si>
  <si>
    <t>BFPaT BAU Pretax Fuel Price by Sector</t>
  </si>
  <si>
    <t>BFPaT BAU Fuel Tax by Sector</t>
  </si>
  <si>
    <t>Currency</t>
  </si>
  <si>
    <t>Historical Consumer Price Index for All Urban Consumers (CPI-U): U.S. city average, all items, index</t>
  </si>
  <si>
    <t>India Inflation Rates</t>
  </si>
  <si>
    <t>See scaling-factors.xlsx for source info</t>
  </si>
  <si>
    <t>See cpi.xlsx for source info</t>
  </si>
  <si>
    <t>Year</t>
  </si>
  <si>
    <t>Rate</t>
  </si>
  <si>
    <t>Value Indexed to 2012</t>
  </si>
  <si>
    <t>Multiply by to get 2012 Dollars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</si>
  <si>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</si>
  <si>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</si>
  <si>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</si>
  <si>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</si>
  <si>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</si>
  <si>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</si>
  <si>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</si>
  <si>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</si>
  <si>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</si>
  <si>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</si>
  <si>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</si>
  <si>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</si>
  <si>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</si>
  <si>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</si>
  <si>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</si>
  <si>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</si>
  <si>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</si>
  <si>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</si>
  <si>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</si>
  <si>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</si>
  <si>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</si>
  <si>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Energy in Jet Fuel / Kerosene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</si>
  <si>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</si>
  <si>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</si>
  <si>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</si>
  <si>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</si>
  <si>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</si>
  <si>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</si>
  <si>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</si>
  <si>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</si>
  <si>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</si>
  <si>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</si>
  <si>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kg/cylinder</t>
  </si>
  <si>
    <t>kcal/cylinder</t>
  </si>
  <si>
    <t>BTU/cylinder</t>
  </si>
  <si>
    <t>trillion BTU / billion cubic m</t>
  </si>
  <si>
    <t>BTU / thousand cubic m</t>
  </si>
  <si>
    <t>Crude Oil</t>
  </si>
  <si>
    <t>million BTU / bbl</t>
  </si>
  <si>
    <t>BTU / bbl</t>
  </si>
  <si>
    <t>Ethanol - 100%</t>
  </si>
  <si>
    <t>LHV</t>
  </si>
  <si>
    <t>BTU / gal</t>
  </si>
  <si>
    <t>https://afdc.energy.gov/fuels/fuel_comparison_chart.pdf</t>
  </si>
  <si>
    <t>HHV</t>
  </si>
  <si>
    <t>Average</t>
  </si>
  <si>
    <t>litre/gal</t>
  </si>
  <si>
    <t>ref2016.d032416a</t>
  </si>
  <si>
    <t>Annual Energy Outlook 2016</t>
  </si>
  <si>
    <t>ref2016</t>
  </si>
  <si>
    <t>d032416a</t>
  </si>
  <si>
    <t xml:space="preserve"> April 2016</t>
  </si>
  <si>
    <t>CNV000</t>
  </si>
  <si>
    <t>73. Conversion Factors</t>
  </si>
  <si>
    <t>(from physical units to million Btu)</t>
  </si>
  <si>
    <t>2015-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</si>
  <si>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</si>
  <si>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</si>
  <si>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</si>
  <si>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</si>
  <si>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</si>
  <si>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</si>
  <si>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</si>
  <si>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</si>
  <si>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</si>
  <si>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</si>
  <si>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</si>
  <si>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</si>
  <si>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</si>
  <si>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</si>
  <si>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</si>
  <si>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</si>
  <si>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</si>
  <si>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</si>
  <si>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</si>
  <si>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</si>
  <si>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</si>
  <si>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</si>
  <si>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</si>
  <si>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</si>
  <si>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</si>
  <si>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</si>
  <si>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</si>
  <si>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</si>
  <si>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</si>
  <si>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</si>
  <si>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</si>
  <si>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</si>
  <si>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</si>
  <si>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</si>
  <si>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</si>
  <si>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</si>
  <si>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</si>
  <si>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Traditional Motor Gasoline</t>
  </si>
  <si>
    <t>CNV000:aa_ReforMotorGas</t>
  </si>
  <si>
    <t xml:space="preserve">     Reformulated Motor Gasoline</t>
  </si>
  <si>
    <t>CNV000:aa_Pure_Motor_Ga</t>
  </si>
  <si>
    <t xml:space="preserve">     Pure Motor Gasoline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</si>
  <si>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</si>
  <si>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</si>
  <si>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</si>
  <si>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</si>
  <si>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</si>
  <si>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</si>
  <si>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</si>
  <si>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</si>
  <si>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</si>
  <si>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</si>
  <si>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</si>
  <si>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</si>
  <si>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</si>
  <si>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</si>
  <si>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</si>
  <si>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</si>
  <si>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</si>
  <si>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</si>
  <si>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</si>
  <si>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</si>
  <si>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</si>
  <si>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</si>
  <si>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</si>
  <si>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</si>
  <si>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</si>
  <si>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</si>
  <si>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</si>
  <si>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</si>
  <si>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</si>
  <si>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</si>
  <si>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</si>
  <si>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</si>
  <si>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</si>
  <si>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</si>
  <si>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</si>
  <si>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</si>
  <si>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</si>
  <si>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</si>
  <si>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</si>
  <si>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</si>
  <si>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</si>
  <si>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</si>
  <si>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</si>
  <si>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</si>
  <si>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</si>
  <si>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</si>
  <si>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</si>
  <si>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</si>
  <si>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</si>
  <si>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</si>
  <si>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</si>
  <si>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</si>
  <si>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</si>
  <si>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</si>
  <si>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</si>
  <si>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</si>
  <si>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</si>
  <si>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</si>
  <si>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</si>
  <si>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</si>
  <si>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</si>
  <si>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</si>
  <si>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</si>
  <si>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</si>
  <si>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</si>
  <si>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</si>
  <si>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</si>
  <si>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</si>
  <si>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</si>
  <si>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</si>
  <si>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2014 based on:  U.S. Energy Information Administration (EIA), Monthly Energy Review, February 2016.</t>
  </si>
  <si>
    <t>2015:  EIA, Short-Term Energy Outlook, February 2016 and EIA, AEO2016 National Energy Modeling System run ref2016.d032416a.</t>
  </si>
  <si>
    <t>Projections:  EIA, AEO2016 National Energy Modeling System run ref2016.d032416a.</t>
  </si>
  <si>
    <t>CONSUMER CATEGORYWISE AVERAGE TARIFF, A.P 2013-14 (All India Average)</t>
  </si>
  <si>
    <t>Consumer price 
(overall avg)</t>
  </si>
  <si>
    <t>Industry price</t>
  </si>
  <si>
    <t>Domestic</t>
  </si>
  <si>
    <t>Commercial</t>
  </si>
  <si>
    <t>Agri./Irrig.</t>
  </si>
  <si>
    <t>Industrial</t>
  </si>
  <si>
    <t>Rly. Traction</t>
  </si>
  <si>
    <t>Outside state</t>
  </si>
  <si>
    <t>Overall Avg.</t>
  </si>
  <si>
    <t>2014 paise/kWh</t>
  </si>
  <si>
    <t>2014 Rs/kWh</t>
  </si>
  <si>
    <t>2014 Rs/BTU</t>
  </si>
  <si>
    <t>2012 Rs/BTU</t>
  </si>
  <si>
    <t>2012 USD/BTU</t>
  </si>
  <si>
    <t>Source: Annual Report on the Working of State Power Utilities &amp; Electricity Departments (2013-14)</t>
  </si>
  <si>
    <t>Annexure 4.27, Page 196</t>
  </si>
  <si>
    <t>Coal plant efficiency</t>
  </si>
  <si>
    <t>kg/kWh</t>
  </si>
  <si>
    <t>Coal electricity cost</t>
  </si>
  <si>
    <t>2014 Rs/kg</t>
  </si>
  <si>
    <t>This is the price of coal in 2014.  We will scale based on coal pit head prices</t>
  </si>
  <si>
    <t>(not retail prices) in 2018, for coal and for lignite, to estimate coal and</t>
  </si>
  <si>
    <t>lignite retail prices in 2018.</t>
  </si>
  <si>
    <t>Production</t>
  </si>
  <si>
    <t>Pit head value</t>
  </si>
  <si>
    <t>Value per unit produced</t>
  </si>
  <si>
    <t>Coal and Lignite Power Sector Price Estimates</t>
  </si>
  <si>
    <t>coal</t>
  </si>
  <si>
    <t>Table 6.4  :  Trends in Industrywise Consumption of Raw Coal  in India</t>
  </si>
  <si>
    <t>Table 6.5 : Trends in  Industrywise Consumption of
 Lignite  in India</t>
  </si>
  <si>
    <t xml:space="preserve">                                            ( Million tonnes)</t>
  </si>
  <si>
    <t xml:space="preserve">                                            ( Million  tonnes)</t>
  </si>
  <si>
    <t>Steel  &amp; Washery</t>
  </si>
  <si>
    <t>Cement</t>
  </si>
  <si>
    <t xml:space="preserve">Paper </t>
  </si>
  <si>
    <t>Textile</t>
  </si>
  <si>
    <t>Sponge Iron</t>
  </si>
  <si>
    <t>Fertilizers &amp;chemicals</t>
  </si>
  <si>
    <t>Brick</t>
  </si>
  <si>
    <t>Others *</t>
  </si>
  <si>
    <t>Total</t>
  </si>
  <si>
    <t>11 = 2 to 10</t>
  </si>
  <si>
    <t>8=2 to 7</t>
  </si>
  <si>
    <t>2008-09</t>
  </si>
  <si>
    <t>-</t>
  </si>
  <si>
    <t xml:space="preserve"> -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</si>
  <si>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</si>
  <si>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</si>
  <si>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</si>
  <si>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</si>
  <si>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</si>
  <si>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</si>
  <si>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</si>
  <si>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</si>
  <si>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2017-18(P)</t>
  </si>
  <si>
    <t xml:space="preserve">Distribution (%) </t>
  </si>
  <si>
    <t>Growth rate of 2017-18 over 2016-17(%)</t>
  </si>
  <si>
    <t>CAGR 2008-09 to 2017-18(%)</t>
  </si>
  <si>
    <t>Source: Energy Statistics 2019</t>
  </si>
  <si>
    <t>Tables 6.4, 6.5</t>
  </si>
  <si>
    <t>(P): Provisional</t>
  </si>
  <si>
    <t>* Includes Sponge Iron, colliery consumption, jute, bricks, coal for soft coke, fertilisers &amp; other  industries consumption.</t>
  </si>
  <si>
    <t xml:space="preserve">* Includes Sponge Iron, colliery consumption., jute, bricks, coal for soft coke, chemicals, fertilisers &amp; other  industries consumption. </t>
  </si>
  <si>
    <t>@ From 1996-97 and onwards Cotton includes 'Rayon' also.</t>
  </si>
  <si>
    <t>From 2008-09 onwards cotton is also included in others.</t>
  </si>
  <si>
    <r>
      <rPr>
        <b/>
        <sz val="10"/>
        <color indexed="8"/>
        <rFont val="Times New Roman"/>
        <family val="1"/>
      </rPr>
      <t>Note:</t>
    </r>
    <r>
      <rPr>
        <sz val="10"/>
        <color indexed="8"/>
        <rFont val="Times New Roman"/>
        <family val="1"/>
      </rPr>
      <t xml:space="preserve">  Industrywise breakup of consumption for the period 1970-71 to 1999-2000 are not readily available, hence estimated by production data as it is observed, approximately for  lignite,  production= despatch= consumption.</t>
    </r>
  </si>
  <si>
    <t>State-wise Total Population by Residence and Sex in India</t>
  </si>
  <si>
    <t>(As per 2011 Census)</t>
  </si>
  <si>
    <t>States/UTs</t>
  </si>
  <si>
    <t>Rural</t>
  </si>
  <si>
    <t>Urban</t>
  </si>
  <si>
    <t>Persons</t>
  </si>
  <si>
    <t>Male</t>
  </si>
  <si>
    <t>Female</t>
  </si>
  <si>
    <t>Andaman and Nicobar Islands</t>
  </si>
  <si>
    <t>Andhra Pradesh</t>
  </si>
  <si>
    <t>Andhra Pradesh (Un-Divided)</t>
  </si>
  <si>
    <t>Arunachal Pradesh</t>
  </si>
  <si>
    <t>Assam</t>
  </si>
  <si>
    <t>Bihar</t>
  </si>
  <si>
    <t>Chandigarh</t>
  </si>
  <si>
    <t>Chhattisgarh</t>
  </si>
  <si>
    <t>Dadra and Nagar Haveli</t>
  </si>
  <si>
    <t>Daman and Diu</t>
  </si>
  <si>
    <t>Delhi</t>
  </si>
  <si>
    <t>Goa</t>
  </si>
  <si>
    <t>Gujarat</t>
  </si>
  <si>
    <t>Haryana</t>
  </si>
  <si>
    <t>Himachal Pradesh</t>
  </si>
  <si>
    <t>Jammu and Kashmir</t>
  </si>
  <si>
    <t>Jharkhand</t>
  </si>
  <si>
    <t>Karnataka</t>
  </si>
  <si>
    <t>Kerala</t>
  </si>
  <si>
    <t>Lakshadweep</t>
  </si>
  <si>
    <t>Madhya 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</si>
  <si>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</si>
  <si>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</si>
  <si>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</si>
  <si>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</si>
  <si>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</si>
  <si>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</si>
  <si>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</si>
  <si>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</si>
  <si>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</si>
  <si>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</si>
  <si>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 Nadu</t>
  </si>
  <si>
    <t>Telangana</t>
  </si>
  <si>
    <t>Tripura</t>
  </si>
  <si>
    <t>Uttar Pradesh</t>
  </si>
  <si>
    <t>Uttarakhand</t>
  </si>
  <si>
    <t>West Bengal</t>
  </si>
  <si>
    <t>India</t>
  </si>
  <si>
    <t>Source : Office of the Registrar General and Census Commissioner, India.</t>
  </si>
  <si>
    <t>Source: India Stat database, Results from Census 2011</t>
  </si>
  <si>
    <t>Total NE pop:</t>
  </si>
  <si>
    <t>Table: State-wise Total Population by Residence and Sex in India</t>
  </si>
  <si>
    <t>NonNE states:</t>
  </si>
  <si>
    <t>NG Prices (Rs / thousand cubic meters)</t>
  </si>
  <si>
    <t>Other Indian States</t>
  </si>
  <si>
    <t>Northeast Indian States</t>
  </si>
  <si>
    <t>Source: Indian Petroleum &amp; Nat Gas Statistics 2017-18</t>
  </si>
  <si>
    <t>Table IV.1, Page 71</t>
  </si>
  <si>
    <t>We don't have NG consumption by Indian state, so we weight</t>
  </si>
  <si>
    <t>these prices by population</t>
  </si>
  <si>
    <t>Northeast Indian State</t>
  </si>
  <si>
    <t>Pop</t>
  </si>
  <si>
    <t>Arunachal Pradesh</t>
  </si>
  <si>
    <t>All of India</t>
  </si>
  <si>
    <t>Non-Northeast States</t>
  </si>
  <si>
    <t>Avg. NG Price</t>
  </si>
  <si>
    <t>2018 Rs/thousand cubic m</t>
  </si>
  <si>
    <t>Rs / BTU</t>
  </si>
  <si>
    <t>Liquefied Petroleum Gas (Domestic) (₹/14.2 Kg Cyl)</t>
  </si>
  <si>
    <t>Kolkata</t>
  </si>
  <si>
    <t>Mumbai</t>
  </si>
  <si>
    <t>Chennai</t>
  </si>
  <si>
    <t>Retail Selling Price</t>
  </si>
  <si>
    <t>Note: cost before subsidy deduction as subsidies per unit 
energy are handled in 'BAU Subsidies' variable</t>
  </si>
  <si>
    <t>LPG Average Cost</t>
  </si>
  <si>
    <t>2018 Rs/cyl</t>
  </si>
  <si>
    <t>2018 Rs/BTU</t>
  </si>
  <si>
    <t>Table IV.11, Page 78</t>
  </si>
  <si>
    <t>Fig. V.4(b), Page 86</t>
  </si>
  <si>
    <t>nuclear fuel</t>
  </si>
  <si>
    <t>2012 $/million BTU</t>
  </si>
  <si>
    <t>2012 $/BTU</t>
  </si>
  <si>
    <t>Table 4.1 CENTRAL ELECTRICITY REGULATORY COMMISSION</t>
  </si>
  <si>
    <t xml:space="preserve">State </t>
  </si>
  <si>
    <t xml:space="preserve">Biomass Price (2017-18)(Rs. /Tonne) </t>
  </si>
  <si>
    <t>Andhra Pradesh</t>
  </si>
  <si>
    <t>Tamil Nadu</t>
  </si>
  <si>
    <t>Uttar Pradesh</t>
  </si>
  <si>
    <t>Other States</t>
  </si>
  <si>
    <t>Simple Average</t>
  </si>
  <si>
    <t>2018 Rs/ton</t>
  </si>
  <si>
    <t>Source: CERC RE Tariff Order 2018-19</t>
  </si>
  <si>
    <t>Fuel Costs, Biomass Price for FY 2017-18, Page 22</t>
  </si>
  <si>
    <t>Table 23, Page 18</t>
  </si>
  <si>
    <t>Source: Snapshot of India's Oil &amp; Gas Data, Oct 2018 (PPAC)</t>
  </si>
  <si>
    <t>2018 rs/liter</t>
  </si>
  <si>
    <t>India Avg</t>
  </si>
  <si>
    <t>As of Nov 2018</t>
  </si>
  <si>
    <t>Petroleum Diesel</t>
  </si>
  <si>
    <t>Petroleum Gasoline</t>
  </si>
  <si>
    <t>Ex-mill price of ethanol</t>
  </si>
  <si>
    <t>Ethanol supply and Blending status since 2012-'13</t>
  </si>
  <si>
    <t>Blending %</t>
  </si>
  <si>
    <t>C-heavy molasses</t>
  </si>
  <si>
    <t>Rs/liter</t>
  </si>
  <si>
    <t>B-heavy molasses</t>
  </si>
  <si>
    <t>2019 Rs/l</t>
  </si>
  <si>
    <t>2019 Rs/BTU</t>
  </si>
  <si>
    <t xml:space="preserve">current %blending of ethanol </t>
  </si>
  <si>
    <t>(as of Apr 2019)</t>
  </si>
  <si>
    <t>Price of blended gasoline (@6.1%)</t>
  </si>
  <si>
    <t>Source: Page 3</t>
  </si>
  <si>
    <t>http://petroleum.nic.in/sites/default/files/biofuels.pdf</t>
  </si>
  <si>
    <t>IV.11  Price Build-up of Selected Petroleum Products in Major Cities (Contd...)</t>
  </si>
  <si>
    <t>(As on 01.04.2018)</t>
  </si>
  <si>
    <t>Market</t>
  </si>
  <si>
    <t>Superior Kerosene Oil (₹/Kl)</t>
  </si>
  <si>
    <t>Ex-Storage Price</t>
  </si>
  <si>
    <t>Kerosene free state</t>
  </si>
  <si>
    <t>State Specific Cost</t>
  </si>
  <si>
    <t>Siding Charge</t>
  </si>
  <si>
    <t xml:space="preserve">Ass. Value </t>
  </si>
  <si>
    <t>Other State Levies</t>
  </si>
  <si>
    <t>Sub Total</t>
  </si>
  <si>
    <t>GST%</t>
  </si>
  <si>
    <t>Sales/GST Tax Amount</t>
  </si>
  <si>
    <t>Table V.6, Page 87</t>
  </si>
  <si>
    <t>Ex-Mi/ Depot Price/KL-Oil Co.</t>
  </si>
  <si>
    <t>Ex-Mi/ Depot Price/KL-St. Govt.</t>
  </si>
  <si>
    <t>Wholesales Margin</t>
  </si>
  <si>
    <t>Transport Charges</t>
  </si>
  <si>
    <t>Vat On Wholesale Margin</t>
  </si>
  <si>
    <t>Handling Charges</t>
  </si>
  <si>
    <t>Wholesales Price/KL</t>
  </si>
  <si>
    <t>Retailer Margin</t>
  </si>
  <si>
    <t>Retailer Transportation</t>
  </si>
  <si>
    <t>VAT On Retailer Margin</t>
  </si>
  <si>
    <t>Retail Selling Price/KL</t>
  </si>
  <si>
    <t>Jet fuel Average Cost</t>
  </si>
  <si>
    <t>2018 Rs/l</t>
  </si>
  <si>
    <t>Previous Price of ATF(Domestic)</t>
  </si>
  <si>
    <t>(Rupees/KL)</t>
  </si>
  <si>
    <t>Month</t>
  </si>
  <si>
    <t>2018 Average</t>
  </si>
  <si>
    <t>All India 2018 Avg.</t>
  </si>
  <si>
    <t>Source: Indian Oil Website</t>
  </si>
  <si>
    <t>Aviation - https://www.iocl.com/Products/AviationTurbineFuel.aspx</t>
  </si>
  <si>
    <t>Previous Price of ATF (all months of 2018) - https://www.iocl.com/Product_PreviousPrice/ATFDomesticPreviousPrice.aspx</t>
  </si>
  <si>
    <t>Price</t>
  </si>
  <si>
    <t>2017-18</t>
  </si>
  <si>
    <t>2018 USD/bbl</t>
  </si>
  <si>
    <t>2018 USD/BTU</t>
  </si>
  <si>
    <t>Residual Fuel Oil</t>
  </si>
  <si>
    <t>MSW Tipping Fee</t>
  </si>
  <si>
    <t>2015 Rs./metric tonne</t>
  </si>
  <si>
    <t>2015 Rs/BTU</t>
  </si>
  <si>
    <t>Price assumed to be as of agreement year i.e. 2015</t>
  </si>
  <si>
    <t>Transportation Sector Price (2012 $/BTU)</t>
  </si>
  <si>
    <t>Electricity Sector Price (2012 $/BTU)</t>
  </si>
  <si>
    <t>Residential Buildings Sector Price (2012 $/BTU)</t>
  </si>
  <si>
    <t>Commercial Buildings Sector Price (2012 $/BTU)</t>
  </si>
  <si>
    <t>Industry Sector Price (2012 $/BTU)</t>
  </si>
  <si>
    <t>municipal solid waste</t>
  </si>
  <si>
    <t>Table V.17, Page 95</t>
  </si>
  <si>
    <t>Table V.2, Page 84</t>
  </si>
  <si>
    <t>Prices</t>
  </si>
  <si>
    <t>Electricity Price</t>
  </si>
  <si>
    <t>Planning Commission, Government of India</t>
  </si>
  <si>
    <t>Annual Report (2013-14) on the Working of State Power Utilities &amp; Electricity Departments</t>
  </si>
  <si>
    <t>http://planningcommission.nic.in/reports/genrep/rep_arpower0306.pdf</t>
  </si>
  <si>
    <t>Annex 4.27 and 4.29</t>
  </si>
  <si>
    <t>Coal Price</t>
  </si>
  <si>
    <t>Annex 4.8 and 4.10</t>
  </si>
  <si>
    <t>Coal and Lignite Price Scaling Factors to Start Year</t>
  </si>
  <si>
    <t>Industry-wise consumption of Coal &amp; Lignite in India</t>
  </si>
  <si>
    <t>Ministry of Coal, Government of India</t>
  </si>
  <si>
    <t>Ministry of Statistics and Programme Implementation</t>
  </si>
  <si>
    <t>Coal Statistics</t>
  </si>
  <si>
    <t>Energy Statistics</t>
  </si>
  <si>
    <t>http://www.coalcontroller.gov.in/writereaddata/files/download/coaldirectory/CoalDirectory2017-18.pdf</t>
  </si>
  <si>
    <t>http://www.mospi.gov.in/sites/default/files/publication_reports/Energy%20Statistics%202019-finall.pdf</t>
  </si>
  <si>
    <t>Section VI, Page 6.1 (Statement 6.1) &amp; Page 6.2 (Table 6.1)</t>
  </si>
  <si>
    <t>Tables 6.4, 6.5; pp 62-63</t>
  </si>
  <si>
    <t>Kerosene, LPG, Kerosene, Natural Gas Prices</t>
  </si>
  <si>
    <t>NE states population for weighting Nat Gas price</t>
  </si>
  <si>
    <t>Ministry of Petroleum and Natural Gas</t>
  </si>
  <si>
    <t>Census of India - Demographics</t>
  </si>
  <si>
    <t>Indian Petroleum and Natural Gas Statistics 2017-18</t>
  </si>
  <si>
    <t>Indiastat Database</t>
  </si>
  <si>
    <t>http://petroleum.nic.in/sites/default/files/ipngstat_0.pdf</t>
  </si>
  <si>
    <t>https://www.indiastat.com/</t>
  </si>
  <si>
    <t xml:space="preserve">Nat Gas - Table IV.1 (Page 71), LPG&amp;Kerosene - Table IV.11 (Page 78), </t>
  </si>
  <si>
    <t>Jet Fuel Prices</t>
  </si>
  <si>
    <t>Communication on Kerosene price increase</t>
  </si>
  <si>
    <t>IndianOil</t>
  </si>
  <si>
    <t>Public Information Bureau</t>
  </si>
  <si>
    <t>Previous Price of ATF (Domestic)</t>
  </si>
  <si>
    <t>Subsidy on Kerosene</t>
  </si>
  <si>
    <t>https://www.iocl.com/Product_PreviousPrice/ATFDomesticPreviousPrice.aspx</t>
  </si>
  <si>
    <t>https://pib.gov.in/newsite/mbErel.aspx?relid=154127</t>
  </si>
  <si>
    <t>Nuclear Fuel Price</t>
  </si>
  <si>
    <t>Economic Times</t>
  </si>
  <si>
    <t>After diesel and LPG, govt. to now end subsidy on kerosene</t>
  </si>
  <si>
    <t>State Energy Data System (SEDS): 1970-2017 (complete)</t>
  </si>
  <si>
    <t>https://economictimes.indiatimes.com/industry/energy/oil-gas/after-diesel-and-lpg-government-to-now-end-subsidy-on-kerosene/articleshow/59888617.cms</t>
  </si>
  <si>
    <t>http://www.eia.gov/state/seds/sep_prices/total/pdf/pr_US.pdf</t>
  </si>
  <si>
    <t>Table ET1, Row "2012", Column "Nuclear Fuel"</t>
  </si>
  <si>
    <t>Biomass Prices</t>
  </si>
  <si>
    <t>CENTRAL ELECTRICITY REGULATORY COMMISSION</t>
  </si>
  <si>
    <t>CERC RE Tariff Order 2018-19</t>
  </si>
  <si>
    <t>http://www.cercind.gov.in/2018/orders/02.pdf</t>
  </si>
  <si>
    <t>Page 22</t>
  </si>
  <si>
    <t>Petroleum Gasoline and Diesel Prices</t>
  </si>
  <si>
    <t>Ethanol Procurement Prices</t>
  </si>
  <si>
    <t>Oct 2018</t>
  </si>
  <si>
    <t>2019</t>
  </si>
  <si>
    <t>Snapshot of India's Oil and Gas Data</t>
  </si>
  <si>
    <t xml:space="preserve">Biofuels </t>
  </si>
  <si>
    <t>http://ppac.org.in/WriteReadData/Reports/201811200650439471143SnapshotofIndiasOilandGasData_October2018.pdf</t>
  </si>
  <si>
    <t>Page 18, Table 23</t>
  </si>
  <si>
    <t xml:space="preserve">Page 3 </t>
  </si>
  <si>
    <t>Crude Oil Prices</t>
  </si>
  <si>
    <t>Heavy Fuel Oil Price</t>
  </si>
  <si>
    <t>Table ET1, Row "2012", Column "Residual Fuel Oil"</t>
  </si>
  <si>
    <t>Municipal Solid Waste Price (Tipping fee)</t>
  </si>
  <si>
    <t>Waste to Energy Scheme</t>
  </si>
  <si>
    <t>Delhi High Court Committee (Gauri Grover vs. Govt. of NCT)</t>
  </si>
  <si>
    <t>Ministry of New and Renewable Energy</t>
  </si>
  <si>
    <t>Recommendations for Long Term Action Plan for Solid Waste Management in Delhi</t>
  </si>
  <si>
    <t>PROGRAMME GUIDELINES onENERGY FROM URBAN, INDUSTRIAL AND AGRICULTURAL 
WASTES/RESIDUESfor PLAN PERIOD (2017-18,2018-19 &amp; 2019-20)</t>
  </si>
  <si>
    <t>http://www.indiaenvironmentportal.org.in/files/file/solid%20waste%20management%20in%20Delhi.pdf</t>
  </si>
  <si>
    <t>https://mnre.gov.in/sites/default/files/schemes/programme_energy-urban-industrial-agriculture-wastes-2017-2020_0.pdf</t>
  </si>
  <si>
    <t>Table 5, Page 19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</si>
  <si>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</si>
  <si>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</si>
  <si>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</si>
  <si>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</si>
  <si>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</si>
  <si>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</si>
  <si>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</si>
  <si>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</si>
  <si>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</si>
  <si>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</si>
  <si>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</si>
  <si>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http://www.eia.gov/forecasts/aeo/supplement/excel/suptab_73.xlsx</t>
  </si>
  <si>
    <t>Table 73</t>
  </si>
  <si>
    <t>Future Year Price Scaling Factors</t>
  </si>
  <si>
    <t>U.S. Energy Information Administration</t>
  </si>
  <si>
    <t>2018, 2019</t>
  </si>
  <si>
    <t>Annual Energy Outlook 2018</t>
  </si>
  <si>
    <t>https://www.eia.gov/outlooks/aeo/tables_ref.php</t>
  </si>
  <si>
    <t>Reference case, Tables 3 &amp; 12</t>
  </si>
  <si>
    <t>India Data Notes</t>
  </si>
  <si>
    <t>Note:</t>
  </si>
  <si>
    <t>Fuel supply and Demand sectors excluded for India:</t>
  </si>
  <si>
    <t xml:space="preserve">Supply - Hydro, wind, solar, and geothermal do not have fuel cost. Since heat is an intermediary/secondary input to </t>
  </si>
  <si>
    <t xml:space="preserve">industrial processes in India and generated from primary energy sources like coal, bagasse-based cogeneration etc. </t>
  </si>
  <si>
    <t xml:space="preserve">it is not included as a primary fuel source. Hydrogen is not considered as there is no BAU policy for the fuel in India as yet. </t>
  </si>
  <si>
    <t>These sheets contain zeroes.</t>
  </si>
  <si>
    <t>Demand - District Heat and LULUCF sectors are not considered for India</t>
  </si>
  <si>
    <t>Start year prices for 2018:</t>
  </si>
  <si>
    <t>We account for the ethanol procurement price on a BTU basis, within the blended gasoline</t>
  </si>
  <si>
    <t xml:space="preserve">price for the ratio that is blended as of 2019. The price works out to be nearly the same as </t>
  </si>
  <si>
    <t xml:space="preserve">gasoline as the current blending % achieved is very low. The current % of blending in diesel </t>
  </si>
  <si>
    <t>is negligible. Hence, we consider the same prices as gasoline and diesel for both biofuels.</t>
  </si>
  <si>
    <t>Values are updated to 2018 to the extent available.</t>
  </si>
  <si>
    <t>Start year prices are from Indian sources except for Nuclear Fuel and Heavy Fuel Oil</t>
  </si>
  <si>
    <t xml:space="preserve">for which data is unavailable. </t>
  </si>
  <si>
    <t>In case of Municipal Solid Waste (MSW), MNRE's 2018 guidelines on waste-to-energy (WTE) states the objective</t>
  </si>
  <si>
    <t>of promoting recovery of energy through biogas/bioCNG/enriched biogas/power from urban, industrial</t>
  </si>
  <si>
    <t>and agricultural wastes; and captive power and thermal use through gasification in industries.</t>
  </si>
  <si>
    <t xml:space="preserve">For fuel cost in MSW, due to lack of cost norms specific to MSW in CERC's latest </t>
  </si>
  <si>
    <t xml:space="preserve">RE tariff order, we refer to the 'tipping fee' paid in a New Delhi project, which </t>
  </si>
  <si>
    <t>can include waste collection sorting and other handling costs, depending on the region.</t>
  </si>
  <si>
    <t xml:space="preserve">Tipping fees coupled with supportive tariffs are the model increasingly used worldwide for </t>
  </si>
  <si>
    <t>WTE projects. We use the representative fee from the Delhi case in the start year,</t>
  </si>
  <si>
    <t>and hold constant till 2050 due to lack of escalation norms. Since WTE plants are gas-based,</t>
  </si>
  <si>
    <t>we consider the energy content to be same as biomass.</t>
  </si>
  <si>
    <t xml:space="preserve">EPS 2.0 has a single CSV input sheet for either jet fuel or kerosene. Since the consumption </t>
  </si>
  <si>
    <t xml:space="preserve">of jet fuel (ATF/7623 kt) is much higher than Kerosene (SKO/3845 kt) in 2018, we use jet fuel </t>
  </si>
  <si>
    <t xml:space="preserve">in the input. Further, in the BAU case, govt. plans to gradually increase kerosene price with </t>
  </si>
  <si>
    <t xml:space="preserve">the aim to eventually phase out kerosene subsidies (alongside schemes to encourage adoption of </t>
  </si>
  <si>
    <t>LPG through Direct Benefit Transfer and the Saubhagya scheme for access to electrification).</t>
  </si>
  <si>
    <t xml:space="preserve">Sectors to which Consumption of fuels apply is as per available data on major sectors which contribute to </t>
  </si>
  <si>
    <t xml:space="preserve">consumption of each fuel. </t>
  </si>
  <si>
    <t>Biomass is assumed to be used in all sectors except transport.</t>
  </si>
  <si>
    <t>Diesel is assumed to be also used in buildings due to its widespread usage in backup power generation</t>
  </si>
  <si>
    <t>Future year scaling:</t>
  </si>
  <si>
    <t>Future year scaling for following fuels is as per rate of change each year relative to 2017 base, in AEO's projections till 2050:</t>
  </si>
  <si>
    <t>(AEO's relative rates of change are applied to the India Start Year Prices)</t>
  </si>
  <si>
    <t>- Electricity</t>
  </si>
  <si>
    <t>- Coal</t>
  </si>
  <si>
    <t>- Natural Gas</t>
  </si>
  <si>
    <t>- Nuclear</t>
  </si>
  <si>
    <t>- Petroleum Gasoline &amp; Diesel</t>
  </si>
  <si>
    <t>- Biofuel Gasoline &amp; Diesel</t>
  </si>
  <si>
    <t>- Jet fuel</t>
  </si>
  <si>
    <t>- Lignite</t>
  </si>
  <si>
    <t>- Crude Oil</t>
  </si>
  <si>
    <t>- Heavy fuel Oil</t>
  </si>
  <si>
    <t>- LPG</t>
  </si>
  <si>
    <t>Biomass and MSW prices are taken to be constant in real dollars throughout the model run.</t>
  </si>
  <si>
    <t xml:space="preserve">We assume the price of biofuel diesel scales by the same percentage as petroleum-diesel </t>
  </si>
  <si>
    <t>in respective sectors of AEO projections.</t>
  </si>
  <si>
    <t>Tax Rates</t>
  </si>
  <si>
    <t>Coal Prices for 2018</t>
  </si>
  <si>
    <t>Coal India Ltd.</t>
  </si>
  <si>
    <t>Price Notification for Run of Mine Price of Non-Coking Coal</t>
  </si>
  <si>
    <t>https://www.coalindia.in/DesktopModules/DocumentList/documents/Price_Notification_dated_08.01.2018_effective_from_0000_Hrs_of_09.01.2018_09012018.pdf</t>
  </si>
  <si>
    <t>Tables I and II, Price for Power Utilities</t>
  </si>
  <si>
    <t>Coal and Lignite Pit Head Values for 2018</t>
  </si>
  <si>
    <t>Coal Transportation Rates</t>
  </si>
  <si>
    <t>Indian Railways</t>
  </si>
  <si>
    <t>Freight Rates Circular dated 09.01.2018</t>
  </si>
  <si>
    <t>http://www.indianrailways.gov.in/railwayboard/uploads/directorate/traffic_comm/downloads/Freight_Rate_2018/RC_01_2018_09012018.pdf</t>
  </si>
  <si>
    <t>Circular No. TCR/1078/2015/07, Class 145B, Wagon Load</t>
  </si>
  <si>
    <t>Coal and Lignite Royalties</t>
  </si>
  <si>
    <t>Ministry of Mines</t>
  </si>
  <si>
    <t>Royalty Rate of Minerals</t>
  </si>
  <si>
    <t>https://pib.gov.in/newsite/PrintRelease.aspx?relid=101253</t>
  </si>
  <si>
    <t>23. Information on Prices, Taxes and Under-recoveries/Subsidies</t>
  </si>
  <si>
    <t xml:space="preserve">Price buildup of petroleum products (Rs./litre/Cylinder) </t>
  </si>
  <si>
    <t>Particulars</t>
  </si>
  <si>
    <t>Petrol</t>
  </si>
  <si>
    <t>Diesel</t>
  </si>
  <si>
    <t>Price charged to dealers (excluding Excise Duty and VAT)</t>
  </si>
  <si>
    <t>Excise Duty</t>
  </si>
  <si>
    <t>|</t>
  </si>
  <si>
    <t>Dealer Commission (Average)</t>
  </si>
  <si>
    <t>|&lt;-- Tax component</t>
  </si>
  <si>
    <t>VAT (incl VAT on dealer commission)</t>
  </si>
  <si>
    <t>Retail selling price (RSP) -RoundedFO</t>
  </si>
  <si>
    <t>Tax percentage</t>
  </si>
  <si>
    <t>Note: We include Excise Duty and Dealer commission as it is passed on to the consumer in the final retail price</t>
  </si>
  <si>
    <t>VII.3 Sales tax rates applicable on crude oil, natural gas and petroleum products (Contd...)</t>
  </si>
  <si>
    <t>(Excerpt for Crude Oil, Natural Gas and ATF (Bonded))</t>
  </si>
  <si>
    <r>
      <rPr>
        <sz val="8"/>
        <color rgb="FF231F20"/>
        <rFont val="Calibri"/>
        <family val="2"/>
      </rPr>
      <t>(in Percentage)</t>
    </r>
  </si>
  <si>
    <r>
      <rPr>
        <b/>
        <sz val="7"/>
        <color rgb="FF231F20"/>
        <rFont val="Calibri"/>
        <family val="2"/>
      </rPr>
      <t>State/U.T</t>
    </r>
  </si>
  <si>
    <r>
      <rPr>
        <b/>
        <sz val="7"/>
        <color rgb="FF231F20"/>
        <rFont val="Calibri"/>
        <family val="2"/>
      </rPr>
      <t>Crude Oil</t>
    </r>
  </si>
  <si>
    <r>
      <rPr>
        <b/>
        <sz val="7"/>
        <color rgb="FF231F20"/>
        <rFont val="Calibri"/>
        <family val="2"/>
      </rPr>
      <t>Natural Gas</t>
    </r>
  </si>
  <si>
    <r>
      <rPr>
        <b/>
        <sz val="7"/>
        <color rgb="FF231F20"/>
        <rFont val="Calibri"/>
        <family val="2"/>
      </rPr>
      <t>MS (Petrol)</t>
    </r>
  </si>
  <si>
    <r>
      <rPr>
        <b/>
        <sz val="7"/>
        <color rgb="FF231F20"/>
        <rFont val="Calibri"/>
        <family val="2"/>
      </rPr>
      <t>Branded Petrol</t>
    </r>
  </si>
  <si>
    <r>
      <rPr>
        <b/>
        <sz val="7"/>
        <color rgb="FF231F20"/>
        <rFont val="Calibri"/>
        <family val="2"/>
      </rPr>
      <t>HSD (Diesel)</t>
    </r>
  </si>
  <si>
    <r>
      <rPr>
        <b/>
        <sz val="7"/>
        <color rgb="FF231F20"/>
        <rFont val="Calibri"/>
        <family val="2"/>
      </rPr>
      <t>Branded Diesel</t>
    </r>
  </si>
  <si>
    <r>
      <rPr>
        <b/>
        <sz val="7"/>
        <color rgb="FF231F20"/>
        <rFont val="Calibri"/>
        <family val="2"/>
      </rPr>
      <t>Naphtha</t>
    </r>
  </si>
  <si>
    <r>
      <rPr>
        <b/>
        <sz val="8"/>
        <color rgb="FF231F20"/>
        <rFont val="Calibri"/>
        <family val="2"/>
      </rPr>
      <t>LPG(Domestic)</t>
    </r>
  </si>
  <si>
    <r>
      <rPr>
        <b/>
        <sz val="8"/>
        <color rgb="FF231F20"/>
        <rFont val="Calibri"/>
        <family val="2"/>
      </rPr>
      <t>LPG (Non Dom)</t>
    </r>
  </si>
  <si>
    <r>
      <rPr>
        <b/>
        <sz val="8"/>
        <color rgb="FF231F20"/>
        <rFont val="Calibri"/>
        <family val="2"/>
      </rPr>
      <t>AUTO LPG</t>
    </r>
  </si>
  <si>
    <r>
      <rPr>
        <b/>
        <sz val="8"/>
        <color rgb="FF231F20"/>
        <rFont val="Calibri"/>
        <family val="2"/>
      </rPr>
      <t>SKO (PDS)</t>
    </r>
  </si>
  <si>
    <r>
      <rPr>
        <b/>
        <sz val="8"/>
        <color rgb="FF231F20"/>
        <rFont val="Calibri"/>
        <family val="2"/>
      </rPr>
      <t>SKO(IND)</t>
    </r>
  </si>
  <si>
    <r>
      <rPr>
        <b/>
        <sz val="8"/>
        <color rgb="FF231F20"/>
        <rFont val="Calibri"/>
        <family val="2"/>
      </rPr>
      <t>FO</t>
    </r>
  </si>
  <si>
    <r>
      <rPr>
        <b/>
        <sz val="8"/>
        <color rgb="FF231F20"/>
        <rFont val="Calibri"/>
        <family val="2"/>
      </rPr>
      <t>LSHS</t>
    </r>
  </si>
  <si>
    <r>
      <rPr>
        <b/>
        <sz val="8"/>
        <color rgb="FF231F20"/>
        <rFont val="Calibri"/>
        <family val="2"/>
      </rPr>
      <t>ATF (Duty Paid/ Bonded)</t>
    </r>
  </si>
  <si>
    <r>
      <rPr>
        <b/>
        <sz val="8"/>
        <color rgb="FF231F20"/>
        <rFont val="Calibri"/>
        <family val="2"/>
      </rPr>
      <t xml:space="preserve">ATF
</t>
    </r>
    <r>
      <rPr>
        <b/>
        <sz val="8"/>
        <color rgb="FF231F20"/>
        <rFont val="Calibri"/>
        <family val="2"/>
      </rPr>
      <t>Declared</t>
    </r>
  </si>
  <si>
    <r>
      <rPr>
        <b/>
        <sz val="8"/>
        <color rgb="FF231F20"/>
        <rFont val="Calibri"/>
        <family val="2"/>
      </rPr>
      <t xml:space="preserve">ATF (When Sold to Aircraft having maximum take  off mass of &lt; 40000 Kgs, operated by scheduled
</t>
    </r>
    <r>
      <rPr>
        <b/>
        <sz val="8"/>
        <color rgb="FF231F20"/>
        <rFont val="Calibri"/>
        <family val="2"/>
      </rPr>
      <t>airlines) i.e. declared goods under CST Act</t>
    </r>
  </si>
  <si>
    <r>
      <rPr>
        <b/>
        <sz val="8"/>
        <color rgb="FF231F20"/>
        <rFont val="Calibri"/>
        <family val="2"/>
      </rPr>
      <t>BITUMEN</t>
    </r>
  </si>
  <si>
    <r>
      <rPr>
        <b/>
        <sz val="8"/>
        <color rgb="FF231F20"/>
        <rFont val="Calibri"/>
        <family val="2"/>
      </rPr>
      <t>LDO</t>
    </r>
  </si>
  <si>
    <r>
      <rPr>
        <b/>
        <sz val="8"/>
        <color rgb="FF231F20"/>
        <rFont val="Calibri"/>
        <family val="2"/>
      </rPr>
      <t>LUBE</t>
    </r>
  </si>
  <si>
    <r>
      <rPr>
        <b/>
        <sz val="8"/>
        <color rgb="FF231F20"/>
        <rFont val="Calibri"/>
        <family val="2"/>
      </rPr>
      <t>SULPHUR</t>
    </r>
  </si>
  <si>
    <r>
      <rPr>
        <b/>
        <sz val="8"/>
        <color rgb="FF231F20"/>
        <rFont val="Calibri"/>
        <family val="2"/>
      </rPr>
      <t>ASPHALT</t>
    </r>
  </si>
  <si>
    <t>ATF Consumption</t>
  </si>
  <si>
    <t>NG Consumption</t>
  </si>
  <si>
    <r>
      <rPr>
        <sz val="7"/>
        <color rgb="FF231F20"/>
        <rFont val="Calibri"/>
        <family val="2"/>
      </rPr>
      <t>Andhra Pradesh</t>
    </r>
  </si>
  <si>
    <r>
      <rPr>
        <sz val="7"/>
        <color rgb="FF231F20"/>
        <rFont val="Calibri"/>
        <family val="2"/>
      </rPr>
      <t>Arunachal Pradesh</t>
    </r>
  </si>
  <si>
    <r>
      <rPr>
        <sz val="7"/>
        <color rgb="FF231F20"/>
        <rFont val="Calibri"/>
        <family val="2"/>
      </rPr>
      <t>Assam</t>
    </r>
  </si>
  <si>
    <r>
      <rPr>
        <sz val="7"/>
        <color rgb="FF231F20"/>
        <rFont val="Calibri"/>
        <family val="2"/>
      </rPr>
      <t>Bihar</t>
    </r>
  </si>
  <si>
    <r>
      <rPr>
        <sz val="7"/>
        <color rgb="FF231F20"/>
        <rFont val="Calibri"/>
        <family val="2"/>
      </rPr>
      <t>Chandigarh</t>
    </r>
  </si>
  <si>
    <r>
      <rPr>
        <sz val="7"/>
        <color rgb="FF231F20"/>
        <rFont val="Calibri"/>
        <family val="2"/>
      </rPr>
      <t>Chhattisgarh</t>
    </r>
  </si>
  <si>
    <r>
      <rPr>
        <sz val="7"/>
        <color rgb="FF231F20"/>
        <rFont val="Calibri"/>
        <family val="2"/>
      </rPr>
      <t>Delhi</t>
    </r>
  </si>
  <si>
    <r>
      <rPr>
        <sz val="7"/>
        <color rgb="FF231F20"/>
        <rFont val="Calibri"/>
        <family val="2"/>
      </rPr>
      <t>Goa</t>
    </r>
  </si>
  <si>
    <r>
      <rPr>
        <sz val="7"/>
        <color rgb="FF231F20"/>
        <rFont val="Calibri"/>
        <family val="2"/>
      </rPr>
      <t>Gujarat</t>
    </r>
  </si>
  <si>
    <r>
      <rPr>
        <sz val="7"/>
        <color rgb="FF231F20"/>
        <rFont val="Calibri"/>
        <family val="2"/>
      </rPr>
      <t>Haryana</t>
    </r>
  </si>
  <si>
    <r>
      <rPr>
        <sz val="7"/>
        <color rgb="FF231F20"/>
        <rFont val="Calibri"/>
        <family val="2"/>
      </rPr>
      <t>Himachal Pradesh</t>
    </r>
  </si>
  <si>
    <r>
      <rPr>
        <sz val="7"/>
        <color rgb="FF231F20"/>
        <rFont val="Calibri"/>
        <family val="2"/>
      </rPr>
      <t>J &amp; K</t>
    </r>
  </si>
  <si>
    <r>
      <rPr>
        <sz val="7"/>
        <color rgb="FF231F20"/>
        <rFont val="Calibri"/>
        <family val="2"/>
      </rPr>
      <t>Jharkhand</t>
    </r>
  </si>
  <si>
    <r>
      <rPr>
        <sz val="7"/>
        <color rgb="FF231F20"/>
        <rFont val="Calibri"/>
        <family val="2"/>
      </rPr>
      <t>Karnataka</t>
    </r>
  </si>
  <si>
    <r>
      <rPr>
        <sz val="7"/>
        <color rgb="FF231F20"/>
        <rFont val="Calibri"/>
        <family val="2"/>
      </rPr>
      <t>Kerala</t>
    </r>
  </si>
  <si>
    <r>
      <rPr>
        <sz val="7"/>
        <color rgb="FF231F20"/>
        <rFont val="Calibri"/>
        <family val="2"/>
      </rPr>
      <t>Madhya Pradesh</t>
    </r>
  </si>
  <si>
    <r>
      <rPr>
        <sz val="7"/>
        <color rgb="FF231F20"/>
        <rFont val="Calibri"/>
        <family val="2"/>
      </rPr>
      <t>Maharashtra</t>
    </r>
  </si>
  <si>
    <r>
      <rPr>
        <sz val="7"/>
        <color rgb="FF231F20"/>
        <rFont val="Calibri"/>
        <family val="2"/>
      </rPr>
      <t>Manipur</t>
    </r>
  </si>
  <si>
    <r>
      <rPr>
        <sz val="7"/>
        <color rgb="FF231F20"/>
        <rFont val="Calibri"/>
        <family val="2"/>
      </rPr>
      <t>Meghalaya</t>
    </r>
  </si>
  <si>
    <r>
      <rPr>
        <sz val="7"/>
        <color rgb="FF231F20"/>
        <rFont val="Calibri"/>
        <family val="2"/>
      </rPr>
      <t>Mizoram</t>
    </r>
  </si>
  <si>
    <r>
      <rPr>
        <sz val="7"/>
        <color rgb="FF231F20"/>
        <rFont val="Calibri"/>
        <family val="2"/>
      </rPr>
      <t>Nagaland</t>
    </r>
  </si>
  <si>
    <r>
      <rPr>
        <sz val="7"/>
        <color rgb="FF231F20"/>
        <rFont val="Calibri"/>
        <family val="2"/>
      </rPr>
      <t>Odisha</t>
    </r>
  </si>
  <si>
    <r>
      <rPr>
        <sz val="7"/>
        <color rgb="FF231F20"/>
        <rFont val="Calibri"/>
        <family val="2"/>
      </rPr>
      <t>Pondicherry</t>
    </r>
  </si>
  <si>
    <r>
      <rPr>
        <sz val="7"/>
        <color rgb="FF231F20"/>
        <rFont val="Calibri"/>
        <family val="2"/>
      </rPr>
      <t>Punjab</t>
    </r>
  </si>
  <si>
    <r>
      <rPr>
        <sz val="7"/>
        <color rgb="FF231F20"/>
        <rFont val="Calibri"/>
        <family val="2"/>
      </rPr>
      <t>Rajasthan</t>
    </r>
  </si>
  <si>
    <r>
      <rPr>
        <sz val="7"/>
        <color rgb="FF231F20"/>
        <rFont val="Calibri"/>
        <family val="2"/>
      </rPr>
      <t>Sikkim</t>
    </r>
  </si>
  <si>
    <r>
      <rPr>
        <sz val="7"/>
        <color rgb="FF231F20"/>
        <rFont val="Calibri"/>
        <family val="2"/>
      </rPr>
      <t>Silvassa/DNH</t>
    </r>
  </si>
  <si>
    <r>
      <rPr>
        <sz val="7"/>
        <color rgb="FF231F20"/>
        <rFont val="Calibri"/>
        <family val="2"/>
      </rPr>
      <t>Tamil Nadu</t>
    </r>
  </si>
  <si>
    <r>
      <rPr>
        <sz val="7"/>
        <color rgb="FF231F20"/>
        <rFont val="Calibri"/>
        <family val="2"/>
      </rPr>
      <t>Telangana</t>
    </r>
  </si>
  <si>
    <r>
      <rPr>
        <sz val="7"/>
        <color rgb="FF231F20"/>
        <rFont val="Calibri"/>
        <family val="2"/>
      </rPr>
      <t>Tripura</t>
    </r>
  </si>
  <si>
    <r>
      <rPr>
        <sz val="7"/>
        <color rgb="FF231F20"/>
        <rFont val="Calibri"/>
        <family val="2"/>
      </rPr>
      <t>Uttar Pradesh</t>
    </r>
  </si>
  <si>
    <r>
      <rPr>
        <sz val="7"/>
        <color rgb="FF231F20"/>
        <rFont val="Calibri"/>
        <family val="2"/>
      </rPr>
      <t>Uttarakhand</t>
    </r>
  </si>
  <si>
    <r>
      <rPr>
        <sz val="7"/>
        <color rgb="FF231F20"/>
        <rFont val="Calibri"/>
        <family val="2"/>
      </rPr>
      <t>West Bengal</t>
    </r>
  </si>
  <si>
    <t>Andaman &amp; Nicobar Islands</t>
  </si>
  <si>
    <t>Source: Indian Petroleum and Natural Gas Statistics, 2017-18 (MoPNG)</t>
  </si>
  <si>
    <t>Table VII.3, Page 113</t>
  </si>
  <si>
    <t>Tax</t>
  </si>
  <si>
    <t>State</t>
  </si>
  <si>
    <t>Agriculture</t>
  </si>
  <si>
    <t>LT Industry</t>
  </si>
  <si>
    <t>HT industry</t>
  </si>
  <si>
    <t>Railway</t>
  </si>
  <si>
    <t>Himachal Pradesh</t>
  </si>
  <si>
    <t>Jammu and Kashmir</t>
  </si>
  <si>
    <t>Madhya Pradesh</t>
  </si>
  <si>
    <t>Orissa</t>
  </si>
  <si>
    <t>West Bengal</t>
  </si>
  <si>
    <t>Source: Bank Bazaar</t>
  </si>
  <si>
    <t>Equivalent Tax Rate</t>
  </si>
  <si>
    <t>Consumption</t>
  </si>
  <si>
    <t>Jammu &amp; Kashmir</t>
  </si>
  <si>
    <t>Uttrakhand</t>
  </si>
  <si>
    <r>
      <rPr>
        <b/>
        <sz val="11"/>
        <color rgb="FFFFFF00"/>
        <rFont val="Cambria"/>
        <family val="1"/>
      </rPr>
      <t>CONSUMER CATEGORYWISE AVERAGE TARIFF, 2010-11</t>
    </r>
  </si>
  <si>
    <r>
      <rPr>
        <b/>
        <sz val="11"/>
        <color rgb="FFFFFF00"/>
        <rFont val="Cambria"/>
        <family val="1"/>
      </rPr>
      <t>S.No.  State/EDs                       Domes-    Commer- Agri./       Indus-      Rly.           Outside   Overall tic               cial             irrig.        trial          tractn.     State         average</t>
    </r>
  </si>
  <si>
    <r>
      <rPr>
        <b/>
        <i/>
        <sz val="11"/>
        <rFont val="Cambria"/>
        <family val="1"/>
      </rPr>
      <t xml:space="preserve">SPUs                                                                                                                                                     </t>
    </r>
    <r>
      <rPr>
        <sz val="10"/>
        <rFont val="Cambria"/>
        <family val="1"/>
      </rPr>
      <t>(Paise/Kwh)</t>
    </r>
  </si>
  <si>
    <t>railway</t>
  </si>
  <si>
    <t>outside state</t>
  </si>
  <si>
    <t>outside overall</t>
  </si>
  <si>
    <r>
      <rPr>
        <sz val="10"/>
        <rFont val="Cambria"/>
        <family val="1"/>
      </rPr>
      <t>Andhra Pradesh</t>
    </r>
  </si>
  <si>
    <r>
      <rPr>
        <sz val="10"/>
        <rFont val="Cambria"/>
        <family val="1"/>
      </rPr>
      <t>Assam</t>
    </r>
  </si>
  <si>
    <r>
      <rPr>
        <sz val="10"/>
        <rFont val="Cambria"/>
        <family val="1"/>
      </rPr>
      <t>Bihar</t>
    </r>
  </si>
  <si>
    <r>
      <rPr>
        <sz val="10"/>
        <rFont val="Cambria"/>
        <family val="1"/>
      </rPr>
      <t>Chattisgarh</t>
    </r>
  </si>
  <si>
    <r>
      <rPr>
        <sz val="10"/>
        <rFont val="Cambria"/>
        <family val="1"/>
      </rPr>
      <t>Delhi</t>
    </r>
  </si>
  <si>
    <r>
      <rPr>
        <sz val="10"/>
        <rFont val="Cambria"/>
        <family val="1"/>
      </rPr>
      <t>Gujarat</t>
    </r>
  </si>
  <si>
    <r>
      <rPr>
        <sz val="10"/>
        <rFont val="Cambria"/>
        <family val="1"/>
      </rPr>
      <t>Haryana</t>
    </r>
  </si>
  <si>
    <r>
      <rPr>
        <sz val="10"/>
        <rFont val="Cambria"/>
        <family val="1"/>
      </rPr>
      <t>Himachal Pradesh</t>
    </r>
  </si>
  <si>
    <r>
      <rPr>
        <sz val="10"/>
        <rFont val="Cambria"/>
        <family val="1"/>
      </rPr>
      <t>Jammu &amp; Kashmir</t>
    </r>
  </si>
  <si>
    <r>
      <rPr>
        <sz val="10"/>
        <rFont val="Cambria"/>
        <family val="1"/>
      </rPr>
      <t>Jharkhand</t>
    </r>
  </si>
  <si>
    <r>
      <rPr>
        <sz val="10"/>
        <rFont val="Cambria"/>
        <family val="1"/>
      </rPr>
      <t>Karnataka</t>
    </r>
  </si>
  <si>
    <r>
      <rPr>
        <sz val="10"/>
        <rFont val="Cambria"/>
        <family val="1"/>
      </rPr>
      <t>Kerala</t>
    </r>
  </si>
  <si>
    <r>
      <rPr>
        <sz val="10"/>
        <rFont val="Cambria"/>
        <family val="1"/>
      </rPr>
      <t>Madhya Pradesh</t>
    </r>
  </si>
  <si>
    <r>
      <rPr>
        <sz val="10"/>
        <rFont val="Cambria"/>
        <family val="1"/>
      </rPr>
      <t>Maharashtra</t>
    </r>
  </si>
  <si>
    <r>
      <rPr>
        <sz val="10"/>
        <rFont val="Cambria"/>
        <family val="1"/>
      </rPr>
      <t>Meghalaya</t>
    </r>
  </si>
  <si>
    <r>
      <rPr>
        <sz val="10"/>
        <rFont val="Cambria"/>
        <family val="1"/>
      </rPr>
      <t>Orissa</t>
    </r>
  </si>
  <si>
    <r>
      <rPr>
        <sz val="10"/>
        <rFont val="Cambria"/>
        <family val="1"/>
      </rPr>
      <t>Punjab</t>
    </r>
  </si>
  <si>
    <r>
      <rPr>
        <sz val="10"/>
        <rFont val="Cambria"/>
        <family val="1"/>
      </rPr>
      <t>Rajasthan</t>
    </r>
  </si>
  <si>
    <r>
      <rPr>
        <sz val="10"/>
        <rFont val="Cambria"/>
        <family val="1"/>
      </rPr>
      <t>Tamil Nadu</t>
    </r>
  </si>
  <si>
    <r>
      <rPr>
        <sz val="10"/>
        <rFont val="Cambria"/>
        <family val="1"/>
      </rPr>
      <t>Uttar Pradesh</t>
    </r>
  </si>
  <si>
    <r>
      <rPr>
        <sz val="10"/>
        <rFont val="Cambria"/>
        <family val="1"/>
      </rPr>
      <t>Uttarakhand</t>
    </r>
  </si>
  <si>
    <r>
      <rPr>
        <sz val="10"/>
        <rFont val="Cambria"/>
        <family val="1"/>
      </rPr>
      <t>West Bengal</t>
    </r>
  </si>
  <si>
    <r>
      <rPr>
        <b/>
        <sz val="11"/>
        <color rgb="FFFFFF00"/>
        <rFont val="Cambria"/>
        <family val="1"/>
      </rPr>
      <t>Average of SPUs             303.89     648.80    138.18     488.22     494.34     351.26       368.27</t>
    </r>
  </si>
  <si>
    <r>
      <rPr>
        <b/>
        <i/>
        <sz val="11"/>
        <rFont val="Cambria"/>
        <family val="1"/>
      </rPr>
      <t>II. EDs</t>
    </r>
  </si>
  <si>
    <r>
      <rPr>
        <sz val="10"/>
        <rFont val="Cambria"/>
        <family val="1"/>
      </rPr>
      <t>Arunachal Pradesh</t>
    </r>
  </si>
  <si>
    <r>
      <rPr>
        <sz val="10"/>
        <rFont val="Cambria"/>
        <family val="1"/>
      </rPr>
      <t>Goa</t>
    </r>
  </si>
  <si>
    <r>
      <rPr>
        <sz val="10"/>
        <rFont val="Cambria"/>
        <family val="1"/>
      </rPr>
      <t>Manipur</t>
    </r>
  </si>
  <si>
    <r>
      <rPr>
        <sz val="10"/>
        <rFont val="Cambria"/>
        <family val="1"/>
      </rPr>
      <t>Mizoram</t>
    </r>
  </si>
  <si>
    <r>
      <rPr>
        <sz val="10"/>
        <rFont val="Cambria"/>
        <family val="1"/>
      </rPr>
      <t>Nagaland</t>
    </r>
  </si>
  <si>
    <r>
      <rPr>
        <sz val="10"/>
        <rFont val="Cambria"/>
        <family val="1"/>
      </rPr>
      <t>Pondicherry</t>
    </r>
  </si>
  <si>
    <r>
      <rPr>
        <sz val="10"/>
        <rFont val="Cambria"/>
        <family val="1"/>
      </rPr>
      <t>Sikkim</t>
    </r>
  </si>
  <si>
    <r>
      <rPr>
        <sz val="10"/>
        <rFont val="Cambria"/>
        <family val="1"/>
      </rPr>
      <t>Tripura</t>
    </r>
  </si>
  <si>
    <r>
      <rPr>
        <b/>
        <sz val="11"/>
        <color rgb="FFFFFF00"/>
        <rFont val="Cambria"/>
        <family val="1"/>
      </rPr>
      <t>Average of EDs</t>
    </r>
  </si>
  <si>
    <r>
      <rPr>
        <b/>
        <sz val="11"/>
        <color rgb="FFFFFF00"/>
        <rFont val="Cambria"/>
        <family val="1"/>
      </rPr>
      <t>All India Average</t>
    </r>
  </si>
  <si>
    <r>
      <rPr>
        <sz val="8"/>
        <rFont val="Cambria"/>
        <family val="1"/>
      </rPr>
      <t>Annexure 3.34</t>
    </r>
  </si>
  <si>
    <r>
      <rPr>
        <sz val="8"/>
        <rFont val="Cambria"/>
        <family val="1"/>
      </rPr>
      <t>(MkWh)</t>
    </r>
  </si>
  <si>
    <r>
      <rPr>
        <b/>
        <sz val="8"/>
        <rFont val="Cambria"/>
        <family val="1"/>
      </rPr>
      <t>CONSUMER CATEGORYWISE SALE OF POWER - 2011-12</t>
    </r>
  </si>
  <si>
    <r>
      <rPr>
        <b/>
        <sz val="8"/>
        <rFont val="Cambria"/>
        <family val="1"/>
      </rPr>
      <t>S.No</t>
    </r>
  </si>
  <si>
    <r>
      <rPr>
        <b/>
        <sz val="8"/>
        <rFont val="Cambria"/>
        <family val="1"/>
      </rPr>
      <t>State</t>
    </r>
  </si>
  <si>
    <r>
      <rPr>
        <b/>
        <sz val="8"/>
        <rFont val="Cambria"/>
        <family val="1"/>
      </rPr>
      <t>Domestic</t>
    </r>
  </si>
  <si>
    <r>
      <rPr>
        <b/>
        <sz val="8"/>
        <rFont val="Cambria"/>
        <family val="1"/>
      </rPr>
      <t>Commer- cial</t>
    </r>
  </si>
  <si>
    <r>
      <rPr>
        <b/>
        <sz val="8"/>
        <rFont val="Cambria"/>
        <family val="1"/>
      </rPr>
      <t>Agri/ irrig.</t>
    </r>
  </si>
  <si>
    <r>
      <rPr>
        <b/>
        <sz val="8"/>
        <rFont val="Cambria"/>
        <family val="1"/>
      </rPr>
      <t>Industry</t>
    </r>
  </si>
  <si>
    <r>
      <rPr>
        <b/>
        <sz val="8"/>
        <rFont val="Cambria"/>
        <family val="1"/>
      </rPr>
      <t>Railway traction</t>
    </r>
  </si>
  <si>
    <r>
      <rPr>
        <b/>
        <sz val="8"/>
        <rFont val="Cambria"/>
        <family val="1"/>
      </rPr>
      <t>Outside the State/UT</t>
    </r>
  </si>
  <si>
    <r>
      <rPr>
        <b/>
        <sz val="8"/>
        <rFont val="Cambria"/>
        <family val="1"/>
      </rPr>
      <t>Others</t>
    </r>
  </si>
  <si>
    <r>
      <rPr>
        <b/>
        <sz val="8"/>
        <rFont val="Cambria"/>
        <family val="1"/>
      </rPr>
      <t>Total</t>
    </r>
  </si>
  <si>
    <r>
      <rPr>
        <b/>
        <i/>
        <sz val="8"/>
        <rFont val="Cambria"/>
        <family val="1"/>
      </rPr>
      <t>I. SPUs</t>
    </r>
  </si>
  <si>
    <t>domestic</t>
  </si>
  <si>
    <t>commercial</t>
  </si>
  <si>
    <t>agriculture</t>
  </si>
  <si>
    <t>industry</t>
  </si>
  <si>
    <r>
      <rPr>
        <sz val="8"/>
        <rFont val="Cambria"/>
        <family val="1"/>
      </rPr>
      <t>Andhra Pradesh</t>
    </r>
  </si>
  <si>
    <r>
      <rPr>
        <sz val="8"/>
        <rFont val="Cambria"/>
        <family val="1"/>
      </rPr>
      <t>Assam</t>
    </r>
  </si>
  <si>
    <r>
      <rPr>
        <sz val="8"/>
        <rFont val="Cambria"/>
        <family val="1"/>
      </rPr>
      <t>Bihar</t>
    </r>
  </si>
  <si>
    <r>
      <rPr>
        <sz val="8"/>
        <rFont val="Cambria"/>
        <family val="1"/>
      </rPr>
      <t>Chhatisgarh</t>
    </r>
  </si>
  <si>
    <r>
      <rPr>
        <sz val="8"/>
        <rFont val="Cambria"/>
        <family val="1"/>
      </rPr>
      <t>Delhi</t>
    </r>
  </si>
  <si>
    <r>
      <rPr>
        <sz val="8"/>
        <rFont val="Cambria"/>
        <family val="1"/>
      </rPr>
      <t>Gujarat</t>
    </r>
  </si>
  <si>
    <r>
      <rPr>
        <sz val="8"/>
        <rFont val="Cambria"/>
        <family val="1"/>
      </rPr>
      <t>Haryana</t>
    </r>
  </si>
  <si>
    <r>
      <rPr>
        <sz val="8"/>
        <rFont val="Cambria"/>
        <family val="1"/>
      </rPr>
      <t>Himachal Pradesh</t>
    </r>
  </si>
  <si>
    <r>
      <rPr>
        <sz val="8"/>
        <rFont val="Cambria"/>
        <family val="1"/>
      </rPr>
      <t>Jammu &amp; Kashmir</t>
    </r>
  </si>
  <si>
    <r>
      <rPr>
        <sz val="8"/>
        <rFont val="Cambria"/>
        <family val="1"/>
      </rPr>
      <t>Jharkhand</t>
    </r>
  </si>
  <si>
    <r>
      <rPr>
        <sz val="8"/>
        <rFont val="Cambria"/>
        <family val="1"/>
      </rPr>
      <t>Karnataka</t>
    </r>
  </si>
  <si>
    <r>
      <rPr>
        <sz val="8"/>
        <rFont val="Cambria"/>
        <family val="1"/>
      </rPr>
      <t>Kerala</t>
    </r>
  </si>
  <si>
    <r>
      <rPr>
        <sz val="8"/>
        <rFont val="Cambria"/>
        <family val="1"/>
      </rPr>
      <t>Madhya Pradesh</t>
    </r>
  </si>
  <si>
    <r>
      <rPr>
        <sz val="8"/>
        <rFont val="Cambria"/>
        <family val="1"/>
      </rPr>
      <t>Maharashtra</t>
    </r>
  </si>
  <si>
    <r>
      <rPr>
        <sz val="8"/>
        <rFont val="Cambria"/>
        <family val="1"/>
      </rPr>
      <t>Meghalaya</t>
    </r>
  </si>
  <si>
    <r>
      <rPr>
        <sz val="8"/>
        <rFont val="Cambria"/>
        <family val="1"/>
      </rPr>
      <t>Orissa</t>
    </r>
  </si>
  <si>
    <r>
      <rPr>
        <sz val="8"/>
        <rFont val="Cambria"/>
        <family val="1"/>
      </rPr>
      <t>Punjab</t>
    </r>
  </si>
  <si>
    <r>
      <rPr>
        <sz val="8"/>
        <rFont val="Cambria"/>
        <family val="1"/>
      </rPr>
      <t>Rajasthan</t>
    </r>
  </si>
  <si>
    <r>
      <rPr>
        <sz val="8"/>
        <rFont val="Cambria"/>
        <family val="1"/>
      </rPr>
      <t>Tamil Nadu</t>
    </r>
  </si>
  <si>
    <r>
      <rPr>
        <sz val="8"/>
        <rFont val="Cambria"/>
        <family val="1"/>
      </rPr>
      <t>Uttar Pradesh</t>
    </r>
  </si>
  <si>
    <r>
      <rPr>
        <sz val="8"/>
        <rFont val="Cambria"/>
        <family val="1"/>
      </rPr>
      <t>Uttrakhand</t>
    </r>
  </si>
  <si>
    <r>
      <rPr>
        <sz val="8"/>
        <rFont val="Cambria"/>
        <family val="1"/>
      </rPr>
      <t>West Bengal</t>
    </r>
  </si>
  <si>
    <r>
      <rPr>
        <b/>
        <sz val="8"/>
        <rFont val="Cambria"/>
        <family val="1"/>
      </rPr>
      <t>Sub-total :(I)                     143757.8        47709.2      138983.2        197417.7       10911.2       18762.0        46142.8         603683.6</t>
    </r>
  </si>
  <si>
    <r>
      <rPr>
        <b/>
        <i/>
        <sz val="8"/>
        <rFont val="Cambria"/>
        <family val="1"/>
      </rPr>
      <t>II EDs</t>
    </r>
  </si>
  <si>
    <r>
      <rPr>
        <sz val="8"/>
        <rFont val="Cambria"/>
        <family val="1"/>
      </rPr>
      <t>Arunachal Pradesh</t>
    </r>
  </si>
  <si>
    <r>
      <rPr>
        <sz val="8"/>
        <rFont val="Cambria"/>
        <family val="1"/>
      </rPr>
      <t>Goa</t>
    </r>
  </si>
  <si>
    <r>
      <rPr>
        <sz val="8"/>
        <rFont val="Cambria"/>
        <family val="1"/>
      </rPr>
      <t>Manipur</t>
    </r>
  </si>
  <si>
    <r>
      <rPr>
        <sz val="8"/>
        <rFont val="Cambria"/>
        <family val="1"/>
      </rPr>
      <t>Mizoram</t>
    </r>
  </si>
  <si>
    <r>
      <rPr>
        <sz val="8"/>
        <rFont val="Cambria"/>
        <family val="1"/>
      </rPr>
      <t>Nagaland</t>
    </r>
  </si>
  <si>
    <r>
      <rPr>
        <sz val="8"/>
        <rFont val="Cambria"/>
        <family val="1"/>
      </rPr>
      <t>Ponicherry</t>
    </r>
  </si>
  <si>
    <r>
      <rPr>
        <sz val="8"/>
        <rFont val="Cambria"/>
        <family val="1"/>
      </rPr>
      <t>Sikkim</t>
    </r>
  </si>
  <si>
    <r>
      <rPr>
        <sz val="8"/>
        <rFont val="Cambria"/>
        <family val="1"/>
      </rPr>
      <t>Tripura</t>
    </r>
  </si>
  <si>
    <r>
      <rPr>
        <b/>
        <sz val="8"/>
        <rFont val="Cambria"/>
        <family val="1"/>
      </rPr>
      <t>Sub-total   :(II)</t>
    </r>
  </si>
  <si>
    <r>
      <rPr>
        <b/>
        <sz val="8"/>
        <rFont val="Cambria"/>
        <family val="1"/>
      </rPr>
      <t>Total (I+II) :</t>
    </r>
  </si>
  <si>
    <r>
      <rPr>
        <sz val="8"/>
        <rFont val="Cambria"/>
        <family val="1"/>
      </rPr>
      <t>Note:  Delhi data is  for NDPL Discom only</t>
    </r>
  </si>
  <si>
    <t>Source: Planning Commission</t>
  </si>
  <si>
    <t>V.13 State-wise Sales of Major Petroleum Products during 2016-17 (P)</t>
  </si>
  <si>
    <r>
      <rPr>
        <sz val="9"/>
        <color rgb="FF231F20"/>
        <rFont val="Calibri"/>
        <family val="2"/>
      </rPr>
      <t>( in '000' Tonnes)</t>
    </r>
  </si>
  <si>
    <t>Region/state</t>
  </si>
  <si>
    <t>Naphtha</t>
  </si>
  <si>
    <t>LPG</t>
  </si>
  <si>
    <t>MS</t>
  </si>
  <si>
    <t>SKO</t>
  </si>
  <si>
    <t>ATF</t>
  </si>
  <si>
    <t>HSD</t>
  </si>
  <si>
    <t>LDO</t>
  </si>
  <si>
    <t>FO</t>
  </si>
  <si>
    <t>HHS/LSHS</t>
  </si>
  <si>
    <t>Lubs/Grs</t>
  </si>
  <si>
    <t>Bitumen</t>
  </si>
  <si>
    <t>Others</t>
  </si>
  <si>
    <t>MS Tax Rate</t>
  </si>
  <si>
    <r>
      <rPr>
        <b/>
        <sz val="8"/>
        <color rgb="FF231F20"/>
        <rFont val="Calibri"/>
        <family val="2"/>
      </rPr>
      <t>Region: North</t>
    </r>
  </si>
  <si>
    <r>
      <rPr>
        <sz val="8"/>
        <color rgb="FF231F20"/>
        <rFont val="Calibri"/>
        <family val="2"/>
      </rPr>
      <t>Jammu &amp; Kashmir</t>
    </r>
  </si>
  <si>
    <r>
      <rPr>
        <sz val="8"/>
        <color rgb="FF231F20"/>
        <rFont val="Calibri"/>
        <family val="2"/>
      </rPr>
      <t>Punjab</t>
    </r>
  </si>
  <si>
    <r>
      <rPr>
        <sz val="8"/>
        <color rgb="FF231F20"/>
        <rFont val="Calibri"/>
        <family val="2"/>
      </rPr>
      <t>Rajasthan</t>
    </r>
  </si>
  <si>
    <r>
      <rPr>
        <sz val="8"/>
        <color rgb="FF231F20"/>
        <rFont val="Calibri"/>
        <family val="2"/>
      </rPr>
      <t>Uttar Pradesh</t>
    </r>
  </si>
  <si>
    <r>
      <rPr>
        <sz val="8"/>
        <color rgb="FF231F20"/>
        <rFont val="Calibri"/>
        <family val="2"/>
      </rPr>
      <t>Haryana</t>
    </r>
  </si>
  <si>
    <r>
      <rPr>
        <sz val="8"/>
        <color rgb="FF231F20"/>
        <rFont val="Calibri"/>
        <family val="2"/>
      </rPr>
      <t>Himachal Pradesh</t>
    </r>
  </si>
  <si>
    <r>
      <rPr>
        <sz val="8"/>
        <color rgb="FF231F20"/>
        <rFont val="Calibri"/>
        <family val="2"/>
      </rPr>
      <t>Uttarakhand</t>
    </r>
  </si>
  <si>
    <r>
      <rPr>
        <sz val="8"/>
        <color rgb="FF231F20"/>
        <rFont val="Calibri"/>
        <family val="2"/>
      </rPr>
      <t>Chandigarh</t>
    </r>
  </si>
  <si>
    <r>
      <rPr>
        <sz val="8"/>
        <color rgb="FF231F20"/>
        <rFont val="Calibri"/>
        <family val="2"/>
      </rPr>
      <t>Delhi</t>
    </r>
  </si>
  <si>
    <r>
      <rPr>
        <sz val="8"/>
        <color rgb="FF231F20"/>
        <rFont val="Calibri"/>
        <family val="2"/>
      </rPr>
      <t>Arunachal Pradesh</t>
    </r>
  </si>
  <si>
    <r>
      <rPr>
        <sz val="8"/>
        <color rgb="FF231F20"/>
        <rFont val="Calibri"/>
        <family val="2"/>
      </rPr>
      <t>Assam</t>
    </r>
  </si>
  <si>
    <r>
      <rPr>
        <sz val="8"/>
        <color rgb="FF231F20"/>
        <rFont val="Calibri"/>
        <family val="2"/>
      </rPr>
      <t>Manipur</t>
    </r>
  </si>
  <si>
    <r>
      <rPr>
        <sz val="8"/>
        <color rgb="FF231F20"/>
        <rFont val="Calibri"/>
        <family val="2"/>
      </rPr>
      <t>Meghalaya</t>
    </r>
  </si>
  <si>
    <r>
      <rPr>
        <sz val="8"/>
        <color rgb="FF231F20"/>
        <rFont val="Calibri"/>
        <family val="2"/>
      </rPr>
      <t>Mizoram</t>
    </r>
  </si>
  <si>
    <r>
      <rPr>
        <sz val="8"/>
        <color rgb="FF231F20"/>
        <rFont val="Calibri"/>
        <family val="2"/>
      </rPr>
      <t>Nagaland</t>
    </r>
  </si>
  <si>
    <r>
      <rPr>
        <sz val="8"/>
        <color rgb="FF231F20"/>
        <rFont val="Calibri"/>
        <family val="2"/>
      </rPr>
      <t>Tripura</t>
    </r>
  </si>
  <si>
    <r>
      <rPr>
        <sz val="8"/>
        <color rgb="FF231F20"/>
        <rFont val="Calibri"/>
        <family val="2"/>
      </rPr>
      <t>Sikkim</t>
    </r>
  </si>
  <si>
    <r>
      <rPr>
        <sz val="8"/>
        <color rgb="FF231F20"/>
        <rFont val="Calibri"/>
        <family val="2"/>
      </rPr>
      <t>Bihar</t>
    </r>
  </si>
  <si>
    <r>
      <rPr>
        <sz val="8"/>
        <color rgb="FF231F20"/>
        <rFont val="Calibri"/>
        <family val="2"/>
      </rPr>
      <t>Odisha</t>
    </r>
  </si>
  <si>
    <r>
      <rPr>
        <sz val="8"/>
        <color rgb="FF231F20"/>
        <rFont val="Calibri"/>
        <family val="2"/>
      </rPr>
      <t>West Bengal</t>
    </r>
  </si>
  <si>
    <r>
      <rPr>
        <sz val="8"/>
        <color rgb="FF231F20"/>
        <rFont val="Calibri"/>
        <family val="2"/>
      </rPr>
      <t>Jharkhand</t>
    </r>
  </si>
  <si>
    <r>
      <rPr>
        <sz val="8"/>
        <color rgb="FF231F20"/>
        <rFont val="Calibri"/>
        <family val="2"/>
      </rPr>
      <t>Andaman &amp; Nicobar</t>
    </r>
  </si>
  <si>
    <r>
      <rPr>
        <sz val="8"/>
        <color rgb="FF231F20"/>
        <rFont val="Calibri"/>
        <family val="2"/>
      </rPr>
      <t>Goa</t>
    </r>
  </si>
  <si>
    <r>
      <rPr>
        <sz val="8"/>
        <color rgb="FF231F20"/>
        <rFont val="Calibri"/>
        <family val="2"/>
      </rPr>
      <t>Gujarat</t>
    </r>
  </si>
  <si>
    <r>
      <rPr>
        <sz val="8"/>
        <color rgb="FF231F20"/>
        <rFont val="Calibri"/>
        <family val="2"/>
      </rPr>
      <t>Madhya Pradesh</t>
    </r>
  </si>
  <si>
    <r>
      <rPr>
        <sz val="8"/>
        <color rgb="FF231F20"/>
        <rFont val="Calibri"/>
        <family val="2"/>
      </rPr>
      <t>Maharashtra</t>
    </r>
  </si>
  <si>
    <r>
      <rPr>
        <sz val="8"/>
        <color rgb="FF231F20"/>
        <rFont val="Calibri"/>
        <family val="2"/>
      </rPr>
      <t>Chhattisgarh</t>
    </r>
  </si>
  <si>
    <r>
      <rPr>
        <sz val="8"/>
        <color rgb="FF231F20"/>
        <rFont val="Calibri"/>
        <family val="2"/>
      </rPr>
      <t>Dadra&amp;Nagar Haveli</t>
    </r>
  </si>
  <si>
    <r>
      <rPr>
        <sz val="8"/>
        <color rgb="FF231F20"/>
        <rFont val="Calibri"/>
        <family val="2"/>
      </rPr>
      <t>Daman &amp; Diu</t>
    </r>
  </si>
  <si>
    <r>
      <rPr>
        <sz val="8"/>
        <color rgb="FF231F20"/>
        <rFont val="Calibri"/>
        <family val="2"/>
      </rPr>
      <t>Andhra Pradesh</t>
    </r>
  </si>
  <si>
    <r>
      <rPr>
        <sz val="8"/>
        <color rgb="FF231F20"/>
        <rFont val="Calibri"/>
        <family val="2"/>
      </rPr>
      <t>Kerala</t>
    </r>
  </si>
  <si>
    <r>
      <rPr>
        <sz val="8"/>
        <color rgb="FF231F20"/>
        <rFont val="Calibri"/>
        <family val="2"/>
      </rPr>
      <t>Tamilnadu</t>
    </r>
  </si>
  <si>
    <r>
      <rPr>
        <sz val="8"/>
        <color rgb="FF231F20"/>
        <rFont val="Calibri"/>
        <family val="2"/>
      </rPr>
      <t>Karnataka</t>
    </r>
  </si>
  <si>
    <r>
      <rPr>
        <sz val="8"/>
        <color rgb="FF231F20"/>
        <rFont val="Calibri"/>
        <family val="2"/>
      </rPr>
      <t>Telangana</t>
    </r>
  </si>
  <si>
    <r>
      <rPr>
        <sz val="8"/>
        <color rgb="FF231F20"/>
        <rFont val="Calibri"/>
        <family val="2"/>
      </rPr>
      <t>Lakshadweep</t>
    </r>
  </si>
  <si>
    <r>
      <rPr>
        <sz val="8"/>
        <color rgb="FF231F20"/>
        <rFont val="Calibri"/>
        <family val="2"/>
      </rPr>
      <t>Puducherry</t>
    </r>
  </si>
  <si>
    <r>
      <rPr>
        <b/>
        <sz val="8"/>
        <color rgb="FF231F20"/>
        <rFont val="Calibri"/>
        <family val="2"/>
      </rPr>
      <t>Total Consumption</t>
    </r>
  </si>
  <si>
    <r>
      <rPr>
        <sz val="8"/>
        <color rgb="FF231F20"/>
        <rFont val="Calibri"/>
        <family val="2"/>
      </rPr>
      <t>Source: Petroleum Planning and Analysis Cell.                                                                                                                                               P: Provisional</t>
    </r>
  </si>
  <si>
    <t>II.15 State-wise Gross &amp; Net Production of Natural Gas in India</t>
  </si>
  <si>
    <t>(Excerpt for Gross Production &amp; Net Production Values)</t>
  </si>
  <si>
    <r>
      <rPr>
        <sz val="9"/>
        <color rgb="FF231F20"/>
        <rFont val="Calibri"/>
        <family val="2"/>
      </rPr>
      <t>(in MMSCM)</t>
    </r>
  </si>
  <si>
    <r>
      <rPr>
        <b/>
        <sz val="9"/>
        <color rgb="FF231F20"/>
        <rFont val="Calibri"/>
        <family val="2"/>
      </rPr>
      <t>State / Utilisation</t>
    </r>
  </si>
  <si>
    <r>
      <rPr>
        <b/>
        <sz val="9"/>
        <color rgb="FF231F20"/>
        <rFont val="Calibri"/>
        <family val="2"/>
      </rPr>
      <t>2011-12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</si>
  <si>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</si>
  <si>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</si>
  <si>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</si>
  <si>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</si>
  <si>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t>2017-18 (P)</t>
  </si>
  <si>
    <r>
      <rPr>
        <b/>
        <sz val="9"/>
        <color rgb="FF231F20"/>
        <rFont val="Calibri"/>
        <family val="2"/>
      </rPr>
      <t>Assam</t>
    </r>
  </si>
  <si>
    <r>
      <rPr>
        <sz val="9"/>
        <color rgb="FF231F20"/>
        <rFont val="Calibri"/>
        <family val="2"/>
      </rPr>
      <t>Gross Production (GP)</t>
    </r>
  </si>
  <si>
    <r>
      <rPr>
        <sz val="9"/>
        <color rgb="FF231F20"/>
        <rFont val="Calibri"/>
        <family val="2"/>
      </rPr>
      <t>Flared</t>
    </r>
  </si>
  <si>
    <r>
      <rPr>
        <sz val="9"/>
        <color rgb="FF231F20"/>
        <rFont val="Calibri"/>
        <family val="2"/>
      </rPr>
      <t>Net Availability</t>
    </r>
  </si>
  <si>
    <r>
      <rPr>
        <sz val="9"/>
        <color rgb="FF231F20"/>
        <rFont val="Calibri"/>
        <family val="2"/>
      </rPr>
      <t>Internal Use+Losses</t>
    </r>
  </si>
  <si>
    <r>
      <rPr>
        <sz val="9"/>
        <color rgb="FF231F20"/>
        <rFont val="Calibri"/>
        <family val="2"/>
      </rPr>
      <t>Net Production (Sales)</t>
    </r>
  </si>
  <si>
    <r>
      <rPr>
        <sz val="9"/>
        <color rgb="FF231F20"/>
        <rFont val="Calibri"/>
        <family val="2"/>
      </rPr>
      <t>% Flared to GP</t>
    </r>
  </si>
  <si>
    <r>
      <rPr>
        <b/>
        <sz val="9"/>
        <color rgb="FF231F20"/>
        <rFont val="Calibri"/>
        <family val="2"/>
      </rPr>
      <t>Arunachal Pradesh</t>
    </r>
  </si>
  <si>
    <r>
      <rPr>
        <sz val="9"/>
        <color rgb="FF231F20"/>
        <rFont val="Calibri"/>
        <family val="2"/>
      </rPr>
      <t>Gross Production</t>
    </r>
  </si>
  <si>
    <r>
      <rPr>
        <b/>
        <sz val="9"/>
        <color rgb="FF231F20"/>
        <rFont val="Calibri"/>
        <family val="2"/>
      </rPr>
      <t>Rajasthan</t>
    </r>
  </si>
  <si>
    <r>
      <rPr>
        <b/>
        <sz val="9"/>
        <color rgb="FF231F20"/>
        <rFont val="Calibri"/>
        <family val="2"/>
      </rPr>
      <t>Gujarat</t>
    </r>
  </si>
  <si>
    <r>
      <rPr>
        <b/>
        <sz val="9"/>
        <color rgb="FF231F20"/>
        <rFont val="Calibri"/>
        <family val="2"/>
      </rPr>
      <t>Tamil Nadu</t>
    </r>
  </si>
  <si>
    <r>
      <rPr>
        <b/>
        <sz val="9"/>
        <color rgb="FF231F20"/>
        <rFont val="Calibri"/>
        <family val="2"/>
      </rPr>
      <t>Andhra Pradesh</t>
    </r>
  </si>
  <si>
    <r>
      <rPr>
        <b/>
        <sz val="9"/>
        <color rgb="FF231F20"/>
        <rFont val="Calibri"/>
        <family val="2"/>
      </rPr>
      <t>A. Total Onshore</t>
    </r>
  </si>
  <si>
    <r>
      <rPr>
        <b/>
        <sz val="9"/>
        <color rgb="FF231F20"/>
        <rFont val="Calibri"/>
        <family val="2"/>
      </rPr>
      <t>B. Offshore</t>
    </r>
  </si>
  <si>
    <r>
      <rPr>
        <b/>
        <sz val="9"/>
        <color rgb="FF231F20"/>
        <rFont val="Calibri"/>
        <family val="2"/>
      </rPr>
      <t>Total (A+B)</t>
    </r>
  </si>
  <si>
    <t>Table II.15, Page 30</t>
  </si>
  <si>
    <t>II.12 Production of Crude Oil and Condensate (Financial Year-wise)</t>
  </si>
  <si>
    <t>State / Region</t>
  </si>
  <si>
    <t>1. Crude Oil Production (TMT)</t>
  </si>
  <si>
    <t>(a) Onshore</t>
  </si>
  <si>
    <t>Tax Rate</t>
  </si>
  <si>
    <t>Total (a)</t>
  </si>
  <si>
    <t>(b) Offshore</t>
  </si>
  <si>
    <t>&lt;-- Weighted tax rate</t>
  </si>
  <si>
    <t>ONGC</t>
  </si>
  <si>
    <t>PSC Regime</t>
  </si>
  <si>
    <t>Total (b)</t>
  </si>
  <si>
    <t>Coal &amp; Lignite Pit head values (2018)</t>
  </si>
  <si>
    <t>Pit Head Prices of Non-Coking coal (2018)</t>
  </si>
  <si>
    <t>Prices  for Power Utilities
(Jan 2018) (Rs./ton)</t>
  </si>
  <si>
    <t>Table I</t>
  </si>
  <si>
    <t>Table II</t>
  </si>
  <si>
    <t>Avg. (Rs./ton)</t>
  </si>
  <si>
    <t>*Price considered for median grade (G9)</t>
  </si>
  <si>
    <t>Source: Coal Statistics, 2018</t>
  </si>
  <si>
    <t>Source: Price Notification (Jan 2018), Coal India Ltd.</t>
  </si>
  <si>
    <t>Tables I and II</t>
  </si>
  <si>
    <t>Scaled Lignite Cost (2018)*</t>
  </si>
  <si>
    <t>Freight Rates (Coal Transport) (Rs./ton)</t>
  </si>
  <si>
    <t>Rs./ton</t>
  </si>
  <si>
    <t>Distance slabs (km)*</t>
  </si>
  <si>
    <t>Class 145A (Wagon load)</t>
  </si>
  <si>
    <t>*Scaling is done relative to per unit pit head value of coal in 2018</t>
  </si>
  <si>
    <t>426 - 500</t>
  </si>
  <si>
    <t>Price Build-up of Coal &amp; Lignite (2018) (Rs./ton)</t>
  </si>
  <si>
    <t>Source: Freight Rates for Coal, Indian Railways</t>
  </si>
  <si>
    <t>Rate class 145A (Train Rate)</t>
  </si>
  <si>
    <t xml:space="preserve">Pit Head Price </t>
  </si>
  <si>
    <t>GST  (@5%)</t>
  </si>
  <si>
    <t>*Assumption for average distance transported: 
"According to Coal India executives, coal travels about 477 km on average from pithead to destination." -- 
Source: https://economictimes.indiatimes.com/industry/indl-goods/svs/metals-mining/coal-india-looks-to-cut-power-producers-transport-costs/articleshow/61192411.cms?from=mdr</t>
  </si>
  <si>
    <t xml:space="preserve">Compensation Cess 
</t>
  </si>
  <si>
    <t>Royalty (@14%-coal;6%-lignite)</t>
  </si>
  <si>
    <t xml:space="preserve">Transportation </t>
  </si>
  <si>
    <t>Transportation tax* (@5%)</t>
  </si>
  <si>
    <t>Final Price</t>
  </si>
  <si>
    <t>Tax fraction (GST + Cess + Royalty+Transport tax)</t>
  </si>
  <si>
    <t>*Transportation tax of 5% under GST: 
"Under GST, the tax rate on transportation services through rail has been charged at the rate of 5%." -- 
Source: https://cleartax.in/s/6815</t>
  </si>
  <si>
    <t>VII.4: GST Rates Applicable on Select Petroleum Products (As on 01.04.2018)</t>
  </si>
  <si>
    <t>Product</t>
  </si>
  <si>
    <t>Central</t>
  </si>
  <si>
    <t>State/UT</t>
  </si>
  <si>
    <t>(in %)</t>
  </si>
  <si>
    <t>Fuel Oil</t>
  </si>
  <si>
    <t>LPG - Domestic</t>
  </si>
  <si>
    <t>Table VII.4, Page 115</t>
  </si>
  <si>
    <t>Tax Fraction</t>
  </si>
  <si>
    <t>Kersoene (PDS SKO)</t>
  </si>
  <si>
    <t>Share of Price That is Tax (dimensionless)</t>
  </si>
  <si>
    <t>Total Fuel Prices</t>
  </si>
  <si>
    <t>Nuclear</t>
  </si>
  <si>
    <t>Hydro</t>
  </si>
  <si>
    <t>Wind</t>
  </si>
  <si>
    <t>Solar</t>
  </si>
  <si>
    <t>Biomass</t>
  </si>
  <si>
    <t>Biofuel Gasoline</t>
  </si>
  <si>
    <t>Biofuel Diesel</t>
  </si>
  <si>
    <t>Jet Fuel or Kerosene</t>
  </si>
  <si>
    <t>Heat</t>
  </si>
  <si>
    <t>Geothermal</t>
  </si>
  <si>
    <t>Crude oil</t>
  </si>
  <si>
    <t>Heavy Fuel Oil</t>
  </si>
  <si>
    <t>LPG Propane or Butane</t>
  </si>
  <si>
    <t>Municipal Solid Waste</t>
  </si>
  <si>
    <t>Hydrogen</t>
  </si>
  <si>
    <t>jet fuel / kerosene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</si>
</sst>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%"/>
    <numFmt numFmtId="165" formatCode="0.000E+00"/>
    <numFmt numFmtId="166" formatCode="&quot;$&quot;#,##0.00"/>
    <numFmt numFmtId="167" formatCode="0.000"/>
    <numFmt numFmtId="168" formatCode="#,##0.000"/>
    <numFmt numFmtId="169" formatCode="_(* #,##0.000_);_(* \(#,##0.000\);_(* &quot;-&quot;??_);_(@_)"/>
    <numFmt numFmtId="170" formatCode="0.0"/>
    <numFmt numFmtId="171" formatCode="[$-1009]d/mmm/yy;@"/>
    <numFmt numFmtId="172" formatCode="###0_);\(###0\)"/>
    <numFmt numFmtId="173" formatCode="###0;###0"/>
    <numFmt numFmtId="174" formatCode="###0.00;###0.00"/>
    <numFmt numFmtId="175" formatCode="###0.0;###0.0"/>
    <numFmt numFmtId="176" formatCode="0.0000"/>
  </numFmts>
  <fonts count="8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u/>
      <sz val="11"/>
      <color theme="4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9"/>
      <color indexed="8"/>
      <name val="Times New Roman"/>
      <family val="1"/>
    </font>
    <font>
      <b/>
      <sz val="10"/>
      <color rgb="FFFFFFFF"/>
      <name val="Verdana"/>
      <family val="2"/>
    </font>
    <font>
      <b/>
      <sz val="8"/>
      <color rgb="FFFFFFFF"/>
      <name val="Verdana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sz val="8"/>
      <color rgb="FF000000"/>
      <name val="Verdana"/>
      <family val="2"/>
    </font>
    <font>
      <sz val="8"/>
      <color rgb="FF808080"/>
      <name val="Verdana"/>
      <family val="2"/>
    </font>
    <font>
      <i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name val="Calibri"/>
      <family val="2"/>
    </font>
    <font>
      <b/>
      <sz val="8"/>
      <color rgb="FF231F2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231F20"/>
      <name val="Calibri"/>
      <family val="2"/>
    </font>
    <font>
      <b/>
      <sz val="7"/>
      <name val="Calibri"/>
      <family val="2"/>
    </font>
    <font>
      <b/>
      <sz val="7"/>
      <color rgb="FF231F20"/>
      <name val="Calibri"/>
      <family val="2"/>
    </font>
    <font>
      <b/>
      <i/>
      <sz val="7"/>
      <color rgb="FF231F20"/>
      <name val="Calibri"/>
      <family val="2"/>
    </font>
    <font>
      <b/>
      <i/>
      <sz val="8"/>
      <color rgb="FF231F20"/>
      <name val="Calibri"/>
      <family val="2"/>
    </font>
    <font>
      <sz val="7"/>
      <name val="Calibri"/>
      <family val="2"/>
    </font>
    <font>
      <sz val="7"/>
      <color rgb="FF231F20"/>
      <name val="Calibri"/>
      <family val="2"/>
    </font>
    <font>
      <sz val="7"/>
      <name val="Calibri"/>
      <family val="2"/>
    </font>
    <font>
      <b/>
      <sz val="11"/>
      <color rgb="FF34495E"/>
      <name val="Arial"/>
      <family val="2"/>
    </font>
    <font>
      <sz val="11"/>
      <color rgb="FF34495E"/>
      <name val="Arial"/>
      <family val="2"/>
    </font>
    <font>
      <sz val="10"/>
      <color rgb="FF34495E"/>
      <name val="Arial"/>
      <family val="2"/>
    </font>
    <font>
      <b/>
      <sz val="11"/>
      <name val="Cambria"/>
      <family val="1"/>
    </font>
    <font>
      <b/>
      <sz val="11"/>
      <color rgb="FFFFFF00"/>
      <name val="Cambria"/>
      <family val="1"/>
    </font>
    <font>
      <b/>
      <i/>
      <sz val="11"/>
      <name val="Cambria"/>
      <family val="1"/>
    </font>
    <font>
      <sz val="10"/>
      <name val="Cambria"/>
      <family val="1"/>
    </font>
    <font>
      <sz val="10"/>
      <color rgb="FF000000"/>
      <name val="Cambria"/>
      <family val="2"/>
    </font>
    <font>
      <sz val="10"/>
      <color rgb="FF000000"/>
      <name val="Calibri"/>
      <family val="2"/>
    </font>
    <font>
      <b/>
      <sz val="11"/>
      <color rgb="FFFFFF00"/>
      <name val="Cambria"/>
      <family val="2"/>
    </font>
    <font>
      <sz val="8"/>
      <name val="Cambria"/>
      <family val="1"/>
    </font>
    <font>
      <b/>
      <sz val="8"/>
      <name val="Cambria"/>
      <family val="1"/>
    </font>
    <font>
      <b/>
      <i/>
      <sz val="8"/>
      <name val="Cambria"/>
      <family val="1"/>
    </font>
    <font>
      <sz val="8"/>
      <color rgb="FF000000"/>
      <name val="Cambria"/>
      <family val="2"/>
    </font>
    <font>
      <b/>
      <sz val="8"/>
      <color rgb="FF000000"/>
      <name val="Cambria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195"/>
        <bgColor indexed="64"/>
      </patternFill>
    </fill>
    <fill>
      <patternFill patternType="solid">
        <fgColor rgb="FF8BC4F3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00B05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C00000"/>
      </patternFill>
    </fill>
    <fill>
      <patternFill patternType="solid">
        <fgColor rgb="FFFEF3D8"/>
      </patternFill>
    </fill>
    <fill>
      <patternFill patternType="solid">
        <fgColor rgb="FFFEF0CE"/>
      </patternFill>
    </fill>
    <fill>
      <patternFill patternType="solid">
        <fgColor rgb="FFFDE9D9"/>
      </patternFill>
    </fill>
    <fill>
      <patternFill patternType="solid">
        <fgColor rgb="FFF1F1F1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/>
      <right style="medium">
        <color indexed="64"/>
      </right>
      <top/>
      <bottom/>
      <diagonal/>
    </border>
  </borders>
  <cellStyleXfs count="78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43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8" borderId="15" applyNumberFormat="0" applyAlignment="0" applyProtection="0"/>
    <xf numFmtId="0" fontId="24" fillId="9" borderId="16" applyNumberFormat="0" applyAlignment="0" applyProtection="0"/>
    <xf numFmtId="0" fontId="25" fillId="9" borderId="15" applyNumberFormat="0" applyAlignment="0" applyProtection="0"/>
    <xf numFmtId="0" fontId="26" fillId="0" borderId="17" applyNumberFormat="0" applyFill="0" applyAlignment="0" applyProtection="0"/>
    <xf numFmtId="0" fontId="27" fillId="10" borderId="18" applyNumberFormat="0" applyAlignment="0" applyProtection="0"/>
    <xf numFmtId="0" fontId="28" fillId="0" borderId="0" applyNumberFormat="0" applyFill="0" applyBorder="0" applyAlignment="0" applyProtection="0"/>
    <xf numFmtId="0" fontId="14" fillId="11" borderId="19" applyNumberFormat="0" applyFont="0" applyAlignment="0" applyProtection="0"/>
    <xf numFmtId="0" fontId="29" fillId="0" borderId="0" applyNumberFormat="0" applyFill="0" applyBorder="0" applyAlignment="0" applyProtection="0"/>
    <xf numFmtId="0" fontId="6" fillId="0" borderId="20" applyNumberFormat="0" applyFill="0" applyAlignment="0" applyProtection="0"/>
    <xf numFmtId="0" fontId="30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1" fillId="7" borderId="0" applyNumberFormat="0" applyBorder="0" applyAlignment="0" applyProtection="0"/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14" fillId="11" borderId="19" applyNumberFormat="0" applyFont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38" fillId="0" borderId="0" applyFont="0" applyFill="0" applyBorder="0" applyAlignment="0" applyProtection="0"/>
  </cellStyleXfs>
  <cellXfs count="349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5" fontId="0" fillId="0" borderId="0" xfId="0" applyNumberFormat="1" applyFill="1"/>
    <xf numFmtId="0" fontId="11" fillId="0" borderId="0" xfId="9" applyFont="1" applyAlignment="1" applyProtection="1"/>
    <xf numFmtId="164" fontId="0" fillId="0" borderId="10" xfId="15" applyNumberFormat="1" applyFont="1" applyFill="1" applyAlignment="1">
      <alignment horizontal="right" wrapText="1"/>
    </xf>
    <xf numFmtId="4" fontId="0" fillId="0" borderId="10" xfId="15" applyNumberFormat="1" applyFont="1" applyFill="1" applyAlignment="1">
      <alignment horizontal="right" wrapText="1"/>
    </xf>
    <xf numFmtId="2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0" fillId="0" borderId="0" xfId="0" applyFont="1" applyAlignment="1"/>
    <xf numFmtId="167" fontId="0" fillId="0" borderId="0" xfId="0" applyNumberFormat="1" applyAlignment="1"/>
    <xf numFmtId="0" fontId="0" fillId="0" borderId="0" xfId="0" applyFill="1" applyAlignment="1"/>
    <xf numFmtId="0" fontId="13" fillId="0" borderId="0" xfId="0" applyFont="1"/>
    <xf numFmtId="0" fontId="12" fillId="0" borderId="0" xfId="0" applyFont="1"/>
    <xf numFmtId="0" fontId="10" fillId="0" borderId="0" xfId="0" applyFont="1"/>
    <xf numFmtId="0" fontId="15" fillId="0" borderId="0" xfId="9" applyFont="1" applyAlignment="1" applyProtection="1"/>
    <xf numFmtId="0" fontId="0" fillId="2" borderId="0" xfId="0" applyFill="1"/>
    <xf numFmtId="0" fontId="6" fillId="2" borderId="0" xfId="0" applyFont="1" applyFill="1"/>
    <xf numFmtId="0" fontId="16" fillId="0" borderId="0" xfId="0" applyFont="1" applyAlignment="1"/>
    <xf numFmtId="0" fontId="16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0" fontId="6" fillId="4" borderId="0" xfId="0" applyFont="1" applyFill="1"/>
    <xf numFmtId="0" fontId="0" fillId="4" borderId="0" xfId="0" applyFill="1"/>
    <xf numFmtId="0" fontId="6" fillId="0" borderId="0" xfId="0" applyNumberFormat="1" applyFont="1"/>
    <xf numFmtId="0" fontId="0" fillId="0" borderId="0" xfId="0" applyNumberFormat="1" applyFill="1"/>
    <xf numFmtId="0" fontId="8" fillId="0" borderId="0" xfId="18"/>
    <xf numFmtId="0" fontId="9" fillId="0" borderId="8" xfId="17">
      <alignment wrapText="1"/>
    </xf>
    <xf numFmtId="0" fontId="7" fillId="0" borderId="0" xfId="19">
      <alignment horizontal="left"/>
    </xf>
    <xf numFmtId="0" fontId="9" fillId="0" borderId="9" xfId="16">
      <alignment wrapText="1"/>
    </xf>
    <xf numFmtId="0" fontId="0" fillId="0" borderId="10" xfId="15" applyFont="1">
      <alignment wrapText="1"/>
    </xf>
    <xf numFmtId="4" fontId="0" fillId="0" borderId="10" xfId="15" applyNumberFormat="1" applyFont="1" applyAlignment="1">
      <alignment horizontal="right" wrapText="1"/>
    </xf>
    <xf numFmtId="164" fontId="0" fillId="0" borderId="10" xfId="15" applyNumberFormat="1" applyFont="1" applyAlignment="1">
      <alignment horizontal="right" wrapText="1"/>
    </xf>
    <xf numFmtId="3" fontId="0" fillId="0" borderId="10" xfId="15" applyNumberFormat="1" applyFont="1" applyAlignment="1">
      <alignment horizontal="right" wrapText="1"/>
    </xf>
    <xf numFmtId="3" fontId="9" fillId="0" borderId="9" xfId="16" applyNumberFormat="1" applyAlignment="1">
      <alignment horizontal="right" wrapText="1"/>
    </xf>
    <xf numFmtId="164" fontId="9" fillId="0" borderId="9" xfId="16" applyNumberFormat="1" applyAlignment="1">
      <alignment horizontal="right" wrapText="1"/>
    </xf>
    <xf numFmtId="0" fontId="8" fillId="0" borderId="11" xfId="14">
      <alignment wrapText="1"/>
    </xf>
    <xf numFmtId="169" fontId="0" fillId="0" borderId="0" xfId="20" applyNumberFormat="1" applyFont="1" applyAlignment="1"/>
    <xf numFmtId="0" fontId="3" fillId="0" borderId="0" xfId="9" applyFill="1" applyBorder="1" applyAlignment="1" applyProtection="1"/>
    <xf numFmtId="0" fontId="8" fillId="0" borderId="0" xfId="13"/>
    <xf numFmtId="0" fontId="9" fillId="0" borderId="8" xfId="17" applyFont="1" applyFill="1" applyBorder="1" applyAlignment="1">
      <alignment wrapText="1"/>
    </xf>
    <xf numFmtId="0" fontId="8" fillId="0" borderId="0" xfId="13" applyAlignment="1" applyProtection="1">
      <alignment horizontal="left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0" fontId="10" fillId="0" borderId="0" xfId="13" applyFont="1"/>
    <xf numFmtId="0" fontId="8" fillId="0" borderId="11" xfId="14" applyFont="1" applyFill="1" applyBorder="1" applyAlignment="1">
      <alignment wrapText="1"/>
    </xf>
    <xf numFmtId="0" fontId="8" fillId="0" borderId="0" xfId="13"/>
    <xf numFmtId="0" fontId="8" fillId="0" borderId="0" xfId="18" applyFont="1"/>
    <xf numFmtId="0" fontId="9" fillId="0" borderId="8" xfId="17" applyFont="1" applyFill="1" applyBorder="1" applyAlignment="1">
      <alignment wrapText="1"/>
    </xf>
    <xf numFmtId="0" fontId="12" fillId="0" borderId="0" xfId="13" applyFont="1"/>
    <xf numFmtId="0" fontId="7" fillId="0" borderId="0" xfId="19" applyFont="1" applyFill="1" applyBorder="1" applyAlignment="1">
      <alignment horizontal="left"/>
    </xf>
    <xf numFmtId="0" fontId="8" fillId="0" borderId="0" xfId="13" applyAlignment="1" applyProtection="1">
      <alignment horizontal="left"/>
    </xf>
    <xf numFmtId="0" fontId="9" fillId="0" borderId="9" xfId="16" applyFont="1" applyFill="1" applyBorder="1" applyAlignment="1">
      <alignment wrapText="1"/>
    </xf>
    <xf numFmtId="0" fontId="8" fillId="0" borderId="10" xfId="15" applyFont="1" applyFill="1" applyBorder="1" applyAlignment="1">
      <alignment wrapText="1"/>
    </xf>
    <xf numFmtId="4" fontId="8" fillId="0" borderId="10" xfId="15" applyNumberFormat="1" applyFont="1" applyFill="1" applyAlignment="1">
      <alignment horizontal="right" wrapText="1"/>
    </xf>
    <xf numFmtId="164" fontId="8" fillId="0" borderId="10" xfId="15" applyNumberFormat="1" applyFont="1" applyFill="1" applyAlignment="1">
      <alignment horizontal="right" wrapText="1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3" fontId="8" fillId="0" borderId="10" xfId="15" applyNumberFormat="1" applyFont="1" applyFill="1" applyAlignment="1">
      <alignment horizontal="right" wrapText="1"/>
    </xf>
    <xf numFmtId="0" fontId="10" fillId="0" borderId="0" xfId="13" applyFont="1"/>
    <xf numFmtId="0" fontId="13" fillId="0" borderId="0" xfId="13" applyFont="1"/>
    <xf numFmtId="0" fontId="8" fillId="0" borderId="0" xfId="13" applyAlignment="1">
      <alignment horizontal="left"/>
    </xf>
    <xf numFmtId="0" fontId="6" fillId="37" borderId="0" xfId="0" applyFont="1" applyFill="1" applyAlignment="1"/>
    <xf numFmtId="0" fontId="0" fillId="0" borderId="0" xfId="0" applyAlignment="1">
      <alignment horizontal="right"/>
    </xf>
    <xf numFmtId="167" fontId="0" fillId="0" borderId="0" xfId="0" applyNumberFormat="1"/>
    <xf numFmtId="0" fontId="16" fillId="0" borderId="0" xfId="0" applyFont="1" applyAlignment="1">
      <alignment wrapText="1"/>
    </xf>
    <xf numFmtId="1" fontId="0" fillId="0" borderId="0" xfId="0" applyNumberFormat="1"/>
    <xf numFmtId="11" fontId="0" fillId="2" borderId="0" xfId="0" applyNumberFormat="1" applyFill="1"/>
    <xf numFmtId="3" fontId="0" fillId="0" borderId="0" xfId="0" applyNumberFormat="1"/>
    <xf numFmtId="168" fontId="0" fillId="0" borderId="10" xfId="15" applyNumberFormat="1" applyFont="1" applyAlignment="1">
      <alignment horizontal="right" wrapText="1"/>
    </xf>
    <xf numFmtId="0" fontId="8" fillId="0" borderId="9" xfId="16" applyFont="1">
      <alignment wrapText="1"/>
    </xf>
    <xf numFmtId="0" fontId="0" fillId="0" borderId="9" xfId="16" applyFont="1">
      <alignment wrapText="1"/>
    </xf>
    <xf numFmtId="3" fontId="8" fillId="0" borderId="9" xfId="16" applyNumberFormat="1" applyFont="1" applyAlignment="1">
      <alignment horizontal="right" wrapText="1"/>
    </xf>
    <xf numFmtId="164" fontId="8" fillId="0" borderId="9" xfId="16" applyNumberFormat="1" applyFont="1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center"/>
    </xf>
    <xf numFmtId="0" fontId="0" fillId="0" borderId="12" xfId="0" applyBorder="1"/>
    <xf numFmtId="0" fontId="32" fillId="0" borderId="0" xfId="0" applyFont="1"/>
    <xf numFmtId="170" fontId="0" fillId="0" borderId="0" xfId="0" applyNumberFormat="1"/>
    <xf numFmtId="0" fontId="34" fillId="0" borderId="0" xfId="0" applyFont="1"/>
    <xf numFmtId="0" fontId="34" fillId="0" borderId="0" xfId="0" applyFont="1" applyAlignment="1">
      <alignment horizontal="right"/>
    </xf>
    <xf numFmtId="0" fontId="34" fillId="0" borderId="21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6" fillId="0" borderId="23" xfId="0" applyFont="1" applyBorder="1"/>
    <xf numFmtId="2" fontId="36" fillId="0" borderId="24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/>
    </xf>
    <xf numFmtId="2" fontId="37" fillId="0" borderId="24" xfId="76" applyNumberFormat="1" applyFont="1" applyBorder="1" applyAlignment="1">
      <alignment horizontal="center"/>
    </xf>
    <xf numFmtId="2" fontId="36" fillId="0" borderId="24" xfId="76" applyNumberFormat="1" applyFont="1" applyBorder="1" applyAlignment="1">
      <alignment horizontal="center" vertical="center"/>
    </xf>
    <xf numFmtId="0" fontId="36" fillId="38" borderId="24" xfId="0" applyFont="1" applyFill="1" applyBorder="1"/>
    <xf numFmtId="2" fontId="36" fillId="38" borderId="24" xfId="76" applyNumberFormat="1" applyFont="1" applyFill="1" applyBorder="1" applyAlignment="1">
      <alignment horizontal="center" vertical="center"/>
    </xf>
    <xf numFmtId="167" fontId="36" fillId="38" borderId="24" xfId="76" applyNumberFormat="1" applyFont="1" applyFill="1" applyBorder="1" applyAlignment="1">
      <alignment horizontal="center" vertical="center"/>
    </xf>
    <xf numFmtId="2" fontId="36" fillId="38" borderId="24" xfId="0" applyNumberFormat="1" applyFont="1" applyFill="1" applyBorder="1" applyAlignment="1">
      <alignment horizontal="center" vertical="center"/>
    </xf>
    <xf numFmtId="2" fontId="36" fillId="38" borderId="25" xfId="76" applyNumberFormat="1" applyFont="1" applyFill="1" applyBorder="1" applyAlignment="1">
      <alignment horizontal="center" vertical="center"/>
    </xf>
    <xf numFmtId="2" fontId="37" fillId="38" borderId="24" xfId="76" applyNumberFormat="1" applyFont="1" applyFill="1" applyBorder="1" applyAlignment="1">
      <alignment horizontal="left"/>
    </xf>
    <xf numFmtId="2" fontId="36" fillId="38" borderId="0" xfId="76" applyNumberFormat="1" applyFont="1" applyFill="1" applyBorder="1" applyAlignment="1">
      <alignment horizontal="center" vertical="center"/>
    </xf>
    <xf numFmtId="0" fontId="36" fillId="38" borderId="23" xfId="0" applyFont="1" applyFill="1" applyBorder="1"/>
    <xf numFmtId="2" fontId="37" fillId="0" borderId="25" xfId="76" applyNumberFormat="1" applyFont="1" applyBorder="1" applyAlignment="1">
      <alignment horizontal="center"/>
    </xf>
    <xf numFmtId="2" fontId="37" fillId="0" borderId="24" xfId="76" applyNumberFormat="1" applyFont="1" applyBorder="1" applyAlignment="1">
      <alignment horizontal="center" vertical="center"/>
    </xf>
    <xf numFmtId="167" fontId="37" fillId="0" borderId="25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 vertical="center"/>
    </xf>
    <xf numFmtId="0" fontId="35" fillId="0" borderId="12" xfId="0" applyFont="1" applyBorder="1" applyAlignment="1">
      <alignment horizontal="left" vertical="center" wrapText="1"/>
    </xf>
    <xf numFmtId="10" fontId="34" fillId="36" borderId="12" xfId="75" applyNumberFormat="1" applyFont="1" applyFill="1" applyBorder="1" applyAlignment="1">
      <alignment horizontal="center" vertical="center"/>
    </xf>
    <xf numFmtId="10" fontId="34" fillId="0" borderId="12" xfId="75" applyNumberFormat="1" applyFont="1" applyBorder="1" applyAlignment="1">
      <alignment horizontal="center" vertical="center"/>
    </xf>
    <xf numFmtId="0" fontId="34" fillId="38" borderId="12" xfId="0" applyFont="1" applyFill="1" applyBorder="1" applyAlignment="1">
      <alignment horizontal="left" vertical="center" wrapText="1"/>
    </xf>
    <xf numFmtId="2" fontId="34" fillId="38" borderId="22" xfId="76" applyNumberFormat="1" applyFont="1" applyFill="1" applyBorder="1" applyAlignment="1">
      <alignment horizontal="center" vertical="center"/>
    </xf>
    <xf numFmtId="2" fontId="34" fillId="38" borderId="22" xfId="76" applyNumberFormat="1" applyFont="1" applyFill="1" applyBorder="1" applyAlignment="1">
      <alignment horizontal="right" vertical="center"/>
    </xf>
    <xf numFmtId="0" fontId="34" fillId="38" borderId="26" xfId="0" applyFont="1" applyFill="1" applyBorder="1" applyAlignment="1">
      <alignment horizontal="left" vertical="center" wrapText="1"/>
    </xf>
    <xf numFmtId="2" fontId="34" fillId="0" borderId="26" xfId="77" applyNumberFormat="1" applyFont="1" applyBorder="1" applyAlignment="1">
      <alignment horizontal="center" vertical="center"/>
    </xf>
    <xf numFmtId="2" fontId="34" fillId="0" borderId="26" xfId="77" applyNumberFormat="1" applyFont="1" applyBorder="1" applyAlignment="1">
      <alignment horizontal="right" vertical="center"/>
    </xf>
    <xf numFmtId="0" fontId="39" fillId="0" borderId="0" xfId="0" applyFont="1" applyAlignment="1">
      <alignment horizontal="left"/>
    </xf>
    <xf numFmtId="0" fontId="36" fillId="36" borderId="0" xfId="0" applyFont="1" applyFill="1" applyAlignment="1">
      <alignment horizontal="left"/>
    </xf>
    <xf numFmtId="0" fontId="0" fillId="36" borderId="0" xfId="0" applyFill="1"/>
    <xf numFmtId="0" fontId="36" fillId="0" borderId="0" xfId="0" quotePrefix="1" applyFont="1"/>
    <xf numFmtId="0" fontId="36" fillId="0" borderId="0" xfId="0" applyFont="1" applyAlignment="1">
      <alignment horizontal="left"/>
    </xf>
    <xf numFmtId="0" fontId="36" fillId="0" borderId="0" xfId="0" applyFont="1" applyAlignment="1">
      <alignment horizontal="left" wrapText="1"/>
    </xf>
    <xf numFmtId="0" fontId="42" fillId="40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left" wrapText="1"/>
    </xf>
    <xf numFmtId="0" fontId="43" fillId="41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right" wrapText="1"/>
    </xf>
    <xf numFmtId="0" fontId="43" fillId="36" borderId="39" xfId="0" applyFont="1" applyFill="1" applyBorder="1" applyAlignment="1">
      <alignment horizontal="left" wrapText="1"/>
    </xf>
    <xf numFmtId="0" fontId="43" fillId="36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left" wrapText="1"/>
    </xf>
    <xf numFmtId="0" fontId="42" fillId="41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right" wrapText="1"/>
    </xf>
    <xf numFmtId="0" fontId="44" fillId="3" borderId="29" xfId="0" applyFont="1" applyFill="1" applyBorder="1" applyAlignment="1">
      <alignment wrapText="1"/>
    </xf>
    <xf numFmtId="0" fontId="44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40" xfId="0" applyFont="1" applyBorder="1" applyAlignment="1">
      <alignment horizontal="left"/>
    </xf>
    <xf numFmtId="0" fontId="6" fillId="0" borderId="21" xfId="0" applyFont="1" applyBorder="1" applyAlignment="1">
      <alignment horizontal="right"/>
    </xf>
    <xf numFmtId="0" fontId="0" fillId="0" borderId="23" xfId="0" applyBorder="1" applyAlignment="1">
      <alignment horizontal="left"/>
    </xf>
    <xf numFmtId="0" fontId="0" fillId="0" borderId="24" xfId="0" applyBorder="1"/>
    <xf numFmtId="2" fontId="0" fillId="36" borderId="0" xfId="0" applyNumberFormat="1" applyFill="1"/>
    <xf numFmtId="0" fontId="0" fillId="0" borderId="41" xfId="0" applyBorder="1" applyAlignment="1">
      <alignment horizontal="left"/>
    </xf>
    <xf numFmtId="2" fontId="0" fillId="0" borderId="26" xfId="0" applyNumberFormat="1" applyBorder="1"/>
    <xf numFmtId="0" fontId="46" fillId="0" borderId="0" xfId="0" applyFont="1"/>
    <xf numFmtId="0" fontId="6" fillId="2" borderId="12" xfId="0" applyFont="1" applyFill="1" applyBorder="1"/>
    <xf numFmtId="2" fontId="0" fillId="0" borderId="12" xfId="0" applyNumberFormat="1" applyBorder="1"/>
    <xf numFmtId="0" fontId="6" fillId="0" borderId="12" xfId="0" applyFont="1" applyBorder="1"/>
    <xf numFmtId="2" fontId="6" fillId="0" borderId="12" xfId="0" applyNumberFormat="1" applyFont="1" applyBorder="1"/>
    <xf numFmtId="2" fontId="6" fillId="36" borderId="12" xfId="0" applyNumberFormat="1" applyFont="1" applyFill="1" applyBorder="1"/>
    <xf numFmtId="0" fontId="47" fillId="0" borderId="0" xfId="0" applyFont="1" applyAlignment="1">
      <alignment vertical="center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71" fontId="0" fillId="0" borderId="0" xfId="0" applyNumberFormat="1" applyAlignment="1">
      <alignment vertical="center" wrapText="1"/>
    </xf>
    <xf numFmtId="4" fontId="6" fillId="0" borderId="0" xfId="0" applyNumberFormat="1" applyFont="1"/>
    <xf numFmtId="4" fontId="6" fillId="36" borderId="0" xfId="0" applyNumberFormat="1" applyFont="1" applyFill="1"/>
    <xf numFmtId="4" fontId="0" fillId="0" borderId="0" xfId="0" applyNumberFormat="1"/>
    <xf numFmtId="11" fontId="0" fillId="36" borderId="0" xfId="0" applyNumberFormat="1" applyFill="1"/>
    <xf numFmtId="0" fontId="0" fillId="36" borderId="12" xfId="0" applyFill="1" applyBorder="1"/>
    <xf numFmtId="0" fontId="6" fillId="42" borderId="0" xfId="0" applyFont="1" applyFill="1"/>
    <xf numFmtId="17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67" fontId="6" fillId="4" borderId="0" xfId="0" applyNumberFormat="1" applyFont="1" applyFill="1"/>
    <xf numFmtId="0" fontId="54" fillId="44" borderId="45" xfId="0" applyFont="1" applyFill="1" applyBorder="1" applyAlignment="1">
      <alignment horizontal="left" vertical="top" wrapText="1"/>
    </xf>
    <xf numFmtId="0" fontId="54" fillId="45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center" vertical="top" wrapText="1"/>
    </xf>
    <xf numFmtId="0" fontId="51" fillId="45" borderId="45" xfId="0" applyFont="1" applyFill="1" applyBorder="1" applyAlignment="1">
      <alignment horizontal="left" vertical="top" wrapText="1"/>
    </xf>
    <xf numFmtId="0" fontId="0" fillId="44" borderId="45" xfId="0" applyFill="1" applyBorder="1" applyAlignment="1">
      <alignment horizontal="center" vertical="top" wrapText="1"/>
    </xf>
    <xf numFmtId="0" fontId="0" fillId="44" borderId="45" xfId="0" applyFill="1" applyBorder="1" applyAlignment="1">
      <alignment horizontal="left" vertical="top" wrapText="1"/>
    </xf>
    <xf numFmtId="0" fontId="25" fillId="9" borderId="15" xfId="30" applyAlignment="1">
      <alignment wrapText="1"/>
    </xf>
    <xf numFmtId="0" fontId="25" fillId="9" borderId="15" xfId="30"/>
    <xf numFmtId="172" fontId="56" fillId="44" borderId="45" xfId="0" applyNumberFormat="1" applyFont="1" applyFill="1" applyBorder="1" applyAlignment="1">
      <alignment horizontal="center" vertical="top" wrapText="1"/>
    </xf>
    <xf numFmtId="172" fontId="57" fillId="44" borderId="45" xfId="0" applyNumberFormat="1" applyFont="1" applyFill="1" applyBorder="1" applyAlignment="1">
      <alignment horizontal="center" vertical="top" wrapText="1"/>
    </xf>
    <xf numFmtId="0" fontId="58" fillId="0" borderId="45" xfId="0" applyFont="1" applyBorder="1" applyAlignment="1">
      <alignment horizontal="left" vertical="top" wrapText="1"/>
    </xf>
    <xf numFmtId="10" fontId="58" fillId="0" borderId="45" xfId="0" applyNumberFormat="1" applyFont="1" applyBorder="1" applyAlignment="1">
      <alignment horizontal="center" vertical="top" wrapText="1"/>
    </xf>
    <xf numFmtId="10" fontId="31" fillId="7" borderId="45" xfId="55" applyNumberFormat="1" applyBorder="1" applyAlignment="1">
      <alignment horizontal="center" vertical="top" wrapText="1"/>
    </xf>
    <xf numFmtId="10" fontId="52" fillId="0" borderId="45" xfId="0" applyNumberFormat="1" applyFont="1" applyBorder="1" applyAlignment="1">
      <alignment horizontal="center" vertical="top" wrapText="1"/>
    </xf>
    <xf numFmtId="0" fontId="0" fillId="0" borderId="45" xfId="0" applyBorder="1" applyAlignment="1">
      <alignment horizontal="left" vertical="top" wrapText="1"/>
    </xf>
    <xf numFmtId="0" fontId="52" fillId="0" borderId="45" xfId="0" applyFont="1" applyBorder="1" applyAlignment="1">
      <alignment horizontal="left" vertical="top" wrapText="1"/>
    </xf>
    <xf numFmtId="10" fontId="52" fillId="0" borderId="45" xfId="0" applyNumberFormat="1" applyFont="1" applyBorder="1" applyAlignment="1">
      <alignment horizontal="left" vertical="top" wrapText="1"/>
    </xf>
    <xf numFmtId="0" fontId="52" fillId="0" borderId="45" xfId="0" applyFont="1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10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center" vertical="top" wrapText="1"/>
    </xf>
    <xf numFmtId="0" fontId="58" fillId="0" borderId="45" xfId="0" applyFont="1" applyBorder="1" applyAlignment="1">
      <alignment horizontal="center" vertical="top" wrapText="1"/>
    </xf>
    <xf numFmtId="9" fontId="31" fillId="7" borderId="42" xfId="55" applyNumberFormat="1" applyBorder="1" applyAlignment="1">
      <alignment vertical="top" wrapText="1"/>
    </xf>
    <xf numFmtId="9" fontId="0" fillId="0" borderId="44" xfId="0" applyNumberFormat="1" applyBorder="1" applyAlignment="1">
      <alignment vertical="top" wrapText="1"/>
    </xf>
    <xf numFmtId="0" fontId="60" fillId="0" borderId="46" xfId="0" applyFont="1" applyBorder="1" applyAlignment="1">
      <alignment horizontal="left" vertical="top" wrapText="1"/>
    </xf>
    <xf numFmtId="10" fontId="60" fillId="0" borderId="46" xfId="0" applyNumberFormat="1" applyFont="1" applyBorder="1" applyAlignment="1">
      <alignment horizontal="center" vertical="top" wrapText="1"/>
    </xf>
    <xf numFmtId="10" fontId="31" fillId="7" borderId="46" xfId="55" applyNumberFormat="1" applyBorder="1" applyAlignment="1">
      <alignment horizontal="center" vertical="top" wrapText="1"/>
    </xf>
    <xf numFmtId="0" fontId="61" fillId="46" borderId="47" xfId="0" applyFont="1" applyFill="1" applyBorder="1" applyAlignment="1">
      <alignment horizontal="left" vertical="center" indent="1"/>
    </xf>
    <xf numFmtId="0" fontId="61" fillId="46" borderId="48" xfId="0" applyFont="1" applyFill="1" applyBorder="1" applyAlignment="1">
      <alignment horizontal="left" vertical="center" indent="1"/>
    </xf>
    <xf numFmtId="0" fontId="22" fillId="6" borderId="48" xfId="27" applyBorder="1" applyAlignment="1">
      <alignment horizontal="left" vertical="center" indent="1"/>
    </xf>
    <xf numFmtId="0" fontId="62" fillId="46" borderId="49" xfId="0" applyFont="1" applyFill="1" applyBorder="1" applyAlignment="1">
      <alignment horizontal="left" vertical="center" indent="1"/>
    </xf>
    <xf numFmtId="0" fontId="62" fillId="46" borderId="50" xfId="0" applyFont="1" applyFill="1" applyBorder="1" applyAlignment="1">
      <alignment horizontal="left" vertical="center" indent="1"/>
    </xf>
    <xf numFmtId="0" fontId="22" fillId="6" borderId="50" xfId="27" applyBorder="1" applyAlignment="1">
      <alignment horizontal="left" vertical="center" indent="1"/>
    </xf>
    <xf numFmtId="9" fontId="62" fillId="46" borderId="50" xfId="0" applyNumberFormat="1" applyFont="1" applyFill="1" applyBorder="1" applyAlignment="1">
      <alignment horizontal="left" vertical="center" indent="1"/>
    </xf>
    <xf numFmtId="9" fontId="22" fillId="6" borderId="50" xfId="27" applyNumberFormat="1" applyBorder="1" applyAlignment="1">
      <alignment horizontal="left" vertical="center" indent="1"/>
    </xf>
    <xf numFmtId="9" fontId="62" fillId="46" borderId="50" xfId="75" applyFont="1" applyFill="1" applyBorder="1" applyAlignment="1">
      <alignment horizontal="left" vertical="center" indent="1"/>
    </xf>
    <xf numFmtId="0" fontId="62" fillId="46" borderId="51" xfId="0" applyFont="1" applyFill="1" applyBorder="1" applyAlignment="1">
      <alignment horizontal="left" vertical="center" indent="1"/>
    </xf>
    <xf numFmtId="9" fontId="62" fillId="46" borderId="52" xfId="0" applyNumberFormat="1" applyFont="1" applyFill="1" applyBorder="1" applyAlignment="1">
      <alignment horizontal="left" vertical="center" indent="1"/>
    </xf>
    <xf numFmtId="10" fontId="62" fillId="46" borderId="52" xfId="0" applyNumberFormat="1" applyFont="1" applyFill="1" applyBorder="1" applyAlignment="1">
      <alignment horizontal="left" vertical="center" indent="1"/>
    </xf>
    <xf numFmtId="0" fontId="62" fillId="46" borderId="52" xfId="0" applyFont="1" applyFill="1" applyBorder="1" applyAlignment="1">
      <alignment horizontal="left" vertical="center" indent="1"/>
    </xf>
    <xf numFmtId="0" fontId="22" fillId="6" borderId="52" xfId="27" applyBorder="1" applyAlignment="1">
      <alignment horizontal="left" vertical="center" indent="1"/>
    </xf>
    <xf numFmtId="0" fontId="63" fillId="0" borderId="47" xfId="0" applyFont="1" applyBorder="1" applyAlignment="1">
      <alignment horizontal="left" vertical="center" indent="1"/>
    </xf>
    <xf numFmtId="164" fontId="62" fillId="46" borderId="50" xfId="75" applyNumberFormat="1" applyFont="1" applyFill="1" applyBorder="1" applyAlignment="1">
      <alignment horizontal="left" vertical="center" indent="1"/>
    </xf>
    <xf numFmtId="2" fontId="62" fillId="46" borderId="50" xfId="75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top"/>
    </xf>
    <xf numFmtId="173" fontId="68" fillId="48" borderId="54" xfId="0" applyNumberFormat="1" applyFont="1" applyFill="1" applyBorder="1" applyAlignment="1">
      <alignment horizontal="center" vertical="top" wrapText="1"/>
    </xf>
    <xf numFmtId="0" fontId="67" fillId="48" borderId="55" xfId="0" applyFont="1" applyFill="1" applyBorder="1" applyAlignment="1">
      <alignment vertical="top" wrapText="1"/>
    </xf>
    <xf numFmtId="174" fontId="69" fillId="49" borderId="55" xfId="0" applyNumberFormat="1" applyFont="1" applyFill="1" applyBorder="1" applyAlignment="1">
      <alignment vertical="top" wrapText="1"/>
    </xf>
    <xf numFmtId="173" fontId="68" fillId="48" borderId="54" xfId="0" applyNumberFormat="1" applyFont="1" applyFill="1" applyBorder="1" applyAlignment="1">
      <alignment horizontal="left" vertical="top" wrapText="1"/>
    </xf>
    <xf numFmtId="0" fontId="64" fillId="47" borderId="53" xfId="0" applyFont="1" applyFill="1" applyBorder="1" applyAlignment="1">
      <alignment vertical="top" wrapText="1"/>
    </xf>
    <xf numFmtId="0" fontId="66" fillId="0" borderId="0" xfId="0" applyFont="1" applyAlignment="1">
      <alignment horizontal="left" vertical="top"/>
    </xf>
    <xf numFmtId="174" fontId="70" fillId="47" borderId="53" xfId="0" applyNumberFormat="1" applyFont="1" applyFill="1" applyBorder="1" applyAlignment="1">
      <alignment vertical="top" wrapText="1"/>
    </xf>
    <xf numFmtId="0" fontId="71" fillId="0" borderId="0" xfId="0" applyFont="1" applyAlignment="1">
      <alignment horizontal="left" vertical="top"/>
    </xf>
    <xf numFmtId="0" fontId="72" fillId="50" borderId="53" xfId="0" applyFont="1" applyFill="1" applyBorder="1" applyAlignment="1">
      <alignment vertical="top" wrapText="1"/>
    </xf>
    <xf numFmtId="0" fontId="72" fillId="51" borderId="56" xfId="0" applyFont="1" applyFill="1" applyBorder="1" applyAlignment="1">
      <alignment horizontal="left" vertical="top" wrapText="1"/>
    </xf>
    <xf numFmtId="0" fontId="72" fillId="51" borderId="55" xfId="0" applyFont="1" applyFill="1" applyBorder="1" applyAlignment="1">
      <alignment vertical="top" wrapText="1"/>
    </xf>
    <xf numFmtId="0" fontId="73" fillId="0" borderId="0" xfId="0" applyFont="1" applyAlignment="1">
      <alignment horizontal="left" vertical="top"/>
    </xf>
    <xf numFmtId="173" fontId="74" fillId="11" borderId="54" xfId="0" applyNumberFormat="1" applyFont="1" applyFill="1" applyBorder="1" applyAlignment="1">
      <alignment horizontal="center" vertical="top" wrapText="1"/>
    </xf>
    <xf numFmtId="0" fontId="71" fillId="11" borderId="55" xfId="0" applyFont="1" applyFill="1" applyBorder="1" applyAlignment="1">
      <alignment vertical="top" wrapText="1"/>
    </xf>
    <xf numFmtId="175" fontId="74" fillId="11" borderId="55" xfId="0" applyNumberFormat="1" applyFont="1" applyFill="1" applyBorder="1" applyAlignment="1">
      <alignment vertical="top" wrapText="1"/>
    </xf>
    <xf numFmtId="173" fontId="74" fillId="11" borderId="54" xfId="0" applyNumberFormat="1" applyFont="1" applyFill="1" applyBorder="1" applyAlignment="1">
      <alignment horizontal="left" vertical="top" wrapText="1"/>
    </xf>
    <xf numFmtId="0" fontId="72" fillId="51" borderId="53" xfId="0" applyFont="1" applyFill="1" applyBorder="1" applyAlignment="1">
      <alignment vertical="top" wrapText="1"/>
    </xf>
    <xf numFmtId="175" fontId="75" fillId="51" borderId="53" xfId="0" applyNumberFormat="1" applyFont="1" applyFill="1" applyBorder="1" applyAlignment="1">
      <alignment vertical="top" wrapText="1"/>
    </xf>
    <xf numFmtId="175" fontId="75" fillId="50" borderId="53" xfId="0" applyNumberFormat="1" applyFont="1" applyFill="1" applyBorder="1" applyAlignment="1">
      <alignment vertical="top" wrapText="1"/>
    </xf>
    <xf numFmtId="0" fontId="2" fillId="0" borderId="0" xfId="0" applyFont="1"/>
    <xf numFmtId="0" fontId="78" fillId="0" borderId="12" xfId="0" applyFont="1" applyBorder="1"/>
    <xf numFmtId="0" fontId="78" fillId="36" borderId="12" xfId="0" applyFont="1" applyFill="1" applyBorder="1"/>
    <xf numFmtId="0" fontId="79" fillId="0" borderId="42" xfId="0" applyFont="1" applyBorder="1" applyAlignment="1">
      <alignment vertical="top" wrapText="1"/>
    </xf>
    <xf numFmtId="0" fontId="51" fillId="0" borderId="43" xfId="0" applyFont="1" applyBorder="1" applyAlignment="1">
      <alignment vertical="top" wrapText="1"/>
    </xf>
    <xf numFmtId="0" fontId="51" fillId="0" borderId="44" xfId="0" applyFont="1" applyBorder="1" applyAlignment="1">
      <alignment vertical="top" wrapText="1"/>
    </xf>
    <xf numFmtId="0" fontId="52" fillId="0" borderId="63" xfId="0" applyFont="1" applyBorder="1" applyAlignment="1">
      <alignment horizontal="left" vertical="top" wrapText="1"/>
    </xf>
    <xf numFmtId="173" fontId="53" fillId="0" borderId="63" xfId="0" applyNumberFormat="1" applyFont="1" applyBorder="1" applyAlignment="1">
      <alignment horizontal="right" vertical="top" wrapText="1"/>
    </xf>
    <xf numFmtId="173" fontId="53" fillId="0" borderId="63" xfId="0" applyNumberFormat="1" applyFont="1" applyBorder="1" applyAlignment="1">
      <alignment horizontal="left" vertical="top" wrapText="1"/>
    </xf>
    <xf numFmtId="0" fontId="52" fillId="0" borderId="46" xfId="0" applyFont="1" applyBorder="1" applyAlignment="1">
      <alignment horizontal="left" vertical="top" wrapText="1"/>
    </xf>
    <xf numFmtId="173" fontId="53" fillId="0" borderId="46" xfId="0" applyNumberFormat="1" applyFont="1" applyBorder="1" applyAlignment="1">
      <alignment horizontal="right" vertical="top" wrapText="1"/>
    </xf>
    <xf numFmtId="173" fontId="53" fillId="0" borderId="46" xfId="0" applyNumberFormat="1" applyFont="1" applyBorder="1" applyAlignment="1">
      <alignment horizontal="left" vertical="top" wrapText="1"/>
    </xf>
    <xf numFmtId="0" fontId="51" fillId="0" borderId="45" xfId="0" applyFont="1" applyBorder="1" applyAlignment="1">
      <alignment horizontal="left" vertical="top" wrapText="1"/>
    </xf>
    <xf numFmtId="173" fontId="50" fillId="0" borderId="45" xfId="0" applyNumberFormat="1" applyFont="1" applyBorder="1" applyAlignment="1">
      <alignment horizontal="left" vertical="top" wrapText="1"/>
    </xf>
    <xf numFmtId="0" fontId="52" fillId="0" borderId="0" xfId="0" applyFont="1" applyAlignment="1">
      <alignment horizontal="left" vertical="top"/>
    </xf>
    <xf numFmtId="0" fontId="81" fillId="44" borderId="45" xfId="0" applyFont="1" applyFill="1" applyBorder="1" applyAlignment="1">
      <alignment horizontal="left" vertical="top" wrapText="1"/>
    </xf>
    <xf numFmtId="0" fontId="82" fillId="44" borderId="45" xfId="0" applyFont="1" applyFill="1" applyBorder="1" applyAlignment="1">
      <alignment horizontal="left" vertical="top" wrapText="1"/>
    </xf>
    <xf numFmtId="172" fontId="83" fillId="44" borderId="45" xfId="0" applyNumberFormat="1" applyFont="1" applyFill="1" applyBorder="1" applyAlignment="1">
      <alignment horizontal="center" vertical="top" wrapText="1"/>
    </xf>
    <xf numFmtId="0" fontId="10" fillId="0" borderId="63" xfId="0" applyFont="1" applyBorder="1" applyAlignment="1">
      <alignment horizontal="left" vertical="top" wrapText="1"/>
    </xf>
    <xf numFmtId="174" fontId="77" fillId="0" borderId="63" xfId="0" applyNumberFormat="1" applyFont="1" applyBorder="1" applyAlignment="1">
      <alignment horizontal="left" vertical="top" wrapText="1"/>
    </xf>
    <xf numFmtId="174" fontId="0" fillId="0" borderId="0" xfId="0" applyNumberFormat="1"/>
    <xf numFmtId="0" fontId="10" fillId="0" borderId="46" xfId="0" applyFont="1" applyBorder="1" applyAlignment="1">
      <alignment horizontal="left" vertical="top" wrapText="1"/>
    </xf>
    <xf numFmtId="174" fontId="77" fillId="0" borderId="46" xfId="0" applyNumberFormat="1" applyFont="1" applyBorder="1" applyAlignment="1">
      <alignment horizontal="left" vertical="top" wrapText="1"/>
    </xf>
    <xf numFmtId="174" fontId="77" fillId="36" borderId="46" xfId="0" applyNumberFormat="1" applyFont="1" applyFill="1" applyBorder="1" applyAlignment="1">
      <alignment horizontal="left" vertical="top" wrapText="1"/>
    </xf>
    <xf numFmtId="0" fontId="10" fillId="0" borderId="64" xfId="0" applyFont="1" applyBorder="1" applyAlignment="1">
      <alignment horizontal="left" vertical="top" wrapText="1"/>
    </xf>
    <xf numFmtId="174" fontId="77" fillId="0" borderId="64" xfId="0" applyNumberFormat="1" applyFont="1" applyBorder="1" applyAlignment="1">
      <alignment horizontal="left" vertical="top" wrapText="1"/>
    </xf>
    <xf numFmtId="0" fontId="10" fillId="0" borderId="63" xfId="0" applyFont="1" applyBorder="1" applyAlignment="1">
      <alignment horizontal="right" vertical="top" wrapText="1"/>
    </xf>
    <xf numFmtId="0" fontId="10" fillId="0" borderId="46" xfId="0" applyFont="1" applyBorder="1" applyAlignment="1">
      <alignment horizontal="right" vertical="top" wrapText="1"/>
    </xf>
    <xf numFmtId="0" fontId="10" fillId="0" borderId="64" xfId="0" applyFont="1" applyBorder="1" applyAlignment="1">
      <alignment horizontal="right" vertical="top" wrapText="1"/>
    </xf>
    <xf numFmtId="0" fontId="82" fillId="0" borderId="45" xfId="0" applyFont="1" applyBorder="1" applyAlignment="1">
      <alignment horizontal="left" vertical="top" wrapText="1"/>
    </xf>
    <xf numFmtId="172" fontId="83" fillId="0" borderId="45" xfId="0" applyNumberFormat="1" applyFont="1" applyBorder="1" applyAlignment="1">
      <alignment horizontal="center" vertical="top" wrapText="1"/>
    </xf>
    <xf numFmtId="1" fontId="6" fillId="4" borderId="0" xfId="0" applyNumberFormat="1" applyFont="1" applyFill="1"/>
    <xf numFmtId="170" fontId="0" fillId="36" borderId="0" xfId="0" applyNumberFormat="1" applyFill="1"/>
    <xf numFmtId="176" fontId="6" fillId="4" borderId="12" xfId="0" applyNumberFormat="1" applyFont="1" applyFill="1" applyBorder="1"/>
    <xf numFmtId="0" fontId="0" fillId="0" borderId="12" xfId="0" applyBorder="1" applyAlignment="1">
      <alignment horizontal="center"/>
    </xf>
    <xf numFmtId="0" fontId="6" fillId="52" borderId="0" xfId="0" applyFont="1" applyFill="1"/>
    <xf numFmtId="165" fontId="0" fillId="0" borderId="0" xfId="0" applyNumberFormat="1" applyFont="1"/>
    <xf numFmtId="11" fontId="0" fillId="0" borderId="0" xfId="0" applyNumberFormat="1" applyFont="1"/>
    <xf numFmtId="165" fontId="0" fillId="0" borderId="0" xfId="0" applyNumberFormat="1" applyFont="1" applyBorder="1"/>
    <xf numFmtId="0" fontId="0" fillId="0" borderId="0" xfId="0" applyFont="1" applyBorder="1"/>
    <xf numFmtId="11" fontId="0" fillId="0" borderId="0" xfId="0" applyNumberFormat="1" applyFont="1" applyBorder="1"/>
    <xf numFmtId="0" fontId="6" fillId="52" borderId="0" xfId="0" applyFont="1" applyFill="1" applyBorder="1"/>
    <xf numFmtId="0" fontId="6" fillId="0" borderId="0" xfId="0" applyFont="1" applyBorder="1"/>
    <xf numFmtId="165" fontId="0" fillId="0" borderId="65" xfId="0" applyNumberFormat="1" applyFont="1" applyBorder="1"/>
    <xf numFmtId="0" fontId="0" fillId="0" borderId="65" xfId="0" applyFont="1" applyBorder="1"/>
    <xf numFmtId="11" fontId="0" fillId="0" borderId="65" xfId="0" applyNumberFormat="1" applyFont="1" applyBorder="1"/>
    <xf numFmtId="0" fontId="6" fillId="52" borderId="65" xfId="0" applyFont="1" applyFill="1" applyBorder="1"/>
    <xf numFmtId="0" fontId="6" fillId="0" borderId="65" xfId="0" applyFont="1" applyBorder="1"/>
    <xf numFmtId="0" fontId="0" fillId="0" borderId="0" xfId="0" applyBorder="1"/>
    <xf numFmtId="165" fontId="0" fillId="0" borderId="0" xfId="0" applyNumberFormat="1" applyBorder="1"/>
    <xf numFmtId="11" fontId="0" fillId="0" borderId="0" xfId="0" applyNumberFormat="1" applyBorder="1"/>
    <xf numFmtId="10" fontId="58" fillId="0" borderId="42" xfId="0" applyNumberFormat="1" applyFont="1" applyBorder="1" applyAlignment="1">
      <alignment horizontal="center" vertical="top" wrapText="1"/>
    </xf>
    <xf numFmtId="0" fontId="58" fillId="0" borderId="44" xfId="0" applyFont="1" applyBorder="1" applyAlignment="1">
      <alignment horizontal="center" vertical="top" wrapText="1"/>
    </xf>
    <xf numFmtId="0" fontId="48" fillId="43" borderId="42" xfId="0" applyFont="1" applyFill="1" applyBorder="1" applyAlignment="1">
      <alignment horizontal="left" vertical="top" wrapText="1"/>
    </xf>
    <xf numFmtId="0" fontId="49" fillId="43" borderId="43" xfId="0" applyFont="1" applyFill="1" applyBorder="1" applyAlignment="1">
      <alignment horizontal="left" vertical="top" wrapText="1"/>
    </xf>
    <xf numFmtId="0" fontId="49" fillId="43" borderId="44" xfId="0" applyFont="1" applyFill="1" applyBorder="1" applyAlignment="1">
      <alignment horizontal="left" vertical="top" wrapText="1"/>
    </xf>
    <xf numFmtId="0" fontId="50" fillId="0" borderId="42" xfId="0" applyFont="1" applyBorder="1" applyAlignment="1">
      <alignment horizontal="center" vertical="top" wrapText="1"/>
    </xf>
    <xf numFmtId="0" fontId="51" fillId="0" borderId="43" xfId="0" applyFont="1" applyBorder="1" applyAlignment="1">
      <alignment horizontal="center" vertical="top" wrapText="1"/>
    </xf>
    <xf numFmtId="0" fontId="51" fillId="0" borderId="44" xfId="0" applyFont="1" applyBorder="1" applyAlignment="1">
      <alignment horizontal="center" vertical="top" wrapText="1"/>
    </xf>
    <xf numFmtId="0" fontId="52" fillId="0" borderId="42" xfId="0" applyFont="1" applyBorder="1" applyAlignment="1">
      <alignment horizontal="right" vertical="top" wrapText="1"/>
    </xf>
    <xf numFmtId="0" fontId="52" fillId="0" borderId="43" xfId="0" applyFont="1" applyBorder="1" applyAlignment="1">
      <alignment horizontal="right" vertical="top" wrapText="1"/>
    </xf>
    <xf numFmtId="0" fontId="52" fillId="0" borderId="44" xfId="0" applyFont="1" applyBorder="1" applyAlignment="1">
      <alignment horizontal="right" vertical="top" wrapText="1"/>
    </xf>
    <xf numFmtId="0" fontId="58" fillId="0" borderId="42" xfId="0" applyFont="1" applyBorder="1" applyAlignment="1">
      <alignment horizontal="center" vertical="top" wrapText="1"/>
    </xf>
    <xf numFmtId="0" fontId="58" fillId="0" borderId="42" xfId="0" applyFont="1" applyBorder="1" applyAlignment="1">
      <alignment horizontal="left" vertical="top" wrapText="1"/>
    </xf>
    <xf numFmtId="0" fontId="58" fillId="0" borderId="44" xfId="0" applyFont="1" applyBorder="1" applyAlignment="1">
      <alignment horizontal="left" vertical="top" wrapText="1"/>
    </xf>
    <xf numFmtId="0" fontId="0" fillId="0" borderId="42" xfId="0" applyBorder="1" applyAlignment="1">
      <alignment horizontal="center" vertical="top" wrapText="1"/>
    </xf>
    <xf numFmtId="0" fontId="0" fillId="0" borderId="44" xfId="0" applyBorder="1" applyAlignment="1">
      <alignment horizontal="center" vertical="top" wrapText="1"/>
    </xf>
    <xf numFmtId="0" fontId="64" fillId="47" borderId="53" xfId="0" applyFont="1" applyFill="1" applyBorder="1" applyAlignment="1">
      <alignment horizontal="left" vertical="top" wrapText="1"/>
    </xf>
    <xf numFmtId="0" fontId="76" fillId="0" borderId="57" xfId="0" applyFont="1" applyBorder="1" applyAlignment="1">
      <alignment horizontal="right" vertical="top" wrapText="1"/>
    </xf>
    <xf numFmtId="0" fontId="76" fillId="0" borderId="58" xfId="0" applyFont="1" applyBorder="1" applyAlignment="1">
      <alignment horizontal="right" vertical="top" wrapText="1"/>
    </xf>
    <xf numFmtId="0" fontId="76" fillId="0" borderId="59" xfId="0" applyFont="1" applyBorder="1" applyAlignment="1">
      <alignment horizontal="right" vertical="top" wrapText="1"/>
    </xf>
    <xf numFmtId="0" fontId="51" fillId="0" borderId="60" xfId="0" applyFont="1" applyBorder="1" applyAlignment="1">
      <alignment horizontal="center" vertical="top" wrapText="1"/>
    </xf>
    <xf numFmtId="0" fontId="51" fillId="0" borderId="61" xfId="0" applyFont="1" applyBorder="1" applyAlignment="1">
      <alignment horizontal="center" vertical="top" wrapText="1"/>
    </xf>
    <xf numFmtId="0" fontId="51" fillId="0" borderId="62" xfId="0" applyFont="1" applyBorder="1" applyAlignment="1">
      <alignment horizontal="center" vertical="top" wrapText="1"/>
    </xf>
    <xf numFmtId="0" fontId="81" fillId="0" borderId="42" xfId="0" applyFont="1" applyBorder="1" applyAlignment="1">
      <alignment horizontal="center" vertical="top" wrapText="1"/>
    </xf>
    <xf numFmtId="0" fontId="81" fillId="0" borderId="43" xfId="0" applyFont="1" applyBorder="1" applyAlignment="1">
      <alignment horizontal="center" vertical="top" wrapText="1"/>
    </xf>
    <xf numFmtId="0" fontId="81" fillId="0" borderId="44" xfId="0" applyFont="1" applyBorder="1" applyAlignment="1">
      <alignment horizontal="center" vertical="top" wrapText="1"/>
    </xf>
    <xf numFmtId="0" fontId="80" fillId="0" borderId="42" xfId="0" applyFont="1" applyBorder="1" applyAlignment="1">
      <alignment horizontal="left" vertical="top" wrapText="1"/>
    </xf>
    <xf numFmtId="0" fontId="80" fillId="0" borderId="43" xfId="0" applyFont="1" applyBorder="1" applyAlignment="1">
      <alignment horizontal="left" vertical="top" wrapText="1"/>
    </xf>
    <xf numFmtId="0" fontId="80" fillId="0" borderId="44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right" vertical="top" wrapText="1"/>
    </xf>
    <xf numFmtId="0" fontId="10" fillId="0" borderId="43" xfId="0" applyFont="1" applyBorder="1" applyAlignment="1">
      <alignment horizontal="right" vertical="top" wrapText="1"/>
    </xf>
    <xf numFmtId="0" fontId="10" fillId="0" borderId="44" xfId="0" applyFont="1" applyBorder="1" applyAlignment="1">
      <alignment horizontal="right" vertical="top" wrapText="1"/>
    </xf>
    <xf numFmtId="0" fontId="81" fillId="0" borderId="42" xfId="0" applyFont="1" applyBorder="1" applyAlignment="1">
      <alignment horizontal="left" vertical="top" wrapText="1"/>
    </xf>
    <xf numFmtId="0" fontId="81" fillId="0" borderId="43" xfId="0" applyFont="1" applyBorder="1" applyAlignment="1">
      <alignment horizontal="left" vertical="top" wrapText="1"/>
    </xf>
    <xf numFmtId="0" fontId="81" fillId="0" borderId="44" xfId="0" applyFont="1" applyBorder="1" applyAlignment="1">
      <alignment horizontal="left" vertical="top" wrapText="1"/>
    </xf>
    <xf numFmtId="0" fontId="82" fillId="0" borderId="4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/>
    <xf numFmtId="0" fontId="32" fillId="0" borderId="12" xfId="0" applyFont="1" applyBorder="1" applyAlignment="1">
      <alignment wrapText="1"/>
    </xf>
    <xf numFmtId="0" fontId="32" fillId="0" borderId="12" xfId="0" applyFont="1" applyBorder="1"/>
    <xf numFmtId="0" fontId="8" fillId="0" borderId="11" xfId="14">
      <alignment wrapText="1"/>
    </xf>
    <xf numFmtId="0" fontId="33" fillId="0" borderId="0" xfId="0" applyFont="1" applyAlignment="1">
      <alignment horizontal="center" vertical="top" wrapText="1"/>
    </xf>
    <xf numFmtId="0" fontId="36" fillId="0" borderId="27" xfId="0" applyFont="1" applyBorder="1" applyAlignment="1">
      <alignment horizontal="left" wrapText="1"/>
    </xf>
    <xf numFmtId="0" fontId="36" fillId="36" borderId="0" xfId="0" applyFont="1" applyFill="1" applyAlignment="1">
      <alignment horizontal="left" wrapText="1"/>
    </xf>
    <xf numFmtId="0" fontId="36" fillId="0" borderId="0" xfId="0" applyFont="1" applyAlignment="1">
      <alignment horizontal="left" vertical="top" wrapText="1"/>
    </xf>
    <xf numFmtId="0" fontId="45" fillId="3" borderId="0" xfId="0" applyFont="1" applyFill="1" applyAlignment="1">
      <alignment wrapText="1"/>
    </xf>
    <xf numFmtId="0" fontId="40" fillId="39" borderId="28" xfId="0" applyFont="1" applyFill="1" applyBorder="1" applyAlignment="1">
      <alignment horizontal="center" wrapText="1"/>
    </xf>
    <xf numFmtId="0" fontId="40" fillId="39" borderId="29" xfId="0" applyFont="1" applyFill="1" applyBorder="1" applyAlignment="1">
      <alignment horizontal="center" wrapText="1"/>
    </xf>
    <xf numFmtId="0" fontId="40" fillId="39" borderId="30" xfId="0" applyFont="1" applyFill="1" applyBorder="1" applyAlignment="1">
      <alignment horizontal="center" wrapText="1"/>
    </xf>
    <xf numFmtId="0" fontId="41" fillId="39" borderId="31" xfId="0" applyFont="1" applyFill="1" applyBorder="1" applyAlignment="1">
      <alignment horizontal="center" wrapText="1"/>
    </xf>
    <xf numFmtId="0" fontId="41" fillId="39" borderId="32" xfId="0" applyFont="1" applyFill="1" applyBorder="1" applyAlignment="1">
      <alignment horizontal="center" wrapText="1"/>
    </xf>
    <xf numFmtId="0" fontId="41" fillId="39" borderId="33" xfId="0" applyFont="1" applyFill="1" applyBorder="1" applyAlignment="1">
      <alignment horizontal="center" wrapText="1"/>
    </xf>
    <xf numFmtId="0" fontId="42" fillId="40" borderId="34" xfId="0" applyFont="1" applyFill="1" applyBorder="1" applyAlignment="1">
      <alignment horizontal="left" wrapText="1"/>
    </xf>
    <xf numFmtId="0" fontId="42" fillId="40" borderId="38" xfId="0" applyFont="1" applyFill="1" applyBorder="1" applyAlignment="1">
      <alignment horizontal="left" wrapText="1"/>
    </xf>
    <xf numFmtId="0" fontId="42" fillId="40" borderId="35" xfId="0" applyFont="1" applyFill="1" applyBorder="1" applyAlignment="1">
      <alignment horizontal="center" wrapText="1"/>
    </xf>
    <xf numFmtId="0" fontId="42" fillId="40" borderId="36" xfId="0" applyFont="1" applyFill="1" applyBorder="1" applyAlignment="1">
      <alignment horizontal="center" wrapText="1"/>
    </xf>
    <xf numFmtId="0" fontId="42" fillId="40" borderId="37" xfId="0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 textRotation="90"/>
    </xf>
    <xf numFmtId="0" fontId="8" fillId="0" borderId="11" xfId="14" applyFont="1" applyFill="1" applyBorder="1" applyAlignment="1">
      <alignment wrapText="1"/>
    </xf>
  </cellXfs>
  <cellStyles count="78">
    <cellStyle name="20% - Accent1" xfId="38" builtinId="30" customBuiltin="1"/>
    <cellStyle name="20% - Accent1 2" xfId="63"/>
    <cellStyle name="20% - Accent2" xfId="41" builtinId="34" customBuiltin="1"/>
    <cellStyle name="20% - Accent2 2" xfId="65"/>
    <cellStyle name="20% - Accent3" xfId="44" builtinId="38" customBuiltin="1"/>
    <cellStyle name="20% - Accent3 2" xfId="67"/>
    <cellStyle name="20% - Accent4" xfId="47" builtinId="42" customBuiltin="1"/>
    <cellStyle name="20% - Accent4 2" xfId="69"/>
    <cellStyle name="20% - Accent5" xfId="50" builtinId="46" customBuiltin="1"/>
    <cellStyle name="20% - Accent5 2" xfId="71"/>
    <cellStyle name="20% - Accent6" xfId="53" builtinId="50" customBuiltin="1"/>
    <cellStyle name="20% - Accent6 2" xfId="73"/>
    <cellStyle name="40% - Accent1" xfId="39" builtinId="31" customBuiltin="1"/>
    <cellStyle name="40% - Accent1 2" xfId="64"/>
    <cellStyle name="40% - Accent2" xfId="42" builtinId="35" customBuiltin="1"/>
    <cellStyle name="40% - Accent2 2" xfId="66"/>
    <cellStyle name="40% - Accent3" xfId="45" builtinId="39" customBuiltin="1"/>
    <cellStyle name="40% - Accent3 2" xfId="68"/>
    <cellStyle name="40% - Accent4" xfId="48" builtinId="43" customBuiltin="1"/>
    <cellStyle name="40% - Accent4 2" xfId="70"/>
    <cellStyle name="40% - Accent5" xfId="51" builtinId="47" customBuiltin="1"/>
    <cellStyle name="40% - Accent5 2" xfId="72"/>
    <cellStyle name="40% - Accent6" xfId="54" builtinId="51" customBuiltin="1"/>
    <cellStyle name="40% - Accent6 2" xfId="74"/>
    <cellStyle name="60% - Accent1 2" xfId="56"/>
    <cellStyle name="60% - Accent2 2" xfId="57"/>
    <cellStyle name="60% - Accent3 2" xfId="58"/>
    <cellStyle name="60% - Accent4 2" xfId="59"/>
    <cellStyle name="60% - Accent5 2" xfId="60"/>
    <cellStyle name="60% - Accent6 2" xfId="61"/>
    <cellStyle name="Accent1" xfId="37" builtinId="29" customBuiltin="1"/>
    <cellStyle name="Accent2" xfId="40" builtinId="33" customBuiltin="1"/>
    <cellStyle name="Accent3" xfId="43" builtinId="37" customBuiltin="1"/>
    <cellStyle name="Accent4" xfId="46" builtinId="41" customBuiltin="1"/>
    <cellStyle name="Accent5" xfId="49" builtinId="45" customBuiltin="1"/>
    <cellStyle name="Accent6" xfId="52" builtinId="49" customBuiltin="1"/>
    <cellStyle name="Bad" xfId="27" builtinId="27" customBuiltin="1"/>
    <cellStyle name="Body: normal cell" xfId="2"/>
    <cellStyle name="Body: normal cell 2" xfId="15"/>
    <cellStyle name="Calculation" xfId="30" builtinId="22" customBuiltin="1"/>
    <cellStyle name="Check Cell" xfId="32" builtinId="23" customBuiltin="1"/>
    <cellStyle name="Comma" xfId="20" builtinId="3"/>
    <cellStyle name="Comma 2" xfId="77"/>
    <cellStyle name="Comma 2 2" xfId="76"/>
    <cellStyle name="Explanatory Text" xfId="35" builtinId="53" customBuiltin="1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Good" xfId="26" builtinId="26" customBuiltin="1"/>
    <cellStyle name="Header: bottom row" xfId="1"/>
    <cellStyle name="Header: bottom row 2" xfId="17"/>
    <cellStyle name="Header: top rows" xfId="3"/>
    <cellStyle name="Heading 1" xfId="22" builtinId="16" customBuiltin="1"/>
    <cellStyle name="Heading 2" xfId="23" builtinId="17" customBuiltin="1"/>
    <cellStyle name="Heading 3" xfId="24" builtinId="18" customBuiltin="1"/>
    <cellStyle name="Heading 4" xfId="25" builtinId="19" customBuiltin="1"/>
    <cellStyle name="Hyperlink" xfId="9" builtinId="8" customBuiltin="1"/>
    <cellStyle name="Input" xfId="28" builtinId="20" customBuiltin="1"/>
    <cellStyle name="Linked Cell" xfId="31" builtinId="24" customBuiltin="1"/>
    <cellStyle name="Neutral 2" xfId="55"/>
    <cellStyle name="Normal" xfId="0" builtinId="0"/>
    <cellStyle name="Normal 2" xfId="13"/>
    <cellStyle name="Note" xfId="34" builtinId="10" customBuiltin="1"/>
    <cellStyle name="Note 2" xfId="62"/>
    <cellStyle name="Output" xfId="29" builtinId="21" customBuiltin="1"/>
    <cellStyle name="Parent row" xfId="5"/>
    <cellStyle name="Parent row 2" xfId="16"/>
    <cellStyle name="Percent" xfId="75" builtinId="5"/>
    <cellStyle name="Section Break" xfId="7"/>
    <cellStyle name="Section Break: parent row" xfId="4"/>
    <cellStyle name="Table title" xfId="12"/>
    <cellStyle name="Table title 2" xfId="19"/>
    <cellStyle name="Title" xfId="21" builtinId="15" customBuiltin="1"/>
    <cellStyle name="Total" xfId="36" builtinId="25" customBuiltin="1"/>
    <cellStyle name="Warning Text" xfId="33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11</xdr:col>
      <xdr:colOff>305265</xdr:colOff>
      <xdr:row>14</xdr:row>
      <xdr:rowOff>133767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7291B3-75BB-48E0-B128-F224AEECC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3334215" cy="2991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600074</xdr:colOff>
      <xdr:row>0</xdr:row>
      <xdr:rowOff>123825</xdr:rowOff>
    </xdr:from>
    <xdr:ext cx="4067175" cy="2633495"/>
    <xdr:pic>
      <xdr:nvPicPr>
        <xdr:cNvPr id="2" name="Picture 1">
          <a:extLst>
            <a:ext uri="{FF2B5EF4-FFF2-40B4-BE49-F238E27FC236}">
              <a16:creationId xmlns:a16="http://schemas.microsoft.com/office/drawing/2014/main" id="{1F3C4832-CD4E-4E51-949D-9DA627BC0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4" y="123825"/>
          <a:ext cx="4067175" cy="26334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2</xdr:row>
      <xdr:rowOff>0</xdr:rowOff>
    </xdr:from>
    <xdr:to>
      <xdr:col>16</xdr:col>
      <xdr:colOff>496227</xdr:colOff>
      <xdr:row>10</xdr:row>
      <xdr:rowOff>162160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30AA4-06DB-4C66-8CD8-9EEE53A4D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381000"/>
          <a:ext cx="6639852" cy="1686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3</xdr:row>
      <xdr:rowOff>171450</xdr:rowOff>
    </xdr:from>
    <xdr:to>
      <xdr:col>11</xdr:col>
      <xdr:colOff>550975</xdr:colOff>
      <xdr:row>12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FC167-9FA0-4618-BA5E-E3A608A6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742950"/>
          <a:ext cx="3579925" cy="1676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180975</xdr:rowOff>
    </xdr:from>
    <xdr:to>
      <xdr:col>16</xdr:col>
      <xdr:colOff>143759</xdr:colOff>
      <xdr:row>9</xdr:row>
      <xdr:rowOff>167408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231DD7-8278-4781-9BEB-70728F63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180975"/>
          <a:ext cx="6249284" cy="17009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35551</xdr:rowOff>
    </xdr:from>
    <xdr:to>
      <xdr:col>3</xdr:col>
      <xdr:colOff>1095376</xdr:colOff>
      <xdr:row>38</xdr:row>
      <xdr:rowOff>1618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5D93F6-482A-4936-900E-5CBE1C154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45526"/>
          <a:ext cx="5972176" cy="3766542"/>
        </a:xfrm>
        <a:prstGeom prst="rect">
          <a:avLst/>
        </a:prstGeom>
      </xdr:spPr>
    </xdr:pic>
    <xdr:clientData/>
  </xdr:twoCellAnchor>
  <xdr:twoCellAnchor editAs="oneCell">
    <xdr:from>
      <xdr:col>3</xdr:col>
      <xdr:colOff>1615903</xdr:colOff>
      <xdr:row>17</xdr:row>
      <xdr:rowOff>161925</xdr:rowOff>
    </xdr:from>
    <xdr:to>
      <xdr:col>9</xdr:col>
      <xdr:colOff>467568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6CE91-F60D-451B-99D8-DFFB6D8C6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2703" y="3581400"/>
          <a:ext cx="5709665" cy="4791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y.Mangan/Dropbox/India%20EPS/InputData%20UPDATE%20FOR%20INDI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HCpCOU"/>
      <sheetName val="BCF-BNGpNGOU"/>
      <sheetName val="BCF-LFBCF"/>
      <sheetName val="BCF-BLpCOU"/>
      <sheetName val="BCF-VFEUCF"/>
    </sheetNames>
    <sheetDataSet>
      <sheetData sheetId="0">
        <row r="40">
          <cell r="A40">
            <v>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state/seds/sep_prices/total/pdf/pr_US.pdf" TargetMode="External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petroleum.nic.in/sites/default/files/ipngstat_0.pdf" TargetMode="External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ces.iisc.ernet.in/energy/paper/alternative/calorific.html" TargetMode="External"/><Relationship Id="rId6" Type="http://schemas.openxmlformats.org/officeDocument/2006/relationships/hyperlink" Target="https://www.eia.gov/outlooks/aeo/tables_ref.php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planningcommission.nic.in/reports/genrep/rep_arpower0306.pdf" TargetMode="External"/><Relationship Id="rId10" Type="http://schemas.openxmlformats.org/officeDocument/2006/relationships/hyperlink" Target="http://www.coalcontroller.gov.in/writereaddata/files/download/coaldirectory/CoalDirectory2017-18.pdf" TargetMode="External"/><Relationship Id="rId4" Type="http://schemas.openxmlformats.org/officeDocument/2006/relationships/hyperlink" Target="http://planningcommission.nic.in/reports/genrep/rep_arpower0306.pdf" TargetMode="External"/><Relationship Id="rId9" Type="http://schemas.openxmlformats.org/officeDocument/2006/relationships/hyperlink" Target="http://www.coalcontroller.gov.in/writereaddata/files/download/coaldirectory/CoalDirectory2017-18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etroleum.nic.in/sites/default/files/biofuels.pdf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/>
    <sheetView workbookViewId="1"/>
  </sheetViews>
  <sheetFormatPr defaultColWidth="9.1328125" defaultRowHeight="14.25" x14ac:dyDescent="0.45"/>
  <cols>
    <col min="1" max="1" width="19.86328125" style="19" customWidth="1"/>
    <col min="2" max="2" width="91.73046875" style="19" customWidth="1"/>
    <col min="3" max="3" width="9.1328125" style="19"/>
    <col min="4" max="4" width="70.73046875" style="19" customWidth="1"/>
    <col min="5" max="16384" width="9.1328125" style="19"/>
  </cols>
  <sheetData>
    <row r="1" spans="1:7" x14ac:dyDescent="0.45">
      <c r="A1" s="21" t="s">
        <v>325</v>
      </c>
    </row>
    <row r="2" spans="1:7" x14ac:dyDescent="0.45">
      <c r="A2" s="21" t="s">
        <v>326</v>
      </c>
    </row>
    <row r="4" spans="1:7" x14ac:dyDescent="0.45">
      <c r="A4" s="12" t="s">
        <v>47</v>
      </c>
      <c r="B4" s="168" t="s">
        <v>737</v>
      </c>
      <c r="C4" s="11"/>
      <c r="D4" s="11"/>
    </row>
    <row r="5" spans="1:7" x14ac:dyDescent="0.45">
      <c r="A5" s="12"/>
      <c r="B5" s="12"/>
      <c r="C5" s="11"/>
      <c r="D5" s="11"/>
    </row>
    <row r="6" spans="1:7" x14ac:dyDescent="0.45">
      <c r="A6" s="11"/>
      <c r="B6" s="30" t="s">
        <v>738</v>
      </c>
      <c r="C6" s="11"/>
      <c r="D6" s="11"/>
    </row>
    <row r="7" spans="1:7" x14ac:dyDescent="0.45">
      <c r="A7" s="11"/>
      <c r="B7" s="11" t="s">
        <v>739</v>
      </c>
      <c r="C7" s="11"/>
      <c r="D7" s="11"/>
    </row>
    <row r="8" spans="1:7" x14ac:dyDescent="0.45">
      <c r="A8" s="11"/>
      <c r="B8" s="3">
        <v>2014</v>
      </c>
      <c r="C8" s="11"/>
      <c r="D8" s="11"/>
    </row>
    <row r="9" spans="1:7" x14ac:dyDescent="0.45">
      <c r="A9" s="11"/>
      <c r="B9" s="11" t="s">
        <v>740</v>
      </c>
      <c r="C9" s="11"/>
      <c r="D9" s="11"/>
    </row>
    <row r="10" spans="1:7" x14ac:dyDescent="0.45">
      <c r="A10" s="11"/>
      <c r="B10" s="6" t="s">
        <v>741</v>
      </c>
      <c r="C10" s="11"/>
      <c r="D10" s="11"/>
    </row>
    <row r="11" spans="1:7" x14ac:dyDescent="0.45">
      <c r="A11" s="11"/>
      <c r="B11" s="11" t="s">
        <v>742</v>
      </c>
      <c r="C11" s="11"/>
      <c r="D11" s="11"/>
    </row>
    <row r="12" spans="1:7" x14ac:dyDescent="0.45">
      <c r="A12" s="11"/>
      <c r="B12" s="11"/>
      <c r="C12" s="11"/>
      <c r="D12" s="11"/>
    </row>
    <row r="13" spans="1:7" x14ac:dyDescent="0.45">
      <c r="A13" s="11"/>
      <c r="B13" s="30" t="s">
        <v>743</v>
      </c>
      <c r="C13" s="11"/>
      <c r="D13" s="11"/>
    </row>
    <row r="14" spans="1:7" x14ac:dyDescent="0.45">
      <c r="A14" s="11"/>
      <c r="B14" s="11" t="s">
        <v>739</v>
      </c>
      <c r="C14" s="11"/>
      <c r="D14" s="11"/>
    </row>
    <row r="15" spans="1:7" x14ac:dyDescent="0.45">
      <c r="A15" s="11"/>
      <c r="B15" s="3">
        <v>2014</v>
      </c>
      <c r="C15" s="11"/>
      <c r="D15" s="11"/>
      <c r="G15" s="6"/>
    </row>
    <row r="16" spans="1:7" x14ac:dyDescent="0.45">
      <c r="A16" s="11"/>
      <c r="B16" s="11" t="s">
        <v>740</v>
      </c>
      <c r="C16" s="11"/>
      <c r="D16" s="11"/>
    </row>
    <row r="17" spans="1:4" x14ac:dyDescent="0.45">
      <c r="A17" s="11"/>
      <c r="B17" s="6" t="s">
        <v>741</v>
      </c>
      <c r="C17" s="11"/>
      <c r="D17" s="11"/>
    </row>
    <row r="18" spans="1:4" x14ac:dyDescent="0.45">
      <c r="A18" s="11"/>
      <c r="B18" s="11" t="s">
        <v>744</v>
      </c>
      <c r="C18" s="11"/>
      <c r="D18" s="11"/>
    </row>
    <row r="19" spans="1:4" x14ac:dyDescent="0.45">
      <c r="A19" s="11"/>
      <c r="B19" s="11"/>
      <c r="C19" s="11"/>
      <c r="D19" s="11"/>
    </row>
    <row r="20" spans="1:4" x14ac:dyDescent="0.45">
      <c r="A20" s="11"/>
      <c r="B20" s="30" t="s">
        <v>745</v>
      </c>
      <c r="C20" s="11"/>
      <c r="D20" s="30" t="s">
        <v>746</v>
      </c>
    </row>
    <row r="21" spans="1:4" x14ac:dyDescent="0.45">
      <c r="A21" s="11"/>
      <c r="B21" s="11" t="s">
        <v>747</v>
      </c>
      <c r="C21" s="11"/>
      <c r="D21" s="11" t="s">
        <v>748</v>
      </c>
    </row>
    <row r="22" spans="1:4" x14ac:dyDescent="0.45">
      <c r="A22" s="11"/>
      <c r="B22" s="3">
        <v>2018</v>
      </c>
      <c r="C22" s="11"/>
      <c r="D22" s="3">
        <v>2019</v>
      </c>
    </row>
    <row r="23" spans="1:4" x14ac:dyDescent="0.45">
      <c r="A23" s="11"/>
      <c r="B23" s="11" t="s">
        <v>749</v>
      </c>
      <c r="C23" s="11"/>
      <c r="D23" s="11" t="s">
        <v>750</v>
      </c>
    </row>
    <row r="24" spans="1:4" x14ac:dyDescent="0.45">
      <c r="A24" s="11"/>
      <c r="B24" s="6" t="s">
        <v>751</v>
      </c>
      <c r="C24" s="11"/>
      <c r="D24" s="11" t="s">
        <v>752</v>
      </c>
    </row>
    <row r="25" spans="1:4" x14ac:dyDescent="0.45">
      <c r="A25" s="11"/>
      <c r="B25" s="11" t="s">
        <v>753</v>
      </c>
      <c r="C25" s="11"/>
      <c r="D25" s="11" t="s">
        <v>754</v>
      </c>
    </row>
    <row r="26" spans="1:4" x14ac:dyDescent="0.45">
      <c r="A26" s="11"/>
      <c r="B26" s="11"/>
      <c r="C26" s="11"/>
      <c r="D26" s="11"/>
    </row>
    <row r="27" spans="1:4" x14ac:dyDescent="0.45">
      <c r="A27" s="11"/>
      <c r="B27" s="30" t="s">
        <v>755</v>
      </c>
      <c r="C27" s="11"/>
      <c r="D27" s="30" t="s">
        <v>756</v>
      </c>
    </row>
    <row r="28" spans="1:4" x14ac:dyDescent="0.45">
      <c r="A28" s="11"/>
      <c r="B28" s="11" t="s">
        <v>757</v>
      </c>
      <c r="C28" s="11"/>
      <c r="D28" s="11" t="s">
        <v>758</v>
      </c>
    </row>
    <row r="29" spans="1:4" x14ac:dyDescent="0.45">
      <c r="A29" s="11"/>
      <c r="B29" s="3">
        <v>2018</v>
      </c>
      <c r="C29" s="11"/>
      <c r="D29" s="3">
        <v>2011</v>
      </c>
    </row>
    <row r="30" spans="1:4" x14ac:dyDescent="0.45">
      <c r="A30" s="11"/>
      <c r="B30" s="11" t="s">
        <v>759</v>
      </c>
      <c r="C30" s="11"/>
      <c r="D30" s="11" t="s">
        <v>760</v>
      </c>
    </row>
    <row r="31" spans="1:4" x14ac:dyDescent="0.45">
      <c r="A31" s="11"/>
      <c r="B31" s="6" t="s">
        <v>761</v>
      </c>
      <c r="C31" s="11"/>
      <c r="D31" s="6" t="s">
        <v>762</v>
      </c>
    </row>
    <row r="32" spans="1:4" x14ac:dyDescent="0.45">
      <c r="A32" s="11"/>
      <c r="B32" s="11" t="s">
        <v>763</v>
      </c>
      <c r="C32" s="11"/>
      <c r="D32" s="11" t="s">
        <v>623</v>
      </c>
    </row>
    <row r="33" spans="1:4" x14ac:dyDescent="0.45">
      <c r="A33" s="11"/>
      <c r="B33" s="11"/>
      <c r="C33" s="11"/>
      <c r="D33" s="11"/>
    </row>
    <row r="34" spans="1:4" x14ac:dyDescent="0.45">
      <c r="A34" s="11"/>
      <c r="B34" s="30" t="s">
        <v>764</v>
      </c>
      <c r="C34" s="11"/>
      <c r="D34" s="30" t="s">
        <v>765</v>
      </c>
    </row>
    <row r="35" spans="1:4" x14ac:dyDescent="0.45">
      <c r="A35" s="11"/>
      <c r="B35" s="11" t="s">
        <v>766</v>
      </c>
      <c r="C35" s="11"/>
      <c r="D35" s="11" t="s">
        <v>767</v>
      </c>
    </row>
    <row r="36" spans="1:4" x14ac:dyDescent="0.45">
      <c r="A36" s="11"/>
      <c r="B36" s="3">
        <v>2018</v>
      </c>
      <c r="C36" s="11"/>
      <c r="D36" s="169">
        <v>42675</v>
      </c>
    </row>
    <row r="37" spans="1:4" x14ac:dyDescent="0.45">
      <c r="A37" s="11"/>
      <c r="B37" s="11" t="s">
        <v>768</v>
      </c>
      <c r="C37" s="11"/>
      <c r="D37" s="11" t="s">
        <v>769</v>
      </c>
    </row>
    <row r="38" spans="1:4" x14ac:dyDescent="0.45">
      <c r="A38" s="11"/>
      <c r="B38" s="6" t="s">
        <v>770</v>
      </c>
      <c r="C38" s="11"/>
      <c r="D38" s="6" t="s">
        <v>771</v>
      </c>
    </row>
    <row r="39" spans="1:4" x14ac:dyDescent="0.45">
      <c r="A39" s="11"/>
      <c r="B39" s="11"/>
      <c r="C39" s="11"/>
      <c r="D39" s="11"/>
    </row>
    <row r="40" spans="1:4" x14ac:dyDescent="0.45">
      <c r="A40" s="11"/>
      <c r="B40" s="30" t="s">
        <v>772</v>
      </c>
      <c r="C40" s="11"/>
      <c r="D40" s="30" t="s">
        <v>773</v>
      </c>
    </row>
    <row r="41" spans="1:4" x14ac:dyDescent="0.45">
      <c r="A41" s="11"/>
      <c r="B41" s="11" t="s">
        <v>48</v>
      </c>
      <c r="C41" s="11"/>
      <c r="D41" s="169">
        <v>42948</v>
      </c>
    </row>
    <row r="42" spans="1:4" x14ac:dyDescent="0.45">
      <c r="A42" s="11"/>
      <c r="B42" s="3">
        <v>2017</v>
      </c>
      <c r="C42" s="11"/>
      <c r="D42" s="11" t="s">
        <v>774</v>
      </c>
    </row>
    <row r="43" spans="1:4" x14ac:dyDescent="0.45">
      <c r="A43" s="11"/>
      <c r="B43" s="11" t="s">
        <v>775</v>
      </c>
      <c r="C43" s="11"/>
      <c r="D43" s="11" t="s">
        <v>776</v>
      </c>
    </row>
    <row r="44" spans="1:4" x14ac:dyDescent="0.45">
      <c r="A44" s="11"/>
      <c r="B44" s="15" t="s">
        <v>777</v>
      </c>
      <c r="C44" s="11"/>
      <c r="D44" s="11"/>
    </row>
    <row r="45" spans="1:4" x14ac:dyDescent="0.45">
      <c r="A45" s="11"/>
      <c r="B45" s="11" t="s">
        <v>778</v>
      </c>
      <c r="C45" s="11"/>
      <c r="D45" s="11"/>
    </row>
    <row r="46" spans="1:4" x14ac:dyDescent="0.45">
      <c r="A46" s="11"/>
      <c r="B46" s="11"/>
      <c r="C46" s="11"/>
      <c r="D46" s="11"/>
    </row>
    <row r="47" spans="1:4" x14ac:dyDescent="0.45">
      <c r="A47" s="11"/>
      <c r="B47" s="30" t="s">
        <v>779</v>
      </c>
      <c r="C47" s="11"/>
      <c r="D47" s="11"/>
    </row>
    <row r="48" spans="1:4" x14ac:dyDescent="0.45">
      <c r="A48" s="11"/>
      <c r="B48" s="11" t="s">
        <v>780</v>
      </c>
      <c r="C48" s="11"/>
      <c r="D48" s="11"/>
    </row>
    <row r="49" spans="1:4" x14ac:dyDescent="0.45">
      <c r="A49" s="11"/>
      <c r="B49" s="3">
        <v>2019</v>
      </c>
      <c r="C49" s="11"/>
      <c r="D49" s="11"/>
    </row>
    <row r="50" spans="1:4" x14ac:dyDescent="0.45">
      <c r="A50" s="11"/>
      <c r="B50" s="11" t="s">
        <v>781</v>
      </c>
      <c r="C50" s="11"/>
      <c r="D50" s="11"/>
    </row>
    <row r="51" spans="1:4" x14ac:dyDescent="0.45">
      <c r="A51" s="11"/>
      <c r="B51" s="6" t="s">
        <v>782</v>
      </c>
      <c r="C51" s="11"/>
      <c r="D51" s="11"/>
    </row>
    <row r="52" spans="1:4" x14ac:dyDescent="0.45">
      <c r="A52" s="11"/>
      <c r="B52" s="11" t="s">
        <v>783</v>
      </c>
      <c r="C52" s="11"/>
      <c r="D52" s="11"/>
    </row>
    <row r="53" spans="1:4" x14ac:dyDescent="0.45">
      <c r="A53" s="11"/>
      <c r="B53" s="11"/>
      <c r="C53" s="11"/>
      <c r="D53" s="11"/>
    </row>
    <row r="54" spans="1:4" x14ac:dyDescent="0.45">
      <c r="A54" s="11"/>
      <c r="B54" s="30" t="s">
        <v>784</v>
      </c>
      <c r="C54" s="11"/>
      <c r="D54" s="30" t="s">
        <v>785</v>
      </c>
    </row>
    <row r="55" spans="1:4" x14ac:dyDescent="0.45">
      <c r="A55" s="11"/>
      <c r="B55" s="11" t="s">
        <v>757</v>
      </c>
      <c r="C55" s="11"/>
      <c r="D55" s="11" t="s">
        <v>757</v>
      </c>
    </row>
    <row r="56" spans="1:4" x14ac:dyDescent="0.45">
      <c r="A56" s="11"/>
      <c r="B56" s="170" t="s">
        <v>786</v>
      </c>
      <c r="C56" s="11"/>
      <c r="D56" s="170" t="s">
        <v>787</v>
      </c>
    </row>
    <row r="57" spans="1:4" x14ac:dyDescent="0.45">
      <c r="A57" s="11"/>
      <c r="B57" s="11" t="s">
        <v>788</v>
      </c>
      <c r="C57" s="11"/>
      <c r="D57" s="11" t="s">
        <v>789</v>
      </c>
    </row>
    <row r="58" spans="1:4" x14ac:dyDescent="0.45">
      <c r="A58" s="11"/>
      <c r="B58" s="6" t="s">
        <v>790</v>
      </c>
      <c r="C58" s="11"/>
      <c r="D58" s="6" t="s">
        <v>684</v>
      </c>
    </row>
    <row r="59" spans="1:4" x14ac:dyDescent="0.45">
      <c r="A59" s="11"/>
      <c r="B59" s="11" t="s">
        <v>791</v>
      </c>
      <c r="C59" s="11"/>
      <c r="D59" s="11" t="s">
        <v>792</v>
      </c>
    </row>
    <row r="60" spans="1:4" x14ac:dyDescent="0.45">
      <c r="A60" s="11"/>
      <c r="B60" s="11"/>
      <c r="C60" s="11"/>
      <c r="D60" s="11"/>
    </row>
    <row r="61" spans="1:4" x14ac:dyDescent="0.45">
      <c r="A61" s="11"/>
      <c r="B61" s="30" t="s">
        <v>793</v>
      </c>
      <c r="C61" s="11"/>
      <c r="D61" s="11"/>
    </row>
    <row r="62" spans="1:4" x14ac:dyDescent="0.45">
      <c r="A62" s="11"/>
      <c r="B62" s="11" t="s">
        <v>757</v>
      </c>
      <c r="C62" s="11"/>
      <c r="D62" s="11"/>
    </row>
    <row r="63" spans="1:4" x14ac:dyDescent="0.45">
      <c r="A63" s="11"/>
      <c r="B63" s="170" t="s">
        <v>786</v>
      </c>
      <c r="C63" s="11"/>
      <c r="D63" s="11"/>
    </row>
    <row r="64" spans="1:4" x14ac:dyDescent="0.45">
      <c r="A64" s="11"/>
      <c r="B64" s="11" t="s">
        <v>788</v>
      </c>
      <c r="C64" s="11"/>
      <c r="D64" s="11"/>
    </row>
    <row r="65" spans="1:4" x14ac:dyDescent="0.45">
      <c r="A65" s="11"/>
      <c r="B65" s="6" t="s">
        <v>790</v>
      </c>
      <c r="C65" s="11"/>
      <c r="D65" s="11"/>
    </row>
    <row r="66" spans="1:4" x14ac:dyDescent="0.45">
      <c r="A66" s="11"/>
      <c r="B66" s="11" t="s">
        <v>791</v>
      </c>
      <c r="C66" s="11"/>
      <c r="D66" s="11"/>
    </row>
    <row r="67" spans="1:4" x14ac:dyDescent="0.45">
      <c r="A67" s="11"/>
      <c r="B67" s="11"/>
      <c r="C67" s="11"/>
      <c r="D67" s="11"/>
    </row>
    <row r="68" spans="1:4" x14ac:dyDescent="0.45">
      <c r="A68" s="11"/>
      <c r="B68" s="30" t="s">
        <v>794</v>
      </c>
      <c r="C68" s="11"/>
      <c r="D68" s="11"/>
    </row>
    <row r="69" spans="1:4" x14ac:dyDescent="0.45">
      <c r="A69" s="11"/>
      <c r="B69" s="11" t="s">
        <v>48</v>
      </c>
      <c r="C69" s="11"/>
      <c r="D69" s="11"/>
    </row>
    <row r="70" spans="1:4" x14ac:dyDescent="0.45">
      <c r="A70" s="11"/>
      <c r="B70" s="3">
        <v>2017</v>
      </c>
      <c r="C70" s="11"/>
      <c r="D70" s="11"/>
    </row>
    <row r="71" spans="1:4" x14ac:dyDescent="0.45">
      <c r="A71" s="11"/>
      <c r="B71" s="11" t="s">
        <v>775</v>
      </c>
      <c r="C71" s="11"/>
      <c r="D71" s="11"/>
    </row>
    <row r="72" spans="1:4" x14ac:dyDescent="0.45">
      <c r="A72" s="11"/>
      <c r="B72" s="15" t="s">
        <v>777</v>
      </c>
      <c r="C72" s="11"/>
      <c r="D72" s="11"/>
    </row>
    <row r="73" spans="1:4" x14ac:dyDescent="0.45">
      <c r="A73" s="11"/>
      <c r="B73" s="11" t="s">
        <v>795</v>
      </c>
      <c r="C73" s="11"/>
      <c r="D73" s="11"/>
    </row>
    <row r="74" spans="1:4" x14ac:dyDescent="0.45">
      <c r="A74" s="11"/>
      <c r="B74" s="11"/>
      <c r="C74" s="11"/>
      <c r="D74" s="11"/>
    </row>
    <row r="75" spans="1:4" x14ac:dyDescent="0.45">
      <c r="A75" s="11"/>
      <c r="B75" s="30" t="s">
        <v>796</v>
      </c>
      <c r="C75" s="11"/>
      <c r="D75" s="30" t="s">
        <v>797</v>
      </c>
    </row>
    <row r="76" spans="1:4" x14ac:dyDescent="0.45">
      <c r="A76" s="11"/>
      <c r="B76" s="11" t="s">
        <v>798</v>
      </c>
      <c r="C76" s="11"/>
      <c r="D76" s="11" t="s">
        <v>799</v>
      </c>
    </row>
    <row r="77" spans="1:4" x14ac:dyDescent="0.45">
      <c r="A77" s="11"/>
      <c r="B77" s="3">
        <v>2015</v>
      </c>
      <c r="C77" s="11"/>
      <c r="D77" s="3">
        <v>2018</v>
      </c>
    </row>
    <row r="78" spans="1:4" ht="28.5" x14ac:dyDescent="0.45">
      <c r="A78" s="11"/>
      <c r="B78" s="11" t="s">
        <v>800</v>
      </c>
      <c r="C78" s="11"/>
      <c r="D78" s="145" t="s">
        <v>801</v>
      </c>
    </row>
    <row r="79" spans="1:4" x14ac:dyDescent="0.45">
      <c r="A79" s="11"/>
      <c r="B79" s="15" t="s">
        <v>802</v>
      </c>
      <c r="C79" s="11"/>
      <c r="D79" s="15" t="s">
        <v>803</v>
      </c>
    </row>
    <row r="80" spans="1:4" x14ac:dyDescent="0.45">
      <c r="A80" s="11"/>
      <c r="B80" s="11" t="s">
        <v>804</v>
      </c>
      <c r="C80" s="11"/>
      <c r="D80" s="11" t="s">
        <v>804</v>
      </c>
    </row>
    <row r="81" spans="1:4" x14ac:dyDescent="0.45">
      <c r="A81" s="11"/>
      <c r="B81" s="11"/>
      <c r="C81" s="11"/>
      <c r="D81" s="11"/>
    </row>
    <row r="82" spans="1:4" x14ac:dyDescent="0.45">
      <c r="A82" s="11"/>
      <c r="B82" s="168" t="s">
        <v>805</v>
      </c>
      <c r="C82" s="11"/>
      <c r="D82" s="11"/>
    </row>
    <row r="83" spans="1:4" x14ac:dyDescent="0.45">
      <c r="A83" s="11"/>
      <c r="B83" s="11"/>
      <c r="C83" s="11"/>
      <c r="D83" s="11"/>
    </row>
    <row r="84" spans="1:4" x14ac:dyDescent="0.45">
      <c r="A84" s="11"/>
      <c r="B84" s="30" t="s">
        <v>806</v>
      </c>
      <c r="C84" s="11"/>
      <c r="D84" s="11"/>
    </row>
    <row r="85" spans="1:4" x14ac:dyDescent="0.45">
      <c r="A85" s="11"/>
      <c r="B85" s="11" t="s">
        <v>807</v>
      </c>
      <c r="C85" s="11"/>
      <c r="D85" s="11"/>
    </row>
    <row r="86" spans="1:4" x14ac:dyDescent="0.45">
      <c r="A86" s="11"/>
      <c r="B86" s="11" t="s">
        <v>808</v>
      </c>
      <c r="C86" s="11"/>
      <c r="D86" s="11"/>
    </row>
    <row r="87" spans="1:4" x14ac:dyDescent="0.45">
      <c r="A87" s="11"/>
      <c r="B87" s="6" t="s">
        <v>809</v>
      </c>
      <c r="C87" s="11"/>
      <c r="D87" s="11"/>
    </row>
    <row r="88" spans="1:4" x14ac:dyDescent="0.45">
      <c r="A88" s="11"/>
      <c r="B88" s="11"/>
      <c r="C88" s="11"/>
      <c r="D88" s="11"/>
    </row>
    <row r="89" spans="1:4" x14ac:dyDescent="0.45">
      <c r="A89" s="11"/>
      <c r="B89" s="30" t="s">
        <v>810</v>
      </c>
      <c r="C89" s="11"/>
      <c r="D89" s="11"/>
    </row>
    <row r="90" spans="1:4" x14ac:dyDescent="0.45">
      <c r="A90" s="11"/>
      <c r="B90" s="11" t="s">
        <v>811</v>
      </c>
      <c r="C90" s="11"/>
      <c r="D90" s="11"/>
    </row>
    <row r="91" spans="1:4" x14ac:dyDescent="0.45">
      <c r="A91" s="11"/>
      <c r="B91" s="3">
        <v>2016</v>
      </c>
      <c r="C91" s="11"/>
      <c r="D91" s="11"/>
    </row>
    <row r="92" spans="1:4" x14ac:dyDescent="0.45">
      <c r="A92" s="11"/>
      <c r="B92" s="11" t="s">
        <v>812</v>
      </c>
      <c r="C92" s="11"/>
      <c r="D92" s="11"/>
    </row>
    <row r="93" spans="1:4" x14ac:dyDescent="0.45">
      <c r="A93" s="11"/>
      <c r="B93" s="6" t="s">
        <v>813</v>
      </c>
      <c r="C93" s="11"/>
      <c r="D93" s="11"/>
    </row>
    <row r="94" spans="1:4" x14ac:dyDescent="0.45">
      <c r="A94" s="11"/>
      <c r="B94" s="11" t="s">
        <v>814</v>
      </c>
      <c r="C94" s="11"/>
      <c r="D94" s="11"/>
    </row>
    <row r="95" spans="1:4" x14ac:dyDescent="0.45">
      <c r="A95" s="11"/>
      <c r="B95" s="11"/>
      <c r="C95" s="11"/>
      <c r="D95" s="11"/>
    </row>
    <row r="96" spans="1:4" x14ac:dyDescent="0.45">
      <c r="A96" s="11"/>
      <c r="B96" s="30" t="s">
        <v>815</v>
      </c>
      <c r="C96" s="11"/>
      <c r="D96" s="11"/>
    </row>
    <row r="97" spans="1:4" x14ac:dyDescent="0.45">
      <c r="A97" s="11"/>
      <c r="B97" s="11" t="s">
        <v>41</v>
      </c>
      <c r="C97" s="11"/>
      <c r="D97" s="11"/>
    </row>
    <row r="98" spans="1:4" x14ac:dyDescent="0.45">
      <c r="A98" s="11"/>
      <c r="B98" s="3">
        <v>2016</v>
      </c>
      <c r="C98" s="11"/>
      <c r="D98" s="11"/>
    </row>
    <row r="99" spans="1:4" x14ac:dyDescent="0.45">
      <c r="A99" s="11"/>
      <c r="B99" s="11" t="s">
        <v>384</v>
      </c>
      <c r="C99" s="11"/>
      <c r="D99" s="11"/>
    </row>
    <row r="100" spans="1:4" x14ac:dyDescent="0.45">
      <c r="A100" s="11"/>
      <c r="B100" s="28" t="s">
        <v>816</v>
      </c>
      <c r="C100" s="11"/>
      <c r="D100" s="11"/>
    </row>
    <row r="101" spans="1:4" x14ac:dyDescent="0.45">
      <c r="A101" s="11"/>
      <c r="B101" s="11" t="s">
        <v>817</v>
      </c>
      <c r="C101" s="11"/>
      <c r="D101" s="11"/>
    </row>
    <row r="102" spans="1:4" x14ac:dyDescent="0.45">
      <c r="A102" s="11"/>
      <c r="B102" s="11"/>
      <c r="C102" s="11"/>
      <c r="D102" s="11"/>
    </row>
    <row r="103" spans="1:4" x14ac:dyDescent="0.45">
      <c r="A103" s="11"/>
      <c r="B103" s="168" t="s">
        <v>818</v>
      </c>
      <c r="C103" s="11"/>
      <c r="D103" s="11"/>
    </row>
    <row r="104" spans="1:4" x14ac:dyDescent="0.45">
      <c r="A104" s="11"/>
      <c r="B104" s="11"/>
      <c r="C104" s="11"/>
      <c r="D104" s="11"/>
    </row>
    <row r="105" spans="1:4" x14ac:dyDescent="0.45">
      <c r="A105" s="11"/>
      <c r="B105" s="30" t="s">
        <v>818</v>
      </c>
      <c r="C105" s="11"/>
      <c r="D105" s="11"/>
    </row>
    <row r="106" spans="1:4" x14ac:dyDescent="0.45">
      <c r="A106" s="11"/>
      <c r="B106" s="11" t="s">
        <v>819</v>
      </c>
      <c r="C106" s="11"/>
      <c r="D106" s="11"/>
    </row>
    <row r="107" spans="1:4" x14ac:dyDescent="0.45">
      <c r="A107" s="11"/>
      <c r="B107" s="3" t="s">
        <v>820</v>
      </c>
      <c r="C107" s="11"/>
      <c r="D107" s="11"/>
    </row>
    <row r="108" spans="1:4" x14ac:dyDescent="0.45">
      <c r="A108" s="11"/>
      <c r="B108" s="11" t="s">
        <v>821</v>
      </c>
      <c r="C108" s="11"/>
      <c r="D108" s="11"/>
    </row>
    <row r="109" spans="1:4" x14ac:dyDescent="0.45">
      <c r="A109" s="11"/>
      <c r="B109" s="6" t="s">
        <v>822</v>
      </c>
      <c r="C109" s="11"/>
      <c r="D109" s="11"/>
    </row>
    <row r="110" spans="1:4" x14ac:dyDescent="0.45">
      <c r="A110" s="11"/>
      <c r="B110" s="11" t="s">
        <v>823</v>
      </c>
      <c r="C110" s="11"/>
      <c r="D110" s="11"/>
    </row>
    <row r="111" spans="1:4" x14ac:dyDescent="0.45">
      <c r="A111" s="11"/>
      <c r="B111" s="11"/>
      <c r="C111" s="11"/>
      <c r="D111" s="11"/>
    </row>
    <row r="112" spans="1:4" x14ac:dyDescent="0.45">
      <c r="A112" s="11"/>
      <c r="B112" s="168" t="s">
        <v>876</v>
      </c>
      <c r="C112" s="11"/>
      <c r="D112" s="11"/>
    </row>
    <row r="113" spans="1:4" x14ac:dyDescent="0.45">
      <c r="A113" s="11"/>
      <c r="B113" s="30" t="s">
        <v>877</v>
      </c>
      <c r="C113" s="11"/>
      <c r="D113" s="11"/>
    </row>
    <row r="114" spans="1:4" x14ac:dyDescent="0.45">
      <c r="A114" s="11"/>
      <c r="B114" s="11" t="s">
        <v>878</v>
      </c>
      <c r="C114" s="11"/>
      <c r="D114" s="11"/>
    </row>
    <row r="115" spans="1:4" x14ac:dyDescent="0.45">
      <c r="A115" s="11"/>
      <c r="B115" s="3">
        <v>2018</v>
      </c>
      <c r="C115" s="11"/>
      <c r="D115" s="11"/>
    </row>
    <row r="116" spans="1:4" x14ac:dyDescent="0.45">
      <c r="A116" s="11"/>
      <c r="B116" s="11" t="s">
        <v>879</v>
      </c>
      <c r="C116" s="11"/>
      <c r="D116" s="11"/>
    </row>
    <row r="117" spans="1:4" x14ac:dyDescent="0.45">
      <c r="A117" s="11"/>
      <c r="B117" s="6" t="s">
        <v>880</v>
      </c>
      <c r="C117" s="11"/>
      <c r="D117" s="11"/>
    </row>
    <row r="118" spans="1:4" x14ac:dyDescent="0.45">
      <c r="A118" s="11"/>
      <c r="B118" s="11" t="s">
        <v>881</v>
      </c>
      <c r="C118" s="11"/>
      <c r="D118" s="11"/>
    </row>
    <row r="119" spans="1:4" x14ac:dyDescent="0.45">
      <c r="A119" s="11"/>
      <c r="B119" s="11"/>
      <c r="C119" s="11"/>
      <c r="D119" s="11"/>
    </row>
    <row r="120" spans="1:4" x14ac:dyDescent="0.45">
      <c r="A120" s="11"/>
      <c r="B120" s="30" t="s">
        <v>882</v>
      </c>
      <c r="C120" s="11"/>
      <c r="D120" s="11"/>
    </row>
    <row r="121" spans="1:4" x14ac:dyDescent="0.45">
      <c r="A121" s="11"/>
      <c r="B121" s="11" t="s">
        <v>747</v>
      </c>
      <c r="C121" s="11"/>
      <c r="D121" s="11"/>
    </row>
    <row r="122" spans="1:4" x14ac:dyDescent="0.45">
      <c r="A122" s="11"/>
      <c r="B122" s="3">
        <v>2018</v>
      </c>
      <c r="C122" s="11"/>
      <c r="D122" s="11"/>
    </row>
    <row r="123" spans="1:4" x14ac:dyDescent="0.45">
      <c r="A123" s="11"/>
      <c r="B123" s="11" t="s">
        <v>749</v>
      </c>
      <c r="C123" s="11"/>
      <c r="D123" s="11"/>
    </row>
    <row r="124" spans="1:4" x14ac:dyDescent="0.45">
      <c r="A124" s="11"/>
      <c r="B124" s="6" t="s">
        <v>751</v>
      </c>
      <c r="C124" s="11"/>
      <c r="D124" s="11"/>
    </row>
    <row r="125" spans="1:4" x14ac:dyDescent="0.45">
      <c r="A125" s="11"/>
      <c r="B125" s="11" t="s">
        <v>753</v>
      </c>
      <c r="C125" s="11"/>
      <c r="D125" s="11"/>
    </row>
    <row r="126" spans="1:4" x14ac:dyDescent="0.45">
      <c r="A126" s="11"/>
      <c r="B126" s="11"/>
      <c r="C126" s="11"/>
      <c r="D126" s="11"/>
    </row>
    <row r="127" spans="1:4" x14ac:dyDescent="0.45">
      <c r="A127" s="11"/>
      <c r="B127" s="30" t="s">
        <v>883</v>
      </c>
      <c r="C127" s="11"/>
      <c r="D127" s="11"/>
    </row>
    <row r="128" spans="1:4" x14ac:dyDescent="0.45">
      <c r="A128" s="11"/>
      <c r="B128" s="11" t="s">
        <v>884</v>
      </c>
      <c r="C128" s="11"/>
      <c r="D128" s="11"/>
    </row>
    <row r="129" spans="1:4" x14ac:dyDescent="0.45">
      <c r="A129" s="11"/>
      <c r="B129" s="3">
        <v>2018</v>
      </c>
      <c r="C129" s="11"/>
      <c r="D129" s="11"/>
    </row>
    <row r="130" spans="1:4" x14ac:dyDescent="0.45">
      <c r="A130" s="11"/>
      <c r="B130" s="11" t="s">
        <v>885</v>
      </c>
      <c r="C130" s="11"/>
      <c r="D130" s="11"/>
    </row>
    <row r="131" spans="1:4" x14ac:dyDescent="0.45">
      <c r="A131" s="11"/>
      <c r="B131" s="6" t="s">
        <v>886</v>
      </c>
      <c r="C131" s="11"/>
      <c r="D131" s="11"/>
    </row>
    <row r="132" spans="1:4" x14ac:dyDescent="0.45">
      <c r="A132" s="11"/>
      <c r="B132" s="11" t="s">
        <v>887</v>
      </c>
      <c r="C132" s="11"/>
      <c r="D132" s="11"/>
    </row>
    <row r="133" spans="1:4" x14ac:dyDescent="0.45">
      <c r="A133" s="11"/>
      <c r="B133" s="11"/>
      <c r="C133" s="11"/>
      <c r="D133" s="11"/>
    </row>
    <row r="134" spans="1:4" x14ac:dyDescent="0.45">
      <c r="A134" s="11"/>
      <c r="B134" s="30" t="s">
        <v>888</v>
      </c>
      <c r="C134" s="11"/>
      <c r="D134" s="11"/>
    </row>
    <row r="135" spans="1:4" x14ac:dyDescent="0.45">
      <c r="A135" s="11"/>
      <c r="B135" s="11" t="s">
        <v>889</v>
      </c>
      <c r="C135" s="11"/>
      <c r="D135" s="11"/>
    </row>
    <row r="136" spans="1:4" x14ac:dyDescent="0.45">
      <c r="A136" s="11"/>
      <c r="B136" s="3">
        <v>2013</v>
      </c>
      <c r="C136" s="11"/>
      <c r="D136" s="11"/>
    </row>
    <row r="137" spans="1:4" x14ac:dyDescent="0.45">
      <c r="A137" s="11"/>
      <c r="B137" s="11" t="s">
        <v>890</v>
      </c>
      <c r="C137" s="11"/>
      <c r="D137" s="11"/>
    </row>
    <row r="138" spans="1:4" x14ac:dyDescent="0.45">
      <c r="A138" s="11"/>
      <c r="B138" s="6" t="s">
        <v>891</v>
      </c>
      <c r="C138" s="11"/>
      <c r="D138" s="11"/>
    </row>
    <row r="139" spans="1:4" x14ac:dyDescent="0.45">
      <c r="B139" s="20"/>
    </row>
    <row r="140" spans="1:4" x14ac:dyDescent="0.45">
      <c r="B140" s="52"/>
    </row>
    <row r="141" spans="1:4" x14ac:dyDescent="0.45">
      <c r="B141" s="20"/>
    </row>
    <row r="142" spans="1:4" x14ac:dyDescent="0.45">
      <c r="A142" s="21" t="s">
        <v>42</v>
      </c>
    </row>
    <row r="143" spans="1:4" x14ac:dyDescent="0.45">
      <c r="A143" s="22"/>
    </row>
    <row r="144" spans="1:4" x14ac:dyDescent="0.45">
      <c r="A144" s="76" t="s">
        <v>305</v>
      </c>
    </row>
    <row r="145" spans="1:1" x14ac:dyDescent="0.45">
      <c r="A145" s="22" t="s">
        <v>294</v>
      </c>
    </row>
    <row r="146" spans="1:1" x14ac:dyDescent="0.45">
      <c r="A146" s="22"/>
    </row>
    <row r="147" spans="1:1" x14ac:dyDescent="0.45">
      <c r="A147" s="76" t="s">
        <v>306</v>
      </c>
    </row>
    <row r="148" spans="1:1" x14ac:dyDescent="0.45">
      <c r="A148" s="22" t="s">
        <v>293</v>
      </c>
    </row>
    <row r="149" spans="1:1" x14ac:dyDescent="0.45">
      <c r="A149" s="21" t="s">
        <v>304</v>
      </c>
    </row>
    <row r="150" spans="1:1" x14ac:dyDescent="0.45">
      <c r="A150" s="22" t="s">
        <v>296</v>
      </c>
    </row>
    <row r="151" spans="1:1" x14ac:dyDescent="0.45">
      <c r="A151" s="22" t="s">
        <v>297</v>
      </c>
    </row>
    <row r="152" spans="1:1" x14ac:dyDescent="0.45">
      <c r="A152" s="22"/>
    </row>
    <row r="153" spans="1:1" x14ac:dyDescent="0.45">
      <c r="A153" s="76" t="s">
        <v>307</v>
      </c>
    </row>
    <row r="154" spans="1:1" x14ac:dyDescent="0.45">
      <c r="A154" s="21" t="s">
        <v>308</v>
      </c>
    </row>
    <row r="155" spans="1:1" x14ac:dyDescent="0.45">
      <c r="A155" s="22" t="s">
        <v>295</v>
      </c>
    </row>
    <row r="156" spans="1:1" x14ac:dyDescent="0.45">
      <c r="A156" s="22" t="s">
        <v>299</v>
      </c>
    </row>
    <row r="157" spans="1:1" x14ac:dyDescent="0.45">
      <c r="A157" s="22" t="s">
        <v>300</v>
      </c>
    </row>
    <row r="158" spans="1:1" x14ac:dyDescent="0.45">
      <c r="A158" s="22" t="s">
        <v>301</v>
      </c>
    </row>
    <row r="159" spans="1:1" x14ac:dyDescent="0.45">
      <c r="A159" s="22" t="s">
        <v>302</v>
      </c>
    </row>
    <row r="160" spans="1:1" x14ac:dyDescent="0.45">
      <c r="A160" s="22" t="s">
        <v>298</v>
      </c>
    </row>
    <row r="161" spans="1:1" x14ac:dyDescent="0.45">
      <c r="A161" s="22" t="s">
        <v>303</v>
      </c>
    </row>
    <row r="162" spans="1:1" x14ac:dyDescent="0.45">
      <c r="A162" s="22" t="s">
        <v>309</v>
      </c>
    </row>
    <row r="163" spans="1:1" x14ac:dyDescent="0.45">
      <c r="A163" s="22"/>
    </row>
    <row r="164" spans="1:1" x14ac:dyDescent="0.45">
      <c r="A164" s="76" t="s">
        <v>310</v>
      </c>
    </row>
    <row r="165" spans="1:1" x14ac:dyDescent="0.45">
      <c r="A165" s="19" t="s">
        <v>50</v>
      </c>
    </row>
    <row r="166" spans="1:1" x14ac:dyDescent="0.45">
      <c r="A166" s="19" t="s">
        <v>44</v>
      </c>
    </row>
    <row r="168" spans="1:1" x14ac:dyDescent="0.45">
      <c r="A168" s="76" t="s">
        <v>824</v>
      </c>
    </row>
    <row r="169" spans="1:1" s="24" customFormat="1" x14ac:dyDescent="0.45">
      <c r="A169" s="12" t="s">
        <v>825</v>
      </c>
    </row>
    <row r="170" spans="1:1" s="24" customFormat="1" x14ac:dyDescent="0.45">
      <c r="A170" s="12" t="s">
        <v>826</v>
      </c>
    </row>
    <row r="171" spans="1:1" s="24" customFormat="1" x14ac:dyDescent="0.45">
      <c r="A171" s="11" t="s">
        <v>827</v>
      </c>
    </row>
    <row r="172" spans="1:1" s="24" customFormat="1" x14ac:dyDescent="0.45">
      <c r="A172" s="11" t="s">
        <v>828</v>
      </c>
    </row>
    <row r="173" spans="1:1" s="24" customFormat="1" x14ac:dyDescent="0.45">
      <c r="A173" s="11" t="s">
        <v>829</v>
      </c>
    </row>
    <row r="174" spans="1:1" s="24" customFormat="1" x14ac:dyDescent="0.45">
      <c r="A174" s="11" t="s">
        <v>830</v>
      </c>
    </row>
    <row r="175" spans="1:1" s="24" customFormat="1" x14ac:dyDescent="0.45">
      <c r="A175" s="11"/>
    </row>
    <row r="176" spans="1:1" s="24" customFormat="1" x14ac:dyDescent="0.45">
      <c r="A176" s="11" t="s">
        <v>831</v>
      </c>
    </row>
    <row r="177" spans="1:1" s="24" customFormat="1" x14ac:dyDescent="0.45">
      <c r="A177" s="11"/>
    </row>
    <row r="178" spans="1:1" s="24" customFormat="1" x14ac:dyDescent="0.45">
      <c r="A178" s="12" t="s">
        <v>832</v>
      </c>
    </row>
    <row r="179" spans="1:1" s="24" customFormat="1" x14ac:dyDescent="0.45">
      <c r="A179" s="11" t="s">
        <v>833</v>
      </c>
    </row>
    <row r="180" spans="1:1" s="24" customFormat="1" x14ac:dyDescent="0.45">
      <c r="A180" s="11" t="s">
        <v>834</v>
      </c>
    </row>
    <row r="181" spans="1:1" s="24" customFormat="1" x14ac:dyDescent="0.45">
      <c r="A181" s="11" t="s">
        <v>835</v>
      </c>
    </row>
    <row r="182" spans="1:1" s="24" customFormat="1" x14ac:dyDescent="0.45">
      <c r="A182" s="11" t="s">
        <v>836</v>
      </c>
    </row>
    <row r="183" spans="1:1" s="24" customFormat="1" x14ac:dyDescent="0.45">
      <c r="A183" s="11" t="s">
        <v>837</v>
      </c>
    </row>
    <row r="184" spans="1:1" s="24" customFormat="1" x14ac:dyDescent="0.45">
      <c r="A184" s="11"/>
    </row>
    <row r="185" spans="1:1" s="24" customFormat="1" x14ac:dyDescent="0.45">
      <c r="A185" s="11" t="s">
        <v>838</v>
      </c>
    </row>
    <row r="186" spans="1:1" s="24" customFormat="1" x14ac:dyDescent="0.45">
      <c r="A186" s="11" t="s">
        <v>839</v>
      </c>
    </row>
    <row r="187" spans="1:1" s="24" customFormat="1" x14ac:dyDescent="0.45">
      <c r="A187" s="11"/>
    </row>
    <row r="188" spans="1:1" s="24" customFormat="1" x14ac:dyDescent="0.45">
      <c r="A188" s="11" t="s">
        <v>840</v>
      </c>
    </row>
    <row r="189" spans="1:1" s="24" customFormat="1" x14ac:dyDescent="0.45">
      <c r="A189" s="11" t="s">
        <v>841</v>
      </c>
    </row>
    <row r="190" spans="1:1" s="24" customFormat="1" x14ac:dyDescent="0.45">
      <c r="A190" s="11" t="s">
        <v>842</v>
      </c>
    </row>
    <row r="191" spans="1:1" s="24" customFormat="1" x14ac:dyDescent="0.45">
      <c r="A191" s="11"/>
    </row>
    <row r="192" spans="1:1" s="24" customFormat="1" x14ac:dyDescent="0.45">
      <c r="A192" s="11" t="s">
        <v>843</v>
      </c>
    </row>
    <row r="193" spans="1:1" s="24" customFormat="1" x14ac:dyDescent="0.45">
      <c r="A193" s="11" t="s">
        <v>844</v>
      </c>
    </row>
    <row r="194" spans="1:1" s="24" customFormat="1" x14ac:dyDescent="0.45">
      <c r="A194" s="11" t="s">
        <v>845</v>
      </c>
    </row>
    <row r="195" spans="1:1" s="24" customFormat="1" x14ac:dyDescent="0.45">
      <c r="A195" s="11" t="s">
        <v>846</v>
      </c>
    </row>
    <row r="196" spans="1:1" s="24" customFormat="1" x14ac:dyDescent="0.45">
      <c r="A196" s="11" t="s">
        <v>847</v>
      </c>
    </row>
    <row r="197" spans="1:1" s="24" customFormat="1" x14ac:dyDescent="0.45">
      <c r="A197" s="11" t="s">
        <v>848</v>
      </c>
    </row>
    <row r="198" spans="1:1" s="24" customFormat="1" x14ac:dyDescent="0.45">
      <c r="A198" s="11" t="s">
        <v>849</v>
      </c>
    </row>
    <row r="199" spans="1:1" s="24" customFormat="1" x14ac:dyDescent="0.45">
      <c r="A199" s="11"/>
    </row>
    <row r="200" spans="1:1" s="24" customFormat="1" x14ac:dyDescent="0.45">
      <c r="A200" s="11" t="s">
        <v>850</v>
      </c>
    </row>
    <row r="201" spans="1:1" s="24" customFormat="1" x14ac:dyDescent="0.45">
      <c r="A201" s="11" t="s">
        <v>851</v>
      </c>
    </row>
    <row r="202" spans="1:1" s="24" customFormat="1" x14ac:dyDescent="0.45">
      <c r="A202" s="11" t="s">
        <v>852</v>
      </c>
    </row>
    <row r="203" spans="1:1" s="24" customFormat="1" x14ac:dyDescent="0.45">
      <c r="A203" s="11" t="s">
        <v>853</v>
      </c>
    </row>
    <row r="204" spans="1:1" s="24" customFormat="1" x14ac:dyDescent="0.45">
      <c r="A204" s="11" t="s">
        <v>854</v>
      </c>
    </row>
    <row r="205" spans="1:1" s="24" customFormat="1" x14ac:dyDescent="0.45">
      <c r="A205" s="11"/>
    </row>
    <row r="206" spans="1:1" s="24" customFormat="1" x14ac:dyDescent="0.45">
      <c r="A206" s="11" t="s">
        <v>855</v>
      </c>
    </row>
    <row r="207" spans="1:1" s="24" customFormat="1" x14ac:dyDescent="0.45">
      <c r="A207" s="11" t="s">
        <v>856</v>
      </c>
    </row>
    <row r="208" spans="1:1" s="24" customFormat="1" x14ac:dyDescent="0.45">
      <c r="A208" s="11" t="s">
        <v>857</v>
      </c>
    </row>
    <row r="209" spans="1:1" s="24" customFormat="1" x14ac:dyDescent="0.45">
      <c r="A209" s="11" t="s">
        <v>858</v>
      </c>
    </row>
    <row r="210" spans="1:1" s="24" customFormat="1" x14ac:dyDescent="0.45">
      <c r="A210" s="11"/>
    </row>
    <row r="211" spans="1:1" s="24" customFormat="1" x14ac:dyDescent="0.45">
      <c r="A211" s="12" t="s">
        <v>859</v>
      </c>
    </row>
    <row r="212" spans="1:1" s="24" customFormat="1" x14ac:dyDescent="0.45">
      <c r="A212" s="11" t="s">
        <v>860</v>
      </c>
    </row>
    <row r="213" spans="1:1" s="24" customFormat="1" x14ac:dyDescent="0.45">
      <c r="A213" s="11" t="s">
        <v>861</v>
      </c>
    </row>
    <row r="214" spans="1:1" s="24" customFormat="1" x14ac:dyDescent="0.45">
      <c r="A214" s="171" t="s">
        <v>862</v>
      </c>
    </row>
    <row r="215" spans="1:1" s="24" customFormat="1" x14ac:dyDescent="0.45">
      <c r="A215" s="171" t="s">
        <v>863</v>
      </c>
    </row>
    <row r="216" spans="1:1" s="24" customFormat="1" x14ac:dyDescent="0.45">
      <c r="A216" s="171" t="s">
        <v>864</v>
      </c>
    </row>
    <row r="217" spans="1:1" s="24" customFormat="1" x14ac:dyDescent="0.45">
      <c r="A217" s="171" t="s">
        <v>865</v>
      </c>
    </row>
    <row r="218" spans="1:1" s="24" customFormat="1" x14ac:dyDescent="0.45">
      <c r="A218" s="171" t="s">
        <v>866</v>
      </c>
    </row>
    <row r="219" spans="1:1" s="24" customFormat="1" x14ac:dyDescent="0.45">
      <c r="A219" s="171" t="s">
        <v>867</v>
      </c>
    </row>
    <row r="220" spans="1:1" s="24" customFormat="1" x14ac:dyDescent="0.45">
      <c r="A220" s="171" t="s">
        <v>868</v>
      </c>
    </row>
    <row r="221" spans="1:1" s="24" customFormat="1" x14ac:dyDescent="0.45">
      <c r="A221" s="171" t="s">
        <v>869</v>
      </c>
    </row>
    <row r="222" spans="1:1" s="24" customFormat="1" x14ac:dyDescent="0.45">
      <c r="A222" s="171" t="s">
        <v>870</v>
      </c>
    </row>
    <row r="223" spans="1:1" s="24" customFormat="1" x14ac:dyDescent="0.45">
      <c r="A223" s="171" t="s">
        <v>871</v>
      </c>
    </row>
    <row r="224" spans="1:1" s="24" customFormat="1" x14ac:dyDescent="0.45">
      <c r="A224" s="171" t="s">
        <v>872</v>
      </c>
    </row>
    <row r="225" spans="1:2" s="24" customFormat="1" x14ac:dyDescent="0.45">
      <c r="A225" s="11"/>
    </row>
    <row r="226" spans="1:2" s="24" customFormat="1" x14ac:dyDescent="0.45">
      <c r="A226" s="11" t="s">
        <v>873</v>
      </c>
    </row>
    <row r="227" spans="1:2" s="24" customFormat="1" x14ac:dyDescent="0.45">
      <c r="A227" s="11" t="s">
        <v>874</v>
      </c>
    </row>
    <row r="228" spans="1:2" s="24" customFormat="1" x14ac:dyDescent="0.45">
      <c r="A228" s="11" t="s">
        <v>875</v>
      </c>
    </row>
    <row r="230" spans="1:2" x14ac:dyDescent="0.45">
      <c r="A230" s="21" t="s">
        <v>54</v>
      </c>
    </row>
    <row r="231" spans="1:2" x14ac:dyDescent="0.45">
      <c r="A231" s="22" t="s">
        <v>55</v>
      </c>
    </row>
    <row r="232" spans="1:2" x14ac:dyDescent="0.45">
      <c r="A232" s="22" t="s">
        <v>157</v>
      </c>
    </row>
    <row r="233" spans="1:2" x14ac:dyDescent="0.45">
      <c r="A233" s="19" t="s">
        <v>156</v>
      </c>
    </row>
    <row r="234" spans="1:2" x14ac:dyDescent="0.45">
      <c r="A234" s="51">
        <v>0.89805481563188172</v>
      </c>
      <c r="B234" s="19" t="s">
        <v>291</v>
      </c>
    </row>
    <row r="235" spans="1:2" x14ac:dyDescent="0.45">
      <c r="A235" s="23">
        <v>0.91400000000000003</v>
      </c>
      <c r="B235" s="19" t="s">
        <v>169</v>
      </c>
    </row>
    <row r="236" spans="1:2" x14ac:dyDescent="0.45">
      <c r="A236" s="23">
        <v>0.9686815713640794</v>
      </c>
      <c r="B236" s="19" t="s">
        <v>260</v>
      </c>
    </row>
    <row r="237" spans="1:2" x14ac:dyDescent="0.45">
      <c r="A237" s="19">
        <v>1.022</v>
      </c>
      <c r="B237" s="19" t="s">
        <v>53</v>
      </c>
    </row>
    <row r="238" spans="1:2" x14ac:dyDescent="0.45">
      <c r="A238" s="19" t="s">
        <v>52</v>
      </c>
    </row>
    <row r="241" spans="1:2" x14ac:dyDescent="0.45">
      <c r="A241" s="21" t="s">
        <v>252</v>
      </c>
    </row>
    <row r="242" spans="1:2" x14ac:dyDescent="0.45">
      <c r="A242" s="19">
        <v>5.7190000000000003</v>
      </c>
      <c r="B242" s="19" t="s">
        <v>253</v>
      </c>
    </row>
    <row r="243" spans="1:2" x14ac:dyDescent="0.45">
      <c r="A243" s="19">
        <v>6.0629999999999997</v>
      </c>
      <c r="B243" s="19" t="s">
        <v>254</v>
      </c>
    </row>
    <row r="244" spans="1:2" x14ac:dyDescent="0.45">
      <c r="A244" s="31" t="s">
        <v>255</v>
      </c>
    </row>
    <row r="246" spans="1:2" x14ac:dyDescent="0.45">
      <c r="A246" s="19" t="s">
        <v>258</v>
      </c>
    </row>
    <row r="247" spans="1:2" x14ac:dyDescent="0.45">
      <c r="A247" s="19" t="s">
        <v>256</v>
      </c>
    </row>
    <row r="248" spans="1:2" x14ac:dyDescent="0.45">
      <c r="A248" s="19" t="s">
        <v>257</v>
      </c>
    </row>
    <row r="250" spans="1:2" x14ac:dyDescent="0.45">
      <c r="A250" s="21" t="s">
        <v>267</v>
      </c>
    </row>
    <row r="251" spans="1:2" x14ac:dyDescent="0.45">
      <c r="A251" s="19" t="s">
        <v>261</v>
      </c>
    </row>
    <row r="252" spans="1:2" x14ac:dyDescent="0.45">
      <c r="A252" s="19" t="s">
        <v>262</v>
      </c>
    </row>
    <row r="253" spans="1:2" x14ac:dyDescent="0.45">
      <c r="A253" s="19" t="s">
        <v>263</v>
      </c>
    </row>
    <row r="254" spans="1:2" x14ac:dyDescent="0.45">
      <c r="A254" s="19" t="s">
        <v>264</v>
      </c>
    </row>
    <row r="255" spans="1:2" x14ac:dyDescent="0.45">
      <c r="A255" s="19" t="s">
        <v>265</v>
      </c>
    </row>
    <row r="256" spans="1:2" x14ac:dyDescent="0.45">
      <c r="A256" s="19" t="s">
        <v>311</v>
      </c>
    </row>
    <row r="257" spans="1:1" x14ac:dyDescent="0.45">
      <c r="A257" s="19" t="s">
        <v>266</v>
      </c>
    </row>
  </sheetData>
  <hyperlinks>
    <hyperlink ref="B87" r:id="rId1"/>
    <hyperlink ref="B44" r:id="rId2"/>
    <hyperlink ref="B93" r:id="rId3"/>
    <hyperlink ref="B17" r:id="rId4"/>
    <hyperlink ref="B10" r:id="rId5"/>
    <hyperlink ref="B109" r:id="rId6"/>
    <hyperlink ref="B31" r:id="rId7"/>
    <hyperlink ref="B72" r:id="rId8"/>
    <hyperlink ref="B24" r:id="rId9"/>
    <hyperlink ref="B124" r:id="rId10"/>
  </hyperlinks>
  <pageMargins left="0.7" right="0.7" top="0.75" bottom="0.75" header="0.3" footer="0.3"/>
  <pageSetup orientation="portrait" horizontalDpi="1200" verticalDpi="1200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29"/>
  <sheetViews>
    <sheetView workbookViewId="0"/>
    <sheetView workbookViewId="1"/>
  </sheetViews>
  <sheetFormatPr defaultColWidth="9.1328125" defaultRowHeight="14.25" x14ac:dyDescent="0.45"/>
  <cols>
    <col min="1" max="1" width="30.3984375" style="11" customWidth="1"/>
    <col min="2" max="2" width="7.73046875" style="11" customWidth="1"/>
    <col min="3" max="3" width="9.265625" style="11" customWidth="1"/>
    <col min="4" max="4" width="16.3984375" style="11" customWidth="1"/>
    <col min="5" max="5" width="18.73046875" style="11" customWidth="1"/>
    <col min="6" max="6" width="22.265625" style="11" customWidth="1"/>
    <col min="7" max="7" width="13.265625" style="11" customWidth="1"/>
    <col min="8" max="16384" width="9.1328125" style="11"/>
  </cols>
  <sheetData>
    <row r="1" spans="1:7" x14ac:dyDescent="0.45">
      <c r="A1" s="30" t="s">
        <v>1173</v>
      </c>
      <c r="B1" s="29"/>
      <c r="E1" s="30" t="s">
        <v>1174</v>
      </c>
      <c r="F1" s="30"/>
      <c r="G1" s="30"/>
    </row>
    <row r="2" spans="1:7" ht="33.75" customHeight="1" x14ac:dyDescent="0.45">
      <c r="B2" s="11" t="s">
        <v>158</v>
      </c>
      <c r="C2" s="11" t="s">
        <v>159</v>
      </c>
      <c r="E2" s="326" t="s">
        <v>1175</v>
      </c>
      <c r="F2" s="327"/>
    </row>
    <row r="3" spans="1:7" x14ac:dyDescent="0.45">
      <c r="A3" s="11" t="s">
        <v>531</v>
      </c>
      <c r="B3" s="93">
        <v>675.4</v>
      </c>
      <c r="C3" s="93">
        <v>46.64</v>
      </c>
      <c r="E3" s="11" t="s">
        <v>1176</v>
      </c>
      <c r="F3" s="11" t="s">
        <v>1177</v>
      </c>
    </row>
    <row r="4" spans="1:7" x14ac:dyDescent="0.45">
      <c r="A4" s="11" t="s">
        <v>532</v>
      </c>
      <c r="B4" s="80">
        <v>975724.7</v>
      </c>
      <c r="C4" s="80">
        <v>79416.7</v>
      </c>
      <c r="E4" s="11">
        <v>1140</v>
      </c>
      <c r="F4" s="11">
        <v>1368</v>
      </c>
    </row>
    <row r="5" spans="1:7" x14ac:dyDescent="0.45">
      <c r="A5" s="11" t="s">
        <v>533</v>
      </c>
      <c r="B5" s="80">
        <f>B4/B3</f>
        <v>1444.6619780870594</v>
      </c>
      <c r="C5" s="80">
        <f>C4/C3</f>
        <v>1702.759433962264</v>
      </c>
      <c r="E5" s="11" t="s">
        <v>1178</v>
      </c>
      <c r="F5" s="36">
        <f>AVERAGE(E4:F4)</f>
        <v>1254</v>
      </c>
    </row>
    <row r="6" spans="1:7" x14ac:dyDescent="0.45">
      <c r="E6" s="11" t="s">
        <v>1179</v>
      </c>
    </row>
    <row r="7" spans="1:7" x14ac:dyDescent="0.45">
      <c r="A7" s="92" t="s">
        <v>1180</v>
      </c>
      <c r="E7" s="92" t="s">
        <v>1181</v>
      </c>
    </row>
    <row r="8" spans="1:7" x14ac:dyDescent="0.45">
      <c r="A8" s="92" t="s">
        <v>753</v>
      </c>
      <c r="E8" s="92" t="s">
        <v>1182</v>
      </c>
    </row>
    <row r="10" spans="1:7" x14ac:dyDescent="0.45">
      <c r="A10" s="30" t="s">
        <v>1183</v>
      </c>
      <c r="E10" s="30" t="s">
        <v>1184</v>
      </c>
      <c r="F10" s="30"/>
      <c r="G10" s="30"/>
    </row>
    <row r="11" spans="1:7" x14ac:dyDescent="0.45">
      <c r="A11" s="270">
        <f>F5*(C5/B5)</f>
        <v>1478.0345593479738</v>
      </c>
      <c r="B11" s="11" t="s">
        <v>1185</v>
      </c>
      <c r="E11" s="11" t="s">
        <v>1186</v>
      </c>
      <c r="F11" s="11" t="s">
        <v>1187</v>
      </c>
    </row>
    <row r="12" spans="1:7" x14ac:dyDescent="0.45">
      <c r="A12" s="92" t="s">
        <v>1188</v>
      </c>
      <c r="E12" s="11" t="s">
        <v>1189</v>
      </c>
      <c r="F12" s="11">
        <v>1018.3</v>
      </c>
    </row>
    <row r="13" spans="1:7" x14ac:dyDescent="0.45">
      <c r="A13" s="92"/>
      <c r="F13" s="12"/>
    </row>
    <row r="14" spans="1:7" x14ac:dyDescent="0.45">
      <c r="A14" s="30" t="s">
        <v>1190</v>
      </c>
      <c r="B14" s="29"/>
      <c r="C14" s="29"/>
      <c r="E14" s="92" t="s">
        <v>1191</v>
      </c>
    </row>
    <row r="15" spans="1:7" x14ac:dyDescent="0.45">
      <c r="B15" s="11" t="s">
        <v>158</v>
      </c>
      <c r="C15" s="11" t="s">
        <v>159</v>
      </c>
      <c r="E15" s="92" t="s">
        <v>1192</v>
      </c>
    </row>
    <row r="16" spans="1:7" x14ac:dyDescent="0.45">
      <c r="A16" s="11" t="s">
        <v>1193</v>
      </c>
      <c r="B16" s="11">
        <f>F5</f>
        <v>1254</v>
      </c>
      <c r="C16" s="80">
        <f>A11</f>
        <v>1478.0345593479738</v>
      </c>
    </row>
    <row r="17" spans="1:7" x14ac:dyDescent="0.45">
      <c r="A17" s="11" t="s">
        <v>1194</v>
      </c>
      <c r="B17" s="130">
        <f>0.05*B16</f>
        <v>62.7</v>
      </c>
      <c r="C17" s="271">
        <f>0.05*C16</f>
        <v>73.901727967398685</v>
      </c>
      <c r="E17" s="328" t="s">
        <v>1195</v>
      </c>
      <c r="F17" s="329"/>
      <c r="G17" s="329"/>
    </row>
    <row r="18" spans="1:7" ht="28.5" x14ac:dyDescent="0.45">
      <c r="A18" s="145" t="s">
        <v>1196</v>
      </c>
      <c r="B18" s="130">
        <v>400</v>
      </c>
      <c r="C18" s="130">
        <v>400</v>
      </c>
      <c r="E18" s="329"/>
      <c r="F18" s="329"/>
      <c r="G18" s="329"/>
    </row>
    <row r="19" spans="1:7" x14ac:dyDescent="0.45">
      <c r="A19" s="145" t="s">
        <v>1197</v>
      </c>
      <c r="B19" s="130">
        <f>0.14*B16</f>
        <v>175.56000000000003</v>
      </c>
      <c r="C19" s="130">
        <f>0.06*C16</f>
        <v>88.682073560878422</v>
      </c>
      <c r="E19" s="329"/>
      <c r="F19" s="329"/>
      <c r="G19" s="329"/>
    </row>
    <row r="20" spans="1:7" x14ac:dyDescent="0.45">
      <c r="A20" s="11" t="s">
        <v>1198</v>
      </c>
      <c r="B20" s="11">
        <f>F12</f>
        <v>1018.3</v>
      </c>
      <c r="C20" s="11">
        <f>F12</f>
        <v>1018.3</v>
      </c>
      <c r="E20" s="329"/>
      <c r="F20" s="329"/>
      <c r="G20" s="329"/>
    </row>
    <row r="21" spans="1:7" x14ac:dyDescent="0.45">
      <c r="A21" s="11" t="s">
        <v>1199</v>
      </c>
      <c r="B21" s="11">
        <f>0.05*B20</f>
        <v>50.914999999999999</v>
      </c>
      <c r="C21" s="11">
        <f>0.05*C20</f>
        <v>50.914999999999999</v>
      </c>
      <c r="E21" s="329"/>
      <c r="F21" s="329"/>
      <c r="G21" s="329"/>
    </row>
    <row r="22" spans="1:7" x14ac:dyDescent="0.45">
      <c r="A22" s="11" t="s">
        <v>1200</v>
      </c>
      <c r="B22" s="11">
        <f>SUM(B16:B21)</f>
        <v>2961.4749999999999</v>
      </c>
      <c r="C22" s="93">
        <f>SUM(C16:C21)</f>
        <v>3109.8333608762509</v>
      </c>
      <c r="E22" s="329"/>
      <c r="F22" s="329"/>
      <c r="G22" s="329"/>
    </row>
    <row r="23" spans="1:7" ht="28.5" x14ac:dyDescent="0.45">
      <c r="A23" s="145" t="s">
        <v>1201</v>
      </c>
      <c r="B23" s="272">
        <f>SUM(B17:B19,B21)/B22</f>
        <v>0.23271342827476171</v>
      </c>
      <c r="C23" s="272">
        <f>SUM(C17:C19,C21)/C22</f>
        <v>0.19727706611116066</v>
      </c>
    </row>
    <row r="24" spans="1:7" x14ac:dyDescent="0.45">
      <c r="A24" s="12"/>
    </row>
    <row r="25" spans="1:7" x14ac:dyDescent="0.45">
      <c r="A25" s="328" t="s">
        <v>1202</v>
      </c>
      <c r="B25" s="329"/>
      <c r="C25" s="329"/>
    </row>
    <row r="26" spans="1:7" x14ac:dyDescent="0.45">
      <c r="A26" s="329"/>
      <c r="B26" s="329"/>
      <c r="C26" s="329"/>
    </row>
    <row r="27" spans="1:7" x14ac:dyDescent="0.45">
      <c r="A27" s="329"/>
      <c r="B27" s="329"/>
      <c r="C27" s="329"/>
    </row>
    <row r="28" spans="1:7" x14ac:dyDescent="0.45">
      <c r="A28" s="329"/>
      <c r="B28" s="329"/>
      <c r="C28" s="329"/>
    </row>
    <row r="29" spans="1:7" ht="3.75" customHeight="1" x14ac:dyDescent="0.45">
      <c r="A29" s="329"/>
      <c r="B29" s="329"/>
      <c r="C29" s="329"/>
    </row>
  </sheetData>
  <mergeCells count="3">
    <mergeCell ref="E2:F2"/>
    <mergeCell ref="E17:G22"/>
    <mergeCell ref="A25:C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6"/>
  <sheetViews>
    <sheetView workbookViewId="0"/>
    <sheetView workbookViewId="1"/>
  </sheetViews>
  <sheetFormatPr defaultColWidth="9.1328125" defaultRowHeight="14.25" x14ac:dyDescent="0.45"/>
  <cols>
    <col min="1" max="1" width="16.3984375" style="11" customWidth="1"/>
    <col min="2" max="16384" width="9.1328125" style="11"/>
  </cols>
  <sheetData>
    <row r="1" spans="1:4" x14ac:dyDescent="0.45">
      <c r="A1" s="12" t="s">
        <v>1203</v>
      </c>
    </row>
    <row r="2" spans="1:4" x14ac:dyDescent="0.45">
      <c r="A2" s="91" t="s">
        <v>1204</v>
      </c>
      <c r="B2" s="91" t="s">
        <v>1205</v>
      </c>
      <c r="C2" s="91" t="s">
        <v>1206</v>
      </c>
      <c r="D2" s="11" t="s">
        <v>1207</v>
      </c>
    </row>
    <row r="3" spans="1:4" x14ac:dyDescent="0.45">
      <c r="A3" s="91" t="s">
        <v>1208</v>
      </c>
      <c r="B3" s="273">
        <v>9</v>
      </c>
      <c r="C3" s="273">
        <v>9</v>
      </c>
    </row>
    <row r="4" spans="1:4" x14ac:dyDescent="0.45">
      <c r="A4" s="91" t="s">
        <v>1209</v>
      </c>
      <c r="B4" s="273">
        <v>2.5</v>
      </c>
      <c r="C4" s="273">
        <v>2.5</v>
      </c>
    </row>
    <row r="5" spans="1:4" x14ac:dyDescent="0.45">
      <c r="A5" s="92" t="s">
        <v>968</v>
      </c>
    </row>
    <row r="6" spans="1:4" x14ac:dyDescent="0.45">
      <c r="A6" s="92" t="s">
        <v>1210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2"/>
  <sheetViews>
    <sheetView workbookViewId="0"/>
    <sheetView workbookViewId="1"/>
  </sheetViews>
  <sheetFormatPr defaultColWidth="9.1328125" defaultRowHeight="14.25" x14ac:dyDescent="0.45"/>
  <cols>
    <col min="1" max="1" width="21.86328125" style="11" customWidth="1"/>
    <col min="2" max="2" width="17.1328125" style="11" customWidth="1"/>
    <col min="3" max="16384" width="9.1328125" style="11"/>
  </cols>
  <sheetData>
    <row r="1" spans="1:2" x14ac:dyDescent="0.45">
      <c r="B1" s="11" t="s">
        <v>1211</v>
      </c>
    </row>
    <row r="2" spans="1:2" x14ac:dyDescent="0.45">
      <c r="A2" s="11" t="s">
        <v>313</v>
      </c>
      <c r="B2" s="78">
        <f>'Coal &amp; Lignite'!B23</f>
        <v>0.23271342827476171</v>
      </c>
    </row>
    <row r="3" spans="1:2" x14ac:dyDescent="0.45">
      <c r="A3" s="11" t="s">
        <v>314</v>
      </c>
      <c r="B3" s="78">
        <f>SUMPRODUCT('Tax Rates'!C6:C38,'Tax Rates'!Z6:Z38)/SUM('Tax Rates'!Z6:Z38)</f>
        <v>0.1206258820183351</v>
      </c>
    </row>
    <row r="4" spans="1:2" x14ac:dyDescent="0.45">
      <c r="A4" s="11" t="s">
        <v>316</v>
      </c>
      <c r="B4" s="78">
        <f>'Petroleum &amp; Diesel Prices'!B9</f>
        <v>0.49136152656008247</v>
      </c>
    </row>
    <row r="5" spans="1:2" x14ac:dyDescent="0.45">
      <c r="A5" s="11" t="s">
        <v>317</v>
      </c>
      <c r="B5" s="78">
        <f>'Petroleum &amp; Diesel Prices'!C9</f>
        <v>0.37339233854238696</v>
      </c>
    </row>
    <row r="6" spans="1:2" x14ac:dyDescent="0.45">
      <c r="A6" s="11" t="s">
        <v>319</v>
      </c>
      <c r="B6" s="78">
        <f>SUMPRODUCT('Tax Rates'!Y6:Y38,'Tax Rates'!P6:P38)/SUM('Tax Rates'!Y6:Y38)</f>
        <v>0.10387508175277957</v>
      </c>
    </row>
    <row r="7" spans="1:2" x14ac:dyDescent="0.45">
      <c r="A7" s="11" t="s">
        <v>318</v>
      </c>
      <c r="B7" s="78">
        <v>0.05</v>
      </c>
    </row>
    <row r="8" spans="1:2" x14ac:dyDescent="0.45">
      <c r="A8" s="11" t="s">
        <v>49</v>
      </c>
      <c r="B8" s="78">
        <v>0.05</v>
      </c>
    </row>
    <row r="9" spans="1:2" x14ac:dyDescent="0.45">
      <c r="A9" s="11" t="s">
        <v>312</v>
      </c>
      <c r="B9" s="78">
        <f>SUMPRODUCT('Electricity Tax Rates'!B30:G53,'Electricity Tax Rates'!B57:G80)/SUM('Electricity Tax Rates'!B57:G80)</f>
        <v>5.5335908619313187E-2</v>
      </c>
    </row>
    <row r="10" spans="1:2" x14ac:dyDescent="0.45">
      <c r="A10" s="11" t="s">
        <v>170</v>
      </c>
      <c r="B10" s="78">
        <v>0.05</v>
      </c>
    </row>
    <row r="11" spans="1:2" x14ac:dyDescent="0.45">
      <c r="A11" s="12" t="s">
        <v>320</v>
      </c>
      <c r="B11" s="78">
        <f>'Coal &amp; Lignite'!C23</f>
        <v>0.19727706611116066</v>
      </c>
    </row>
    <row r="12" spans="1:2" x14ac:dyDescent="0.45">
      <c r="A12" s="12" t="s">
        <v>321</v>
      </c>
      <c r="B12" s="78">
        <f>'Crude Oil Production'!D13</f>
        <v>4.9553227013645E-2</v>
      </c>
    </row>
    <row r="13" spans="1:2" x14ac:dyDescent="0.45">
      <c r="A13" s="12" t="s">
        <v>322</v>
      </c>
      <c r="B13" s="78">
        <f>SUM('Fuel Oil &amp; LPG'!B3:C3)/100</f>
        <v>0.18</v>
      </c>
    </row>
    <row r="14" spans="1:2" x14ac:dyDescent="0.45">
      <c r="A14" s="12" t="s">
        <v>323</v>
      </c>
      <c r="B14" s="78">
        <f>SUM('Fuel Oil &amp; LPG'!B4:C4)/100</f>
        <v>0.05</v>
      </c>
    </row>
    <row r="15" spans="1:2" x14ac:dyDescent="0.45">
      <c r="A15" s="12" t="s">
        <v>734</v>
      </c>
      <c r="B15" s="78">
        <v>0</v>
      </c>
    </row>
    <row r="16" spans="1:2" x14ac:dyDescent="0.45">
      <c r="A16" s="12" t="s">
        <v>259</v>
      </c>
      <c r="B16" s="78">
        <v>0</v>
      </c>
    </row>
    <row r="21" spans="1:3" x14ac:dyDescent="0.45">
      <c r="A21" s="11" t="s">
        <v>1094</v>
      </c>
    </row>
    <row r="22" spans="1:3" x14ac:dyDescent="0.45">
      <c r="A22" s="11" t="s">
        <v>1212</v>
      </c>
      <c r="B22" s="11">
        <v>1.1000000000000001</v>
      </c>
      <c r="C22" s="11" t="s">
        <v>676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I22"/>
  <sheetViews>
    <sheetView workbookViewId="0">
      <selection activeCell="D30" sqref="D30"/>
    </sheetView>
    <sheetView workbookViewId="1">
      <selection activeCell="B9" sqref="B9"/>
    </sheetView>
  </sheetViews>
  <sheetFormatPr defaultColWidth="9.1328125" defaultRowHeight="14.25" x14ac:dyDescent="0.45"/>
  <cols>
    <col min="1" max="1" width="37.265625" style="11" customWidth="1"/>
    <col min="2" max="16384" width="9.1328125" style="11"/>
  </cols>
  <sheetData>
    <row r="1" spans="1:35" x14ac:dyDescent="0.45">
      <c r="A1" s="12" t="s">
        <v>1213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312</v>
      </c>
      <c r="B2" s="78">
        <f>'Start Year Taxes'!B9</f>
        <v>5.5335908619313187E-2</v>
      </c>
      <c r="C2" s="78">
        <f>B2</f>
        <v>5.5335908619313187E-2</v>
      </c>
      <c r="D2" s="78">
        <f t="shared" ref="D2:AI9" si="0">C2</f>
        <v>5.5335908619313187E-2</v>
      </c>
      <c r="E2" s="78">
        <f t="shared" si="0"/>
        <v>5.5335908619313187E-2</v>
      </c>
      <c r="F2" s="78">
        <f t="shared" si="0"/>
        <v>5.5335908619313187E-2</v>
      </c>
      <c r="G2" s="78">
        <f t="shared" si="0"/>
        <v>5.5335908619313187E-2</v>
      </c>
      <c r="H2" s="78">
        <f t="shared" si="0"/>
        <v>5.5335908619313187E-2</v>
      </c>
      <c r="I2" s="78">
        <f t="shared" si="0"/>
        <v>5.5335908619313187E-2</v>
      </c>
      <c r="J2" s="78">
        <f t="shared" si="0"/>
        <v>5.5335908619313187E-2</v>
      </c>
      <c r="K2" s="78">
        <f t="shared" si="0"/>
        <v>5.5335908619313187E-2</v>
      </c>
      <c r="L2" s="78">
        <f t="shared" si="0"/>
        <v>5.5335908619313187E-2</v>
      </c>
      <c r="M2" s="78">
        <f t="shared" si="0"/>
        <v>5.5335908619313187E-2</v>
      </c>
      <c r="N2" s="78">
        <f t="shared" si="0"/>
        <v>5.5335908619313187E-2</v>
      </c>
      <c r="O2" s="78">
        <f t="shared" si="0"/>
        <v>5.5335908619313187E-2</v>
      </c>
      <c r="P2" s="78">
        <f t="shared" si="0"/>
        <v>5.5335908619313187E-2</v>
      </c>
      <c r="Q2" s="78">
        <f t="shared" si="0"/>
        <v>5.5335908619313187E-2</v>
      </c>
      <c r="R2" s="78">
        <f t="shared" si="0"/>
        <v>5.5335908619313187E-2</v>
      </c>
      <c r="S2" s="78">
        <f t="shared" si="0"/>
        <v>5.5335908619313187E-2</v>
      </c>
      <c r="T2" s="78">
        <f t="shared" si="0"/>
        <v>5.5335908619313187E-2</v>
      </c>
      <c r="U2" s="78">
        <f t="shared" si="0"/>
        <v>5.5335908619313187E-2</v>
      </c>
      <c r="V2" s="78">
        <f t="shared" si="0"/>
        <v>5.5335908619313187E-2</v>
      </c>
      <c r="W2" s="78">
        <f t="shared" si="0"/>
        <v>5.5335908619313187E-2</v>
      </c>
      <c r="X2" s="78">
        <f t="shared" si="0"/>
        <v>5.5335908619313187E-2</v>
      </c>
      <c r="Y2" s="78">
        <f t="shared" si="0"/>
        <v>5.5335908619313187E-2</v>
      </c>
      <c r="Z2" s="78">
        <f t="shared" si="0"/>
        <v>5.5335908619313187E-2</v>
      </c>
      <c r="AA2" s="78">
        <f t="shared" si="0"/>
        <v>5.5335908619313187E-2</v>
      </c>
      <c r="AB2" s="78">
        <f t="shared" si="0"/>
        <v>5.5335908619313187E-2</v>
      </c>
      <c r="AC2" s="78">
        <f t="shared" si="0"/>
        <v>5.5335908619313187E-2</v>
      </c>
      <c r="AD2" s="78">
        <f t="shared" si="0"/>
        <v>5.5335908619313187E-2</v>
      </c>
      <c r="AE2" s="78">
        <f t="shared" si="0"/>
        <v>5.5335908619313187E-2</v>
      </c>
      <c r="AF2" s="78">
        <f t="shared" si="0"/>
        <v>5.5335908619313187E-2</v>
      </c>
      <c r="AG2" s="78">
        <f t="shared" si="0"/>
        <v>5.5335908619313187E-2</v>
      </c>
      <c r="AH2" s="78">
        <f t="shared" si="0"/>
        <v>5.5335908619313187E-2</v>
      </c>
      <c r="AI2" s="78">
        <f t="shared" si="0"/>
        <v>5.5335908619313187E-2</v>
      </c>
    </row>
    <row r="3" spans="1:35" x14ac:dyDescent="0.45">
      <c r="A3" s="12" t="s">
        <v>158</v>
      </c>
      <c r="B3" s="78">
        <f>'Start Year Taxes'!B2</f>
        <v>0.23271342827476171</v>
      </c>
      <c r="C3" s="78">
        <f t="shared" ref="C3:C9" si="1">B3</f>
        <v>0.23271342827476171</v>
      </c>
      <c r="D3" s="78">
        <f t="shared" si="0"/>
        <v>0.23271342827476171</v>
      </c>
      <c r="E3" s="78">
        <f t="shared" si="0"/>
        <v>0.23271342827476171</v>
      </c>
      <c r="F3" s="78">
        <f t="shared" si="0"/>
        <v>0.23271342827476171</v>
      </c>
      <c r="G3" s="78">
        <f t="shared" si="0"/>
        <v>0.23271342827476171</v>
      </c>
      <c r="H3" s="78">
        <f t="shared" si="0"/>
        <v>0.23271342827476171</v>
      </c>
      <c r="I3" s="78">
        <f t="shared" si="0"/>
        <v>0.23271342827476171</v>
      </c>
      <c r="J3" s="78">
        <f t="shared" si="0"/>
        <v>0.23271342827476171</v>
      </c>
      <c r="K3" s="78">
        <f t="shared" si="0"/>
        <v>0.23271342827476171</v>
      </c>
      <c r="L3" s="78">
        <f t="shared" si="0"/>
        <v>0.23271342827476171</v>
      </c>
      <c r="M3" s="78">
        <f t="shared" si="0"/>
        <v>0.23271342827476171</v>
      </c>
      <c r="N3" s="78">
        <f t="shared" si="0"/>
        <v>0.23271342827476171</v>
      </c>
      <c r="O3" s="78">
        <f t="shared" si="0"/>
        <v>0.23271342827476171</v>
      </c>
      <c r="P3" s="78">
        <f t="shared" si="0"/>
        <v>0.23271342827476171</v>
      </c>
      <c r="Q3" s="78">
        <f t="shared" si="0"/>
        <v>0.23271342827476171</v>
      </c>
      <c r="R3" s="78">
        <f t="shared" si="0"/>
        <v>0.23271342827476171</v>
      </c>
      <c r="S3" s="78">
        <f t="shared" si="0"/>
        <v>0.23271342827476171</v>
      </c>
      <c r="T3" s="78">
        <f t="shared" si="0"/>
        <v>0.23271342827476171</v>
      </c>
      <c r="U3" s="78">
        <f t="shared" si="0"/>
        <v>0.23271342827476171</v>
      </c>
      <c r="V3" s="78">
        <f t="shared" si="0"/>
        <v>0.23271342827476171</v>
      </c>
      <c r="W3" s="78">
        <f t="shared" si="0"/>
        <v>0.23271342827476171</v>
      </c>
      <c r="X3" s="78">
        <f t="shared" si="0"/>
        <v>0.23271342827476171</v>
      </c>
      <c r="Y3" s="78">
        <f t="shared" si="0"/>
        <v>0.23271342827476171</v>
      </c>
      <c r="Z3" s="78">
        <f t="shared" si="0"/>
        <v>0.23271342827476171</v>
      </c>
      <c r="AA3" s="78">
        <f t="shared" si="0"/>
        <v>0.23271342827476171</v>
      </c>
      <c r="AB3" s="78">
        <f t="shared" si="0"/>
        <v>0.23271342827476171</v>
      </c>
      <c r="AC3" s="78">
        <f t="shared" si="0"/>
        <v>0.23271342827476171</v>
      </c>
      <c r="AD3" s="78">
        <f t="shared" si="0"/>
        <v>0.23271342827476171</v>
      </c>
      <c r="AE3" s="78">
        <f t="shared" si="0"/>
        <v>0.23271342827476171</v>
      </c>
      <c r="AF3" s="78">
        <f t="shared" si="0"/>
        <v>0.23271342827476171</v>
      </c>
      <c r="AG3" s="78">
        <f t="shared" si="0"/>
        <v>0.23271342827476171</v>
      </c>
      <c r="AH3" s="78">
        <f t="shared" si="0"/>
        <v>0.23271342827476171</v>
      </c>
      <c r="AI3" s="78">
        <f t="shared" si="0"/>
        <v>0.23271342827476171</v>
      </c>
    </row>
    <row r="4" spans="1:35" x14ac:dyDescent="0.45">
      <c r="A4" s="12" t="s">
        <v>314</v>
      </c>
      <c r="B4" s="78">
        <f>'Start Year Taxes'!B3</f>
        <v>0.1206258820183351</v>
      </c>
      <c r="C4" s="78">
        <f t="shared" si="1"/>
        <v>0.1206258820183351</v>
      </c>
      <c r="D4" s="78">
        <f t="shared" si="0"/>
        <v>0.1206258820183351</v>
      </c>
      <c r="E4" s="78">
        <f t="shared" si="0"/>
        <v>0.1206258820183351</v>
      </c>
      <c r="F4" s="78">
        <f t="shared" si="0"/>
        <v>0.1206258820183351</v>
      </c>
      <c r="G4" s="78">
        <f t="shared" si="0"/>
        <v>0.1206258820183351</v>
      </c>
      <c r="H4" s="78">
        <f t="shared" si="0"/>
        <v>0.1206258820183351</v>
      </c>
      <c r="I4" s="78">
        <f t="shared" si="0"/>
        <v>0.1206258820183351</v>
      </c>
      <c r="J4" s="78">
        <f t="shared" si="0"/>
        <v>0.1206258820183351</v>
      </c>
      <c r="K4" s="78">
        <f t="shared" si="0"/>
        <v>0.1206258820183351</v>
      </c>
      <c r="L4" s="78">
        <f t="shared" si="0"/>
        <v>0.1206258820183351</v>
      </c>
      <c r="M4" s="78">
        <f t="shared" si="0"/>
        <v>0.1206258820183351</v>
      </c>
      <c r="N4" s="78">
        <f t="shared" si="0"/>
        <v>0.1206258820183351</v>
      </c>
      <c r="O4" s="78">
        <f t="shared" si="0"/>
        <v>0.1206258820183351</v>
      </c>
      <c r="P4" s="78">
        <f t="shared" si="0"/>
        <v>0.1206258820183351</v>
      </c>
      <c r="Q4" s="78">
        <f t="shared" si="0"/>
        <v>0.1206258820183351</v>
      </c>
      <c r="R4" s="78">
        <f t="shared" si="0"/>
        <v>0.1206258820183351</v>
      </c>
      <c r="S4" s="78">
        <f t="shared" si="0"/>
        <v>0.1206258820183351</v>
      </c>
      <c r="T4" s="78">
        <f t="shared" si="0"/>
        <v>0.1206258820183351</v>
      </c>
      <c r="U4" s="78">
        <f t="shared" si="0"/>
        <v>0.1206258820183351</v>
      </c>
      <c r="V4" s="78">
        <f t="shared" si="0"/>
        <v>0.1206258820183351</v>
      </c>
      <c r="W4" s="78">
        <f t="shared" si="0"/>
        <v>0.1206258820183351</v>
      </c>
      <c r="X4" s="78">
        <f t="shared" si="0"/>
        <v>0.1206258820183351</v>
      </c>
      <c r="Y4" s="78">
        <f t="shared" si="0"/>
        <v>0.1206258820183351</v>
      </c>
      <c r="Z4" s="78">
        <f t="shared" si="0"/>
        <v>0.1206258820183351</v>
      </c>
      <c r="AA4" s="78">
        <f t="shared" si="0"/>
        <v>0.1206258820183351</v>
      </c>
      <c r="AB4" s="78">
        <f t="shared" si="0"/>
        <v>0.1206258820183351</v>
      </c>
      <c r="AC4" s="78">
        <f t="shared" si="0"/>
        <v>0.1206258820183351</v>
      </c>
      <c r="AD4" s="78">
        <f t="shared" si="0"/>
        <v>0.1206258820183351</v>
      </c>
      <c r="AE4" s="78">
        <f t="shared" si="0"/>
        <v>0.1206258820183351</v>
      </c>
      <c r="AF4" s="78">
        <f t="shared" si="0"/>
        <v>0.1206258820183351</v>
      </c>
      <c r="AG4" s="78">
        <f t="shared" si="0"/>
        <v>0.1206258820183351</v>
      </c>
      <c r="AH4" s="78">
        <f t="shared" si="0"/>
        <v>0.1206258820183351</v>
      </c>
      <c r="AI4" s="78">
        <f t="shared" si="0"/>
        <v>0.1206258820183351</v>
      </c>
    </row>
    <row r="5" spans="1:35" x14ac:dyDescent="0.45">
      <c r="A5" s="12" t="s">
        <v>315</v>
      </c>
      <c r="B5" s="78">
        <f>About!$G$46</f>
        <v>0</v>
      </c>
      <c r="C5" s="78">
        <f t="shared" si="1"/>
        <v>0</v>
      </c>
      <c r="D5" s="78">
        <f t="shared" si="0"/>
        <v>0</v>
      </c>
      <c r="E5" s="78">
        <f t="shared" si="0"/>
        <v>0</v>
      </c>
      <c r="F5" s="78">
        <f t="shared" si="0"/>
        <v>0</v>
      </c>
      <c r="G5" s="78">
        <f t="shared" si="0"/>
        <v>0</v>
      </c>
      <c r="H5" s="78">
        <f t="shared" si="0"/>
        <v>0</v>
      </c>
      <c r="I5" s="78">
        <f t="shared" si="0"/>
        <v>0</v>
      </c>
      <c r="J5" s="78">
        <f t="shared" si="0"/>
        <v>0</v>
      </c>
      <c r="K5" s="78">
        <f t="shared" si="0"/>
        <v>0</v>
      </c>
      <c r="L5" s="78">
        <f t="shared" si="0"/>
        <v>0</v>
      </c>
      <c r="M5" s="78">
        <f t="shared" si="0"/>
        <v>0</v>
      </c>
      <c r="N5" s="78">
        <f t="shared" si="0"/>
        <v>0</v>
      </c>
      <c r="O5" s="78">
        <f t="shared" si="0"/>
        <v>0</v>
      </c>
      <c r="P5" s="78">
        <f t="shared" si="0"/>
        <v>0</v>
      </c>
      <c r="Q5" s="78">
        <f t="shared" si="0"/>
        <v>0</v>
      </c>
      <c r="R5" s="78">
        <f t="shared" si="0"/>
        <v>0</v>
      </c>
      <c r="S5" s="78">
        <f t="shared" si="0"/>
        <v>0</v>
      </c>
      <c r="T5" s="78">
        <f t="shared" si="0"/>
        <v>0</v>
      </c>
      <c r="U5" s="78">
        <f t="shared" si="0"/>
        <v>0</v>
      </c>
      <c r="V5" s="78">
        <f t="shared" si="0"/>
        <v>0</v>
      </c>
      <c r="W5" s="78">
        <f t="shared" si="0"/>
        <v>0</v>
      </c>
      <c r="X5" s="78">
        <f t="shared" si="0"/>
        <v>0</v>
      </c>
      <c r="Y5" s="78">
        <f t="shared" si="0"/>
        <v>0</v>
      </c>
      <c r="Z5" s="78">
        <f t="shared" si="0"/>
        <v>0</v>
      </c>
      <c r="AA5" s="78">
        <f t="shared" si="0"/>
        <v>0</v>
      </c>
      <c r="AB5" s="78">
        <f t="shared" si="0"/>
        <v>0</v>
      </c>
      <c r="AC5" s="78">
        <f t="shared" si="0"/>
        <v>0</v>
      </c>
      <c r="AD5" s="78">
        <f t="shared" si="0"/>
        <v>0</v>
      </c>
      <c r="AE5" s="78">
        <f t="shared" si="0"/>
        <v>0</v>
      </c>
      <c r="AF5" s="78">
        <f t="shared" si="0"/>
        <v>0</v>
      </c>
      <c r="AG5" s="78">
        <f t="shared" si="0"/>
        <v>0</v>
      </c>
      <c r="AH5" s="78">
        <f t="shared" si="0"/>
        <v>0</v>
      </c>
      <c r="AI5" s="78">
        <f t="shared" si="0"/>
        <v>0</v>
      </c>
    </row>
    <row r="6" spans="1:35" x14ac:dyDescent="0.45">
      <c r="A6" s="12" t="s">
        <v>1216</v>
      </c>
      <c r="B6" s="78">
        <v>0</v>
      </c>
      <c r="C6" s="78">
        <f t="shared" si="1"/>
        <v>0</v>
      </c>
      <c r="D6" s="78">
        <f t="shared" si="0"/>
        <v>0</v>
      </c>
      <c r="E6" s="78">
        <f t="shared" si="0"/>
        <v>0</v>
      </c>
      <c r="F6" s="78">
        <f t="shared" si="0"/>
        <v>0</v>
      </c>
      <c r="G6" s="78">
        <f t="shared" si="0"/>
        <v>0</v>
      </c>
      <c r="H6" s="78">
        <f t="shared" si="0"/>
        <v>0</v>
      </c>
      <c r="I6" s="78">
        <f t="shared" si="0"/>
        <v>0</v>
      </c>
      <c r="J6" s="78">
        <f t="shared" si="0"/>
        <v>0</v>
      </c>
      <c r="K6" s="78">
        <f t="shared" si="0"/>
        <v>0</v>
      </c>
      <c r="L6" s="78">
        <f t="shared" si="0"/>
        <v>0</v>
      </c>
      <c r="M6" s="78">
        <f t="shared" si="0"/>
        <v>0</v>
      </c>
      <c r="N6" s="78">
        <f t="shared" si="0"/>
        <v>0</v>
      </c>
      <c r="O6" s="78">
        <f t="shared" si="0"/>
        <v>0</v>
      </c>
      <c r="P6" s="78">
        <f t="shared" si="0"/>
        <v>0</v>
      </c>
      <c r="Q6" s="78">
        <f t="shared" si="0"/>
        <v>0</v>
      </c>
      <c r="R6" s="78">
        <f t="shared" si="0"/>
        <v>0</v>
      </c>
      <c r="S6" s="78">
        <f t="shared" si="0"/>
        <v>0</v>
      </c>
      <c r="T6" s="78">
        <f t="shared" si="0"/>
        <v>0</v>
      </c>
      <c r="U6" s="78">
        <f t="shared" si="0"/>
        <v>0</v>
      </c>
      <c r="V6" s="78">
        <f t="shared" si="0"/>
        <v>0</v>
      </c>
      <c r="W6" s="78">
        <f t="shared" si="0"/>
        <v>0</v>
      </c>
      <c r="X6" s="78">
        <f t="shared" si="0"/>
        <v>0</v>
      </c>
      <c r="Y6" s="78">
        <f t="shared" si="0"/>
        <v>0</v>
      </c>
      <c r="Z6" s="78">
        <f t="shared" si="0"/>
        <v>0</v>
      </c>
      <c r="AA6" s="78">
        <f t="shared" si="0"/>
        <v>0</v>
      </c>
      <c r="AB6" s="78">
        <f t="shared" si="0"/>
        <v>0</v>
      </c>
      <c r="AC6" s="78">
        <f t="shared" si="0"/>
        <v>0</v>
      </c>
      <c r="AD6" s="78">
        <f t="shared" si="0"/>
        <v>0</v>
      </c>
      <c r="AE6" s="78">
        <f t="shared" si="0"/>
        <v>0</v>
      </c>
      <c r="AF6" s="78">
        <f t="shared" si="0"/>
        <v>0</v>
      </c>
      <c r="AG6" s="78">
        <f t="shared" si="0"/>
        <v>0</v>
      </c>
      <c r="AH6" s="78">
        <f t="shared" si="0"/>
        <v>0</v>
      </c>
      <c r="AI6" s="78">
        <f t="shared" si="0"/>
        <v>0</v>
      </c>
    </row>
    <row r="7" spans="1:35" x14ac:dyDescent="0.45">
      <c r="A7" s="12" t="s">
        <v>1217</v>
      </c>
      <c r="B7" s="78">
        <v>0</v>
      </c>
      <c r="C7" s="78">
        <f t="shared" si="1"/>
        <v>0</v>
      </c>
      <c r="D7" s="78">
        <f t="shared" si="0"/>
        <v>0</v>
      </c>
      <c r="E7" s="78">
        <f t="shared" si="0"/>
        <v>0</v>
      </c>
      <c r="F7" s="78">
        <f t="shared" si="0"/>
        <v>0</v>
      </c>
      <c r="G7" s="78">
        <f t="shared" si="0"/>
        <v>0</v>
      </c>
      <c r="H7" s="78">
        <f t="shared" si="0"/>
        <v>0</v>
      </c>
      <c r="I7" s="78">
        <f t="shared" si="0"/>
        <v>0</v>
      </c>
      <c r="J7" s="78">
        <f t="shared" si="0"/>
        <v>0</v>
      </c>
      <c r="K7" s="78">
        <f t="shared" si="0"/>
        <v>0</v>
      </c>
      <c r="L7" s="78">
        <f t="shared" si="0"/>
        <v>0</v>
      </c>
      <c r="M7" s="78">
        <f t="shared" si="0"/>
        <v>0</v>
      </c>
      <c r="N7" s="78">
        <f t="shared" si="0"/>
        <v>0</v>
      </c>
      <c r="O7" s="78">
        <f t="shared" si="0"/>
        <v>0</v>
      </c>
      <c r="P7" s="78">
        <f t="shared" si="0"/>
        <v>0</v>
      </c>
      <c r="Q7" s="78">
        <f t="shared" si="0"/>
        <v>0</v>
      </c>
      <c r="R7" s="78">
        <f t="shared" si="0"/>
        <v>0</v>
      </c>
      <c r="S7" s="78">
        <f t="shared" si="0"/>
        <v>0</v>
      </c>
      <c r="T7" s="78">
        <f t="shared" si="0"/>
        <v>0</v>
      </c>
      <c r="U7" s="78">
        <f t="shared" si="0"/>
        <v>0</v>
      </c>
      <c r="V7" s="78">
        <f t="shared" si="0"/>
        <v>0</v>
      </c>
      <c r="W7" s="78">
        <f t="shared" si="0"/>
        <v>0</v>
      </c>
      <c r="X7" s="78">
        <f t="shared" si="0"/>
        <v>0</v>
      </c>
      <c r="Y7" s="78">
        <f t="shared" si="0"/>
        <v>0</v>
      </c>
      <c r="Z7" s="78">
        <f t="shared" si="0"/>
        <v>0</v>
      </c>
      <c r="AA7" s="78">
        <f t="shared" si="0"/>
        <v>0</v>
      </c>
      <c r="AB7" s="78">
        <f t="shared" si="0"/>
        <v>0</v>
      </c>
      <c r="AC7" s="78">
        <f t="shared" si="0"/>
        <v>0</v>
      </c>
      <c r="AD7" s="78">
        <f t="shared" si="0"/>
        <v>0</v>
      </c>
      <c r="AE7" s="78">
        <f t="shared" si="0"/>
        <v>0</v>
      </c>
      <c r="AF7" s="78">
        <f t="shared" si="0"/>
        <v>0</v>
      </c>
      <c r="AG7" s="78">
        <f t="shared" si="0"/>
        <v>0</v>
      </c>
      <c r="AH7" s="78">
        <f t="shared" si="0"/>
        <v>0</v>
      </c>
      <c r="AI7" s="78">
        <f t="shared" si="0"/>
        <v>0</v>
      </c>
    </row>
    <row r="8" spans="1:35" x14ac:dyDescent="0.45">
      <c r="A8" s="12" t="s">
        <v>1218</v>
      </c>
      <c r="B8" s="78">
        <v>0</v>
      </c>
      <c r="C8" s="78">
        <f t="shared" si="1"/>
        <v>0</v>
      </c>
      <c r="D8" s="78">
        <f t="shared" si="0"/>
        <v>0</v>
      </c>
      <c r="E8" s="78">
        <f t="shared" si="0"/>
        <v>0</v>
      </c>
      <c r="F8" s="78">
        <f t="shared" si="0"/>
        <v>0</v>
      </c>
      <c r="G8" s="78">
        <f t="shared" si="0"/>
        <v>0</v>
      </c>
      <c r="H8" s="78">
        <f t="shared" si="0"/>
        <v>0</v>
      </c>
      <c r="I8" s="78">
        <f t="shared" si="0"/>
        <v>0</v>
      </c>
      <c r="J8" s="78">
        <f t="shared" si="0"/>
        <v>0</v>
      </c>
      <c r="K8" s="78">
        <f t="shared" si="0"/>
        <v>0</v>
      </c>
      <c r="L8" s="78">
        <f t="shared" si="0"/>
        <v>0</v>
      </c>
      <c r="M8" s="78">
        <f t="shared" si="0"/>
        <v>0</v>
      </c>
      <c r="N8" s="78">
        <f t="shared" si="0"/>
        <v>0</v>
      </c>
      <c r="O8" s="78">
        <f t="shared" si="0"/>
        <v>0</v>
      </c>
      <c r="P8" s="78">
        <f t="shared" si="0"/>
        <v>0</v>
      </c>
      <c r="Q8" s="78">
        <f t="shared" si="0"/>
        <v>0</v>
      </c>
      <c r="R8" s="78">
        <f t="shared" si="0"/>
        <v>0</v>
      </c>
      <c r="S8" s="78">
        <f t="shared" si="0"/>
        <v>0</v>
      </c>
      <c r="T8" s="78">
        <f t="shared" si="0"/>
        <v>0</v>
      </c>
      <c r="U8" s="78">
        <f t="shared" si="0"/>
        <v>0</v>
      </c>
      <c r="V8" s="78">
        <f t="shared" si="0"/>
        <v>0</v>
      </c>
      <c r="W8" s="78">
        <f t="shared" si="0"/>
        <v>0</v>
      </c>
      <c r="X8" s="78">
        <f t="shared" si="0"/>
        <v>0</v>
      </c>
      <c r="Y8" s="78">
        <f t="shared" si="0"/>
        <v>0</v>
      </c>
      <c r="Z8" s="78">
        <f t="shared" si="0"/>
        <v>0</v>
      </c>
      <c r="AA8" s="78">
        <f t="shared" si="0"/>
        <v>0</v>
      </c>
      <c r="AB8" s="78">
        <f t="shared" si="0"/>
        <v>0</v>
      </c>
      <c r="AC8" s="78">
        <f t="shared" si="0"/>
        <v>0</v>
      </c>
      <c r="AD8" s="78">
        <f t="shared" si="0"/>
        <v>0</v>
      </c>
      <c r="AE8" s="78">
        <f t="shared" si="0"/>
        <v>0</v>
      </c>
      <c r="AF8" s="78">
        <f t="shared" si="0"/>
        <v>0</v>
      </c>
      <c r="AG8" s="78">
        <f t="shared" si="0"/>
        <v>0</v>
      </c>
      <c r="AH8" s="78">
        <f t="shared" si="0"/>
        <v>0</v>
      </c>
      <c r="AI8" s="78">
        <f t="shared" si="0"/>
        <v>0</v>
      </c>
    </row>
    <row r="9" spans="1:35" x14ac:dyDescent="0.45">
      <c r="A9" s="12" t="s">
        <v>170</v>
      </c>
      <c r="B9" s="78">
        <f>'Start Year Taxes'!B10</f>
        <v>0.05</v>
      </c>
      <c r="C9" s="78">
        <f t="shared" si="1"/>
        <v>0.05</v>
      </c>
      <c r="D9" s="78">
        <f t="shared" si="0"/>
        <v>0.05</v>
      </c>
      <c r="E9" s="78">
        <f t="shared" si="0"/>
        <v>0.05</v>
      </c>
      <c r="F9" s="78">
        <f t="shared" si="0"/>
        <v>0.05</v>
      </c>
      <c r="G9" s="78">
        <f t="shared" si="0"/>
        <v>0.05</v>
      </c>
      <c r="H9" s="78">
        <f t="shared" si="0"/>
        <v>0.05</v>
      </c>
      <c r="I9" s="78">
        <f t="shared" si="0"/>
        <v>0.05</v>
      </c>
      <c r="J9" s="78">
        <f t="shared" si="0"/>
        <v>0.05</v>
      </c>
      <c r="K9" s="78">
        <f t="shared" si="0"/>
        <v>0.05</v>
      </c>
      <c r="L9" s="78">
        <f t="shared" si="0"/>
        <v>0.05</v>
      </c>
      <c r="M9" s="78">
        <f t="shared" si="0"/>
        <v>0.05</v>
      </c>
      <c r="N9" s="78">
        <f t="shared" si="0"/>
        <v>0.05</v>
      </c>
      <c r="O9" s="78">
        <f t="shared" si="0"/>
        <v>0.05</v>
      </c>
      <c r="P9" s="78">
        <f t="shared" si="0"/>
        <v>0.05</v>
      </c>
      <c r="Q9" s="78">
        <f t="shared" si="0"/>
        <v>0.05</v>
      </c>
      <c r="R9" s="78">
        <f t="shared" si="0"/>
        <v>0.05</v>
      </c>
      <c r="S9" s="78">
        <f t="shared" si="0"/>
        <v>0.05</v>
      </c>
      <c r="T9" s="78">
        <f t="shared" si="0"/>
        <v>0.05</v>
      </c>
      <c r="U9" s="78">
        <f t="shared" si="0"/>
        <v>0.05</v>
      </c>
      <c r="V9" s="78">
        <f t="shared" si="0"/>
        <v>0.05</v>
      </c>
      <c r="W9" s="78">
        <f t="shared" si="0"/>
        <v>0.05</v>
      </c>
      <c r="X9" s="78">
        <f t="shared" si="0"/>
        <v>0.05</v>
      </c>
      <c r="Y9" s="78">
        <f t="shared" si="0"/>
        <v>0.05</v>
      </c>
      <c r="Z9" s="78">
        <f t="shared" si="0"/>
        <v>0.05</v>
      </c>
      <c r="AA9" s="78">
        <f t="shared" si="0"/>
        <v>0.05</v>
      </c>
      <c r="AB9" s="78">
        <f t="shared" si="0"/>
        <v>0.05</v>
      </c>
      <c r="AC9" s="78">
        <f t="shared" si="0"/>
        <v>0.05</v>
      </c>
      <c r="AD9" s="78">
        <f t="shared" si="0"/>
        <v>0.05</v>
      </c>
      <c r="AE9" s="78">
        <f t="shared" si="0"/>
        <v>0.05</v>
      </c>
      <c r="AF9" s="78">
        <f t="shared" si="0"/>
        <v>0.05</v>
      </c>
      <c r="AG9" s="78">
        <f t="shared" si="0"/>
        <v>0.05</v>
      </c>
      <c r="AH9" s="78">
        <f t="shared" si="0"/>
        <v>0.05</v>
      </c>
      <c r="AI9" s="78">
        <f t="shared" ref="AI9" si="2">AH9</f>
        <v>0.05</v>
      </c>
    </row>
    <row r="10" spans="1:35" x14ac:dyDescent="0.45">
      <c r="A10" s="12" t="s">
        <v>316</v>
      </c>
      <c r="B10" s="78">
        <f>'Start Year Taxes'!B4</f>
        <v>0.49136152656008247</v>
      </c>
      <c r="C10" s="78">
        <f>B10</f>
        <v>0.49136152656008247</v>
      </c>
      <c r="D10" s="78">
        <f t="shared" ref="D10:AI17" si="3">C10</f>
        <v>0.49136152656008247</v>
      </c>
      <c r="E10" s="78">
        <f t="shared" si="3"/>
        <v>0.49136152656008247</v>
      </c>
      <c r="F10" s="78">
        <f t="shared" si="3"/>
        <v>0.49136152656008247</v>
      </c>
      <c r="G10" s="78">
        <f t="shared" si="3"/>
        <v>0.49136152656008247</v>
      </c>
      <c r="H10" s="78">
        <f t="shared" si="3"/>
        <v>0.49136152656008247</v>
      </c>
      <c r="I10" s="78">
        <f t="shared" si="3"/>
        <v>0.49136152656008247</v>
      </c>
      <c r="J10" s="78">
        <f t="shared" si="3"/>
        <v>0.49136152656008247</v>
      </c>
      <c r="K10" s="78">
        <f t="shared" si="3"/>
        <v>0.49136152656008247</v>
      </c>
      <c r="L10" s="78">
        <f t="shared" si="3"/>
        <v>0.49136152656008247</v>
      </c>
      <c r="M10" s="78">
        <f t="shared" si="3"/>
        <v>0.49136152656008247</v>
      </c>
      <c r="N10" s="78">
        <f t="shared" si="3"/>
        <v>0.49136152656008247</v>
      </c>
      <c r="O10" s="78">
        <f t="shared" si="3"/>
        <v>0.49136152656008247</v>
      </c>
      <c r="P10" s="78">
        <f t="shared" si="3"/>
        <v>0.49136152656008247</v>
      </c>
      <c r="Q10" s="78">
        <f t="shared" si="3"/>
        <v>0.49136152656008247</v>
      </c>
      <c r="R10" s="78">
        <f t="shared" si="3"/>
        <v>0.49136152656008247</v>
      </c>
      <c r="S10" s="78">
        <f t="shared" si="3"/>
        <v>0.49136152656008247</v>
      </c>
      <c r="T10" s="78">
        <f t="shared" si="3"/>
        <v>0.49136152656008247</v>
      </c>
      <c r="U10" s="78">
        <f t="shared" si="3"/>
        <v>0.49136152656008247</v>
      </c>
      <c r="V10" s="78">
        <f t="shared" si="3"/>
        <v>0.49136152656008247</v>
      </c>
      <c r="W10" s="78">
        <f t="shared" si="3"/>
        <v>0.49136152656008247</v>
      </c>
      <c r="X10" s="78">
        <f t="shared" si="3"/>
        <v>0.49136152656008247</v>
      </c>
      <c r="Y10" s="78">
        <f t="shared" si="3"/>
        <v>0.49136152656008247</v>
      </c>
      <c r="Z10" s="78">
        <f t="shared" si="3"/>
        <v>0.49136152656008247</v>
      </c>
      <c r="AA10" s="78">
        <f t="shared" si="3"/>
        <v>0.49136152656008247</v>
      </c>
      <c r="AB10" s="78">
        <f t="shared" si="3"/>
        <v>0.49136152656008247</v>
      </c>
      <c r="AC10" s="78">
        <f t="shared" si="3"/>
        <v>0.49136152656008247</v>
      </c>
      <c r="AD10" s="78">
        <f t="shared" si="3"/>
        <v>0.49136152656008247</v>
      </c>
      <c r="AE10" s="78">
        <f t="shared" si="3"/>
        <v>0.49136152656008247</v>
      </c>
      <c r="AF10" s="78">
        <f t="shared" si="3"/>
        <v>0.49136152656008247</v>
      </c>
      <c r="AG10" s="78">
        <f t="shared" si="3"/>
        <v>0.49136152656008247</v>
      </c>
      <c r="AH10" s="78">
        <f t="shared" si="3"/>
        <v>0.49136152656008247</v>
      </c>
      <c r="AI10" s="78">
        <f t="shared" si="3"/>
        <v>0.49136152656008247</v>
      </c>
    </row>
    <row r="11" spans="1:35" x14ac:dyDescent="0.45">
      <c r="A11" s="12" t="s">
        <v>317</v>
      </c>
      <c r="B11" s="78">
        <f>'Start Year Taxes'!B5</f>
        <v>0.37339233854238696</v>
      </c>
      <c r="C11" s="78">
        <f>B11</f>
        <v>0.37339233854238696</v>
      </c>
      <c r="D11" s="78">
        <f t="shared" si="3"/>
        <v>0.37339233854238696</v>
      </c>
      <c r="E11" s="78">
        <f t="shared" si="3"/>
        <v>0.37339233854238696</v>
      </c>
      <c r="F11" s="78">
        <f t="shared" si="3"/>
        <v>0.37339233854238696</v>
      </c>
      <c r="G11" s="78">
        <f t="shared" si="3"/>
        <v>0.37339233854238696</v>
      </c>
      <c r="H11" s="78">
        <f t="shared" si="3"/>
        <v>0.37339233854238696</v>
      </c>
      <c r="I11" s="78">
        <f t="shared" si="3"/>
        <v>0.37339233854238696</v>
      </c>
      <c r="J11" s="78">
        <f t="shared" si="3"/>
        <v>0.37339233854238696</v>
      </c>
      <c r="K11" s="78">
        <f t="shared" si="3"/>
        <v>0.37339233854238696</v>
      </c>
      <c r="L11" s="78">
        <f t="shared" si="3"/>
        <v>0.37339233854238696</v>
      </c>
      <c r="M11" s="78">
        <f t="shared" si="3"/>
        <v>0.37339233854238696</v>
      </c>
      <c r="N11" s="78">
        <f t="shared" si="3"/>
        <v>0.37339233854238696</v>
      </c>
      <c r="O11" s="78">
        <f t="shared" si="3"/>
        <v>0.37339233854238696</v>
      </c>
      <c r="P11" s="78">
        <f t="shared" si="3"/>
        <v>0.37339233854238696</v>
      </c>
      <c r="Q11" s="78">
        <f t="shared" si="3"/>
        <v>0.37339233854238696</v>
      </c>
      <c r="R11" s="78">
        <f t="shared" si="3"/>
        <v>0.37339233854238696</v>
      </c>
      <c r="S11" s="78">
        <f t="shared" si="3"/>
        <v>0.37339233854238696</v>
      </c>
      <c r="T11" s="78">
        <f t="shared" si="3"/>
        <v>0.37339233854238696</v>
      </c>
      <c r="U11" s="78">
        <f t="shared" si="3"/>
        <v>0.37339233854238696</v>
      </c>
      <c r="V11" s="78">
        <f t="shared" si="3"/>
        <v>0.37339233854238696</v>
      </c>
      <c r="W11" s="78">
        <f t="shared" si="3"/>
        <v>0.37339233854238696</v>
      </c>
      <c r="X11" s="78">
        <f t="shared" si="3"/>
        <v>0.37339233854238696</v>
      </c>
      <c r="Y11" s="78">
        <f t="shared" si="3"/>
        <v>0.37339233854238696</v>
      </c>
      <c r="Z11" s="78">
        <f t="shared" si="3"/>
        <v>0.37339233854238696</v>
      </c>
      <c r="AA11" s="78">
        <f t="shared" si="3"/>
        <v>0.37339233854238696</v>
      </c>
      <c r="AB11" s="78">
        <f t="shared" si="3"/>
        <v>0.37339233854238696</v>
      </c>
      <c r="AC11" s="78">
        <f t="shared" si="3"/>
        <v>0.37339233854238696</v>
      </c>
      <c r="AD11" s="78">
        <f t="shared" si="3"/>
        <v>0.37339233854238696</v>
      </c>
      <c r="AE11" s="78">
        <f t="shared" si="3"/>
        <v>0.37339233854238696</v>
      </c>
      <c r="AF11" s="78">
        <f t="shared" si="3"/>
        <v>0.37339233854238696</v>
      </c>
      <c r="AG11" s="78">
        <f t="shared" si="3"/>
        <v>0.37339233854238696</v>
      </c>
      <c r="AH11" s="78">
        <f t="shared" si="3"/>
        <v>0.37339233854238696</v>
      </c>
      <c r="AI11" s="78">
        <f t="shared" si="3"/>
        <v>0.37339233854238696</v>
      </c>
    </row>
    <row r="12" spans="1:35" x14ac:dyDescent="0.45">
      <c r="A12" s="12" t="s">
        <v>318</v>
      </c>
      <c r="B12" s="78">
        <f>'Start Year Taxes'!B7</f>
        <v>0.05</v>
      </c>
      <c r="C12" s="78">
        <f>B12</f>
        <v>0.05</v>
      </c>
      <c r="D12" s="78">
        <f t="shared" si="3"/>
        <v>0.05</v>
      </c>
      <c r="E12" s="78">
        <f t="shared" si="3"/>
        <v>0.05</v>
      </c>
      <c r="F12" s="78">
        <f t="shared" si="3"/>
        <v>0.05</v>
      </c>
      <c r="G12" s="78">
        <f t="shared" si="3"/>
        <v>0.05</v>
      </c>
      <c r="H12" s="78">
        <f t="shared" si="3"/>
        <v>0.05</v>
      </c>
      <c r="I12" s="78">
        <f t="shared" si="3"/>
        <v>0.05</v>
      </c>
      <c r="J12" s="78">
        <f t="shared" si="3"/>
        <v>0.05</v>
      </c>
      <c r="K12" s="78">
        <f t="shared" si="3"/>
        <v>0.05</v>
      </c>
      <c r="L12" s="78">
        <f t="shared" si="3"/>
        <v>0.05</v>
      </c>
      <c r="M12" s="78">
        <f t="shared" si="3"/>
        <v>0.05</v>
      </c>
      <c r="N12" s="78">
        <f t="shared" si="3"/>
        <v>0.05</v>
      </c>
      <c r="O12" s="78">
        <f t="shared" si="3"/>
        <v>0.05</v>
      </c>
      <c r="P12" s="78">
        <f t="shared" si="3"/>
        <v>0.05</v>
      </c>
      <c r="Q12" s="78">
        <f t="shared" si="3"/>
        <v>0.05</v>
      </c>
      <c r="R12" s="78">
        <f t="shared" si="3"/>
        <v>0.05</v>
      </c>
      <c r="S12" s="78">
        <f t="shared" si="3"/>
        <v>0.05</v>
      </c>
      <c r="T12" s="78">
        <f t="shared" si="3"/>
        <v>0.05</v>
      </c>
      <c r="U12" s="78">
        <f t="shared" si="3"/>
        <v>0.05</v>
      </c>
      <c r="V12" s="78">
        <f t="shared" si="3"/>
        <v>0.05</v>
      </c>
      <c r="W12" s="78">
        <f t="shared" si="3"/>
        <v>0.05</v>
      </c>
      <c r="X12" s="78">
        <f t="shared" si="3"/>
        <v>0.05</v>
      </c>
      <c r="Y12" s="78">
        <f t="shared" si="3"/>
        <v>0.05</v>
      </c>
      <c r="Z12" s="78">
        <f t="shared" si="3"/>
        <v>0.05</v>
      </c>
      <c r="AA12" s="78">
        <f t="shared" si="3"/>
        <v>0.05</v>
      </c>
      <c r="AB12" s="78">
        <f t="shared" si="3"/>
        <v>0.05</v>
      </c>
      <c r="AC12" s="78">
        <f t="shared" si="3"/>
        <v>0.05</v>
      </c>
      <c r="AD12" s="78">
        <f t="shared" si="3"/>
        <v>0.05</v>
      </c>
      <c r="AE12" s="78">
        <f t="shared" si="3"/>
        <v>0.05</v>
      </c>
      <c r="AF12" s="78">
        <f t="shared" si="3"/>
        <v>0.05</v>
      </c>
      <c r="AG12" s="78">
        <f t="shared" si="3"/>
        <v>0.05</v>
      </c>
      <c r="AH12" s="78">
        <f t="shared" si="3"/>
        <v>0.05</v>
      </c>
      <c r="AI12" s="78">
        <f t="shared" si="3"/>
        <v>0.05</v>
      </c>
    </row>
    <row r="13" spans="1:35" x14ac:dyDescent="0.45">
      <c r="A13" s="12" t="s">
        <v>49</v>
      </c>
      <c r="B13" s="78">
        <f>'Start Year Taxes'!B8</f>
        <v>0.05</v>
      </c>
      <c r="C13" s="78">
        <f>B13</f>
        <v>0.05</v>
      </c>
      <c r="D13" s="78">
        <f t="shared" si="3"/>
        <v>0.05</v>
      </c>
      <c r="E13" s="78">
        <f t="shared" si="3"/>
        <v>0.05</v>
      </c>
      <c r="F13" s="78">
        <f t="shared" si="3"/>
        <v>0.05</v>
      </c>
      <c r="G13" s="78">
        <f t="shared" si="3"/>
        <v>0.05</v>
      </c>
      <c r="H13" s="78">
        <f t="shared" si="3"/>
        <v>0.05</v>
      </c>
      <c r="I13" s="78">
        <f t="shared" si="3"/>
        <v>0.05</v>
      </c>
      <c r="J13" s="78">
        <f t="shared" si="3"/>
        <v>0.05</v>
      </c>
      <c r="K13" s="78">
        <f t="shared" si="3"/>
        <v>0.05</v>
      </c>
      <c r="L13" s="78">
        <f t="shared" si="3"/>
        <v>0.05</v>
      </c>
      <c r="M13" s="78">
        <f t="shared" si="3"/>
        <v>0.05</v>
      </c>
      <c r="N13" s="78">
        <f t="shared" si="3"/>
        <v>0.05</v>
      </c>
      <c r="O13" s="78">
        <f t="shared" si="3"/>
        <v>0.05</v>
      </c>
      <c r="P13" s="78">
        <f t="shared" si="3"/>
        <v>0.05</v>
      </c>
      <c r="Q13" s="78">
        <f t="shared" si="3"/>
        <v>0.05</v>
      </c>
      <c r="R13" s="78">
        <f t="shared" si="3"/>
        <v>0.05</v>
      </c>
      <c r="S13" s="78">
        <f t="shared" si="3"/>
        <v>0.05</v>
      </c>
      <c r="T13" s="78">
        <f t="shared" si="3"/>
        <v>0.05</v>
      </c>
      <c r="U13" s="78">
        <f t="shared" si="3"/>
        <v>0.05</v>
      </c>
      <c r="V13" s="78">
        <f t="shared" si="3"/>
        <v>0.05</v>
      </c>
      <c r="W13" s="78">
        <f t="shared" si="3"/>
        <v>0.05</v>
      </c>
      <c r="X13" s="78">
        <f t="shared" si="3"/>
        <v>0.05</v>
      </c>
      <c r="Y13" s="78">
        <f t="shared" si="3"/>
        <v>0.05</v>
      </c>
      <c r="Z13" s="78">
        <f t="shared" si="3"/>
        <v>0.05</v>
      </c>
      <c r="AA13" s="78">
        <f t="shared" si="3"/>
        <v>0.05</v>
      </c>
      <c r="AB13" s="78">
        <f t="shared" si="3"/>
        <v>0.05</v>
      </c>
      <c r="AC13" s="78">
        <f t="shared" si="3"/>
        <v>0.05</v>
      </c>
      <c r="AD13" s="78">
        <f t="shared" si="3"/>
        <v>0.05</v>
      </c>
      <c r="AE13" s="78">
        <f t="shared" si="3"/>
        <v>0.05</v>
      </c>
      <c r="AF13" s="78">
        <f t="shared" si="3"/>
        <v>0.05</v>
      </c>
      <c r="AG13" s="78">
        <f t="shared" si="3"/>
        <v>0.05</v>
      </c>
      <c r="AH13" s="78">
        <f t="shared" si="3"/>
        <v>0.05</v>
      </c>
      <c r="AI13" s="78">
        <f t="shared" si="3"/>
        <v>0.05</v>
      </c>
    </row>
    <row r="14" spans="1:35" x14ac:dyDescent="0.45">
      <c r="A14" s="12" t="s">
        <v>1222</v>
      </c>
      <c r="B14" s="78">
        <f>'Start Year Taxes'!B6</f>
        <v>0.10387508175277957</v>
      </c>
      <c r="C14" s="78">
        <f>B14</f>
        <v>0.10387508175277957</v>
      </c>
      <c r="D14" s="78">
        <f t="shared" si="3"/>
        <v>0.10387508175277957</v>
      </c>
      <c r="E14" s="78">
        <f t="shared" si="3"/>
        <v>0.10387508175277957</v>
      </c>
      <c r="F14" s="78">
        <f t="shared" si="3"/>
        <v>0.10387508175277957</v>
      </c>
      <c r="G14" s="78">
        <f t="shared" si="3"/>
        <v>0.10387508175277957</v>
      </c>
      <c r="H14" s="78">
        <f t="shared" si="3"/>
        <v>0.10387508175277957</v>
      </c>
      <c r="I14" s="78">
        <f t="shared" si="3"/>
        <v>0.10387508175277957</v>
      </c>
      <c r="J14" s="78">
        <f t="shared" si="3"/>
        <v>0.10387508175277957</v>
      </c>
      <c r="K14" s="78">
        <f t="shared" si="3"/>
        <v>0.10387508175277957</v>
      </c>
      <c r="L14" s="78">
        <f t="shared" si="3"/>
        <v>0.10387508175277957</v>
      </c>
      <c r="M14" s="78">
        <f t="shared" si="3"/>
        <v>0.10387508175277957</v>
      </c>
      <c r="N14" s="78">
        <f t="shared" si="3"/>
        <v>0.10387508175277957</v>
      </c>
      <c r="O14" s="78">
        <f t="shared" si="3"/>
        <v>0.10387508175277957</v>
      </c>
      <c r="P14" s="78">
        <f t="shared" si="3"/>
        <v>0.10387508175277957</v>
      </c>
      <c r="Q14" s="78">
        <f t="shared" si="3"/>
        <v>0.10387508175277957</v>
      </c>
      <c r="R14" s="78">
        <f t="shared" si="3"/>
        <v>0.10387508175277957</v>
      </c>
      <c r="S14" s="78">
        <f t="shared" si="3"/>
        <v>0.10387508175277957</v>
      </c>
      <c r="T14" s="78">
        <f t="shared" si="3"/>
        <v>0.10387508175277957</v>
      </c>
      <c r="U14" s="78">
        <f t="shared" si="3"/>
        <v>0.10387508175277957</v>
      </c>
      <c r="V14" s="78">
        <f t="shared" si="3"/>
        <v>0.10387508175277957</v>
      </c>
      <c r="W14" s="78">
        <f t="shared" si="3"/>
        <v>0.10387508175277957</v>
      </c>
      <c r="X14" s="78">
        <f t="shared" si="3"/>
        <v>0.10387508175277957</v>
      </c>
      <c r="Y14" s="78">
        <f t="shared" si="3"/>
        <v>0.10387508175277957</v>
      </c>
      <c r="Z14" s="78">
        <f t="shared" si="3"/>
        <v>0.10387508175277957</v>
      </c>
      <c r="AA14" s="78">
        <f t="shared" si="3"/>
        <v>0.10387508175277957</v>
      </c>
      <c r="AB14" s="78">
        <f t="shared" si="3"/>
        <v>0.10387508175277957</v>
      </c>
      <c r="AC14" s="78">
        <f t="shared" si="3"/>
        <v>0.10387508175277957</v>
      </c>
      <c r="AD14" s="78">
        <f t="shared" si="3"/>
        <v>0.10387508175277957</v>
      </c>
      <c r="AE14" s="78">
        <f t="shared" si="3"/>
        <v>0.10387508175277957</v>
      </c>
      <c r="AF14" s="78">
        <f t="shared" si="3"/>
        <v>0.10387508175277957</v>
      </c>
      <c r="AG14" s="78">
        <f t="shared" si="3"/>
        <v>0.10387508175277957</v>
      </c>
      <c r="AH14" s="78">
        <f t="shared" si="3"/>
        <v>0.10387508175277957</v>
      </c>
      <c r="AI14" s="78">
        <f t="shared" si="3"/>
        <v>0.10387508175277957</v>
      </c>
    </row>
    <row r="15" spans="1:35" x14ac:dyDescent="0.45">
      <c r="A15" s="12" t="s">
        <v>51</v>
      </c>
      <c r="B15" s="78">
        <v>0</v>
      </c>
      <c r="C15" s="78">
        <f t="shared" ref="C15:C17" si="4">B15</f>
        <v>0</v>
      </c>
      <c r="D15" s="78">
        <f t="shared" si="3"/>
        <v>0</v>
      </c>
      <c r="E15" s="78">
        <f t="shared" si="3"/>
        <v>0</v>
      </c>
      <c r="F15" s="78">
        <f t="shared" si="3"/>
        <v>0</v>
      </c>
      <c r="G15" s="78">
        <f t="shared" si="3"/>
        <v>0</v>
      </c>
      <c r="H15" s="78">
        <f t="shared" si="3"/>
        <v>0</v>
      </c>
      <c r="I15" s="78">
        <f t="shared" si="3"/>
        <v>0</v>
      </c>
      <c r="J15" s="78">
        <f t="shared" si="3"/>
        <v>0</v>
      </c>
      <c r="K15" s="78">
        <f t="shared" si="3"/>
        <v>0</v>
      </c>
      <c r="L15" s="78">
        <f t="shared" si="3"/>
        <v>0</v>
      </c>
      <c r="M15" s="78">
        <f t="shared" si="3"/>
        <v>0</v>
      </c>
      <c r="N15" s="78">
        <f t="shared" si="3"/>
        <v>0</v>
      </c>
      <c r="O15" s="78">
        <f t="shared" si="3"/>
        <v>0</v>
      </c>
      <c r="P15" s="78">
        <f t="shared" si="3"/>
        <v>0</v>
      </c>
      <c r="Q15" s="78">
        <f t="shared" si="3"/>
        <v>0</v>
      </c>
      <c r="R15" s="78">
        <f t="shared" si="3"/>
        <v>0</v>
      </c>
      <c r="S15" s="78">
        <f t="shared" si="3"/>
        <v>0</v>
      </c>
      <c r="T15" s="78">
        <f t="shared" si="3"/>
        <v>0</v>
      </c>
      <c r="U15" s="78">
        <f t="shared" si="3"/>
        <v>0</v>
      </c>
      <c r="V15" s="78">
        <f t="shared" si="3"/>
        <v>0</v>
      </c>
      <c r="W15" s="78">
        <f t="shared" si="3"/>
        <v>0</v>
      </c>
      <c r="X15" s="78">
        <f t="shared" si="3"/>
        <v>0</v>
      </c>
      <c r="Y15" s="78">
        <f t="shared" si="3"/>
        <v>0</v>
      </c>
      <c r="Z15" s="78">
        <f t="shared" si="3"/>
        <v>0</v>
      </c>
      <c r="AA15" s="78">
        <f t="shared" si="3"/>
        <v>0</v>
      </c>
      <c r="AB15" s="78">
        <f t="shared" si="3"/>
        <v>0</v>
      </c>
      <c r="AC15" s="78">
        <f t="shared" si="3"/>
        <v>0</v>
      </c>
      <c r="AD15" s="78">
        <f t="shared" si="3"/>
        <v>0</v>
      </c>
      <c r="AE15" s="78">
        <f t="shared" si="3"/>
        <v>0</v>
      </c>
      <c r="AF15" s="78">
        <f t="shared" si="3"/>
        <v>0</v>
      </c>
      <c r="AG15" s="78">
        <f t="shared" si="3"/>
        <v>0</v>
      </c>
      <c r="AH15" s="78">
        <f t="shared" si="3"/>
        <v>0</v>
      </c>
      <c r="AI15" s="78">
        <f t="shared" si="3"/>
        <v>0</v>
      </c>
    </row>
    <row r="16" spans="1:35" x14ac:dyDescent="0.45">
      <c r="A16" s="12" t="s">
        <v>1224</v>
      </c>
      <c r="B16" s="78">
        <f>0</f>
        <v>0</v>
      </c>
      <c r="C16" s="78">
        <f t="shared" si="4"/>
        <v>0</v>
      </c>
      <c r="D16" s="78">
        <f t="shared" si="3"/>
        <v>0</v>
      </c>
      <c r="E16" s="78">
        <f t="shared" si="3"/>
        <v>0</v>
      </c>
      <c r="F16" s="78">
        <f t="shared" si="3"/>
        <v>0</v>
      </c>
      <c r="G16" s="78">
        <f t="shared" si="3"/>
        <v>0</v>
      </c>
      <c r="H16" s="78">
        <f t="shared" si="3"/>
        <v>0</v>
      </c>
      <c r="I16" s="78">
        <f t="shared" si="3"/>
        <v>0</v>
      </c>
      <c r="J16" s="78">
        <f t="shared" si="3"/>
        <v>0</v>
      </c>
      <c r="K16" s="78">
        <f t="shared" si="3"/>
        <v>0</v>
      </c>
      <c r="L16" s="78">
        <f t="shared" si="3"/>
        <v>0</v>
      </c>
      <c r="M16" s="78">
        <f t="shared" si="3"/>
        <v>0</v>
      </c>
      <c r="N16" s="78">
        <f t="shared" si="3"/>
        <v>0</v>
      </c>
      <c r="O16" s="78">
        <f t="shared" si="3"/>
        <v>0</v>
      </c>
      <c r="P16" s="78">
        <f t="shared" si="3"/>
        <v>0</v>
      </c>
      <c r="Q16" s="78">
        <f t="shared" si="3"/>
        <v>0</v>
      </c>
      <c r="R16" s="78">
        <f t="shared" si="3"/>
        <v>0</v>
      </c>
      <c r="S16" s="78">
        <f t="shared" si="3"/>
        <v>0</v>
      </c>
      <c r="T16" s="78">
        <f t="shared" si="3"/>
        <v>0</v>
      </c>
      <c r="U16" s="78">
        <f t="shared" si="3"/>
        <v>0</v>
      </c>
      <c r="V16" s="78">
        <f t="shared" si="3"/>
        <v>0</v>
      </c>
      <c r="W16" s="78">
        <f t="shared" si="3"/>
        <v>0</v>
      </c>
      <c r="X16" s="78">
        <f t="shared" si="3"/>
        <v>0</v>
      </c>
      <c r="Y16" s="78">
        <f t="shared" si="3"/>
        <v>0</v>
      </c>
      <c r="Z16" s="78">
        <f t="shared" si="3"/>
        <v>0</v>
      </c>
      <c r="AA16" s="78">
        <f t="shared" si="3"/>
        <v>0</v>
      </c>
      <c r="AB16" s="78">
        <f t="shared" si="3"/>
        <v>0</v>
      </c>
      <c r="AC16" s="78">
        <f t="shared" si="3"/>
        <v>0</v>
      </c>
      <c r="AD16" s="78">
        <f t="shared" si="3"/>
        <v>0</v>
      </c>
      <c r="AE16" s="78">
        <f t="shared" si="3"/>
        <v>0</v>
      </c>
      <c r="AF16" s="78">
        <f t="shared" si="3"/>
        <v>0</v>
      </c>
      <c r="AG16" s="78">
        <f t="shared" si="3"/>
        <v>0</v>
      </c>
      <c r="AH16" s="78">
        <f t="shared" si="3"/>
        <v>0</v>
      </c>
      <c r="AI16" s="78">
        <f t="shared" si="3"/>
        <v>0</v>
      </c>
    </row>
    <row r="17" spans="1:35" x14ac:dyDescent="0.45">
      <c r="A17" s="12" t="s">
        <v>320</v>
      </c>
      <c r="B17" s="78">
        <f>'Start Year Taxes'!B11</f>
        <v>0.19727706611116066</v>
      </c>
      <c r="C17" s="78">
        <f t="shared" si="4"/>
        <v>0.19727706611116066</v>
      </c>
      <c r="D17" s="78">
        <f t="shared" si="3"/>
        <v>0.19727706611116066</v>
      </c>
      <c r="E17" s="78">
        <f t="shared" si="3"/>
        <v>0.19727706611116066</v>
      </c>
      <c r="F17" s="78">
        <f t="shared" si="3"/>
        <v>0.19727706611116066</v>
      </c>
      <c r="G17" s="78">
        <f t="shared" si="3"/>
        <v>0.19727706611116066</v>
      </c>
      <c r="H17" s="78">
        <f t="shared" si="3"/>
        <v>0.19727706611116066</v>
      </c>
      <c r="I17" s="78">
        <f t="shared" si="3"/>
        <v>0.19727706611116066</v>
      </c>
      <c r="J17" s="78">
        <f t="shared" si="3"/>
        <v>0.19727706611116066</v>
      </c>
      <c r="K17" s="78">
        <f t="shared" si="3"/>
        <v>0.19727706611116066</v>
      </c>
      <c r="L17" s="78">
        <f t="shared" si="3"/>
        <v>0.19727706611116066</v>
      </c>
      <c r="M17" s="78">
        <f t="shared" si="3"/>
        <v>0.19727706611116066</v>
      </c>
      <c r="N17" s="78">
        <f t="shared" si="3"/>
        <v>0.19727706611116066</v>
      </c>
      <c r="O17" s="78">
        <f t="shared" si="3"/>
        <v>0.19727706611116066</v>
      </c>
      <c r="P17" s="78">
        <f t="shared" si="3"/>
        <v>0.19727706611116066</v>
      </c>
      <c r="Q17" s="78">
        <f t="shared" si="3"/>
        <v>0.19727706611116066</v>
      </c>
      <c r="R17" s="78">
        <f t="shared" si="3"/>
        <v>0.19727706611116066</v>
      </c>
      <c r="S17" s="78">
        <f t="shared" si="3"/>
        <v>0.19727706611116066</v>
      </c>
      <c r="T17" s="78">
        <f t="shared" si="3"/>
        <v>0.19727706611116066</v>
      </c>
      <c r="U17" s="78">
        <f t="shared" si="3"/>
        <v>0.19727706611116066</v>
      </c>
      <c r="V17" s="78">
        <f t="shared" si="3"/>
        <v>0.19727706611116066</v>
      </c>
      <c r="W17" s="78">
        <f t="shared" si="3"/>
        <v>0.19727706611116066</v>
      </c>
      <c r="X17" s="78">
        <f t="shared" si="3"/>
        <v>0.19727706611116066</v>
      </c>
      <c r="Y17" s="78">
        <f t="shared" si="3"/>
        <v>0.19727706611116066</v>
      </c>
      <c r="Z17" s="78">
        <f t="shared" si="3"/>
        <v>0.19727706611116066</v>
      </c>
      <c r="AA17" s="78">
        <f t="shared" si="3"/>
        <v>0.19727706611116066</v>
      </c>
      <c r="AB17" s="78">
        <f t="shared" si="3"/>
        <v>0.19727706611116066</v>
      </c>
      <c r="AC17" s="78">
        <f t="shared" si="3"/>
        <v>0.19727706611116066</v>
      </c>
      <c r="AD17" s="78">
        <f t="shared" si="3"/>
        <v>0.19727706611116066</v>
      </c>
      <c r="AE17" s="78">
        <f t="shared" si="3"/>
        <v>0.19727706611116066</v>
      </c>
      <c r="AF17" s="78">
        <f t="shared" si="3"/>
        <v>0.19727706611116066</v>
      </c>
      <c r="AG17" s="78">
        <f t="shared" si="3"/>
        <v>0.19727706611116066</v>
      </c>
      <c r="AH17" s="78">
        <f t="shared" si="3"/>
        <v>0.19727706611116066</v>
      </c>
      <c r="AI17" s="78">
        <f t="shared" ref="D17:AI22" si="5">AH17</f>
        <v>0.19727706611116066</v>
      </c>
    </row>
    <row r="18" spans="1:35" x14ac:dyDescent="0.45">
      <c r="A18" s="12" t="s">
        <v>321</v>
      </c>
      <c r="B18" s="78">
        <f>'Start Year Taxes'!B12</f>
        <v>4.9553227013645E-2</v>
      </c>
      <c r="C18" s="78">
        <f>B18</f>
        <v>4.9553227013645E-2</v>
      </c>
      <c r="D18" s="78">
        <f t="shared" si="5"/>
        <v>4.9553227013645E-2</v>
      </c>
      <c r="E18" s="78">
        <f t="shared" si="5"/>
        <v>4.9553227013645E-2</v>
      </c>
      <c r="F18" s="78">
        <f t="shared" si="5"/>
        <v>4.9553227013645E-2</v>
      </c>
      <c r="G18" s="78">
        <f t="shared" si="5"/>
        <v>4.9553227013645E-2</v>
      </c>
      <c r="H18" s="78">
        <f t="shared" si="5"/>
        <v>4.9553227013645E-2</v>
      </c>
      <c r="I18" s="78">
        <f t="shared" si="5"/>
        <v>4.9553227013645E-2</v>
      </c>
      <c r="J18" s="78">
        <f t="shared" si="5"/>
        <v>4.9553227013645E-2</v>
      </c>
      <c r="K18" s="78">
        <f t="shared" si="5"/>
        <v>4.9553227013645E-2</v>
      </c>
      <c r="L18" s="78">
        <f t="shared" si="5"/>
        <v>4.9553227013645E-2</v>
      </c>
      <c r="M18" s="78">
        <f t="shared" si="5"/>
        <v>4.9553227013645E-2</v>
      </c>
      <c r="N18" s="78">
        <f t="shared" si="5"/>
        <v>4.9553227013645E-2</v>
      </c>
      <c r="O18" s="78">
        <f t="shared" si="5"/>
        <v>4.9553227013645E-2</v>
      </c>
      <c r="P18" s="78">
        <f t="shared" si="5"/>
        <v>4.9553227013645E-2</v>
      </c>
      <c r="Q18" s="78">
        <f t="shared" si="5"/>
        <v>4.9553227013645E-2</v>
      </c>
      <c r="R18" s="78">
        <f t="shared" si="5"/>
        <v>4.9553227013645E-2</v>
      </c>
      <c r="S18" s="78">
        <f t="shared" si="5"/>
        <v>4.9553227013645E-2</v>
      </c>
      <c r="T18" s="78">
        <f t="shared" si="5"/>
        <v>4.9553227013645E-2</v>
      </c>
      <c r="U18" s="78">
        <f t="shared" si="5"/>
        <v>4.9553227013645E-2</v>
      </c>
      <c r="V18" s="78">
        <f t="shared" si="5"/>
        <v>4.9553227013645E-2</v>
      </c>
      <c r="W18" s="78">
        <f t="shared" si="5"/>
        <v>4.9553227013645E-2</v>
      </c>
      <c r="X18" s="78">
        <f t="shared" si="5"/>
        <v>4.9553227013645E-2</v>
      </c>
      <c r="Y18" s="78">
        <f t="shared" si="5"/>
        <v>4.9553227013645E-2</v>
      </c>
      <c r="Z18" s="78">
        <f t="shared" si="5"/>
        <v>4.9553227013645E-2</v>
      </c>
      <c r="AA18" s="78">
        <f t="shared" si="5"/>
        <v>4.9553227013645E-2</v>
      </c>
      <c r="AB18" s="78">
        <f t="shared" si="5"/>
        <v>4.9553227013645E-2</v>
      </c>
      <c r="AC18" s="78">
        <f t="shared" si="5"/>
        <v>4.9553227013645E-2</v>
      </c>
      <c r="AD18" s="78">
        <f t="shared" si="5"/>
        <v>4.9553227013645E-2</v>
      </c>
      <c r="AE18" s="78">
        <f t="shared" si="5"/>
        <v>4.9553227013645E-2</v>
      </c>
      <c r="AF18" s="78">
        <f t="shared" si="5"/>
        <v>4.9553227013645E-2</v>
      </c>
      <c r="AG18" s="78">
        <f t="shared" si="5"/>
        <v>4.9553227013645E-2</v>
      </c>
      <c r="AH18" s="78">
        <f t="shared" si="5"/>
        <v>4.9553227013645E-2</v>
      </c>
      <c r="AI18" s="78">
        <f t="shared" si="5"/>
        <v>4.9553227013645E-2</v>
      </c>
    </row>
    <row r="19" spans="1:35" x14ac:dyDescent="0.45">
      <c r="A19" s="12" t="s">
        <v>322</v>
      </c>
      <c r="B19" s="78">
        <f>'Start Year Taxes'!B13</f>
        <v>0.18</v>
      </c>
      <c r="C19" s="78">
        <f>B19</f>
        <v>0.18</v>
      </c>
      <c r="D19" s="78">
        <f t="shared" si="5"/>
        <v>0.18</v>
      </c>
      <c r="E19" s="78">
        <f t="shared" si="5"/>
        <v>0.18</v>
      </c>
      <c r="F19" s="78">
        <f t="shared" si="5"/>
        <v>0.18</v>
      </c>
      <c r="G19" s="78">
        <f t="shared" si="5"/>
        <v>0.18</v>
      </c>
      <c r="H19" s="78">
        <f t="shared" si="5"/>
        <v>0.18</v>
      </c>
      <c r="I19" s="78">
        <f t="shared" si="5"/>
        <v>0.18</v>
      </c>
      <c r="J19" s="78">
        <f t="shared" si="5"/>
        <v>0.18</v>
      </c>
      <c r="K19" s="78">
        <f t="shared" si="5"/>
        <v>0.18</v>
      </c>
      <c r="L19" s="78">
        <f t="shared" si="5"/>
        <v>0.18</v>
      </c>
      <c r="M19" s="78">
        <f t="shared" si="5"/>
        <v>0.18</v>
      </c>
      <c r="N19" s="78">
        <f t="shared" si="5"/>
        <v>0.18</v>
      </c>
      <c r="O19" s="78">
        <f t="shared" si="5"/>
        <v>0.18</v>
      </c>
      <c r="P19" s="78">
        <f t="shared" si="5"/>
        <v>0.18</v>
      </c>
      <c r="Q19" s="78">
        <f t="shared" si="5"/>
        <v>0.18</v>
      </c>
      <c r="R19" s="78">
        <f t="shared" si="5"/>
        <v>0.18</v>
      </c>
      <c r="S19" s="78">
        <f t="shared" si="5"/>
        <v>0.18</v>
      </c>
      <c r="T19" s="78">
        <f t="shared" si="5"/>
        <v>0.18</v>
      </c>
      <c r="U19" s="78">
        <f t="shared" si="5"/>
        <v>0.18</v>
      </c>
      <c r="V19" s="78">
        <f t="shared" si="5"/>
        <v>0.18</v>
      </c>
      <c r="W19" s="78">
        <f t="shared" si="5"/>
        <v>0.18</v>
      </c>
      <c r="X19" s="78">
        <f t="shared" si="5"/>
        <v>0.18</v>
      </c>
      <c r="Y19" s="78">
        <f t="shared" si="5"/>
        <v>0.18</v>
      </c>
      <c r="Z19" s="78">
        <f t="shared" si="5"/>
        <v>0.18</v>
      </c>
      <c r="AA19" s="78">
        <f t="shared" si="5"/>
        <v>0.18</v>
      </c>
      <c r="AB19" s="78">
        <f t="shared" si="5"/>
        <v>0.18</v>
      </c>
      <c r="AC19" s="78">
        <f t="shared" si="5"/>
        <v>0.18</v>
      </c>
      <c r="AD19" s="78">
        <f t="shared" si="5"/>
        <v>0.18</v>
      </c>
      <c r="AE19" s="78">
        <f t="shared" si="5"/>
        <v>0.18</v>
      </c>
      <c r="AF19" s="78">
        <f t="shared" si="5"/>
        <v>0.18</v>
      </c>
      <c r="AG19" s="78">
        <f t="shared" si="5"/>
        <v>0.18</v>
      </c>
      <c r="AH19" s="78">
        <f t="shared" si="5"/>
        <v>0.18</v>
      </c>
      <c r="AI19" s="78">
        <f t="shared" si="5"/>
        <v>0.18</v>
      </c>
    </row>
    <row r="20" spans="1:35" x14ac:dyDescent="0.45">
      <c r="A20" s="12" t="s">
        <v>323</v>
      </c>
      <c r="B20" s="78">
        <f>'Start Year Taxes'!B14</f>
        <v>0.05</v>
      </c>
      <c r="C20" s="78">
        <f>B20</f>
        <v>0.05</v>
      </c>
      <c r="D20" s="78">
        <f t="shared" si="5"/>
        <v>0.05</v>
      </c>
      <c r="E20" s="78">
        <f t="shared" si="5"/>
        <v>0.05</v>
      </c>
      <c r="F20" s="78">
        <f t="shared" si="5"/>
        <v>0.05</v>
      </c>
      <c r="G20" s="78">
        <f t="shared" si="5"/>
        <v>0.05</v>
      </c>
      <c r="H20" s="78">
        <f t="shared" si="5"/>
        <v>0.05</v>
      </c>
      <c r="I20" s="78">
        <f t="shared" si="5"/>
        <v>0.05</v>
      </c>
      <c r="J20" s="78">
        <f t="shared" si="5"/>
        <v>0.05</v>
      </c>
      <c r="K20" s="78">
        <f t="shared" si="5"/>
        <v>0.05</v>
      </c>
      <c r="L20" s="78">
        <f t="shared" si="5"/>
        <v>0.05</v>
      </c>
      <c r="M20" s="78">
        <f t="shared" si="5"/>
        <v>0.05</v>
      </c>
      <c r="N20" s="78">
        <f t="shared" si="5"/>
        <v>0.05</v>
      </c>
      <c r="O20" s="78">
        <f t="shared" si="5"/>
        <v>0.05</v>
      </c>
      <c r="P20" s="78">
        <f t="shared" si="5"/>
        <v>0.05</v>
      </c>
      <c r="Q20" s="78">
        <f t="shared" si="5"/>
        <v>0.05</v>
      </c>
      <c r="R20" s="78">
        <f t="shared" si="5"/>
        <v>0.05</v>
      </c>
      <c r="S20" s="78">
        <f t="shared" si="5"/>
        <v>0.05</v>
      </c>
      <c r="T20" s="78">
        <f t="shared" si="5"/>
        <v>0.05</v>
      </c>
      <c r="U20" s="78">
        <f t="shared" si="5"/>
        <v>0.05</v>
      </c>
      <c r="V20" s="78">
        <f t="shared" si="5"/>
        <v>0.05</v>
      </c>
      <c r="W20" s="78">
        <f t="shared" si="5"/>
        <v>0.05</v>
      </c>
      <c r="X20" s="78">
        <f t="shared" si="5"/>
        <v>0.05</v>
      </c>
      <c r="Y20" s="78">
        <f t="shared" si="5"/>
        <v>0.05</v>
      </c>
      <c r="Z20" s="78">
        <f t="shared" si="5"/>
        <v>0.05</v>
      </c>
      <c r="AA20" s="78">
        <f t="shared" si="5"/>
        <v>0.05</v>
      </c>
      <c r="AB20" s="78">
        <f t="shared" si="5"/>
        <v>0.05</v>
      </c>
      <c r="AC20" s="78">
        <f t="shared" si="5"/>
        <v>0.05</v>
      </c>
      <c r="AD20" s="78">
        <f t="shared" si="5"/>
        <v>0.05</v>
      </c>
      <c r="AE20" s="78">
        <f t="shared" si="5"/>
        <v>0.05</v>
      </c>
      <c r="AF20" s="78">
        <f t="shared" si="5"/>
        <v>0.05</v>
      </c>
      <c r="AG20" s="78">
        <f t="shared" si="5"/>
        <v>0.05</v>
      </c>
      <c r="AH20" s="78">
        <f t="shared" si="5"/>
        <v>0.05</v>
      </c>
      <c r="AI20" s="78">
        <f t="shared" si="5"/>
        <v>0.05</v>
      </c>
    </row>
    <row r="21" spans="1:35" x14ac:dyDescent="0.45">
      <c r="A21" s="12" t="s">
        <v>734</v>
      </c>
      <c r="B21" s="78">
        <f>'Start Year Taxes'!B15</f>
        <v>0</v>
      </c>
      <c r="C21" s="78">
        <f>B21</f>
        <v>0</v>
      </c>
      <c r="D21" s="78">
        <f t="shared" si="5"/>
        <v>0</v>
      </c>
      <c r="E21" s="78">
        <f t="shared" si="5"/>
        <v>0</v>
      </c>
      <c r="F21" s="78">
        <f t="shared" si="5"/>
        <v>0</v>
      </c>
      <c r="G21" s="78">
        <f t="shared" si="5"/>
        <v>0</v>
      </c>
      <c r="H21" s="78">
        <f t="shared" si="5"/>
        <v>0</v>
      </c>
      <c r="I21" s="78">
        <f t="shared" si="5"/>
        <v>0</v>
      </c>
      <c r="J21" s="78">
        <f t="shared" si="5"/>
        <v>0</v>
      </c>
      <c r="K21" s="78">
        <f t="shared" si="5"/>
        <v>0</v>
      </c>
      <c r="L21" s="78">
        <f t="shared" si="5"/>
        <v>0</v>
      </c>
      <c r="M21" s="78">
        <f t="shared" si="5"/>
        <v>0</v>
      </c>
      <c r="N21" s="78">
        <f t="shared" si="5"/>
        <v>0</v>
      </c>
      <c r="O21" s="78">
        <f t="shared" si="5"/>
        <v>0</v>
      </c>
      <c r="P21" s="78">
        <f t="shared" si="5"/>
        <v>0</v>
      </c>
      <c r="Q21" s="78">
        <f t="shared" si="5"/>
        <v>0</v>
      </c>
      <c r="R21" s="78">
        <f t="shared" si="5"/>
        <v>0</v>
      </c>
      <c r="S21" s="78">
        <f t="shared" si="5"/>
        <v>0</v>
      </c>
      <c r="T21" s="78">
        <f t="shared" si="5"/>
        <v>0</v>
      </c>
      <c r="U21" s="78">
        <f t="shared" si="5"/>
        <v>0</v>
      </c>
      <c r="V21" s="78">
        <f t="shared" si="5"/>
        <v>0</v>
      </c>
      <c r="W21" s="78">
        <f t="shared" si="5"/>
        <v>0</v>
      </c>
      <c r="X21" s="78">
        <f t="shared" si="5"/>
        <v>0</v>
      </c>
      <c r="Y21" s="78">
        <f t="shared" si="5"/>
        <v>0</v>
      </c>
      <c r="Z21" s="78">
        <f t="shared" si="5"/>
        <v>0</v>
      </c>
      <c r="AA21" s="78">
        <f t="shared" si="5"/>
        <v>0</v>
      </c>
      <c r="AB21" s="78">
        <f t="shared" si="5"/>
        <v>0</v>
      </c>
      <c r="AC21" s="78">
        <f t="shared" si="5"/>
        <v>0</v>
      </c>
      <c r="AD21" s="78">
        <f t="shared" si="5"/>
        <v>0</v>
      </c>
      <c r="AE21" s="78">
        <f t="shared" si="5"/>
        <v>0</v>
      </c>
      <c r="AF21" s="78">
        <f t="shared" si="5"/>
        <v>0</v>
      </c>
      <c r="AG21" s="78">
        <f t="shared" si="5"/>
        <v>0</v>
      </c>
      <c r="AH21" s="78">
        <f t="shared" si="5"/>
        <v>0</v>
      </c>
      <c r="AI21" s="78">
        <f t="shared" si="5"/>
        <v>0</v>
      </c>
    </row>
    <row r="22" spans="1:35" x14ac:dyDescent="0.45">
      <c r="A22" s="12" t="s">
        <v>259</v>
      </c>
      <c r="B22" s="78">
        <f>'Start Year Taxes'!B16</f>
        <v>0</v>
      </c>
      <c r="C22" s="78">
        <f>B22</f>
        <v>0</v>
      </c>
      <c r="D22" s="78">
        <f t="shared" si="5"/>
        <v>0</v>
      </c>
      <c r="E22" s="78">
        <f t="shared" si="5"/>
        <v>0</v>
      </c>
      <c r="F22" s="78">
        <f t="shared" si="5"/>
        <v>0</v>
      </c>
      <c r="G22" s="78">
        <f t="shared" si="5"/>
        <v>0</v>
      </c>
      <c r="H22" s="78">
        <f t="shared" si="5"/>
        <v>0</v>
      </c>
      <c r="I22" s="78">
        <f t="shared" si="5"/>
        <v>0</v>
      </c>
      <c r="J22" s="78">
        <f t="shared" si="5"/>
        <v>0</v>
      </c>
      <c r="K22" s="78">
        <f t="shared" si="5"/>
        <v>0</v>
      </c>
      <c r="L22" s="78">
        <f t="shared" si="5"/>
        <v>0</v>
      </c>
      <c r="M22" s="78">
        <f t="shared" si="5"/>
        <v>0</v>
      </c>
      <c r="N22" s="78">
        <f t="shared" si="5"/>
        <v>0</v>
      </c>
      <c r="O22" s="78">
        <f t="shared" si="5"/>
        <v>0</v>
      </c>
      <c r="P22" s="78">
        <f t="shared" si="5"/>
        <v>0</v>
      </c>
      <c r="Q22" s="78">
        <f t="shared" si="5"/>
        <v>0</v>
      </c>
      <c r="R22" s="78">
        <f t="shared" si="5"/>
        <v>0</v>
      </c>
      <c r="S22" s="78">
        <f t="shared" si="5"/>
        <v>0</v>
      </c>
      <c r="T22" s="78">
        <f t="shared" si="5"/>
        <v>0</v>
      </c>
      <c r="U22" s="78">
        <f t="shared" si="5"/>
        <v>0</v>
      </c>
      <c r="V22" s="78">
        <f t="shared" si="5"/>
        <v>0</v>
      </c>
      <c r="W22" s="78">
        <f t="shared" si="5"/>
        <v>0</v>
      </c>
      <c r="X22" s="78">
        <f t="shared" si="5"/>
        <v>0</v>
      </c>
      <c r="Y22" s="78">
        <f t="shared" si="5"/>
        <v>0</v>
      </c>
      <c r="Z22" s="78">
        <f t="shared" si="5"/>
        <v>0</v>
      </c>
      <c r="AA22" s="78">
        <f t="shared" si="5"/>
        <v>0</v>
      </c>
      <c r="AB22" s="78">
        <f t="shared" si="5"/>
        <v>0</v>
      </c>
      <c r="AC22" s="78">
        <f t="shared" si="5"/>
        <v>0</v>
      </c>
      <c r="AD22" s="78">
        <f t="shared" si="5"/>
        <v>0</v>
      </c>
      <c r="AE22" s="78">
        <f t="shared" si="5"/>
        <v>0</v>
      </c>
      <c r="AF22" s="78">
        <f t="shared" si="5"/>
        <v>0</v>
      </c>
      <c r="AG22" s="78">
        <f t="shared" si="5"/>
        <v>0</v>
      </c>
      <c r="AH22" s="78">
        <f t="shared" si="5"/>
        <v>0</v>
      </c>
      <c r="AI22" s="78">
        <f t="shared" si="5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77"/>
  <sheetViews>
    <sheetView workbookViewId="0"/>
    <sheetView workbookViewId="1"/>
  </sheetViews>
  <sheetFormatPr defaultColWidth="9.1328125" defaultRowHeight="14.25" x14ac:dyDescent="0.45"/>
  <cols>
    <col min="1" max="1" width="26" style="11" customWidth="1"/>
    <col min="2" max="2" width="21.265625" style="11" customWidth="1"/>
    <col min="3" max="3" width="22.59765625" style="11" customWidth="1"/>
    <col min="4" max="4" width="9.1328125" style="11"/>
    <col min="5" max="5" width="9.1328125" style="11" customWidth="1"/>
    <col min="6" max="16384" width="9.1328125" style="11"/>
  </cols>
  <sheetData>
    <row r="1" spans="1:14" x14ac:dyDescent="0.45">
      <c r="A1" s="30" t="s">
        <v>327</v>
      </c>
      <c r="B1" s="29"/>
      <c r="C1" s="29"/>
      <c r="E1" s="30" t="s">
        <v>328</v>
      </c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45">
      <c r="A2" s="12" t="s">
        <v>329</v>
      </c>
      <c r="B2" s="32" t="s">
        <v>330</v>
      </c>
      <c r="C2" s="6"/>
      <c r="E2" s="32" t="s">
        <v>331</v>
      </c>
    </row>
    <row r="3" spans="1:14" x14ac:dyDescent="0.45">
      <c r="A3" s="77" t="s">
        <v>332</v>
      </c>
      <c r="B3" s="77" t="s">
        <v>333</v>
      </c>
      <c r="C3" s="77" t="s">
        <v>334</v>
      </c>
      <c r="E3" s="11" t="s">
        <v>332</v>
      </c>
      <c r="F3" s="12" t="s">
        <v>335</v>
      </c>
    </row>
    <row r="4" spans="1:14" x14ac:dyDescent="0.45">
      <c r="A4" s="11">
        <v>2010</v>
      </c>
      <c r="B4" s="34">
        <v>9.4700000000000006E-2</v>
      </c>
      <c r="C4" s="78">
        <v>0.84470208721577789</v>
      </c>
      <c r="E4" s="11" t="s">
        <v>336</v>
      </c>
      <c r="F4" s="11">
        <v>1.0529130131709286</v>
      </c>
    </row>
    <row r="5" spans="1:14" x14ac:dyDescent="0.45">
      <c r="A5" s="11">
        <v>2011</v>
      </c>
      <c r="B5" s="34">
        <v>6.4899999999999999E-2</v>
      </c>
      <c r="C5" s="78">
        <v>0.8995232526760818</v>
      </c>
      <c r="E5" s="11" t="s">
        <v>337</v>
      </c>
      <c r="F5" s="11">
        <v>1.0206944993976144</v>
      </c>
    </row>
    <row r="6" spans="1:14" x14ac:dyDescent="0.45">
      <c r="A6" s="11">
        <v>2012</v>
      </c>
      <c r="B6" s="34">
        <v>0.11169999999999999</v>
      </c>
      <c r="C6" s="11">
        <v>1</v>
      </c>
      <c r="E6" s="11" t="s">
        <v>338</v>
      </c>
      <c r="F6" s="11">
        <v>1</v>
      </c>
    </row>
    <row r="7" spans="1:14" x14ac:dyDescent="0.45">
      <c r="A7" s="11">
        <v>2013</v>
      </c>
      <c r="B7" s="34">
        <v>9.1300000000000006E-2</v>
      </c>
      <c r="C7" s="78">
        <v>1.0912999999999999</v>
      </c>
      <c r="E7" s="11" t="s">
        <v>339</v>
      </c>
      <c r="F7" s="11">
        <v>0.98556385942470071</v>
      </c>
    </row>
    <row r="8" spans="1:14" x14ac:dyDescent="0.45">
      <c r="A8" s="11">
        <v>2014</v>
      </c>
      <c r="B8" s="34">
        <v>5.8599999999999999E-2</v>
      </c>
      <c r="C8" s="78">
        <v>1.1552501799999999</v>
      </c>
      <c r="E8" s="11" t="s">
        <v>340</v>
      </c>
      <c r="F8" s="11">
        <v>0.96983137334414704</v>
      </c>
    </row>
    <row r="9" spans="1:14" x14ac:dyDescent="0.45">
      <c r="A9" s="11">
        <v>2015</v>
      </c>
      <c r="B9" s="34">
        <v>6.3200000000000006E-2</v>
      </c>
      <c r="C9" s="78">
        <v>1.2282619913759998</v>
      </c>
      <c r="E9" s="11" t="s">
        <v>341</v>
      </c>
      <c r="F9" s="11">
        <v>0.9686815713640794</v>
      </c>
    </row>
    <row r="10" spans="1:14" x14ac:dyDescent="0.45">
      <c r="A10" s="11">
        <v>2016</v>
      </c>
      <c r="B10" s="34">
        <v>2.23E-2</v>
      </c>
      <c r="C10" s="78">
        <v>1.2556522337836846</v>
      </c>
      <c r="E10" s="11" t="s">
        <v>342</v>
      </c>
      <c r="F10" s="11">
        <v>0.95661376543184151</v>
      </c>
    </row>
    <row r="11" spans="1:14" x14ac:dyDescent="0.45">
      <c r="A11" s="11">
        <v>2017</v>
      </c>
      <c r="B11" s="33">
        <v>0.04</v>
      </c>
      <c r="C11" s="78">
        <v>1.3058783231350322</v>
      </c>
      <c r="E11" s="11" t="s">
        <v>343</v>
      </c>
      <c r="F11" s="11">
        <v>0.93665959530026111</v>
      </c>
    </row>
    <row r="12" spans="1:14" x14ac:dyDescent="0.45">
      <c r="A12" s="11">
        <v>2018</v>
      </c>
      <c r="B12" s="34">
        <v>5.2400000000000002E-2</v>
      </c>
      <c r="C12" s="78">
        <f t="shared" ref="C12:C13" si="0">C11*(1+B12)</f>
        <v>1.3743063472673078</v>
      </c>
      <c r="E12" s="11" t="s">
        <v>344</v>
      </c>
      <c r="F12" s="11">
        <v>0.9143273584567535</v>
      </c>
    </row>
    <row r="13" spans="1:14" x14ac:dyDescent="0.45">
      <c r="A13" s="11">
        <v>2019</v>
      </c>
      <c r="B13" s="34">
        <v>7.6600000000000001E-2</v>
      </c>
      <c r="C13" s="78">
        <f t="shared" si="0"/>
        <v>1.4795782134679836</v>
      </c>
    </row>
    <row r="14" spans="1:14" x14ac:dyDescent="0.45">
      <c r="A14" s="12" t="s">
        <v>345</v>
      </c>
      <c r="B14" s="32" t="s">
        <v>330</v>
      </c>
    </row>
    <row r="15" spans="1:14" x14ac:dyDescent="0.45">
      <c r="A15" s="11">
        <v>2010</v>
      </c>
      <c r="B15" s="11">
        <v>44.81</v>
      </c>
    </row>
    <row r="16" spans="1:14" x14ac:dyDescent="0.45">
      <c r="A16" s="11">
        <v>2011</v>
      </c>
      <c r="B16" s="11">
        <v>53.26</v>
      </c>
    </row>
    <row r="17" spans="1:3" x14ac:dyDescent="0.45">
      <c r="A17" s="11">
        <v>2012</v>
      </c>
      <c r="B17" s="11">
        <v>54.77</v>
      </c>
    </row>
    <row r="18" spans="1:3" x14ac:dyDescent="0.45">
      <c r="A18" s="11">
        <v>2013</v>
      </c>
      <c r="B18" s="11">
        <v>61.89</v>
      </c>
    </row>
    <row r="19" spans="1:3" x14ac:dyDescent="0.45">
      <c r="A19" s="11">
        <v>2014</v>
      </c>
      <c r="B19" s="11">
        <v>63.33</v>
      </c>
    </row>
    <row r="20" spans="1:3" x14ac:dyDescent="0.45">
      <c r="A20" s="11">
        <v>2015</v>
      </c>
      <c r="B20" s="11">
        <v>66.319999999999993</v>
      </c>
    </row>
    <row r="21" spans="1:3" x14ac:dyDescent="0.45">
      <c r="A21" s="11">
        <v>2016</v>
      </c>
      <c r="B21" s="11">
        <v>67.95</v>
      </c>
    </row>
    <row r="22" spans="1:3" x14ac:dyDescent="0.45">
      <c r="A22" s="11">
        <v>2017</v>
      </c>
      <c r="B22" s="11">
        <v>63.92</v>
      </c>
    </row>
    <row r="23" spans="1:3" x14ac:dyDescent="0.45">
      <c r="A23" s="11">
        <v>2018</v>
      </c>
      <c r="B23" s="11">
        <v>68.66</v>
      </c>
    </row>
    <row r="24" spans="1:3" x14ac:dyDescent="0.45">
      <c r="A24" s="30" t="s">
        <v>346</v>
      </c>
      <c r="B24" s="29"/>
      <c r="C24" s="29"/>
    </row>
    <row r="25" spans="1:3" x14ac:dyDescent="0.45">
      <c r="A25" s="11" t="s">
        <v>347</v>
      </c>
      <c r="B25" s="11">
        <v>158.9873</v>
      </c>
    </row>
    <row r="26" spans="1:3" x14ac:dyDescent="0.45">
      <c r="A26" s="11" t="s">
        <v>348</v>
      </c>
      <c r="B26" s="11">
        <v>3.9656699999999998</v>
      </c>
    </row>
    <row r="27" spans="1:3" ht="28.5" x14ac:dyDescent="0.45">
      <c r="A27" s="79" t="s">
        <v>349</v>
      </c>
      <c r="B27" s="11">
        <v>3412.14</v>
      </c>
    </row>
    <row r="29" spans="1:3" x14ac:dyDescent="0.45">
      <c r="A29" s="30" t="s">
        <v>350</v>
      </c>
      <c r="B29" s="29"/>
      <c r="C29" s="29"/>
    </row>
    <row r="30" spans="1:3" x14ac:dyDescent="0.45">
      <c r="A30" s="11" t="s">
        <v>351</v>
      </c>
      <c r="B30" s="11">
        <f>AVERAGE(2500,3850)</f>
        <v>3175</v>
      </c>
      <c r="C30" s="11" t="s">
        <v>352</v>
      </c>
    </row>
    <row r="31" spans="1:3" x14ac:dyDescent="0.45">
      <c r="A31" s="11" t="s">
        <v>353</v>
      </c>
      <c r="B31" s="11">
        <f>AVERAGE(3140,3290)</f>
        <v>3215</v>
      </c>
      <c r="C31" s="11" t="s">
        <v>352</v>
      </c>
    </row>
    <row r="32" spans="1:3" x14ac:dyDescent="0.45">
      <c r="A32" s="11" t="s">
        <v>354</v>
      </c>
      <c r="B32" s="11">
        <f>AVERAGE(B30:B31)</f>
        <v>3195</v>
      </c>
      <c r="C32" s="11" t="s">
        <v>352</v>
      </c>
    </row>
    <row r="33" spans="1:3" x14ac:dyDescent="0.45">
      <c r="B33" s="78">
        <v>3.9656699999999998</v>
      </c>
      <c r="C33" s="11" t="s">
        <v>348</v>
      </c>
    </row>
    <row r="34" spans="1:3" x14ac:dyDescent="0.45">
      <c r="B34" s="80">
        <f>B32*B33</f>
        <v>12670.315649999999</v>
      </c>
      <c r="C34" s="11" t="s">
        <v>355</v>
      </c>
    </row>
    <row r="35" spans="1:3" x14ac:dyDescent="0.45">
      <c r="B35" s="9">
        <f>B34*1000</f>
        <v>12670315.649999999</v>
      </c>
      <c r="C35" s="11" t="s">
        <v>356</v>
      </c>
    </row>
    <row r="37" spans="1:3" x14ac:dyDescent="0.45">
      <c r="A37" s="30" t="s">
        <v>357</v>
      </c>
      <c r="B37" s="29"/>
      <c r="C37" s="29"/>
    </row>
    <row r="38" spans="1:3" x14ac:dyDescent="0.45">
      <c r="B38" s="11">
        <v>5670000</v>
      </c>
      <c r="C38" s="11" t="s">
        <v>358</v>
      </c>
    </row>
    <row r="39" spans="1:3" x14ac:dyDescent="0.45">
      <c r="B39" s="80">
        <f>B38/B25</f>
        <v>35663.225930624649</v>
      </c>
      <c r="C39" s="11" t="s">
        <v>359</v>
      </c>
    </row>
    <row r="41" spans="1:3" x14ac:dyDescent="0.45">
      <c r="A41" s="30" t="s">
        <v>360</v>
      </c>
      <c r="B41" s="29"/>
      <c r="C41" s="29"/>
    </row>
    <row r="42" spans="1:3" x14ac:dyDescent="0.45">
      <c r="B42" s="11">
        <v>10700</v>
      </c>
      <c r="C42" s="11" t="s">
        <v>352</v>
      </c>
    </row>
    <row r="43" spans="1:3" x14ac:dyDescent="0.45">
      <c r="B43" s="11">
        <v>8.5299999999999994</v>
      </c>
      <c r="C43" s="11" t="s">
        <v>361</v>
      </c>
    </row>
    <row r="44" spans="1:3" x14ac:dyDescent="0.45">
      <c r="B44" s="9">
        <f>B42*1000/B43</f>
        <v>1254396.248534584</v>
      </c>
      <c r="C44" s="11" t="s">
        <v>362</v>
      </c>
    </row>
    <row r="45" spans="1:3" x14ac:dyDescent="0.45">
      <c r="B45" s="9">
        <f>B44*B26</f>
        <v>4974521.5709261429</v>
      </c>
      <c r="C45" s="11" t="s">
        <v>358</v>
      </c>
    </row>
    <row r="46" spans="1:3" x14ac:dyDescent="0.45">
      <c r="B46" s="9">
        <f>B45/B25</f>
        <v>31288.798356385338</v>
      </c>
      <c r="C46" s="11" t="s">
        <v>359</v>
      </c>
    </row>
    <row r="48" spans="1:3" x14ac:dyDescent="0.45">
      <c r="A48" s="30" t="s">
        <v>363</v>
      </c>
      <c r="B48" s="29"/>
      <c r="C48" s="29"/>
    </row>
    <row r="49" spans="1:3" x14ac:dyDescent="0.45">
      <c r="B49" s="11">
        <v>5.8170000000000002</v>
      </c>
      <c r="C49" s="11" t="s">
        <v>364</v>
      </c>
    </row>
    <row r="50" spans="1:3" x14ac:dyDescent="0.45">
      <c r="B50" s="11">
        <f>B49/B25</f>
        <v>3.6587828084381581E-2</v>
      </c>
      <c r="C50" s="11" t="s">
        <v>365</v>
      </c>
    </row>
    <row r="51" spans="1:3" x14ac:dyDescent="0.45">
      <c r="B51" s="9">
        <f>B50*10^6</f>
        <v>36587.828084381581</v>
      </c>
      <c r="C51" s="11" t="s">
        <v>366</v>
      </c>
    </row>
    <row r="52" spans="1:3" x14ac:dyDescent="0.45">
      <c r="B52" s="9"/>
    </row>
    <row r="53" spans="1:3" x14ac:dyDescent="0.45">
      <c r="A53" s="30" t="s">
        <v>367</v>
      </c>
      <c r="B53" s="81"/>
      <c r="C53" s="29"/>
    </row>
    <row r="54" spans="1:3" x14ac:dyDescent="0.45">
      <c r="B54" s="11">
        <v>14.2</v>
      </c>
      <c r="C54" s="11" t="s">
        <v>368</v>
      </c>
    </row>
    <row r="55" spans="1:3" x14ac:dyDescent="0.45">
      <c r="B55" s="11">
        <v>11300</v>
      </c>
      <c r="C55" s="11" t="s">
        <v>352</v>
      </c>
    </row>
    <row r="56" spans="1:3" x14ac:dyDescent="0.45">
      <c r="B56" s="11">
        <f>B54*B55</f>
        <v>160460</v>
      </c>
      <c r="C56" s="11" t="s">
        <v>369</v>
      </c>
    </row>
    <row r="57" spans="1:3" x14ac:dyDescent="0.45">
      <c r="B57" s="9">
        <f>B56*B26</f>
        <v>636331.40819999995</v>
      </c>
      <c r="C57" s="11" t="s">
        <v>370</v>
      </c>
    </row>
    <row r="59" spans="1:3" x14ac:dyDescent="0.45">
      <c r="A59" s="30" t="s">
        <v>292</v>
      </c>
      <c r="B59" s="29"/>
      <c r="C59" s="29"/>
    </row>
    <row r="60" spans="1:3" x14ac:dyDescent="0.45">
      <c r="B60" s="11">
        <v>36</v>
      </c>
      <c r="C60" s="11" t="s">
        <v>371</v>
      </c>
    </row>
    <row r="61" spans="1:3" x14ac:dyDescent="0.45">
      <c r="B61" s="11">
        <f>B60*10^6</f>
        <v>36000000</v>
      </c>
      <c r="C61" s="11" t="s">
        <v>372</v>
      </c>
    </row>
    <row r="63" spans="1:3" x14ac:dyDescent="0.45">
      <c r="A63" s="30" t="s">
        <v>158</v>
      </c>
      <c r="B63" s="29"/>
      <c r="C63" s="29"/>
    </row>
    <row r="64" spans="1:3" x14ac:dyDescent="0.45">
      <c r="B64" s="11">
        <v>6500</v>
      </c>
      <c r="C64" s="11" t="s">
        <v>352</v>
      </c>
    </row>
    <row r="65" spans="1:4" x14ac:dyDescent="0.45">
      <c r="B65" s="11">
        <f>B26*B64</f>
        <v>25776.855</v>
      </c>
      <c r="C65" s="11" t="s">
        <v>355</v>
      </c>
    </row>
    <row r="66" spans="1:4" x14ac:dyDescent="0.45">
      <c r="B66" s="11">
        <f>B65*1000</f>
        <v>25776855</v>
      </c>
      <c r="C66" s="11" t="s">
        <v>356</v>
      </c>
    </row>
    <row r="68" spans="1:4" x14ac:dyDescent="0.45">
      <c r="A68" s="30" t="s">
        <v>373</v>
      </c>
      <c r="B68" s="29"/>
      <c r="C68" s="29"/>
    </row>
    <row r="69" spans="1:4" x14ac:dyDescent="0.45">
      <c r="B69" s="11">
        <v>5.8</v>
      </c>
      <c r="C69" s="11" t="s">
        <v>374</v>
      </c>
    </row>
    <row r="70" spans="1:4" x14ac:dyDescent="0.45">
      <c r="B70" s="11">
        <f>B69*10^6</f>
        <v>5800000</v>
      </c>
      <c r="C70" s="11" t="s">
        <v>375</v>
      </c>
    </row>
    <row r="72" spans="1:4" x14ac:dyDescent="0.45">
      <c r="A72" s="30" t="s">
        <v>376</v>
      </c>
      <c r="B72" s="29"/>
      <c r="C72" s="29"/>
    </row>
    <row r="73" spans="1:4" x14ac:dyDescent="0.45">
      <c r="A73" s="11" t="s">
        <v>377</v>
      </c>
      <c r="B73" s="82">
        <v>76330</v>
      </c>
      <c r="C73" s="11" t="s">
        <v>378</v>
      </c>
      <c r="D73" s="11" t="s">
        <v>379</v>
      </c>
    </row>
    <row r="74" spans="1:4" x14ac:dyDescent="0.45">
      <c r="A74" s="11" t="s">
        <v>380</v>
      </c>
      <c r="B74" s="82">
        <v>84530</v>
      </c>
      <c r="C74" s="11" t="s">
        <v>378</v>
      </c>
    </row>
    <row r="75" spans="1:4" x14ac:dyDescent="0.45">
      <c r="A75" s="11" t="s">
        <v>381</v>
      </c>
      <c r="B75" s="82">
        <f>AVERAGE(B73:B74)</f>
        <v>80430</v>
      </c>
      <c r="C75" s="11" t="s">
        <v>378</v>
      </c>
    </row>
    <row r="76" spans="1:4" x14ac:dyDescent="0.45">
      <c r="B76" s="11">
        <v>3.7854100000000002</v>
      </c>
      <c r="C76" s="11" t="s">
        <v>382</v>
      </c>
    </row>
    <row r="77" spans="1:4" x14ac:dyDescent="0.45">
      <c r="B77" s="80">
        <f>B75/B76</f>
        <v>21247.36818468805</v>
      </c>
      <c r="C77" s="11" t="s">
        <v>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D83"/>
  <sheetViews>
    <sheetView topLeftCell="B1" workbookViewId="0"/>
    <sheetView topLeftCell="B1" workbookViewId="1"/>
  </sheetViews>
  <sheetFormatPr defaultColWidth="9.265625" defaultRowHeight="15" customHeight="1" x14ac:dyDescent="0.35"/>
  <cols>
    <col min="1" max="1" width="20.73046875" style="60" hidden="1" customWidth="1"/>
    <col min="2" max="2" width="45.73046875" style="60" customWidth="1"/>
    <col min="3" max="31" width="9.265625" style="60"/>
    <col min="32" max="32" width="8" style="60" customWidth="1"/>
    <col min="33" max="16384" width="9.265625" style="60"/>
  </cols>
  <sheetData>
    <row r="1" spans="1:30" ht="15" customHeight="1" thickBot="1" x14ac:dyDescent="0.4">
      <c r="B1" s="40" t="s">
        <v>383</v>
      </c>
      <c r="C1" s="41">
        <v>2014</v>
      </c>
      <c r="D1" s="41">
        <v>2015</v>
      </c>
      <c r="E1" s="41">
        <v>2016</v>
      </c>
      <c r="F1" s="41">
        <v>2017</v>
      </c>
      <c r="G1" s="41">
        <v>2018</v>
      </c>
      <c r="H1" s="41">
        <v>2019</v>
      </c>
      <c r="I1" s="41">
        <v>2020</v>
      </c>
      <c r="J1" s="41">
        <v>2021</v>
      </c>
      <c r="K1" s="41">
        <v>2022</v>
      </c>
      <c r="L1" s="41">
        <v>2023</v>
      </c>
      <c r="M1" s="41">
        <v>2024</v>
      </c>
      <c r="N1" s="41">
        <v>2025</v>
      </c>
      <c r="O1" s="41">
        <v>2026</v>
      </c>
      <c r="P1" s="41">
        <v>2027</v>
      </c>
      <c r="Q1" s="41">
        <v>2028</v>
      </c>
      <c r="R1" s="41">
        <v>2029</v>
      </c>
      <c r="S1" s="41">
        <v>2030</v>
      </c>
      <c r="T1" s="41">
        <v>2031</v>
      </c>
      <c r="U1" s="41">
        <v>2032</v>
      </c>
      <c r="V1" s="41">
        <v>2033</v>
      </c>
      <c r="W1" s="41">
        <v>2034</v>
      </c>
      <c r="X1" s="41">
        <v>2035</v>
      </c>
      <c r="Y1" s="41">
        <v>2036</v>
      </c>
      <c r="Z1" s="41">
        <v>2037</v>
      </c>
      <c r="AA1" s="41">
        <v>2038</v>
      </c>
      <c r="AB1" s="41">
        <v>2039</v>
      </c>
      <c r="AC1" s="41">
        <v>2040</v>
      </c>
    </row>
    <row r="2" spans="1:30" ht="15" customHeight="1" thickTop="1" x14ac:dyDescent="0.35"/>
    <row r="3" spans="1:30" ht="15" customHeight="1" x14ac:dyDescent="0.35">
      <c r="C3" s="74" t="s">
        <v>60</v>
      </c>
      <c r="D3" s="74" t="s">
        <v>384</v>
      </c>
      <c r="E3" s="74"/>
      <c r="F3" s="74"/>
      <c r="G3" s="74"/>
    </row>
    <row r="4" spans="1:30" ht="15" customHeight="1" x14ac:dyDescent="0.35">
      <c r="C4" s="74" t="s">
        <v>59</v>
      </c>
      <c r="D4" s="74" t="s">
        <v>385</v>
      </c>
      <c r="E4" s="74"/>
      <c r="F4" s="74"/>
      <c r="G4" s="74" t="s">
        <v>58</v>
      </c>
    </row>
    <row r="5" spans="1:30" ht="15" customHeight="1" x14ac:dyDescent="0.35">
      <c r="C5" s="74" t="s">
        <v>57</v>
      </c>
      <c r="D5" s="74" t="s">
        <v>386</v>
      </c>
      <c r="E5" s="74"/>
      <c r="F5" s="74"/>
      <c r="G5" s="74"/>
    </row>
    <row r="6" spans="1:30" ht="15" customHeight="1" x14ac:dyDescent="0.35">
      <c r="C6" s="74" t="s">
        <v>56</v>
      </c>
      <c r="D6" s="74"/>
      <c r="E6" s="74" t="s">
        <v>387</v>
      </c>
      <c r="F6" s="74"/>
      <c r="G6" s="74"/>
    </row>
    <row r="10" spans="1:30" ht="15" customHeight="1" x14ac:dyDescent="0.5">
      <c r="A10" s="63" t="s">
        <v>388</v>
      </c>
      <c r="B10" s="42" t="s">
        <v>389</v>
      </c>
    </row>
    <row r="11" spans="1:30" ht="15" customHeight="1" x14ac:dyDescent="0.35">
      <c r="B11" s="40" t="s">
        <v>390</v>
      </c>
    </row>
    <row r="12" spans="1:30" ht="15" customHeight="1" x14ac:dyDescent="0.35">
      <c r="B12" s="40" t="s">
        <v>1</v>
      </c>
      <c r="C12" s="75" t="s">
        <v>1</v>
      </c>
      <c r="D12" s="75" t="s">
        <v>1</v>
      </c>
      <c r="E12" s="75" t="s">
        <v>1</v>
      </c>
      <c r="F12" s="75" t="s">
        <v>1</v>
      </c>
      <c r="G12" s="75" t="s">
        <v>1</v>
      </c>
      <c r="H12" s="75" t="s">
        <v>1</v>
      </c>
      <c r="I12" s="75" t="s">
        <v>1</v>
      </c>
      <c r="J12" s="75" t="s">
        <v>1</v>
      </c>
      <c r="K12" s="75" t="s">
        <v>1</v>
      </c>
      <c r="L12" s="75" t="s">
        <v>1</v>
      </c>
      <c r="M12" s="75" t="s">
        <v>1</v>
      </c>
      <c r="N12" s="75" t="s">
        <v>1</v>
      </c>
      <c r="O12" s="75" t="s">
        <v>1</v>
      </c>
      <c r="P12" s="75" t="s">
        <v>1</v>
      </c>
      <c r="Q12" s="75" t="s">
        <v>1</v>
      </c>
      <c r="R12" s="75" t="s">
        <v>1</v>
      </c>
      <c r="S12" s="75" t="s">
        <v>1</v>
      </c>
      <c r="T12" s="75" t="s">
        <v>1</v>
      </c>
      <c r="U12" s="75" t="s">
        <v>1</v>
      </c>
      <c r="V12" s="75" t="s">
        <v>1</v>
      </c>
      <c r="W12" s="75" t="s">
        <v>1</v>
      </c>
      <c r="X12" s="75" t="s">
        <v>1</v>
      </c>
      <c r="Y12" s="75" t="s">
        <v>1</v>
      </c>
      <c r="Z12" s="75" t="s">
        <v>1</v>
      </c>
      <c r="AA12" s="75" t="s">
        <v>1</v>
      </c>
      <c r="AB12" s="75" t="s">
        <v>1</v>
      </c>
      <c r="AC12" s="75" t="s">
        <v>1</v>
      </c>
      <c r="AD12" s="75" t="s">
        <v>391</v>
      </c>
    </row>
    <row r="13" spans="1:30" ht="15" customHeight="1" thickBot="1" x14ac:dyDescent="0.4">
      <c r="B13" s="41" t="s">
        <v>1</v>
      </c>
      <c r="C13" s="41">
        <v>2014</v>
      </c>
      <c r="D13" s="41">
        <v>2015</v>
      </c>
      <c r="E13" s="41">
        <v>2016</v>
      </c>
      <c r="F13" s="41">
        <v>2017</v>
      </c>
      <c r="G13" s="41">
        <v>2018</v>
      </c>
      <c r="H13" s="41">
        <v>2019</v>
      </c>
      <c r="I13" s="41">
        <v>2020</v>
      </c>
      <c r="J13" s="41">
        <v>2021</v>
      </c>
      <c r="K13" s="41">
        <v>2022</v>
      </c>
      <c r="L13" s="41">
        <v>2023</v>
      </c>
      <c r="M13" s="41">
        <v>2024</v>
      </c>
      <c r="N13" s="41">
        <v>2025</v>
      </c>
      <c r="O13" s="41">
        <v>2026</v>
      </c>
      <c r="P13" s="41">
        <v>2027</v>
      </c>
      <c r="Q13" s="41">
        <v>2028</v>
      </c>
      <c r="R13" s="41">
        <v>2029</v>
      </c>
      <c r="S13" s="41">
        <v>2030</v>
      </c>
      <c r="T13" s="41">
        <v>2031</v>
      </c>
      <c r="U13" s="41">
        <v>2032</v>
      </c>
      <c r="V13" s="41">
        <v>2033</v>
      </c>
      <c r="W13" s="41">
        <v>2034</v>
      </c>
      <c r="X13" s="41">
        <v>2035</v>
      </c>
      <c r="Y13" s="41">
        <v>2036</v>
      </c>
      <c r="Z13" s="41">
        <v>2037</v>
      </c>
      <c r="AA13" s="41">
        <v>2038</v>
      </c>
      <c r="AB13" s="41">
        <v>2039</v>
      </c>
      <c r="AC13" s="41">
        <v>2040</v>
      </c>
      <c r="AD13" s="41">
        <v>2040</v>
      </c>
    </row>
    <row r="14" spans="1:30" ht="15" customHeight="1" thickTop="1" x14ac:dyDescent="0.35">
      <c r="B14" s="43" t="s">
        <v>392</v>
      </c>
    </row>
    <row r="15" spans="1:30" ht="15" customHeight="1" x14ac:dyDescent="0.35">
      <c r="B15" s="43" t="s">
        <v>393</v>
      </c>
    </row>
    <row r="16" spans="1:30" ht="15" customHeight="1" x14ac:dyDescent="0.45">
      <c r="A16" s="63" t="s">
        <v>394</v>
      </c>
      <c r="B16" s="44" t="s">
        <v>395</v>
      </c>
      <c r="C16" s="83">
        <v>6.6360000000000001</v>
      </c>
      <c r="D16" s="83">
        <v>6.6360000000000001</v>
      </c>
      <c r="E16" s="83">
        <v>6.6360000000000001</v>
      </c>
      <c r="F16" s="83">
        <v>6.6360000000000001</v>
      </c>
      <c r="G16" s="83">
        <v>6.6360000000000001</v>
      </c>
      <c r="H16" s="83">
        <v>6.6360000000000001</v>
      </c>
      <c r="I16" s="83">
        <v>6.6360000000000001</v>
      </c>
      <c r="J16" s="83">
        <v>6.6360000000000001</v>
      </c>
      <c r="K16" s="83">
        <v>6.6360000000000001</v>
      </c>
      <c r="L16" s="83">
        <v>6.6360000000000001</v>
      </c>
      <c r="M16" s="83">
        <v>6.6360000000000001</v>
      </c>
      <c r="N16" s="83">
        <v>6.6360000000000001</v>
      </c>
      <c r="O16" s="83">
        <v>6.6360000000000001</v>
      </c>
      <c r="P16" s="83">
        <v>6.6360000000000001</v>
      </c>
      <c r="Q16" s="83">
        <v>6.6360000000000001</v>
      </c>
      <c r="R16" s="83">
        <v>6.6360000000000001</v>
      </c>
      <c r="S16" s="83">
        <v>6.6360000000000001</v>
      </c>
      <c r="T16" s="83">
        <v>6.6360000000000001</v>
      </c>
      <c r="U16" s="83">
        <v>6.6360000000000001</v>
      </c>
      <c r="V16" s="83">
        <v>6.6360000000000001</v>
      </c>
      <c r="W16" s="83">
        <v>6.6360000000000001</v>
      </c>
      <c r="X16" s="83">
        <v>6.6360000000000001</v>
      </c>
      <c r="Y16" s="83">
        <v>6.6360000000000001</v>
      </c>
      <c r="Z16" s="83">
        <v>6.6360000000000001</v>
      </c>
      <c r="AA16" s="83">
        <v>6.6360000000000001</v>
      </c>
      <c r="AB16" s="83">
        <v>6.6360000000000001</v>
      </c>
      <c r="AC16" s="83">
        <v>6.6360000000000001</v>
      </c>
      <c r="AD16" s="46">
        <v>0</v>
      </c>
    </row>
    <row r="17" spans="1:30" ht="15" customHeight="1" x14ac:dyDescent="0.45">
      <c r="A17" s="63" t="s">
        <v>396</v>
      </c>
      <c r="B17" s="44" t="s">
        <v>397</v>
      </c>
      <c r="C17" s="83">
        <v>5.048</v>
      </c>
      <c r="D17" s="83">
        <v>5.048</v>
      </c>
      <c r="E17" s="83">
        <v>5.048</v>
      </c>
      <c r="F17" s="83">
        <v>5.048</v>
      </c>
      <c r="G17" s="83">
        <v>5.048</v>
      </c>
      <c r="H17" s="83">
        <v>5.048</v>
      </c>
      <c r="I17" s="83">
        <v>5.048</v>
      </c>
      <c r="J17" s="83">
        <v>5.048</v>
      </c>
      <c r="K17" s="83">
        <v>5.048</v>
      </c>
      <c r="L17" s="83">
        <v>5.048</v>
      </c>
      <c r="M17" s="83">
        <v>5.048</v>
      </c>
      <c r="N17" s="83">
        <v>5.048</v>
      </c>
      <c r="O17" s="83">
        <v>5.048</v>
      </c>
      <c r="P17" s="83">
        <v>5.048</v>
      </c>
      <c r="Q17" s="83">
        <v>5.048</v>
      </c>
      <c r="R17" s="83">
        <v>5.048</v>
      </c>
      <c r="S17" s="83">
        <v>5.048</v>
      </c>
      <c r="T17" s="83">
        <v>5.048</v>
      </c>
      <c r="U17" s="83">
        <v>5.048</v>
      </c>
      <c r="V17" s="83">
        <v>5.048</v>
      </c>
      <c r="W17" s="83">
        <v>5.048</v>
      </c>
      <c r="X17" s="83">
        <v>5.048</v>
      </c>
      <c r="Y17" s="83">
        <v>5.048</v>
      </c>
      <c r="Z17" s="83">
        <v>5.048</v>
      </c>
      <c r="AA17" s="83">
        <v>5.048</v>
      </c>
      <c r="AB17" s="83">
        <v>5.048</v>
      </c>
      <c r="AC17" s="83">
        <v>5.048</v>
      </c>
      <c r="AD17" s="46">
        <v>0</v>
      </c>
    </row>
    <row r="18" spans="1:30" ht="15" customHeight="1" x14ac:dyDescent="0.45">
      <c r="A18" s="63" t="s">
        <v>398</v>
      </c>
      <c r="B18" s="44" t="s">
        <v>399</v>
      </c>
      <c r="C18" s="83">
        <v>5.359</v>
      </c>
      <c r="D18" s="83">
        <v>5.359</v>
      </c>
      <c r="E18" s="83">
        <v>5.359</v>
      </c>
      <c r="F18" s="83">
        <v>5.359</v>
      </c>
      <c r="G18" s="83">
        <v>5.359</v>
      </c>
      <c r="H18" s="83">
        <v>5.359</v>
      </c>
      <c r="I18" s="83">
        <v>5.359</v>
      </c>
      <c r="J18" s="83">
        <v>5.359</v>
      </c>
      <c r="K18" s="83">
        <v>5.359</v>
      </c>
      <c r="L18" s="83">
        <v>5.359</v>
      </c>
      <c r="M18" s="83">
        <v>5.359</v>
      </c>
      <c r="N18" s="83">
        <v>5.359</v>
      </c>
      <c r="O18" s="83">
        <v>5.359</v>
      </c>
      <c r="P18" s="83">
        <v>5.359</v>
      </c>
      <c r="Q18" s="83">
        <v>5.359</v>
      </c>
      <c r="R18" s="83">
        <v>5.359</v>
      </c>
      <c r="S18" s="83">
        <v>5.359</v>
      </c>
      <c r="T18" s="83">
        <v>5.359</v>
      </c>
      <c r="U18" s="83">
        <v>5.359</v>
      </c>
      <c r="V18" s="83">
        <v>5.359</v>
      </c>
      <c r="W18" s="83">
        <v>5.359</v>
      </c>
      <c r="X18" s="83">
        <v>5.359</v>
      </c>
      <c r="Y18" s="83">
        <v>5.359</v>
      </c>
      <c r="Z18" s="83">
        <v>5.359</v>
      </c>
      <c r="AA18" s="83">
        <v>5.359</v>
      </c>
      <c r="AB18" s="83">
        <v>5.359</v>
      </c>
      <c r="AC18" s="83">
        <v>5.359</v>
      </c>
      <c r="AD18" s="46">
        <v>0</v>
      </c>
    </row>
    <row r="19" spans="1:30" ht="15" customHeight="1" x14ac:dyDescent="0.45">
      <c r="A19" s="63" t="s">
        <v>400</v>
      </c>
      <c r="B19" s="44" t="s">
        <v>401</v>
      </c>
      <c r="C19" s="83">
        <v>5.8250000000000002</v>
      </c>
      <c r="D19" s="83">
        <v>5.8250000000000002</v>
      </c>
      <c r="E19" s="83">
        <v>5.8250000000000002</v>
      </c>
      <c r="F19" s="83">
        <v>5.8250000000000002</v>
      </c>
      <c r="G19" s="83">
        <v>5.8250000000000002</v>
      </c>
      <c r="H19" s="83">
        <v>5.8250000000000002</v>
      </c>
      <c r="I19" s="83">
        <v>5.8250000000000002</v>
      </c>
      <c r="J19" s="83">
        <v>5.8250000000000002</v>
      </c>
      <c r="K19" s="83">
        <v>5.8250000000000002</v>
      </c>
      <c r="L19" s="83">
        <v>5.8250000000000002</v>
      </c>
      <c r="M19" s="83">
        <v>5.8250000000000002</v>
      </c>
      <c r="N19" s="83">
        <v>5.8250000000000002</v>
      </c>
      <c r="O19" s="83">
        <v>5.8250000000000002</v>
      </c>
      <c r="P19" s="83">
        <v>5.8250000000000002</v>
      </c>
      <c r="Q19" s="83">
        <v>5.8250000000000002</v>
      </c>
      <c r="R19" s="83">
        <v>5.8250000000000002</v>
      </c>
      <c r="S19" s="83">
        <v>5.8250000000000002</v>
      </c>
      <c r="T19" s="83">
        <v>5.8250000000000002</v>
      </c>
      <c r="U19" s="83">
        <v>5.8250000000000002</v>
      </c>
      <c r="V19" s="83">
        <v>5.8250000000000002</v>
      </c>
      <c r="W19" s="83">
        <v>5.8250000000000002</v>
      </c>
      <c r="X19" s="83">
        <v>5.8250000000000002</v>
      </c>
      <c r="Y19" s="83">
        <v>5.8250000000000002</v>
      </c>
      <c r="Z19" s="83">
        <v>5.8250000000000002</v>
      </c>
      <c r="AA19" s="83">
        <v>5.8250000000000002</v>
      </c>
      <c r="AB19" s="83">
        <v>5.8250000000000002</v>
      </c>
      <c r="AC19" s="83">
        <v>5.8250000000000002</v>
      </c>
      <c r="AD19" s="46">
        <v>0</v>
      </c>
    </row>
    <row r="20" spans="1:30" ht="15" customHeight="1" x14ac:dyDescent="0.45">
      <c r="A20" s="63" t="s">
        <v>402</v>
      </c>
      <c r="B20" s="44" t="s">
        <v>403</v>
      </c>
      <c r="C20" s="83">
        <v>5.777863</v>
      </c>
      <c r="D20" s="83">
        <v>5.7776040000000002</v>
      </c>
      <c r="E20" s="83">
        <v>5.7768470000000001</v>
      </c>
      <c r="F20" s="83">
        <v>5.7763229999999997</v>
      </c>
      <c r="G20" s="83">
        <v>5.7749090000000001</v>
      </c>
      <c r="H20" s="83">
        <v>5.7742389999999997</v>
      </c>
      <c r="I20" s="83">
        <v>5.7735060000000002</v>
      </c>
      <c r="J20" s="83">
        <v>5.7727560000000002</v>
      </c>
      <c r="K20" s="83">
        <v>5.7718249999999998</v>
      </c>
      <c r="L20" s="83">
        <v>5.7708659999999998</v>
      </c>
      <c r="M20" s="83">
        <v>5.7718049999999996</v>
      </c>
      <c r="N20" s="83">
        <v>5.7717939999999999</v>
      </c>
      <c r="O20" s="83">
        <v>5.7729109999999997</v>
      </c>
      <c r="P20" s="83">
        <v>5.7734620000000003</v>
      </c>
      <c r="Q20" s="83">
        <v>5.7726959999999998</v>
      </c>
      <c r="R20" s="83">
        <v>5.7737030000000003</v>
      </c>
      <c r="S20" s="83">
        <v>5.773695</v>
      </c>
      <c r="T20" s="83">
        <v>5.7735760000000003</v>
      </c>
      <c r="U20" s="83">
        <v>5.7734540000000001</v>
      </c>
      <c r="V20" s="83">
        <v>5.7732770000000002</v>
      </c>
      <c r="W20" s="83">
        <v>5.7731890000000003</v>
      </c>
      <c r="X20" s="83">
        <v>5.7730040000000002</v>
      </c>
      <c r="Y20" s="83">
        <v>5.7730819999999996</v>
      </c>
      <c r="Z20" s="83">
        <v>5.772767</v>
      </c>
      <c r="AA20" s="83">
        <v>5.7722980000000002</v>
      </c>
      <c r="AB20" s="83">
        <v>5.7723940000000002</v>
      </c>
      <c r="AC20" s="83">
        <v>5.7724089999999997</v>
      </c>
      <c r="AD20" s="46">
        <v>-3.6000000000000001E-5</v>
      </c>
    </row>
    <row r="21" spans="1:30" ht="15" customHeight="1" x14ac:dyDescent="0.45">
      <c r="A21" s="63" t="s">
        <v>404</v>
      </c>
      <c r="B21" s="44" t="s">
        <v>405</v>
      </c>
      <c r="C21" s="83">
        <v>5.777863</v>
      </c>
      <c r="D21" s="83">
        <v>5.7776040000000002</v>
      </c>
      <c r="E21" s="83">
        <v>5.7768470000000001</v>
      </c>
      <c r="F21" s="83">
        <v>5.7763229999999997</v>
      </c>
      <c r="G21" s="83">
        <v>5.7749090000000001</v>
      </c>
      <c r="H21" s="83">
        <v>5.7742389999999997</v>
      </c>
      <c r="I21" s="83">
        <v>5.7735060000000002</v>
      </c>
      <c r="J21" s="83">
        <v>5.7727560000000002</v>
      </c>
      <c r="K21" s="83">
        <v>5.7718249999999998</v>
      </c>
      <c r="L21" s="83">
        <v>5.7708659999999998</v>
      </c>
      <c r="M21" s="83">
        <v>5.7718049999999996</v>
      </c>
      <c r="N21" s="83">
        <v>5.7717939999999999</v>
      </c>
      <c r="O21" s="83">
        <v>5.7729109999999997</v>
      </c>
      <c r="P21" s="83">
        <v>5.7734620000000003</v>
      </c>
      <c r="Q21" s="83">
        <v>5.7726959999999998</v>
      </c>
      <c r="R21" s="83">
        <v>5.7737030000000003</v>
      </c>
      <c r="S21" s="83">
        <v>5.773695</v>
      </c>
      <c r="T21" s="83">
        <v>5.7735760000000003</v>
      </c>
      <c r="U21" s="83">
        <v>5.7734540000000001</v>
      </c>
      <c r="V21" s="83">
        <v>5.7732770000000002</v>
      </c>
      <c r="W21" s="83">
        <v>5.7731890000000003</v>
      </c>
      <c r="X21" s="83">
        <v>5.7730040000000002</v>
      </c>
      <c r="Y21" s="83">
        <v>5.7730819999999996</v>
      </c>
      <c r="Z21" s="83">
        <v>5.772767</v>
      </c>
      <c r="AA21" s="83">
        <v>5.7722980000000002</v>
      </c>
      <c r="AB21" s="83">
        <v>5.7723940000000002</v>
      </c>
      <c r="AC21" s="83">
        <v>5.7724089999999997</v>
      </c>
      <c r="AD21" s="46">
        <v>-3.6000000000000001E-5</v>
      </c>
    </row>
    <row r="22" spans="1:30" ht="15" customHeight="1" x14ac:dyDescent="0.45">
      <c r="A22" s="63" t="s">
        <v>406</v>
      </c>
      <c r="B22" s="44" t="s">
        <v>407</v>
      </c>
      <c r="C22" s="83">
        <v>5.777863</v>
      </c>
      <c r="D22" s="83">
        <v>5.7776040000000002</v>
      </c>
      <c r="E22" s="83">
        <v>5.7768470000000001</v>
      </c>
      <c r="F22" s="83">
        <v>5.7763229999999997</v>
      </c>
      <c r="G22" s="83">
        <v>5.7749090000000001</v>
      </c>
      <c r="H22" s="83">
        <v>5.7742389999999997</v>
      </c>
      <c r="I22" s="83">
        <v>5.7735060000000002</v>
      </c>
      <c r="J22" s="83">
        <v>5.7727560000000002</v>
      </c>
      <c r="K22" s="83">
        <v>5.7718249999999998</v>
      </c>
      <c r="L22" s="83">
        <v>5.7708659999999998</v>
      </c>
      <c r="M22" s="83">
        <v>5.7718049999999996</v>
      </c>
      <c r="N22" s="83">
        <v>5.7717939999999999</v>
      </c>
      <c r="O22" s="83">
        <v>5.7729109999999997</v>
      </c>
      <c r="P22" s="83">
        <v>5.7734620000000003</v>
      </c>
      <c r="Q22" s="83">
        <v>5.7726959999999998</v>
      </c>
      <c r="R22" s="83">
        <v>5.7737030000000003</v>
      </c>
      <c r="S22" s="83">
        <v>5.773695</v>
      </c>
      <c r="T22" s="83">
        <v>5.7735760000000003</v>
      </c>
      <c r="U22" s="83">
        <v>5.7734540000000001</v>
      </c>
      <c r="V22" s="83">
        <v>5.7732770000000002</v>
      </c>
      <c r="W22" s="83">
        <v>5.7731890000000003</v>
      </c>
      <c r="X22" s="83">
        <v>5.7730040000000002</v>
      </c>
      <c r="Y22" s="83">
        <v>5.7730819999999996</v>
      </c>
      <c r="Z22" s="83">
        <v>5.772767</v>
      </c>
      <c r="AA22" s="83">
        <v>5.7722980000000002</v>
      </c>
      <c r="AB22" s="83">
        <v>5.7723940000000002</v>
      </c>
      <c r="AC22" s="83">
        <v>5.7724089999999997</v>
      </c>
      <c r="AD22" s="46">
        <v>-3.6000000000000001E-5</v>
      </c>
    </row>
    <row r="23" spans="1:30" ht="15" customHeight="1" x14ac:dyDescent="0.45">
      <c r="A23" s="63" t="s">
        <v>408</v>
      </c>
      <c r="B23" s="44" t="s">
        <v>409</v>
      </c>
      <c r="C23" s="83">
        <v>5.777863</v>
      </c>
      <c r="D23" s="83">
        <v>5.7776040000000002</v>
      </c>
      <c r="E23" s="83">
        <v>5.7768470000000001</v>
      </c>
      <c r="F23" s="83">
        <v>5.7763229999999997</v>
      </c>
      <c r="G23" s="83">
        <v>5.7749090000000001</v>
      </c>
      <c r="H23" s="83">
        <v>5.7742389999999997</v>
      </c>
      <c r="I23" s="83">
        <v>5.7735060000000002</v>
      </c>
      <c r="J23" s="83">
        <v>5.7727560000000002</v>
      </c>
      <c r="K23" s="83">
        <v>5.7718249999999998</v>
      </c>
      <c r="L23" s="83">
        <v>5.7708659999999998</v>
      </c>
      <c r="M23" s="83">
        <v>5.7718049999999996</v>
      </c>
      <c r="N23" s="83">
        <v>5.7717939999999999</v>
      </c>
      <c r="O23" s="83">
        <v>5.7729109999999997</v>
      </c>
      <c r="P23" s="83">
        <v>5.7734620000000003</v>
      </c>
      <c r="Q23" s="83">
        <v>5.7726959999999998</v>
      </c>
      <c r="R23" s="83">
        <v>5.7737030000000003</v>
      </c>
      <c r="S23" s="83">
        <v>5.773695</v>
      </c>
      <c r="T23" s="83">
        <v>5.7735760000000003</v>
      </c>
      <c r="U23" s="83">
        <v>5.7734540000000001</v>
      </c>
      <c r="V23" s="83">
        <v>5.7732770000000002</v>
      </c>
      <c r="W23" s="83">
        <v>5.7731890000000003</v>
      </c>
      <c r="X23" s="83">
        <v>5.7730040000000002</v>
      </c>
      <c r="Y23" s="83">
        <v>5.7730819999999996</v>
      </c>
      <c r="Z23" s="83">
        <v>5.772767</v>
      </c>
      <c r="AA23" s="83">
        <v>5.7722980000000002</v>
      </c>
      <c r="AB23" s="83">
        <v>5.7723940000000002</v>
      </c>
      <c r="AC23" s="83">
        <v>5.7724089999999997</v>
      </c>
      <c r="AD23" s="46">
        <v>-3.6000000000000001E-5</v>
      </c>
    </row>
    <row r="24" spans="1:30" ht="15" customHeight="1" x14ac:dyDescent="0.45">
      <c r="A24" s="63" t="s">
        <v>410</v>
      </c>
      <c r="B24" s="44" t="s">
        <v>411</v>
      </c>
      <c r="C24" s="83">
        <v>5.777863</v>
      </c>
      <c r="D24" s="83">
        <v>5.7776040000000002</v>
      </c>
      <c r="E24" s="83">
        <v>5.7768470000000001</v>
      </c>
      <c r="F24" s="83">
        <v>5.7763229999999997</v>
      </c>
      <c r="G24" s="83">
        <v>5.7749090000000001</v>
      </c>
      <c r="H24" s="83">
        <v>5.7742389999999997</v>
      </c>
      <c r="I24" s="83">
        <v>5.7735060000000002</v>
      </c>
      <c r="J24" s="83">
        <v>5.7727560000000002</v>
      </c>
      <c r="K24" s="83">
        <v>5.7718249999999998</v>
      </c>
      <c r="L24" s="83">
        <v>5.7708659999999998</v>
      </c>
      <c r="M24" s="83">
        <v>5.7718049999999996</v>
      </c>
      <c r="N24" s="83">
        <v>5.7717939999999999</v>
      </c>
      <c r="O24" s="83">
        <v>5.7729109999999997</v>
      </c>
      <c r="P24" s="83">
        <v>5.7734620000000003</v>
      </c>
      <c r="Q24" s="83">
        <v>5.7726959999999998</v>
      </c>
      <c r="R24" s="83">
        <v>5.7737030000000003</v>
      </c>
      <c r="S24" s="83">
        <v>5.773695</v>
      </c>
      <c r="T24" s="83">
        <v>5.7735760000000003</v>
      </c>
      <c r="U24" s="83">
        <v>5.7734540000000001</v>
      </c>
      <c r="V24" s="83">
        <v>5.7732770000000002</v>
      </c>
      <c r="W24" s="83">
        <v>5.7731890000000003</v>
      </c>
      <c r="X24" s="83">
        <v>5.7730040000000002</v>
      </c>
      <c r="Y24" s="83">
        <v>5.7730819999999996</v>
      </c>
      <c r="Z24" s="83">
        <v>5.772767</v>
      </c>
      <c r="AA24" s="83">
        <v>5.7722980000000002</v>
      </c>
      <c r="AB24" s="83">
        <v>5.7723940000000002</v>
      </c>
      <c r="AC24" s="83">
        <v>5.7724089999999997</v>
      </c>
      <c r="AD24" s="46">
        <v>-3.6000000000000001E-5</v>
      </c>
    </row>
    <row r="25" spans="1:30" ht="15" customHeight="1" x14ac:dyDescent="0.45">
      <c r="A25" s="63" t="s">
        <v>412</v>
      </c>
      <c r="B25" s="44" t="s">
        <v>413</v>
      </c>
      <c r="C25" s="83">
        <v>5.777863</v>
      </c>
      <c r="D25" s="83">
        <v>5.7776050000000003</v>
      </c>
      <c r="E25" s="83">
        <v>5.7768470000000001</v>
      </c>
      <c r="F25" s="83">
        <v>5.7763229999999997</v>
      </c>
      <c r="G25" s="83">
        <v>5.7749090000000001</v>
      </c>
      <c r="H25" s="83">
        <v>5.7742389999999997</v>
      </c>
      <c r="I25" s="83">
        <v>5.7735050000000001</v>
      </c>
      <c r="J25" s="83">
        <v>5.7727550000000001</v>
      </c>
      <c r="K25" s="83">
        <v>5.7718249999999998</v>
      </c>
      <c r="L25" s="83">
        <v>5.770867</v>
      </c>
      <c r="M25" s="83">
        <v>5.7718049999999996</v>
      </c>
      <c r="N25" s="83">
        <v>5.7717939999999999</v>
      </c>
      <c r="O25" s="83">
        <v>5.7729109999999997</v>
      </c>
      <c r="P25" s="83">
        <v>5.7734620000000003</v>
      </c>
      <c r="Q25" s="83">
        <v>5.7726959999999998</v>
      </c>
      <c r="R25" s="83">
        <v>5.7737030000000003</v>
      </c>
      <c r="S25" s="83">
        <v>5.773695</v>
      </c>
      <c r="T25" s="83">
        <v>5.7735750000000001</v>
      </c>
      <c r="U25" s="83">
        <v>5.7734529999999999</v>
      </c>
      <c r="V25" s="83">
        <v>5.7732770000000002</v>
      </c>
      <c r="W25" s="83">
        <v>5.7731890000000003</v>
      </c>
      <c r="X25" s="83">
        <v>5.7730030000000001</v>
      </c>
      <c r="Y25" s="83">
        <v>5.7730819999999996</v>
      </c>
      <c r="Z25" s="83">
        <v>5.772767</v>
      </c>
      <c r="AA25" s="83">
        <v>5.7722980000000002</v>
      </c>
      <c r="AB25" s="83">
        <v>5.7723940000000002</v>
      </c>
      <c r="AC25" s="83">
        <v>5.7724089999999997</v>
      </c>
      <c r="AD25" s="46">
        <v>-3.6000000000000001E-5</v>
      </c>
    </row>
    <row r="26" spans="1:30" ht="15" customHeight="1" x14ac:dyDescent="0.45">
      <c r="A26" s="63" t="s">
        <v>414</v>
      </c>
      <c r="B26" s="44" t="s">
        <v>415</v>
      </c>
      <c r="C26" s="83">
        <v>5.8170000000000002</v>
      </c>
      <c r="D26" s="83">
        <v>5.8170000000000002</v>
      </c>
      <c r="E26" s="83">
        <v>5.8170000000000002</v>
      </c>
      <c r="F26" s="83">
        <v>5.8170000000000002</v>
      </c>
      <c r="G26" s="83">
        <v>5.8170000000000002</v>
      </c>
      <c r="H26" s="83">
        <v>5.8170000000000002</v>
      </c>
      <c r="I26" s="83">
        <v>5.8170000000000002</v>
      </c>
      <c r="J26" s="83">
        <v>5.8170000000000002</v>
      </c>
      <c r="K26" s="83">
        <v>5.8170000000000002</v>
      </c>
      <c r="L26" s="83">
        <v>5.8170000000000002</v>
      </c>
      <c r="M26" s="83">
        <v>5.8170000000000002</v>
      </c>
      <c r="N26" s="83">
        <v>5.8170000000000002</v>
      </c>
      <c r="O26" s="83">
        <v>5.8170000000000002</v>
      </c>
      <c r="P26" s="83">
        <v>5.8170000000000002</v>
      </c>
      <c r="Q26" s="83">
        <v>5.8170000000000002</v>
      </c>
      <c r="R26" s="83">
        <v>5.8170000000000002</v>
      </c>
      <c r="S26" s="83">
        <v>5.8170000000000002</v>
      </c>
      <c r="T26" s="83">
        <v>5.8170000000000002</v>
      </c>
      <c r="U26" s="83">
        <v>5.8170000000000002</v>
      </c>
      <c r="V26" s="83">
        <v>5.8170000000000002</v>
      </c>
      <c r="W26" s="83">
        <v>5.8170000000000002</v>
      </c>
      <c r="X26" s="83">
        <v>5.8170000000000002</v>
      </c>
      <c r="Y26" s="83">
        <v>5.8170000000000002</v>
      </c>
      <c r="Z26" s="83">
        <v>5.8170000000000002</v>
      </c>
      <c r="AA26" s="83">
        <v>5.8170000000000002</v>
      </c>
      <c r="AB26" s="83">
        <v>5.8170000000000002</v>
      </c>
      <c r="AC26" s="83">
        <v>5.8170000000000002</v>
      </c>
      <c r="AD26" s="46">
        <v>0</v>
      </c>
    </row>
    <row r="27" spans="1:30" ht="15" customHeight="1" x14ac:dyDescent="0.45">
      <c r="A27" s="63" t="s">
        <v>416</v>
      </c>
      <c r="B27" s="44" t="s">
        <v>417</v>
      </c>
      <c r="C27" s="83">
        <v>5.77</v>
      </c>
      <c r="D27" s="83">
        <v>5.77</v>
      </c>
      <c r="E27" s="83">
        <v>5.77</v>
      </c>
      <c r="F27" s="83">
        <v>5.77</v>
      </c>
      <c r="G27" s="83">
        <v>5.77</v>
      </c>
      <c r="H27" s="83">
        <v>5.77</v>
      </c>
      <c r="I27" s="83">
        <v>5.77</v>
      </c>
      <c r="J27" s="83">
        <v>5.77</v>
      </c>
      <c r="K27" s="83">
        <v>5.77</v>
      </c>
      <c r="L27" s="83">
        <v>5.77</v>
      </c>
      <c r="M27" s="83">
        <v>5.77</v>
      </c>
      <c r="N27" s="83">
        <v>5.77</v>
      </c>
      <c r="O27" s="83">
        <v>5.77</v>
      </c>
      <c r="P27" s="83">
        <v>5.77</v>
      </c>
      <c r="Q27" s="83">
        <v>5.77</v>
      </c>
      <c r="R27" s="83">
        <v>5.77</v>
      </c>
      <c r="S27" s="83">
        <v>5.77</v>
      </c>
      <c r="T27" s="83">
        <v>5.77</v>
      </c>
      <c r="U27" s="83">
        <v>5.77</v>
      </c>
      <c r="V27" s="83">
        <v>5.77</v>
      </c>
      <c r="W27" s="83">
        <v>5.77</v>
      </c>
      <c r="X27" s="83">
        <v>5.77</v>
      </c>
      <c r="Y27" s="83">
        <v>5.77</v>
      </c>
      <c r="Z27" s="83">
        <v>5.77</v>
      </c>
      <c r="AA27" s="83">
        <v>5.77</v>
      </c>
      <c r="AB27" s="83">
        <v>5.77</v>
      </c>
      <c r="AC27" s="83">
        <v>5.77</v>
      </c>
      <c r="AD27" s="46">
        <v>0</v>
      </c>
    </row>
    <row r="28" spans="1:30" ht="15" customHeight="1" x14ac:dyDescent="0.45">
      <c r="A28" s="63" t="s">
        <v>418</v>
      </c>
      <c r="B28" s="44" t="s">
        <v>419</v>
      </c>
      <c r="C28" s="83">
        <v>3.5579999999999998</v>
      </c>
      <c r="D28" s="83">
        <v>3.5579999999999998</v>
      </c>
      <c r="E28" s="83">
        <v>3.5579999999999998</v>
      </c>
      <c r="F28" s="83">
        <v>3.5579999999999998</v>
      </c>
      <c r="G28" s="83">
        <v>3.5579999999999998</v>
      </c>
      <c r="H28" s="83">
        <v>3.5579999999999998</v>
      </c>
      <c r="I28" s="83">
        <v>3.5579999999999998</v>
      </c>
      <c r="J28" s="83">
        <v>3.5579999999999998</v>
      </c>
      <c r="K28" s="83">
        <v>3.5579999999999998</v>
      </c>
      <c r="L28" s="83">
        <v>3.5579999999999998</v>
      </c>
      <c r="M28" s="83">
        <v>3.5579999999999998</v>
      </c>
      <c r="N28" s="83">
        <v>3.5579999999999998</v>
      </c>
      <c r="O28" s="83">
        <v>3.5579999999999998</v>
      </c>
      <c r="P28" s="83">
        <v>3.5579999999999998</v>
      </c>
      <c r="Q28" s="83">
        <v>3.5579999999999998</v>
      </c>
      <c r="R28" s="83">
        <v>3.5579999999999998</v>
      </c>
      <c r="S28" s="83">
        <v>3.5579999999999998</v>
      </c>
      <c r="T28" s="83">
        <v>3.5579999999999998</v>
      </c>
      <c r="U28" s="83">
        <v>3.5579999999999998</v>
      </c>
      <c r="V28" s="83">
        <v>3.5579999999999998</v>
      </c>
      <c r="W28" s="83">
        <v>3.5579999999999998</v>
      </c>
      <c r="X28" s="83">
        <v>3.5579999999999998</v>
      </c>
      <c r="Y28" s="83">
        <v>3.5579999999999998</v>
      </c>
      <c r="Z28" s="83">
        <v>3.5579999999999998</v>
      </c>
      <c r="AA28" s="83">
        <v>3.5579999999999998</v>
      </c>
      <c r="AB28" s="83">
        <v>3.5579999999999998</v>
      </c>
      <c r="AC28" s="83">
        <v>3.5579999999999998</v>
      </c>
      <c r="AD28" s="46">
        <v>0</v>
      </c>
    </row>
    <row r="29" spans="1:30" ht="15" customHeight="1" x14ac:dyDescent="0.45">
      <c r="A29" s="63" t="s">
        <v>420</v>
      </c>
      <c r="B29" s="44" t="s">
        <v>421</v>
      </c>
      <c r="C29" s="83">
        <v>3.9849999999999999</v>
      </c>
      <c r="D29" s="83">
        <v>3.9965709999999999</v>
      </c>
      <c r="E29" s="83">
        <v>3.9965709999999999</v>
      </c>
      <c r="F29" s="83">
        <v>3.9965709999999999</v>
      </c>
      <c r="G29" s="83">
        <v>3.9965709999999999</v>
      </c>
      <c r="H29" s="83">
        <v>3.9965709999999999</v>
      </c>
      <c r="I29" s="83">
        <v>3.9965709999999999</v>
      </c>
      <c r="J29" s="83">
        <v>3.9965709999999999</v>
      </c>
      <c r="K29" s="83">
        <v>3.9965709999999999</v>
      </c>
      <c r="L29" s="83">
        <v>3.9965709999999999</v>
      </c>
      <c r="M29" s="83">
        <v>3.9965709999999999</v>
      </c>
      <c r="N29" s="83">
        <v>3.9965709999999999</v>
      </c>
      <c r="O29" s="83">
        <v>3.9965709999999999</v>
      </c>
      <c r="P29" s="83">
        <v>3.9965709999999999</v>
      </c>
      <c r="Q29" s="83">
        <v>3.9965709999999999</v>
      </c>
      <c r="R29" s="83">
        <v>3.9965709999999999</v>
      </c>
      <c r="S29" s="83">
        <v>3.9965709999999999</v>
      </c>
      <c r="T29" s="83">
        <v>3.9965709999999999</v>
      </c>
      <c r="U29" s="83">
        <v>3.9965709999999999</v>
      </c>
      <c r="V29" s="83">
        <v>3.9965709999999999</v>
      </c>
      <c r="W29" s="83">
        <v>3.9965709999999999</v>
      </c>
      <c r="X29" s="83">
        <v>3.9965709999999999</v>
      </c>
      <c r="Y29" s="83">
        <v>3.9965709999999999</v>
      </c>
      <c r="Z29" s="83">
        <v>3.9965709999999999</v>
      </c>
      <c r="AA29" s="83">
        <v>3.9965709999999999</v>
      </c>
      <c r="AB29" s="83">
        <v>3.9965709999999999</v>
      </c>
      <c r="AC29" s="83">
        <v>3.9965709999999999</v>
      </c>
      <c r="AD29" s="46">
        <v>0</v>
      </c>
    </row>
    <row r="30" spans="1:30" ht="15" customHeight="1" x14ac:dyDescent="0.45">
      <c r="A30" s="63" t="s">
        <v>422</v>
      </c>
      <c r="B30" s="44" t="s">
        <v>423</v>
      </c>
      <c r="C30" s="83">
        <v>5.67</v>
      </c>
      <c r="D30" s="83">
        <v>5.67</v>
      </c>
      <c r="E30" s="83">
        <v>5.67</v>
      </c>
      <c r="F30" s="83">
        <v>5.67</v>
      </c>
      <c r="G30" s="83">
        <v>5.67</v>
      </c>
      <c r="H30" s="83">
        <v>5.67</v>
      </c>
      <c r="I30" s="83">
        <v>5.67</v>
      </c>
      <c r="J30" s="83">
        <v>5.67</v>
      </c>
      <c r="K30" s="83">
        <v>5.67</v>
      </c>
      <c r="L30" s="83">
        <v>5.67</v>
      </c>
      <c r="M30" s="83">
        <v>5.67</v>
      </c>
      <c r="N30" s="83">
        <v>5.67</v>
      </c>
      <c r="O30" s="83">
        <v>5.67</v>
      </c>
      <c r="P30" s="83">
        <v>5.67</v>
      </c>
      <c r="Q30" s="83">
        <v>5.67</v>
      </c>
      <c r="R30" s="83">
        <v>5.67</v>
      </c>
      <c r="S30" s="83">
        <v>5.67</v>
      </c>
      <c r="T30" s="83">
        <v>5.67</v>
      </c>
      <c r="U30" s="83">
        <v>5.67</v>
      </c>
      <c r="V30" s="83">
        <v>5.67</v>
      </c>
      <c r="W30" s="83">
        <v>5.67</v>
      </c>
      <c r="X30" s="83">
        <v>5.67</v>
      </c>
      <c r="Y30" s="83">
        <v>5.67</v>
      </c>
      <c r="Z30" s="83">
        <v>5.67</v>
      </c>
      <c r="AA30" s="83">
        <v>5.67</v>
      </c>
      <c r="AB30" s="83">
        <v>5.67</v>
      </c>
      <c r="AC30" s="83">
        <v>5.67</v>
      </c>
      <c r="AD30" s="46">
        <v>0</v>
      </c>
    </row>
    <row r="31" spans="1:30" ht="15" customHeight="1" x14ac:dyDescent="0.45">
      <c r="A31" s="63" t="s">
        <v>424</v>
      </c>
      <c r="B31" s="44" t="s">
        <v>425</v>
      </c>
      <c r="C31" s="83">
        <v>6.0650000000000004</v>
      </c>
      <c r="D31" s="83">
        <v>6.0650000000000004</v>
      </c>
      <c r="E31" s="83">
        <v>6.0650000000000004</v>
      </c>
      <c r="F31" s="83">
        <v>6.0650000000000004</v>
      </c>
      <c r="G31" s="83">
        <v>6.0650000000000004</v>
      </c>
      <c r="H31" s="83">
        <v>6.0650000000000004</v>
      </c>
      <c r="I31" s="83">
        <v>6.0650000000000004</v>
      </c>
      <c r="J31" s="83">
        <v>6.0650000000000004</v>
      </c>
      <c r="K31" s="83">
        <v>6.0650000000000004</v>
      </c>
      <c r="L31" s="83">
        <v>6.0650000000000004</v>
      </c>
      <c r="M31" s="83">
        <v>6.0650000000000004</v>
      </c>
      <c r="N31" s="83">
        <v>6.0650000000000004</v>
      </c>
      <c r="O31" s="83">
        <v>6.0650000000000004</v>
      </c>
      <c r="P31" s="83">
        <v>6.0650000000000004</v>
      </c>
      <c r="Q31" s="83">
        <v>6.0650000000000004</v>
      </c>
      <c r="R31" s="83">
        <v>6.0650000000000004</v>
      </c>
      <c r="S31" s="83">
        <v>6.0650000000000004</v>
      </c>
      <c r="T31" s="83">
        <v>6.0650000000000004</v>
      </c>
      <c r="U31" s="83">
        <v>6.0650000000000004</v>
      </c>
      <c r="V31" s="83">
        <v>6.0650000000000004</v>
      </c>
      <c r="W31" s="83">
        <v>6.0650000000000004</v>
      </c>
      <c r="X31" s="83">
        <v>6.0650000000000004</v>
      </c>
      <c r="Y31" s="83">
        <v>6.0650000000000004</v>
      </c>
      <c r="Z31" s="83">
        <v>6.0650000000000004</v>
      </c>
      <c r="AA31" s="83">
        <v>6.0650000000000004</v>
      </c>
      <c r="AB31" s="83">
        <v>6.0650000000000004</v>
      </c>
      <c r="AC31" s="83">
        <v>6.0650000000000004</v>
      </c>
      <c r="AD31" s="46">
        <v>0</v>
      </c>
    </row>
    <row r="32" spans="1:30" ht="15" customHeight="1" x14ac:dyDescent="0.45">
      <c r="A32" s="63" t="s">
        <v>426</v>
      </c>
      <c r="B32" s="44" t="s">
        <v>427</v>
      </c>
      <c r="C32" s="83">
        <v>5.0566430000000002</v>
      </c>
      <c r="D32" s="83">
        <v>5.0566430000000002</v>
      </c>
      <c r="E32" s="83">
        <v>5.0566430000000002</v>
      </c>
      <c r="F32" s="83">
        <v>5.0566430000000002</v>
      </c>
      <c r="G32" s="83">
        <v>5.0566430000000002</v>
      </c>
      <c r="H32" s="83">
        <v>5.0566430000000002</v>
      </c>
      <c r="I32" s="83">
        <v>5.0566430000000002</v>
      </c>
      <c r="J32" s="83">
        <v>5.0566430000000002</v>
      </c>
      <c r="K32" s="83">
        <v>5.0566430000000002</v>
      </c>
      <c r="L32" s="83">
        <v>5.0566430000000002</v>
      </c>
      <c r="M32" s="83">
        <v>5.0566430000000002</v>
      </c>
      <c r="N32" s="83">
        <v>5.0553489999999996</v>
      </c>
      <c r="O32" s="83">
        <v>5.0538280000000002</v>
      </c>
      <c r="P32" s="83">
        <v>5.0522629999999999</v>
      </c>
      <c r="Q32" s="83">
        <v>5.0514979999999996</v>
      </c>
      <c r="R32" s="83">
        <v>5.0506010000000003</v>
      </c>
      <c r="S32" s="83">
        <v>5.0495460000000003</v>
      </c>
      <c r="T32" s="83">
        <v>5.0483070000000003</v>
      </c>
      <c r="U32" s="83">
        <v>5.0468520000000003</v>
      </c>
      <c r="V32" s="83">
        <v>5.0451430000000004</v>
      </c>
      <c r="W32" s="83">
        <v>5.0431350000000004</v>
      </c>
      <c r="X32" s="83">
        <v>5.0407760000000001</v>
      </c>
      <c r="Y32" s="83">
        <v>5.0380039999999999</v>
      </c>
      <c r="Z32" s="83">
        <v>5.0347499999999998</v>
      </c>
      <c r="AA32" s="83">
        <v>5.0309280000000003</v>
      </c>
      <c r="AB32" s="83">
        <v>5.0264369999999996</v>
      </c>
      <c r="AC32" s="83">
        <v>5.0211629999999996</v>
      </c>
      <c r="AD32" s="46">
        <v>-2.8200000000000002E-4</v>
      </c>
    </row>
    <row r="33" spans="1:30" ht="15" customHeight="1" x14ac:dyDescent="0.45">
      <c r="A33" s="63" t="s">
        <v>428</v>
      </c>
      <c r="B33" s="44" t="s">
        <v>429</v>
      </c>
      <c r="C33" s="83">
        <v>5.0566430000000002</v>
      </c>
      <c r="D33" s="83">
        <v>5.0566430000000002</v>
      </c>
      <c r="E33" s="83">
        <v>5.0566430000000002</v>
      </c>
      <c r="F33" s="83">
        <v>5.0566430000000002</v>
      </c>
      <c r="G33" s="83">
        <v>5.0566430000000002</v>
      </c>
      <c r="H33" s="83">
        <v>5.0566430000000002</v>
      </c>
      <c r="I33" s="83">
        <v>5.0566430000000002</v>
      </c>
      <c r="J33" s="83">
        <v>5.0566430000000002</v>
      </c>
      <c r="K33" s="83">
        <v>5.0566430000000002</v>
      </c>
      <c r="L33" s="83">
        <v>5.0566430000000002</v>
      </c>
      <c r="M33" s="83">
        <v>5.0566430000000002</v>
      </c>
      <c r="N33" s="83">
        <v>5.0550179999999996</v>
      </c>
      <c r="O33" s="83">
        <v>5.0536269999999996</v>
      </c>
      <c r="P33" s="83">
        <v>5.0518049999999999</v>
      </c>
      <c r="Q33" s="83">
        <v>5.050961</v>
      </c>
      <c r="R33" s="83">
        <v>5.0499679999999998</v>
      </c>
      <c r="S33" s="83">
        <v>5.0488020000000002</v>
      </c>
      <c r="T33" s="83">
        <v>5.0474329999999998</v>
      </c>
      <c r="U33" s="83">
        <v>5.0458249999999998</v>
      </c>
      <c r="V33" s="83">
        <v>5.0439350000000003</v>
      </c>
      <c r="W33" s="83">
        <v>5.0417160000000001</v>
      </c>
      <c r="X33" s="83">
        <v>5.0391089999999998</v>
      </c>
      <c r="Y33" s="83">
        <v>5.0360469999999999</v>
      </c>
      <c r="Z33" s="83">
        <v>5.0324489999999997</v>
      </c>
      <c r="AA33" s="83">
        <v>5.0282239999999998</v>
      </c>
      <c r="AB33" s="83">
        <v>5.0232599999999996</v>
      </c>
      <c r="AC33" s="83">
        <v>5.0174300000000001</v>
      </c>
      <c r="AD33" s="46">
        <v>-3.1100000000000002E-4</v>
      </c>
    </row>
    <row r="34" spans="1:30" ht="15" customHeight="1" x14ac:dyDescent="0.45">
      <c r="A34" s="63" t="s">
        <v>430</v>
      </c>
      <c r="B34" s="44" t="s">
        <v>431</v>
      </c>
      <c r="C34" s="83">
        <v>5.0566430000000002</v>
      </c>
      <c r="D34" s="83">
        <v>5.0566430000000002</v>
      </c>
      <c r="E34" s="83">
        <v>5.0566430000000002</v>
      </c>
      <c r="F34" s="83">
        <v>5.0566430000000002</v>
      </c>
      <c r="G34" s="83">
        <v>5.0566430000000002</v>
      </c>
      <c r="H34" s="83">
        <v>5.0566430000000002</v>
      </c>
      <c r="I34" s="83">
        <v>5.0566430000000002</v>
      </c>
      <c r="J34" s="83">
        <v>5.0566430000000002</v>
      </c>
      <c r="K34" s="83">
        <v>5.0566430000000002</v>
      </c>
      <c r="L34" s="83">
        <v>5.0566430000000002</v>
      </c>
      <c r="M34" s="83">
        <v>5.0566430000000002</v>
      </c>
      <c r="N34" s="83">
        <v>5.0557109999999996</v>
      </c>
      <c r="O34" s="83">
        <v>5.0530799999999996</v>
      </c>
      <c r="P34" s="83">
        <v>5.0515340000000002</v>
      </c>
      <c r="Q34" s="83">
        <v>5.0506409999999997</v>
      </c>
      <c r="R34" s="83">
        <v>5.0495929999999998</v>
      </c>
      <c r="S34" s="83">
        <v>5.048362</v>
      </c>
      <c r="T34" s="83">
        <v>5.0469160000000004</v>
      </c>
      <c r="U34" s="83">
        <v>5.0452170000000001</v>
      </c>
      <c r="V34" s="83">
        <v>5.0432220000000001</v>
      </c>
      <c r="W34" s="83">
        <v>5.0408780000000002</v>
      </c>
      <c r="X34" s="83">
        <v>5.038125</v>
      </c>
      <c r="Y34" s="83">
        <v>5.034891</v>
      </c>
      <c r="Z34" s="83">
        <v>5.0310930000000003</v>
      </c>
      <c r="AA34" s="83">
        <v>5.0266310000000001</v>
      </c>
      <c r="AB34" s="83">
        <v>5.0213900000000002</v>
      </c>
      <c r="AC34" s="83">
        <v>5.0152340000000004</v>
      </c>
      <c r="AD34" s="46">
        <v>-3.2899999999999997E-4</v>
      </c>
    </row>
    <row r="35" spans="1:30" ht="15" customHeight="1" x14ac:dyDescent="0.45">
      <c r="A35" s="63" t="s">
        <v>432</v>
      </c>
      <c r="B35" s="44" t="s">
        <v>433</v>
      </c>
      <c r="C35" s="83">
        <v>5.2530000000000001</v>
      </c>
      <c r="D35" s="83">
        <v>5.2530000000000001</v>
      </c>
      <c r="E35" s="83">
        <v>5.2530000000000001</v>
      </c>
      <c r="F35" s="83">
        <v>5.2530000000000001</v>
      </c>
      <c r="G35" s="83">
        <v>5.2530000000000001</v>
      </c>
      <c r="H35" s="83">
        <v>5.2530000000000001</v>
      </c>
      <c r="I35" s="83">
        <v>5.2530000000000001</v>
      </c>
      <c r="J35" s="83">
        <v>5.2530000000000001</v>
      </c>
      <c r="K35" s="83">
        <v>5.2530000000000001</v>
      </c>
      <c r="L35" s="83">
        <v>5.2530000000000001</v>
      </c>
      <c r="M35" s="83">
        <v>5.2530000000000001</v>
      </c>
      <c r="N35" s="83">
        <v>5.2530000000000001</v>
      </c>
      <c r="O35" s="83">
        <v>5.2530000000000001</v>
      </c>
      <c r="P35" s="83">
        <v>5.2530000000000001</v>
      </c>
      <c r="Q35" s="83">
        <v>5.2530000000000001</v>
      </c>
      <c r="R35" s="83">
        <v>5.2530000000000001</v>
      </c>
      <c r="S35" s="83">
        <v>5.2530000000000001</v>
      </c>
      <c r="T35" s="83">
        <v>5.2530000000000001</v>
      </c>
      <c r="U35" s="83">
        <v>5.2530000000000001</v>
      </c>
      <c r="V35" s="83">
        <v>5.2530000000000001</v>
      </c>
      <c r="W35" s="83">
        <v>5.2530000000000001</v>
      </c>
      <c r="X35" s="83">
        <v>5.2530000000000001</v>
      </c>
      <c r="Y35" s="83">
        <v>5.2530000000000001</v>
      </c>
      <c r="Z35" s="83">
        <v>5.2530000000000001</v>
      </c>
      <c r="AA35" s="83">
        <v>5.2530000000000001</v>
      </c>
      <c r="AB35" s="83">
        <v>5.2530000000000001</v>
      </c>
      <c r="AC35" s="83">
        <v>5.2530000000000001</v>
      </c>
      <c r="AD35" s="46">
        <v>0</v>
      </c>
    </row>
    <row r="36" spans="1:30" ht="15" customHeight="1" x14ac:dyDescent="0.45">
      <c r="A36" s="63" t="s">
        <v>434</v>
      </c>
      <c r="B36" s="44" t="s">
        <v>435</v>
      </c>
      <c r="C36" s="83">
        <v>4.62</v>
      </c>
      <c r="D36" s="83">
        <v>4.62</v>
      </c>
      <c r="E36" s="83">
        <v>4.62</v>
      </c>
      <c r="F36" s="83">
        <v>4.62</v>
      </c>
      <c r="G36" s="83">
        <v>4.62</v>
      </c>
      <c r="H36" s="83">
        <v>4.62</v>
      </c>
      <c r="I36" s="83">
        <v>4.62</v>
      </c>
      <c r="J36" s="83">
        <v>4.62</v>
      </c>
      <c r="K36" s="83">
        <v>4.62</v>
      </c>
      <c r="L36" s="83">
        <v>4.62</v>
      </c>
      <c r="M36" s="83">
        <v>4.62</v>
      </c>
      <c r="N36" s="83">
        <v>4.62</v>
      </c>
      <c r="O36" s="83">
        <v>4.62</v>
      </c>
      <c r="P36" s="83">
        <v>4.62</v>
      </c>
      <c r="Q36" s="83">
        <v>4.62</v>
      </c>
      <c r="R36" s="83">
        <v>4.62</v>
      </c>
      <c r="S36" s="83">
        <v>4.62</v>
      </c>
      <c r="T36" s="83">
        <v>4.62</v>
      </c>
      <c r="U36" s="83">
        <v>4.62</v>
      </c>
      <c r="V36" s="83">
        <v>4.62</v>
      </c>
      <c r="W36" s="83">
        <v>4.62</v>
      </c>
      <c r="X36" s="83">
        <v>4.62</v>
      </c>
      <c r="Y36" s="83">
        <v>4.62</v>
      </c>
      <c r="Z36" s="83">
        <v>4.62</v>
      </c>
      <c r="AA36" s="83">
        <v>4.62</v>
      </c>
      <c r="AB36" s="83">
        <v>4.62</v>
      </c>
      <c r="AC36" s="83">
        <v>4.62</v>
      </c>
      <c r="AD36" s="46">
        <v>0</v>
      </c>
    </row>
    <row r="37" spans="1:30" ht="15" customHeight="1" x14ac:dyDescent="0.45">
      <c r="A37" s="63" t="s">
        <v>436</v>
      </c>
      <c r="B37" s="44" t="s">
        <v>437</v>
      </c>
      <c r="C37" s="83">
        <v>5.8</v>
      </c>
      <c r="D37" s="83">
        <v>5.8</v>
      </c>
      <c r="E37" s="83">
        <v>5.8</v>
      </c>
      <c r="F37" s="83">
        <v>5.8</v>
      </c>
      <c r="G37" s="83">
        <v>5.8</v>
      </c>
      <c r="H37" s="83">
        <v>5.8</v>
      </c>
      <c r="I37" s="83">
        <v>5.8</v>
      </c>
      <c r="J37" s="83">
        <v>5.8</v>
      </c>
      <c r="K37" s="83">
        <v>5.8</v>
      </c>
      <c r="L37" s="83">
        <v>5.8</v>
      </c>
      <c r="M37" s="83">
        <v>5.8</v>
      </c>
      <c r="N37" s="83">
        <v>5.8</v>
      </c>
      <c r="O37" s="83">
        <v>5.8</v>
      </c>
      <c r="P37" s="83">
        <v>5.8</v>
      </c>
      <c r="Q37" s="83">
        <v>5.8</v>
      </c>
      <c r="R37" s="83">
        <v>5.8</v>
      </c>
      <c r="S37" s="83">
        <v>5.8</v>
      </c>
      <c r="T37" s="83">
        <v>5.8</v>
      </c>
      <c r="U37" s="83">
        <v>5.8</v>
      </c>
      <c r="V37" s="83">
        <v>5.8</v>
      </c>
      <c r="W37" s="83">
        <v>5.8</v>
      </c>
      <c r="X37" s="83">
        <v>5.8</v>
      </c>
      <c r="Y37" s="83">
        <v>5.8</v>
      </c>
      <c r="Z37" s="83">
        <v>5.8</v>
      </c>
      <c r="AA37" s="83">
        <v>5.8</v>
      </c>
      <c r="AB37" s="83">
        <v>5.8</v>
      </c>
      <c r="AC37" s="83">
        <v>5.8</v>
      </c>
      <c r="AD37" s="46">
        <v>0</v>
      </c>
    </row>
    <row r="38" spans="1:30" ht="15" customHeight="1" x14ac:dyDescent="0.45">
      <c r="A38" s="63" t="s">
        <v>438</v>
      </c>
      <c r="B38" s="44" t="s">
        <v>439</v>
      </c>
      <c r="C38" s="83">
        <v>5.4411620000000003</v>
      </c>
      <c r="D38" s="83">
        <v>5.4411620000000003</v>
      </c>
      <c r="E38" s="83">
        <v>5.4411620000000003</v>
      </c>
      <c r="F38" s="83">
        <v>5.4411620000000003</v>
      </c>
      <c r="G38" s="83">
        <v>5.4411620000000003</v>
      </c>
      <c r="H38" s="83">
        <v>5.4411620000000003</v>
      </c>
      <c r="I38" s="83">
        <v>5.4411620000000003</v>
      </c>
      <c r="J38" s="83">
        <v>5.4411620000000003</v>
      </c>
      <c r="K38" s="83">
        <v>5.4411620000000003</v>
      </c>
      <c r="L38" s="83">
        <v>5.4411620000000003</v>
      </c>
      <c r="M38" s="83">
        <v>5.4411620000000003</v>
      </c>
      <c r="N38" s="83">
        <v>5.4411620000000003</v>
      </c>
      <c r="O38" s="83">
        <v>5.4411620000000003</v>
      </c>
      <c r="P38" s="83">
        <v>5.4411620000000003</v>
      </c>
      <c r="Q38" s="83">
        <v>5.4411620000000003</v>
      </c>
      <c r="R38" s="83">
        <v>5.4411620000000003</v>
      </c>
      <c r="S38" s="83">
        <v>5.4411620000000003</v>
      </c>
      <c r="T38" s="83">
        <v>5.4411620000000003</v>
      </c>
      <c r="U38" s="83">
        <v>5.4411620000000003</v>
      </c>
      <c r="V38" s="83">
        <v>5.4411620000000003</v>
      </c>
      <c r="W38" s="83">
        <v>5.4411620000000003</v>
      </c>
      <c r="X38" s="83">
        <v>5.4411620000000003</v>
      </c>
      <c r="Y38" s="83">
        <v>5.4411620000000003</v>
      </c>
      <c r="Z38" s="83">
        <v>5.4411620000000003</v>
      </c>
      <c r="AA38" s="83">
        <v>5.4411620000000003</v>
      </c>
      <c r="AB38" s="83">
        <v>5.4411620000000003</v>
      </c>
      <c r="AC38" s="83">
        <v>5.4411620000000003</v>
      </c>
      <c r="AD38" s="46">
        <v>0</v>
      </c>
    </row>
    <row r="39" spans="1:30" ht="15" customHeight="1" x14ac:dyDescent="0.45">
      <c r="A39" s="63" t="s">
        <v>440</v>
      </c>
      <c r="B39" s="44" t="s">
        <v>441</v>
      </c>
      <c r="C39" s="83">
        <v>6.2869999999999999</v>
      </c>
      <c r="D39" s="83">
        <v>6.2869999999999999</v>
      </c>
      <c r="E39" s="83">
        <v>6.2869999999999999</v>
      </c>
      <c r="F39" s="83">
        <v>6.2869999999999999</v>
      </c>
      <c r="G39" s="83">
        <v>6.2869999999999999</v>
      </c>
      <c r="H39" s="83">
        <v>6.2869999999999999</v>
      </c>
      <c r="I39" s="83">
        <v>6.2869999999999999</v>
      </c>
      <c r="J39" s="83">
        <v>6.2869999999999999</v>
      </c>
      <c r="K39" s="83">
        <v>6.2869999999999999</v>
      </c>
      <c r="L39" s="83">
        <v>6.2869999999999999</v>
      </c>
      <c r="M39" s="83">
        <v>6.2869999999999999</v>
      </c>
      <c r="N39" s="83">
        <v>6.2869999999999999</v>
      </c>
      <c r="O39" s="83">
        <v>6.2869999999999999</v>
      </c>
      <c r="P39" s="83">
        <v>6.2869999999999999</v>
      </c>
      <c r="Q39" s="83">
        <v>6.2869999999999999</v>
      </c>
      <c r="R39" s="83">
        <v>6.2869999999999999</v>
      </c>
      <c r="S39" s="83">
        <v>6.2869999999999999</v>
      </c>
      <c r="T39" s="83">
        <v>6.2869999999999999</v>
      </c>
      <c r="U39" s="83">
        <v>6.2869999999999999</v>
      </c>
      <c r="V39" s="83">
        <v>6.2869999999999999</v>
      </c>
      <c r="W39" s="83">
        <v>6.2869999999999999</v>
      </c>
      <c r="X39" s="83">
        <v>6.2869999999999999</v>
      </c>
      <c r="Y39" s="83">
        <v>6.2869999999999999</v>
      </c>
      <c r="Z39" s="83">
        <v>6.2869999999999999</v>
      </c>
      <c r="AA39" s="83">
        <v>6.2869999999999999</v>
      </c>
      <c r="AB39" s="83">
        <v>6.2869999999999999</v>
      </c>
      <c r="AC39" s="83">
        <v>6.2869999999999999</v>
      </c>
      <c r="AD39" s="46">
        <v>0</v>
      </c>
    </row>
    <row r="40" spans="1:30" ht="15" customHeight="1" x14ac:dyDescent="0.45">
      <c r="A40" s="63" t="s">
        <v>442</v>
      </c>
      <c r="B40" s="44" t="s">
        <v>443</v>
      </c>
      <c r="C40" s="83">
        <v>6.2869999999999999</v>
      </c>
      <c r="D40" s="83">
        <v>6.2869999999999999</v>
      </c>
      <c r="E40" s="83">
        <v>6.2869999999999999</v>
      </c>
      <c r="F40" s="83">
        <v>6.2869999999999999</v>
      </c>
      <c r="G40" s="83">
        <v>6.2869999999999999</v>
      </c>
      <c r="H40" s="83">
        <v>6.2869999999999999</v>
      </c>
      <c r="I40" s="83">
        <v>6.2869999999999999</v>
      </c>
      <c r="J40" s="83">
        <v>6.2869999999999999</v>
      </c>
      <c r="K40" s="83">
        <v>6.2869999999999999</v>
      </c>
      <c r="L40" s="83">
        <v>6.2869999999999999</v>
      </c>
      <c r="M40" s="83">
        <v>6.2869999999999999</v>
      </c>
      <c r="N40" s="83">
        <v>6.2869999999999999</v>
      </c>
      <c r="O40" s="83">
        <v>6.2869999999999999</v>
      </c>
      <c r="P40" s="83">
        <v>6.2869999999999999</v>
      </c>
      <c r="Q40" s="83">
        <v>6.2869999999999999</v>
      </c>
      <c r="R40" s="83">
        <v>6.2869999999999999</v>
      </c>
      <c r="S40" s="83">
        <v>6.2869999999999999</v>
      </c>
      <c r="T40" s="83">
        <v>6.2869999999999999</v>
      </c>
      <c r="U40" s="83">
        <v>6.2869999999999999</v>
      </c>
      <c r="V40" s="83">
        <v>6.2869999999999999</v>
      </c>
      <c r="W40" s="83">
        <v>6.2869999999999999</v>
      </c>
      <c r="X40" s="83">
        <v>6.2869999999999999</v>
      </c>
      <c r="Y40" s="83">
        <v>6.2869999999999999</v>
      </c>
      <c r="Z40" s="83">
        <v>6.2869999999999999</v>
      </c>
      <c r="AA40" s="83">
        <v>6.2869999999999999</v>
      </c>
      <c r="AB40" s="83">
        <v>6.2869999999999999</v>
      </c>
      <c r="AC40" s="83">
        <v>6.2869999999999999</v>
      </c>
      <c r="AD40" s="46">
        <v>0</v>
      </c>
    </row>
    <row r="41" spans="1:30" ht="15" customHeight="1" x14ac:dyDescent="0.45">
      <c r="A41" s="63" t="s">
        <v>444</v>
      </c>
      <c r="B41" s="44" t="s">
        <v>445</v>
      </c>
      <c r="C41" s="83">
        <v>6.2869999999999999</v>
      </c>
      <c r="D41" s="83">
        <v>6.2869999999999999</v>
      </c>
      <c r="E41" s="83">
        <v>6.2869999999999999</v>
      </c>
      <c r="F41" s="83">
        <v>6.2869999999999999</v>
      </c>
      <c r="G41" s="83">
        <v>6.2869999999999999</v>
      </c>
      <c r="H41" s="83">
        <v>6.2869999999999999</v>
      </c>
      <c r="I41" s="83">
        <v>6.2869999999999999</v>
      </c>
      <c r="J41" s="83">
        <v>6.2869999999999999</v>
      </c>
      <c r="K41" s="83">
        <v>6.2869999999999999</v>
      </c>
      <c r="L41" s="83">
        <v>6.2869999999999999</v>
      </c>
      <c r="M41" s="83">
        <v>6.2869999999999999</v>
      </c>
      <c r="N41" s="83">
        <v>6.2869999999999999</v>
      </c>
      <c r="O41" s="83">
        <v>6.2869999999999999</v>
      </c>
      <c r="P41" s="83">
        <v>6.2869999999999999</v>
      </c>
      <c r="Q41" s="83">
        <v>6.2869999999999999</v>
      </c>
      <c r="R41" s="83">
        <v>6.2869999999999999</v>
      </c>
      <c r="S41" s="83">
        <v>6.2869999999999999</v>
      </c>
      <c r="T41" s="83">
        <v>6.2869999999999999</v>
      </c>
      <c r="U41" s="83">
        <v>6.2869999999999999</v>
      </c>
      <c r="V41" s="83">
        <v>6.2869999999999999</v>
      </c>
      <c r="W41" s="83">
        <v>6.2869999999999999</v>
      </c>
      <c r="X41" s="83">
        <v>6.2869999999999999</v>
      </c>
      <c r="Y41" s="83">
        <v>6.2869999999999999</v>
      </c>
      <c r="Z41" s="83">
        <v>6.2869999999999999</v>
      </c>
      <c r="AA41" s="83">
        <v>6.2869999999999999</v>
      </c>
      <c r="AB41" s="83">
        <v>6.2869999999999999</v>
      </c>
      <c r="AC41" s="83">
        <v>6.2869999999999999</v>
      </c>
      <c r="AD41" s="46">
        <v>0</v>
      </c>
    </row>
    <row r="42" spans="1:30" ht="15" customHeight="1" x14ac:dyDescent="0.45">
      <c r="A42" s="63" t="s">
        <v>446</v>
      </c>
      <c r="B42" s="44" t="s">
        <v>447</v>
      </c>
      <c r="C42" s="83">
        <v>6.0975380000000001</v>
      </c>
      <c r="D42" s="83">
        <v>6.1105450000000001</v>
      </c>
      <c r="E42" s="83">
        <v>6.1078970000000004</v>
      </c>
      <c r="F42" s="83">
        <v>6.1129179999999996</v>
      </c>
      <c r="G42" s="83">
        <v>6.1085560000000001</v>
      </c>
      <c r="H42" s="83">
        <v>6.1092560000000002</v>
      </c>
      <c r="I42" s="83">
        <v>6.1089130000000003</v>
      </c>
      <c r="J42" s="83">
        <v>6.1085580000000004</v>
      </c>
      <c r="K42" s="83">
        <v>6.1081960000000004</v>
      </c>
      <c r="L42" s="83">
        <v>6.1078210000000004</v>
      </c>
      <c r="M42" s="83">
        <v>6.1074359999999999</v>
      </c>
      <c r="N42" s="83">
        <v>6.1070399999999996</v>
      </c>
      <c r="O42" s="83">
        <v>6.1066330000000004</v>
      </c>
      <c r="P42" s="83">
        <v>6.1062130000000003</v>
      </c>
      <c r="Q42" s="83">
        <v>6.1057800000000002</v>
      </c>
      <c r="R42" s="83">
        <v>6.1053329999999999</v>
      </c>
      <c r="S42" s="83">
        <v>6.1048720000000003</v>
      </c>
      <c r="T42" s="83">
        <v>6.1043960000000004</v>
      </c>
      <c r="U42" s="83">
        <v>6.1039060000000003</v>
      </c>
      <c r="V42" s="83">
        <v>6.1033980000000003</v>
      </c>
      <c r="W42" s="83">
        <v>6.1028729999999998</v>
      </c>
      <c r="X42" s="83">
        <v>6.1023310000000004</v>
      </c>
      <c r="Y42" s="83">
        <v>6.1022509999999999</v>
      </c>
      <c r="Z42" s="83">
        <v>6.1011879999999996</v>
      </c>
      <c r="AA42" s="83">
        <v>6.1005849999999997</v>
      </c>
      <c r="AB42" s="83">
        <v>6.0999610000000004</v>
      </c>
      <c r="AC42" s="83">
        <v>6.0997760000000003</v>
      </c>
      <c r="AD42" s="46">
        <v>-7.1000000000000005E-5</v>
      </c>
    </row>
    <row r="43" spans="1:30" ht="15" customHeight="1" x14ac:dyDescent="0.45">
      <c r="A43" s="63" t="s">
        <v>448</v>
      </c>
      <c r="B43" s="44" t="s">
        <v>449</v>
      </c>
      <c r="C43" s="83">
        <v>5.1417510000000002</v>
      </c>
      <c r="D43" s="83">
        <v>5.1478799999999998</v>
      </c>
      <c r="E43" s="83">
        <v>5.1704879999999998</v>
      </c>
      <c r="F43" s="83">
        <v>5.1513</v>
      </c>
      <c r="G43" s="83">
        <v>5.1785410000000001</v>
      </c>
      <c r="H43" s="83">
        <v>5.1647489999999996</v>
      </c>
      <c r="I43" s="83">
        <v>5.1569799999999999</v>
      </c>
      <c r="J43" s="83">
        <v>5.1508399999999996</v>
      </c>
      <c r="K43" s="83">
        <v>5.1465909999999999</v>
      </c>
      <c r="L43" s="83">
        <v>5.1443719999999997</v>
      </c>
      <c r="M43" s="83">
        <v>5.1418010000000001</v>
      </c>
      <c r="N43" s="83">
        <v>5.1379599999999996</v>
      </c>
      <c r="O43" s="83">
        <v>5.1348250000000002</v>
      </c>
      <c r="P43" s="83">
        <v>5.1342939999999997</v>
      </c>
      <c r="Q43" s="83">
        <v>5.1339290000000002</v>
      </c>
      <c r="R43" s="83">
        <v>5.1331829999999998</v>
      </c>
      <c r="S43" s="83">
        <v>5.1326539999999996</v>
      </c>
      <c r="T43" s="83">
        <v>5.1310690000000001</v>
      </c>
      <c r="U43" s="83">
        <v>5.1285319999999999</v>
      </c>
      <c r="V43" s="83">
        <v>5.1257479999999997</v>
      </c>
      <c r="W43" s="83">
        <v>5.122954</v>
      </c>
      <c r="X43" s="83">
        <v>5.1210230000000001</v>
      </c>
      <c r="Y43" s="83">
        <v>5.1177950000000001</v>
      </c>
      <c r="Z43" s="83">
        <v>5.114414</v>
      </c>
      <c r="AA43" s="83">
        <v>5.1103459999999998</v>
      </c>
      <c r="AB43" s="83">
        <v>5.1072939999999996</v>
      </c>
      <c r="AC43" s="83">
        <v>5.1040419999999997</v>
      </c>
      <c r="AD43" s="46">
        <v>-3.4200000000000002E-4</v>
      </c>
    </row>
    <row r="44" spans="1:30" ht="15" customHeight="1" x14ac:dyDescent="0.45">
      <c r="A44" s="63" t="s">
        <v>450</v>
      </c>
      <c r="B44" s="44" t="s">
        <v>451</v>
      </c>
      <c r="C44" s="83">
        <v>5.5918049999999999</v>
      </c>
      <c r="D44" s="83">
        <v>5.5175729999999996</v>
      </c>
      <c r="E44" s="83">
        <v>5.5210980000000003</v>
      </c>
      <c r="F44" s="83">
        <v>5.465814</v>
      </c>
      <c r="G44" s="83">
        <v>5.375591</v>
      </c>
      <c r="H44" s="83">
        <v>5.3618040000000002</v>
      </c>
      <c r="I44" s="83">
        <v>5.3507110000000004</v>
      </c>
      <c r="J44" s="83">
        <v>5.346603</v>
      </c>
      <c r="K44" s="83">
        <v>5.3310279999999999</v>
      </c>
      <c r="L44" s="83">
        <v>5.2768110000000004</v>
      </c>
      <c r="M44" s="83">
        <v>5.2560849999999997</v>
      </c>
      <c r="N44" s="83">
        <v>5.2141320000000002</v>
      </c>
      <c r="O44" s="83">
        <v>5.1887480000000004</v>
      </c>
      <c r="P44" s="83">
        <v>5.1824649999999997</v>
      </c>
      <c r="Q44" s="83">
        <v>5.1673109999999998</v>
      </c>
      <c r="R44" s="83">
        <v>5.1520049999999999</v>
      </c>
      <c r="S44" s="83">
        <v>5.1463400000000004</v>
      </c>
      <c r="T44" s="83">
        <v>5.1226989999999999</v>
      </c>
      <c r="U44" s="83">
        <v>5.08826</v>
      </c>
      <c r="V44" s="83">
        <v>5.0572229999999996</v>
      </c>
      <c r="W44" s="83">
        <v>5.0293659999999996</v>
      </c>
      <c r="X44" s="83">
        <v>5.0090539999999999</v>
      </c>
      <c r="Y44" s="83">
        <v>4.9793710000000004</v>
      </c>
      <c r="Z44" s="83">
        <v>4.9400899999999996</v>
      </c>
      <c r="AA44" s="83">
        <v>4.8954060000000004</v>
      </c>
      <c r="AB44" s="83">
        <v>4.861332</v>
      </c>
      <c r="AC44" s="83">
        <v>4.833539</v>
      </c>
      <c r="AD44" s="46">
        <v>-5.28E-3</v>
      </c>
    </row>
    <row r="45" spans="1:30" ht="15" customHeight="1" x14ac:dyDescent="0.45">
      <c r="A45" s="63" t="s">
        <v>452</v>
      </c>
      <c r="B45" s="44" t="s">
        <v>453</v>
      </c>
      <c r="C45" s="83">
        <v>5.3650000000000002</v>
      </c>
      <c r="D45" s="83">
        <v>5.3979419999999996</v>
      </c>
      <c r="E45" s="83">
        <v>5.3383430000000001</v>
      </c>
      <c r="F45" s="83">
        <v>5.2375829999999999</v>
      </c>
      <c r="G45" s="83">
        <v>5.1244560000000003</v>
      </c>
      <c r="H45" s="83">
        <v>5.1068410000000002</v>
      </c>
      <c r="I45" s="83">
        <v>5.1130599999999999</v>
      </c>
      <c r="J45" s="83">
        <v>5.1204729999999996</v>
      </c>
      <c r="K45" s="83">
        <v>5.1298199999999996</v>
      </c>
      <c r="L45" s="83">
        <v>5.1253330000000004</v>
      </c>
      <c r="M45" s="83">
        <v>5.1150549999999999</v>
      </c>
      <c r="N45" s="83">
        <v>5.1100279999999998</v>
      </c>
      <c r="O45" s="83">
        <v>5.1130019999999998</v>
      </c>
      <c r="P45" s="83">
        <v>5.114554</v>
      </c>
      <c r="Q45" s="83">
        <v>5.111809</v>
      </c>
      <c r="R45" s="83">
        <v>5.1093080000000004</v>
      </c>
      <c r="S45" s="83">
        <v>5.1086840000000002</v>
      </c>
      <c r="T45" s="83">
        <v>5.1113119999999999</v>
      </c>
      <c r="U45" s="83">
        <v>5.1197499999999998</v>
      </c>
      <c r="V45" s="83">
        <v>5.1222659999999998</v>
      </c>
      <c r="W45" s="83">
        <v>5.1273999999999997</v>
      </c>
      <c r="X45" s="83">
        <v>5.1282759999999996</v>
      </c>
      <c r="Y45" s="83">
        <v>5.1265549999999998</v>
      </c>
      <c r="Z45" s="83">
        <v>5.1280210000000004</v>
      </c>
      <c r="AA45" s="83">
        <v>5.1324449999999997</v>
      </c>
      <c r="AB45" s="83">
        <v>5.1398720000000004</v>
      </c>
      <c r="AC45" s="83">
        <v>5.1397680000000001</v>
      </c>
      <c r="AD45" s="46">
        <v>-1.9580000000000001E-3</v>
      </c>
    </row>
    <row r="46" spans="1:30" ht="15" customHeight="1" x14ac:dyDescent="0.35">
      <c r="B46" s="84" t="s">
        <v>454</v>
      </c>
    </row>
    <row r="47" spans="1:30" ht="15" customHeight="1" x14ac:dyDescent="0.45">
      <c r="A47" s="63" t="s">
        <v>455</v>
      </c>
      <c r="B47" s="44" t="s">
        <v>456</v>
      </c>
      <c r="C47" s="83">
        <v>5.8</v>
      </c>
      <c r="D47" s="83">
        <v>5.7187770000000002</v>
      </c>
      <c r="E47" s="83">
        <v>5.7347659999999996</v>
      </c>
      <c r="F47" s="83">
        <v>5.7384000000000004</v>
      </c>
      <c r="G47" s="83">
        <v>5.7260939999999998</v>
      </c>
      <c r="H47" s="83">
        <v>5.7253970000000001</v>
      </c>
      <c r="I47" s="83">
        <v>5.7248849999999996</v>
      </c>
      <c r="J47" s="83">
        <v>5.7245819999999998</v>
      </c>
      <c r="K47" s="83">
        <v>5.7226059999999999</v>
      </c>
      <c r="L47" s="83">
        <v>5.7222410000000004</v>
      </c>
      <c r="M47" s="83">
        <v>5.7223620000000004</v>
      </c>
      <c r="N47" s="83">
        <v>5.7216509999999996</v>
      </c>
      <c r="O47" s="83">
        <v>5.7200829999999998</v>
      </c>
      <c r="P47" s="83">
        <v>5.7180569999999999</v>
      </c>
      <c r="Q47" s="83">
        <v>5.7179859999999998</v>
      </c>
      <c r="R47" s="83">
        <v>5.7168850000000004</v>
      </c>
      <c r="S47" s="83">
        <v>5.7160219999999997</v>
      </c>
      <c r="T47" s="83">
        <v>5.7167820000000003</v>
      </c>
      <c r="U47" s="83">
        <v>5.7170949999999996</v>
      </c>
      <c r="V47" s="83">
        <v>5.7161350000000004</v>
      </c>
      <c r="W47" s="83">
        <v>5.7195859999999996</v>
      </c>
      <c r="X47" s="83">
        <v>5.7207080000000001</v>
      </c>
      <c r="Y47" s="83">
        <v>5.7225460000000004</v>
      </c>
      <c r="Z47" s="83">
        <v>5.7244149999999996</v>
      </c>
      <c r="AA47" s="83">
        <v>5.7255779999999996</v>
      </c>
      <c r="AB47" s="83">
        <v>5.7251919999999998</v>
      </c>
      <c r="AC47" s="83">
        <v>5.7252369999999999</v>
      </c>
      <c r="AD47" s="46">
        <v>4.5000000000000003E-5</v>
      </c>
    </row>
    <row r="48" spans="1:30" ht="15" customHeight="1" x14ac:dyDescent="0.45">
      <c r="A48" s="63" t="s">
        <v>457</v>
      </c>
      <c r="B48" s="44" t="s">
        <v>458</v>
      </c>
      <c r="C48" s="83">
        <v>6.0860000000000003</v>
      </c>
      <c r="D48" s="83">
        <v>6.0633790000000003</v>
      </c>
      <c r="E48" s="83">
        <v>6.0282910000000003</v>
      </c>
      <c r="F48" s="83">
        <v>6.037852</v>
      </c>
      <c r="G48" s="83">
        <v>6.0537049999999999</v>
      </c>
      <c r="H48" s="83">
        <v>6.0581100000000001</v>
      </c>
      <c r="I48" s="83">
        <v>6.060791</v>
      </c>
      <c r="J48" s="83">
        <v>6.0587970000000002</v>
      </c>
      <c r="K48" s="83">
        <v>6.0554519999999998</v>
      </c>
      <c r="L48" s="83">
        <v>6.0556330000000003</v>
      </c>
      <c r="M48" s="83">
        <v>6.0576889999999999</v>
      </c>
      <c r="N48" s="83">
        <v>6.0590590000000004</v>
      </c>
      <c r="O48" s="83">
        <v>6.055993</v>
      </c>
      <c r="P48" s="83">
        <v>6.0620500000000002</v>
      </c>
      <c r="Q48" s="83">
        <v>6.0782920000000003</v>
      </c>
      <c r="R48" s="83">
        <v>6.0902539999999998</v>
      </c>
      <c r="S48" s="83">
        <v>6.0952390000000003</v>
      </c>
      <c r="T48" s="83">
        <v>6.1003730000000003</v>
      </c>
      <c r="U48" s="83">
        <v>6.1012969999999997</v>
      </c>
      <c r="V48" s="83">
        <v>6.1043500000000002</v>
      </c>
      <c r="W48" s="83">
        <v>6.1023329999999998</v>
      </c>
      <c r="X48" s="83">
        <v>6.107761</v>
      </c>
      <c r="Y48" s="83">
        <v>6.1101960000000002</v>
      </c>
      <c r="Z48" s="83">
        <v>6.1149769999999997</v>
      </c>
      <c r="AA48" s="83">
        <v>6.1142580000000004</v>
      </c>
      <c r="AB48" s="83">
        <v>6.1134700000000004</v>
      </c>
      <c r="AC48" s="83">
        <v>6.1115019999999998</v>
      </c>
      <c r="AD48" s="46">
        <v>3.1599999999999998E-4</v>
      </c>
    </row>
    <row r="49" spans="1:30" ht="15" customHeight="1" x14ac:dyDescent="0.45">
      <c r="A49" s="63" t="s">
        <v>459</v>
      </c>
      <c r="B49" s="44" t="s">
        <v>460</v>
      </c>
      <c r="C49" s="83">
        <v>5.8</v>
      </c>
      <c r="D49" s="83">
        <v>5.6432310000000001</v>
      </c>
      <c r="E49" s="83">
        <v>5.6432830000000003</v>
      </c>
      <c r="F49" s="83">
        <v>5.6430899999999999</v>
      </c>
      <c r="G49" s="83">
        <v>5.6429239999999998</v>
      </c>
      <c r="H49" s="83">
        <v>5.6427849999999999</v>
      </c>
      <c r="I49" s="83">
        <v>5.6426629999999998</v>
      </c>
      <c r="J49" s="83">
        <v>5.6426369999999997</v>
      </c>
      <c r="K49" s="83">
        <v>5.6426119999999997</v>
      </c>
      <c r="L49" s="83">
        <v>5.6425879999999999</v>
      </c>
      <c r="M49" s="83">
        <v>5.642563</v>
      </c>
      <c r="N49" s="83">
        <v>5.6425390000000002</v>
      </c>
      <c r="O49" s="83">
        <v>5.6425159999999996</v>
      </c>
      <c r="P49" s="83">
        <v>5.6424940000000001</v>
      </c>
      <c r="Q49" s="83">
        <v>5.6424709999999996</v>
      </c>
      <c r="R49" s="83">
        <v>5.6424500000000002</v>
      </c>
      <c r="S49" s="83">
        <v>5.6424269999999996</v>
      </c>
      <c r="T49" s="83">
        <v>5.6424070000000004</v>
      </c>
      <c r="U49" s="83">
        <v>5.6276020000000004</v>
      </c>
      <c r="V49" s="83">
        <v>5.620215</v>
      </c>
      <c r="W49" s="83">
        <v>5.6145680000000002</v>
      </c>
      <c r="X49" s="83">
        <v>5.5869140000000002</v>
      </c>
      <c r="Y49" s="83">
        <v>5.5788289999999998</v>
      </c>
      <c r="Z49" s="83">
        <v>5.5770390000000001</v>
      </c>
      <c r="AA49" s="83">
        <v>5.5711259999999996</v>
      </c>
      <c r="AB49" s="83">
        <v>5.5670299999999999</v>
      </c>
      <c r="AC49" s="83">
        <v>5.5576150000000002</v>
      </c>
      <c r="AD49" s="46">
        <v>-6.11E-4</v>
      </c>
    </row>
    <row r="50" spans="1:30" ht="15" customHeight="1" x14ac:dyDescent="0.45">
      <c r="A50" s="63" t="s">
        <v>461</v>
      </c>
      <c r="B50" s="44" t="s">
        <v>462</v>
      </c>
      <c r="C50" s="83">
        <v>3.723112</v>
      </c>
      <c r="D50" s="83">
        <v>3.7453189999999998</v>
      </c>
      <c r="E50" s="83">
        <v>3.719398</v>
      </c>
      <c r="F50" s="83">
        <v>3.6971780000000001</v>
      </c>
      <c r="G50" s="83">
        <v>3.6662089999999998</v>
      </c>
      <c r="H50" s="83">
        <v>3.655983</v>
      </c>
      <c r="I50" s="83">
        <v>3.6530269999999998</v>
      </c>
      <c r="J50" s="83">
        <v>3.6508129999999999</v>
      </c>
      <c r="K50" s="83">
        <v>3.6504219999999998</v>
      </c>
      <c r="L50" s="83">
        <v>3.6502699999999999</v>
      </c>
      <c r="M50" s="83">
        <v>3.650296</v>
      </c>
      <c r="N50" s="83">
        <v>3.6504340000000002</v>
      </c>
      <c r="O50" s="83">
        <v>3.6514000000000002</v>
      </c>
      <c r="P50" s="83">
        <v>3.652072</v>
      </c>
      <c r="Q50" s="83">
        <v>3.6527150000000002</v>
      </c>
      <c r="R50" s="83">
        <v>3.6538059999999999</v>
      </c>
      <c r="S50" s="83">
        <v>3.6539459999999999</v>
      </c>
      <c r="T50" s="83">
        <v>3.6552549999999999</v>
      </c>
      <c r="U50" s="83">
        <v>3.6566350000000001</v>
      </c>
      <c r="V50" s="83">
        <v>3.6583109999999999</v>
      </c>
      <c r="W50" s="83">
        <v>3.6592009999999999</v>
      </c>
      <c r="X50" s="83">
        <v>3.6601590000000002</v>
      </c>
      <c r="Y50" s="83">
        <v>3.6613370000000001</v>
      </c>
      <c r="Z50" s="83">
        <v>3.661673</v>
      </c>
      <c r="AA50" s="83">
        <v>3.661667</v>
      </c>
      <c r="AB50" s="83">
        <v>3.6620010000000001</v>
      </c>
      <c r="AC50" s="83">
        <v>3.6623260000000002</v>
      </c>
      <c r="AD50" s="46">
        <v>-8.9599999999999999E-4</v>
      </c>
    </row>
    <row r="52" spans="1:30" ht="15" customHeight="1" x14ac:dyDescent="0.35">
      <c r="B52" s="43" t="s">
        <v>463</v>
      </c>
    </row>
    <row r="53" spans="1:30" ht="15" customHeight="1" x14ac:dyDescent="0.45">
      <c r="A53" s="63" t="s">
        <v>464</v>
      </c>
      <c r="B53" s="44" t="s">
        <v>465</v>
      </c>
      <c r="C53" s="83">
        <v>1.0309999999999999</v>
      </c>
      <c r="D53" s="83">
        <v>1.0309999999999999</v>
      </c>
      <c r="E53" s="83">
        <v>1.0309999999999999</v>
      </c>
      <c r="F53" s="83">
        <v>1.0309999999999999</v>
      </c>
      <c r="G53" s="83">
        <v>1.0309999999999999</v>
      </c>
      <c r="H53" s="83">
        <v>1.0309999999999999</v>
      </c>
      <c r="I53" s="83">
        <v>1.0309999999999999</v>
      </c>
      <c r="J53" s="83">
        <v>1.0309999999999999</v>
      </c>
      <c r="K53" s="83">
        <v>1.0309999999999999</v>
      </c>
      <c r="L53" s="83">
        <v>1.0309999999999999</v>
      </c>
      <c r="M53" s="83">
        <v>1.0309999999999999</v>
      </c>
      <c r="N53" s="83">
        <v>1.0309999999999999</v>
      </c>
      <c r="O53" s="83">
        <v>1.0309999999999999</v>
      </c>
      <c r="P53" s="83">
        <v>1.0309999999999999</v>
      </c>
      <c r="Q53" s="83">
        <v>1.0309999999999999</v>
      </c>
      <c r="R53" s="83">
        <v>1.0309999999999999</v>
      </c>
      <c r="S53" s="83">
        <v>1.0309999999999999</v>
      </c>
      <c r="T53" s="83">
        <v>1.0309999999999999</v>
      </c>
      <c r="U53" s="83">
        <v>1.0309999999999999</v>
      </c>
      <c r="V53" s="83">
        <v>1.0309999999999999</v>
      </c>
      <c r="W53" s="83">
        <v>1.0309999999999999</v>
      </c>
      <c r="X53" s="83">
        <v>1.0309999999999999</v>
      </c>
      <c r="Y53" s="83">
        <v>1.0309999999999999</v>
      </c>
      <c r="Z53" s="83">
        <v>1.0309999999999999</v>
      </c>
      <c r="AA53" s="83">
        <v>1.0309999999999999</v>
      </c>
      <c r="AB53" s="83">
        <v>1.0309999999999999</v>
      </c>
      <c r="AC53" s="83">
        <v>1.0309999999999999</v>
      </c>
      <c r="AD53" s="46">
        <v>0</v>
      </c>
    </row>
    <row r="54" spans="1:30" ht="15" customHeight="1" x14ac:dyDescent="0.45">
      <c r="A54" s="63" t="s">
        <v>466</v>
      </c>
      <c r="B54" s="44" t="s">
        <v>467</v>
      </c>
      <c r="C54" s="83">
        <v>1.0289999999999999</v>
      </c>
      <c r="D54" s="83">
        <v>1.0289999999999999</v>
      </c>
      <c r="E54" s="83">
        <v>1.0289999999999999</v>
      </c>
      <c r="F54" s="83">
        <v>1.0289999999999999</v>
      </c>
      <c r="G54" s="83">
        <v>1.0289999999999999</v>
      </c>
      <c r="H54" s="83">
        <v>1.0289999999999999</v>
      </c>
      <c r="I54" s="83">
        <v>1.0289999999999999</v>
      </c>
      <c r="J54" s="83">
        <v>1.0289999999999999</v>
      </c>
      <c r="K54" s="83">
        <v>1.0289999999999999</v>
      </c>
      <c r="L54" s="83">
        <v>1.0289999999999999</v>
      </c>
      <c r="M54" s="83">
        <v>1.0289999999999999</v>
      </c>
      <c r="N54" s="83">
        <v>1.0289999999999999</v>
      </c>
      <c r="O54" s="83">
        <v>1.0289999999999999</v>
      </c>
      <c r="P54" s="83">
        <v>1.0289999999999999</v>
      </c>
      <c r="Q54" s="83">
        <v>1.0289999999999999</v>
      </c>
      <c r="R54" s="83">
        <v>1.0289999999999999</v>
      </c>
      <c r="S54" s="83">
        <v>1.0289999999999999</v>
      </c>
      <c r="T54" s="83">
        <v>1.0289999999999999</v>
      </c>
      <c r="U54" s="83">
        <v>1.0289999999999999</v>
      </c>
      <c r="V54" s="83">
        <v>1.0289999999999999</v>
      </c>
      <c r="W54" s="83">
        <v>1.0289999999999999</v>
      </c>
      <c r="X54" s="83">
        <v>1.0289999999999999</v>
      </c>
      <c r="Y54" s="83">
        <v>1.0289999999999999</v>
      </c>
      <c r="Z54" s="83">
        <v>1.0289999999999999</v>
      </c>
      <c r="AA54" s="83">
        <v>1.0289999999999999</v>
      </c>
      <c r="AB54" s="83">
        <v>1.0289999999999999</v>
      </c>
      <c r="AC54" s="83">
        <v>1.0289999999999999</v>
      </c>
      <c r="AD54" s="46">
        <v>0</v>
      </c>
    </row>
    <row r="55" spans="1:30" ht="15" customHeight="1" x14ac:dyDescent="0.45">
      <c r="A55" s="63" t="s">
        <v>468</v>
      </c>
      <c r="B55" s="44" t="s">
        <v>469</v>
      </c>
      <c r="C55" s="83">
        <v>1.032</v>
      </c>
      <c r="D55" s="83">
        <v>1.032</v>
      </c>
      <c r="E55" s="83">
        <v>1.032</v>
      </c>
      <c r="F55" s="83">
        <v>1.032</v>
      </c>
      <c r="G55" s="83">
        <v>1.032</v>
      </c>
      <c r="H55" s="83">
        <v>1.032</v>
      </c>
      <c r="I55" s="83">
        <v>1.032</v>
      </c>
      <c r="J55" s="83">
        <v>1.032</v>
      </c>
      <c r="K55" s="83">
        <v>1.032</v>
      </c>
      <c r="L55" s="83">
        <v>1.032</v>
      </c>
      <c r="M55" s="83">
        <v>1.032</v>
      </c>
      <c r="N55" s="83">
        <v>1.032</v>
      </c>
      <c r="O55" s="83">
        <v>1.032</v>
      </c>
      <c r="P55" s="83">
        <v>1.032</v>
      </c>
      <c r="Q55" s="83">
        <v>1.032</v>
      </c>
      <c r="R55" s="83">
        <v>1.032</v>
      </c>
      <c r="S55" s="83">
        <v>1.032</v>
      </c>
      <c r="T55" s="83">
        <v>1.032</v>
      </c>
      <c r="U55" s="83">
        <v>1.032</v>
      </c>
      <c r="V55" s="83">
        <v>1.032</v>
      </c>
      <c r="W55" s="83">
        <v>1.032</v>
      </c>
      <c r="X55" s="83">
        <v>1.032</v>
      </c>
      <c r="Y55" s="83">
        <v>1.032</v>
      </c>
      <c r="Z55" s="83">
        <v>1.032</v>
      </c>
      <c r="AA55" s="83">
        <v>1.032</v>
      </c>
      <c r="AB55" s="83">
        <v>1.032</v>
      </c>
      <c r="AC55" s="83">
        <v>1.032</v>
      </c>
      <c r="AD55" s="46">
        <v>0</v>
      </c>
    </row>
    <row r="56" spans="1:30" ht="15" customHeight="1" x14ac:dyDescent="0.45">
      <c r="A56" s="63" t="s">
        <v>470</v>
      </c>
      <c r="B56" s="44" t="s">
        <v>471</v>
      </c>
      <c r="C56" s="83">
        <v>1.0309999999999999</v>
      </c>
      <c r="D56" s="83">
        <v>1.0309999999999999</v>
      </c>
      <c r="E56" s="83">
        <v>1.0309999999999999</v>
      </c>
      <c r="F56" s="83">
        <v>1.0309999999999999</v>
      </c>
      <c r="G56" s="83">
        <v>1.0309999999999999</v>
      </c>
      <c r="H56" s="83">
        <v>1.0309999999999999</v>
      </c>
      <c r="I56" s="83">
        <v>1.0309999999999999</v>
      </c>
      <c r="J56" s="83">
        <v>1.0309999999999999</v>
      </c>
      <c r="K56" s="83">
        <v>1.0309999999999999</v>
      </c>
      <c r="L56" s="83">
        <v>1.0309999999999999</v>
      </c>
      <c r="M56" s="83">
        <v>1.0309999999999999</v>
      </c>
      <c r="N56" s="83">
        <v>1.0309999999999999</v>
      </c>
      <c r="O56" s="83">
        <v>1.0309999999999999</v>
      </c>
      <c r="P56" s="83">
        <v>1.0309999999999999</v>
      </c>
      <c r="Q56" s="83">
        <v>1.0309999999999999</v>
      </c>
      <c r="R56" s="83">
        <v>1.0309999999999999</v>
      </c>
      <c r="S56" s="83">
        <v>1.0309999999999999</v>
      </c>
      <c r="T56" s="83">
        <v>1.0309999999999999</v>
      </c>
      <c r="U56" s="83">
        <v>1.0309999999999999</v>
      </c>
      <c r="V56" s="83">
        <v>1.0309999999999999</v>
      </c>
      <c r="W56" s="83">
        <v>1.0309999999999999</v>
      </c>
      <c r="X56" s="83">
        <v>1.0309999999999999</v>
      </c>
      <c r="Y56" s="83">
        <v>1.0309999999999999</v>
      </c>
      <c r="Z56" s="83">
        <v>1.0309999999999999</v>
      </c>
      <c r="AA56" s="83">
        <v>1.0309999999999999</v>
      </c>
      <c r="AB56" s="83">
        <v>1.0309999999999999</v>
      </c>
      <c r="AC56" s="83">
        <v>1.0309999999999999</v>
      </c>
      <c r="AD56" s="46">
        <v>0</v>
      </c>
    </row>
    <row r="57" spans="1:30" ht="15" customHeight="1" x14ac:dyDescent="0.45">
      <c r="A57" s="63" t="s">
        <v>472</v>
      </c>
      <c r="B57" s="44" t="s">
        <v>473</v>
      </c>
      <c r="C57" s="83">
        <v>1.0249999999999999</v>
      </c>
      <c r="D57" s="83">
        <v>1.0249999999999999</v>
      </c>
      <c r="E57" s="83">
        <v>1.0249999999999999</v>
      </c>
      <c r="F57" s="83">
        <v>1.0249999999999999</v>
      </c>
      <c r="G57" s="83">
        <v>1.0249999999999999</v>
      </c>
      <c r="H57" s="83">
        <v>1.0249999999999999</v>
      </c>
      <c r="I57" s="83">
        <v>1.0249999999999999</v>
      </c>
      <c r="J57" s="83">
        <v>1.0249999999999999</v>
      </c>
      <c r="K57" s="83">
        <v>1.0249999999999999</v>
      </c>
      <c r="L57" s="83">
        <v>1.0249999999999999</v>
      </c>
      <c r="M57" s="83">
        <v>1.0249999999999999</v>
      </c>
      <c r="N57" s="83">
        <v>1.0249999999999999</v>
      </c>
      <c r="O57" s="83">
        <v>1.0249999999999999</v>
      </c>
      <c r="P57" s="83">
        <v>1.0249999999999999</v>
      </c>
      <c r="Q57" s="83">
        <v>1.0249999999999999</v>
      </c>
      <c r="R57" s="83">
        <v>1.0249999999999999</v>
      </c>
      <c r="S57" s="83">
        <v>1.0249999999999999</v>
      </c>
      <c r="T57" s="83">
        <v>1.0249999999999999</v>
      </c>
      <c r="U57" s="83">
        <v>1.0249999999999999</v>
      </c>
      <c r="V57" s="83">
        <v>1.0249999999999999</v>
      </c>
      <c r="W57" s="83">
        <v>1.0249999999999999</v>
      </c>
      <c r="X57" s="83">
        <v>1.0249999999999999</v>
      </c>
      <c r="Y57" s="83">
        <v>1.0249999999999999</v>
      </c>
      <c r="Z57" s="83">
        <v>1.0249999999999999</v>
      </c>
      <c r="AA57" s="83">
        <v>1.0249999999999999</v>
      </c>
      <c r="AB57" s="83">
        <v>1.0249999999999999</v>
      </c>
      <c r="AC57" s="83">
        <v>1.0249999999999999</v>
      </c>
      <c r="AD57" s="46">
        <v>0</v>
      </c>
    </row>
    <row r="58" spans="1:30" ht="15" customHeight="1" x14ac:dyDescent="0.45">
      <c r="A58" s="63" t="s">
        <v>474</v>
      </c>
      <c r="B58" s="44" t="s">
        <v>475</v>
      </c>
      <c r="C58" s="83">
        <v>1.0089999999999999</v>
      </c>
      <c r="D58" s="83">
        <v>1.0089999999999999</v>
      </c>
      <c r="E58" s="83">
        <v>1.0089999999999999</v>
      </c>
      <c r="F58" s="83">
        <v>1.0089999999999999</v>
      </c>
      <c r="G58" s="83">
        <v>1.0089999999999999</v>
      </c>
      <c r="H58" s="83">
        <v>1.0089999999999999</v>
      </c>
      <c r="I58" s="83">
        <v>1.0089999999999999</v>
      </c>
      <c r="J58" s="83">
        <v>1.0089999999999999</v>
      </c>
      <c r="K58" s="83">
        <v>1.0089999999999999</v>
      </c>
      <c r="L58" s="83">
        <v>1.0089999999999999</v>
      </c>
      <c r="M58" s="83">
        <v>1.0089999999999999</v>
      </c>
      <c r="N58" s="83">
        <v>1.0089999999999999</v>
      </c>
      <c r="O58" s="83">
        <v>1.0089999999999999</v>
      </c>
      <c r="P58" s="83">
        <v>1.0089999999999999</v>
      </c>
      <c r="Q58" s="83">
        <v>1.0089999999999999</v>
      </c>
      <c r="R58" s="83">
        <v>1.0089999999999999</v>
      </c>
      <c r="S58" s="83">
        <v>1.0089999999999999</v>
      </c>
      <c r="T58" s="83">
        <v>1.0089999999999999</v>
      </c>
      <c r="U58" s="83">
        <v>1.0089999999999999</v>
      </c>
      <c r="V58" s="83">
        <v>1.0089999999999999</v>
      </c>
      <c r="W58" s="83">
        <v>1.0089999999999999</v>
      </c>
      <c r="X58" s="83">
        <v>1.0089999999999999</v>
      </c>
      <c r="Y58" s="83">
        <v>1.0089999999999999</v>
      </c>
      <c r="Z58" s="83">
        <v>1.0089999999999999</v>
      </c>
      <c r="AA58" s="83">
        <v>1.0089999999999999</v>
      </c>
      <c r="AB58" s="83">
        <v>1.0089999999999999</v>
      </c>
      <c r="AC58" s="83">
        <v>1.0089999999999999</v>
      </c>
      <c r="AD58" s="46">
        <v>0</v>
      </c>
    </row>
    <row r="59" spans="1:30" ht="15" customHeight="1" x14ac:dyDescent="0.45">
      <c r="A59" s="63" t="s">
        <v>476</v>
      </c>
      <c r="B59" s="44" t="s">
        <v>477</v>
      </c>
      <c r="C59" s="83">
        <v>0.96</v>
      </c>
      <c r="D59" s="83">
        <v>0.96</v>
      </c>
      <c r="E59" s="83">
        <v>0.96</v>
      </c>
      <c r="F59" s="83">
        <v>0.96</v>
      </c>
      <c r="G59" s="83">
        <v>0.96</v>
      </c>
      <c r="H59" s="83">
        <v>0.96</v>
      </c>
      <c r="I59" s="83">
        <v>0.96</v>
      </c>
      <c r="J59" s="83">
        <v>0.96</v>
      </c>
      <c r="K59" s="83">
        <v>0.96</v>
      </c>
      <c r="L59" s="83">
        <v>0.96</v>
      </c>
      <c r="M59" s="83">
        <v>0.96</v>
      </c>
      <c r="N59" s="83">
        <v>0.96</v>
      </c>
      <c r="O59" s="83">
        <v>0.96</v>
      </c>
      <c r="P59" s="83">
        <v>0.96</v>
      </c>
      <c r="Q59" s="83">
        <v>0.96</v>
      </c>
      <c r="R59" s="83">
        <v>0.96</v>
      </c>
      <c r="S59" s="83">
        <v>0.96</v>
      </c>
      <c r="T59" s="83">
        <v>0.96</v>
      </c>
      <c r="U59" s="83">
        <v>0.96</v>
      </c>
      <c r="V59" s="83">
        <v>0.96</v>
      </c>
      <c r="W59" s="83">
        <v>0.96</v>
      </c>
      <c r="X59" s="83">
        <v>0.96</v>
      </c>
      <c r="Y59" s="83">
        <v>0.96</v>
      </c>
      <c r="Z59" s="83">
        <v>0.96</v>
      </c>
      <c r="AA59" s="83">
        <v>0.96</v>
      </c>
      <c r="AB59" s="83">
        <v>0.96</v>
      </c>
      <c r="AC59" s="83">
        <v>0.96</v>
      </c>
      <c r="AD59" s="46">
        <v>0</v>
      </c>
    </row>
    <row r="61" spans="1:30" ht="15" customHeight="1" x14ac:dyDescent="0.35">
      <c r="B61" s="43" t="s">
        <v>478</v>
      </c>
    </row>
    <row r="62" spans="1:30" ht="15" customHeight="1" x14ac:dyDescent="0.45">
      <c r="A62" s="63" t="s">
        <v>479</v>
      </c>
      <c r="B62" s="44" t="s">
        <v>471</v>
      </c>
      <c r="C62" s="45">
        <v>20.546782</v>
      </c>
      <c r="D62" s="45">
        <v>20.017552999999999</v>
      </c>
      <c r="E62" s="45">
        <v>19.945554999999999</v>
      </c>
      <c r="F62" s="45">
        <v>19.789207000000001</v>
      </c>
      <c r="G62" s="45">
        <v>19.732267</v>
      </c>
      <c r="H62" s="45">
        <v>19.730547000000001</v>
      </c>
      <c r="I62" s="45">
        <v>19.985742999999999</v>
      </c>
      <c r="J62" s="45">
        <v>19.979469000000002</v>
      </c>
      <c r="K62" s="45">
        <v>20.001135000000001</v>
      </c>
      <c r="L62" s="45">
        <v>19.987636999999999</v>
      </c>
      <c r="M62" s="45">
        <v>19.944527000000001</v>
      </c>
      <c r="N62" s="45">
        <v>19.909984999999999</v>
      </c>
      <c r="O62" s="45">
        <v>19.896563</v>
      </c>
      <c r="P62" s="45">
        <v>19.886492000000001</v>
      </c>
      <c r="Q62" s="45">
        <v>19.870794</v>
      </c>
      <c r="R62" s="45">
        <v>19.856766</v>
      </c>
      <c r="S62" s="45">
        <v>19.81794</v>
      </c>
      <c r="T62" s="45">
        <v>19.955249999999999</v>
      </c>
      <c r="U62" s="45">
        <v>20.134809000000001</v>
      </c>
      <c r="V62" s="45">
        <v>20.197821000000001</v>
      </c>
      <c r="W62" s="45">
        <v>20.223606</v>
      </c>
      <c r="X62" s="45">
        <v>20.199667000000002</v>
      </c>
      <c r="Y62" s="45">
        <v>20.196009</v>
      </c>
      <c r="Z62" s="45">
        <v>20.191931</v>
      </c>
      <c r="AA62" s="45">
        <v>20.216885000000001</v>
      </c>
      <c r="AB62" s="45">
        <v>20.255329</v>
      </c>
      <c r="AC62" s="45">
        <v>20.265633000000001</v>
      </c>
      <c r="AD62" s="46">
        <v>4.9299999999999995E-4</v>
      </c>
    </row>
    <row r="63" spans="1:30" ht="15" customHeight="1" x14ac:dyDescent="0.45">
      <c r="A63" s="63" t="s">
        <v>480</v>
      </c>
      <c r="B63" s="44" t="s">
        <v>481</v>
      </c>
      <c r="C63" s="45">
        <v>24.750941999999998</v>
      </c>
      <c r="D63" s="45">
        <v>24.508413000000001</v>
      </c>
      <c r="E63" s="45">
        <v>24.489640999999999</v>
      </c>
      <c r="F63" s="45">
        <v>24.436803999999999</v>
      </c>
      <c r="G63" s="45">
        <v>24.212833</v>
      </c>
      <c r="H63" s="45">
        <v>24.204908</v>
      </c>
      <c r="I63" s="45">
        <v>24.245358</v>
      </c>
      <c r="J63" s="45">
        <v>24.306328000000001</v>
      </c>
      <c r="K63" s="45">
        <v>24.289370999999999</v>
      </c>
      <c r="L63" s="45">
        <v>24.239661999999999</v>
      </c>
      <c r="M63" s="45">
        <v>24.271232999999999</v>
      </c>
      <c r="N63" s="45">
        <v>24.310614000000001</v>
      </c>
      <c r="O63" s="45">
        <v>24.375084000000001</v>
      </c>
      <c r="P63" s="45">
        <v>24.451134</v>
      </c>
      <c r="Q63" s="45">
        <v>24.525877000000001</v>
      </c>
      <c r="R63" s="45">
        <v>24.607603000000001</v>
      </c>
      <c r="S63" s="45">
        <v>24.677374</v>
      </c>
      <c r="T63" s="45">
        <v>24.603292</v>
      </c>
      <c r="U63" s="45">
        <v>24.557552000000001</v>
      </c>
      <c r="V63" s="45">
        <v>24.586417999999998</v>
      </c>
      <c r="W63" s="45">
        <v>24.587147000000002</v>
      </c>
      <c r="X63" s="45">
        <v>24.557219</v>
      </c>
      <c r="Y63" s="45">
        <v>24.539107999999999</v>
      </c>
      <c r="Z63" s="45">
        <v>24.513408999999999</v>
      </c>
      <c r="AA63" s="45">
        <v>24.479984000000002</v>
      </c>
      <c r="AB63" s="45">
        <v>24.462161999999999</v>
      </c>
      <c r="AC63" s="45">
        <v>24.434926999999998</v>
      </c>
      <c r="AD63" s="46">
        <v>-1.2E-4</v>
      </c>
    </row>
    <row r="64" spans="1:30" ht="15" customHeight="1" x14ac:dyDescent="0.45">
      <c r="A64" s="63" t="s">
        <v>482</v>
      </c>
      <c r="B64" s="44" t="s">
        <v>483</v>
      </c>
      <c r="C64" s="45">
        <v>17.503388999999999</v>
      </c>
      <c r="D64" s="45">
        <v>17.199857999999999</v>
      </c>
      <c r="E64" s="45">
        <v>17.128494</v>
      </c>
      <c r="F64" s="45">
        <v>17.066008</v>
      </c>
      <c r="G64" s="45">
        <v>17.085999000000001</v>
      </c>
      <c r="H64" s="45">
        <v>17.029385000000001</v>
      </c>
      <c r="I64" s="45">
        <v>17.121866000000001</v>
      </c>
      <c r="J64" s="45">
        <v>17.143345</v>
      </c>
      <c r="K64" s="45">
        <v>17.110132</v>
      </c>
      <c r="L64" s="45">
        <v>17.107735000000002</v>
      </c>
      <c r="M64" s="45">
        <v>17.022763999999999</v>
      </c>
      <c r="N64" s="45">
        <v>16.972470999999999</v>
      </c>
      <c r="O64" s="45">
        <v>16.973938</v>
      </c>
      <c r="P64" s="45">
        <v>16.970746999999999</v>
      </c>
      <c r="Q64" s="45">
        <v>16.993141000000001</v>
      </c>
      <c r="R64" s="45">
        <v>17.027866</v>
      </c>
      <c r="S64" s="45">
        <v>17.021892999999999</v>
      </c>
      <c r="T64" s="45">
        <v>16.993227000000001</v>
      </c>
      <c r="U64" s="45">
        <v>16.946459000000001</v>
      </c>
      <c r="V64" s="45">
        <v>16.961233</v>
      </c>
      <c r="W64" s="45">
        <v>16.970934</v>
      </c>
      <c r="X64" s="45">
        <v>16.972847000000002</v>
      </c>
      <c r="Y64" s="45">
        <v>16.989706000000002</v>
      </c>
      <c r="Z64" s="45">
        <v>17.006226999999999</v>
      </c>
      <c r="AA64" s="45">
        <v>17.031321999999999</v>
      </c>
      <c r="AB64" s="45">
        <v>17.097902000000001</v>
      </c>
      <c r="AC64" s="45">
        <v>17.125944</v>
      </c>
      <c r="AD64" s="46">
        <v>-1.7200000000000001E-4</v>
      </c>
    </row>
    <row r="65" spans="1:30" ht="15" customHeight="1" x14ac:dyDescent="0.45">
      <c r="A65" s="63" t="s">
        <v>484</v>
      </c>
      <c r="B65" s="44" t="s">
        <v>465</v>
      </c>
      <c r="C65" s="45">
        <v>19.708914</v>
      </c>
      <c r="D65" s="45">
        <v>19.487677000000001</v>
      </c>
      <c r="E65" s="45">
        <v>19.471087000000001</v>
      </c>
      <c r="F65" s="45">
        <v>19.328623</v>
      </c>
      <c r="G65" s="45">
        <v>19.204224</v>
      </c>
      <c r="H65" s="45">
        <v>19.179859</v>
      </c>
      <c r="I65" s="45">
        <v>19.400303000000001</v>
      </c>
      <c r="J65" s="45">
        <v>19.360610999999999</v>
      </c>
      <c r="K65" s="45">
        <v>19.396339000000001</v>
      </c>
      <c r="L65" s="45">
        <v>19.416988</v>
      </c>
      <c r="M65" s="45">
        <v>19.366198000000001</v>
      </c>
      <c r="N65" s="45">
        <v>19.332066000000001</v>
      </c>
      <c r="O65" s="45">
        <v>19.312370000000001</v>
      </c>
      <c r="P65" s="45">
        <v>19.276178000000002</v>
      </c>
      <c r="Q65" s="45">
        <v>19.243832000000001</v>
      </c>
      <c r="R65" s="45">
        <v>19.210739</v>
      </c>
      <c r="S65" s="45">
        <v>19.151665000000001</v>
      </c>
      <c r="T65" s="45">
        <v>19.281292000000001</v>
      </c>
      <c r="U65" s="45">
        <v>19.453402000000001</v>
      </c>
      <c r="V65" s="45">
        <v>19.47006</v>
      </c>
      <c r="W65" s="45">
        <v>19.473199999999999</v>
      </c>
      <c r="X65" s="45">
        <v>19.457369</v>
      </c>
      <c r="Y65" s="45">
        <v>19.448553</v>
      </c>
      <c r="Z65" s="45">
        <v>19.444700000000001</v>
      </c>
      <c r="AA65" s="45">
        <v>19.473761</v>
      </c>
      <c r="AB65" s="45">
        <v>19.505586999999998</v>
      </c>
      <c r="AC65" s="45">
        <v>19.513538</v>
      </c>
      <c r="AD65" s="46">
        <v>5.3000000000000001E-5</v>
      </c>
    </row>
    <row r="66" spans="1:30" ht="15" customHeight="1" x14ac:dyDescent="0.45">
      <c r="A66" s="63" t="s">
        <v>485</v>
      </c>
      <c r="B66" s="44" t="s">
        <v>486</v>
      </c>
      <c r="C66" s="45">
        <v>21.653051000000001</v>
      </c>
      <c r="D66" s="45">
        <v>23.109563999999999</v>
      </c>
      <c r="E66" s="45">
        <v>23.089400999999999</v>
      </c>
      <c r="F66" s="45">
        <v>23.06823</v>
      </c>
      <c r="G66" s="45">
        <v>22.975125999999999</v>
      </c>
      <c r="H66" s="45">
        <v>22.975037</v>
      </c>
      <c r="I66" s="45">
        <v>22.974723999999998</v>
      </c>
      <c r="J66" s="45">
        <v>22.974333000000001</v>
      </c>
      <c r="K66" s="45">
        <v>22.974066000000001</v>
      </c>
      <c r="L66" s="45">
        <v>22.973927</v>
      </c>
      <c r="M66" s="45">
        <v>22.973814000000001</v>
      </c>
      <c r="N66" s="45">
        <v>22.973721999999999</v>
      </c>
      <c r="O66" s="45">
        <v>22.973628999999999</v>
      </c>
      <c r="P66" s="45">
        <v>22.973686000000001</v>
      </c>
      <c r="Q66" s="45">
        <v>22.973683999999999</v>
      </c>
      <c r="R66" s="45">
        <v>22.973918999999999</v>
      </c>
      <c r="S66" s="45">
        <v>22.971867</v>
      </c>
      <c r="T66" s="45">
        <v>22.970589</v>
      </c>
      <c r="U66" s="45">
        <v>23.042363999999999</v>
      </c>
      <c r="V66" s="45">
        <v>23.043081000000001</v>
      </c>
      <c r="W66" s="45">
        <v>23.040987000000001</v>
      </c>
      <c r="X66" s="45">
        <v>23.042171</v>
      </c>
      <c r="Y66" s="45">
        <v>23.044107</v>
      </c>
      <c r="Z66" s="45">
        <v>23.043980000000001</v>
      </c>
      <c r="AA66" s="45">
        <v>23.04365</v>
      </c>
      <c r="AB66" s="45">
        <v>23.043447</v>
      </c>
      <c r="AC66" s="45">
        <v>23.043163</v>
      </c>
      <c r="AD66" s="46">
        <v>-1.15E-4</v>
      </c>
    </row>
    <row r="67" spans="1:30" ht="15" customHeight="1" x14ac:dyDescent="0.45">
      <c r="A67" s="63" t="s">
        <v>487</v>
      </c>
      <c r="B67" s="44" t="s">
        <v>488</v>
      </c>
      <c r="C67" s="45">
        <v>21.50902</v>
      </c>
      <c r="D67" s="45">
        <v>20.733450000000001</v>
      </c>
      <c r="E67" s="45">
        <v>20.741576999999999</v>
      </c>
      <c r="F67" s="45">
        <v>20.736522999999998</v>
      </c>
      <c r="G67" s="45">
        <v>20.804200999999999</v>
      </c>
      <c r="H67" s="45">
        <v>20.806467000000001</v>
      </c>
      <c r="I67" s="45">
        <v>20.812287999999999</v>
      </c>
      <c r="J67" s="45">
        <v>20.816407999999999</v>
      </c>
      <c r="K67" s="45">
        <v>20.857154999999999</v>
      </c>
      <c r="L67" s="45">
        <v>20.859062000000002</v>
      </c>
      <c r="M67" s="45">
        <v>20.862010999999999</v>
      </c>
      <c r="N67" s="45">
        <v>20.865310999999998</v>
      </c>
      <c r="O67" s="45">
        <v>20.892652999999999</v>
      </c>
      <c r="P67" s="45">
        <v>20.890633000000001</v>
      </c>
      <c r="Q67" s="45">
        <v>20.892285999999999</v>
      </c>
      <c r="R67" s="45">
        <v>20.894590000000001</v>
      </c>
      <c r="S67" s="45">
        <v>20.897264</v>
      </c>
      <c r="T67" s="45">
        <v>20.899729000000001</v>
      </c>
      <c r="U67" s="45">
        <v>20.903212</v>
      </c>
      <c r="V67" s="45">
        <v>20.907506999999999</v>
      </c>
      <c r="W67" s="45">
        <v>20.912872</v>
      </c>
      <c r="X67" s="45">
        <v>20.918585</v>
      </c>
      <c r="Y67" s="45">
        <v>20.925007000000001</v>
      </c>
      <c r="Z67" s="45">
        <v>20.932224000000001</v>
      </c>
      <c r="AA67" s="45">
        <v>20.940010000000001</v>
      </c>
      <c r="AB67" s="45">
        <v>20.948578000000001</v>
      </c>
      <c r="AC67" s="45">
        <v>20.958888999999999</v>
      </c>
      <c r="AD67" s="46">
        <v>4.3300000000000001E-4</v>
      </c>
    </row>
    <row r="68" spans="1:30" ht="15" customHeight="1" x14ac:dyDescent="0.45">
      <c r="A68" s="63" t="s">
        <v>489</v>
      </c>
      <c r="B68" s="44" t="s">
        <v>490</v>
      </c>
      <c r="C68" s="45">
        <v>28.613444999999999</v>
      </c>
      <c r="D68" s="45">
        <v>28.685873000000001</v>
      </c>
      <c r="E68" s="45">
        <v>28.685870999999999</v>
      </c>
      <c r="F68" s="45">
        <v>28.685870999999999</v>
      </c>
      <c r="G68" s="45">
        <v>28.685870999999999</v>
      </c>
      <c r="H68" s="45">
        <v>28.685873000000001</v>
      </c>
      <c r="I68" s="45">
        <v>28.685870999999999</v>
      </c>
      <c r="J68" s="45">
        <v>28.685870999999999</v>
      </c>
      <c r="K68" s="45">
        <v>28.685870999999999</v>
      </c>
      <c r="L68" s="45">
        <v>28.685870999999999</v>
      </c>
      <c r="M68" s="45">
        <v>28.685870999999999</v>
      </c>
      <c r="N68" s="45">
        <v>28.685870999999999</v>
      </c>
      <c r="O68" s="45">
        <v>28.685870999999999</v>
      </c>
      <c r="P68" s="45">
        <v>28.685870999999999</v>
      </c>
      <c r="Q68" s="45">
        <v>28.685870999999999</v>
      </c>
      <c r="R68" s="45">
        <v>28.685873000000001</v>
      </c>
      <c r="S68" s="45">
        <v>28.685870999999999</v>
      </c>
      <c r="T68" s="45">
        <v>28.685870999999999</v>
      </c>
      <c r="U68" s="45">
        <v>28.685873000000001</v>
      </c>
      <c r="V68" s="45">
        <v>28.685874999999999</v>
      </c>
      <c r="W68" s="45">
        <v>28.685869</v>
      </c>
      <c r="X68" s="45">
        <v>28.685870999999999</v>
      </c>
      <c r="Y68" s="45">
        <v>28.685870999999999</v>
      </c>
      <c r="Z68" s="45">
        <v>28.685870999999999</v>
      </c>
      <c r="AA68" s="45">
        <v>28.685870999999999</v>
      </c>
      <c r="AB68" s="45">
        <v>28.685870999999999</v>
      </c>
      <c r="AC68" s="45">
        <v>28.685870999999999</v>
      </c>
      <c r="AD68" s="46">
        <v>0</v>
      </c>
    </row>
    <row r="69" spans="1:30" ht="15" customHeight="1" x14ac:dyDescent="0.45">
      <c r="A69" s="63" t="s">
        <v>491</v>
      </c>
      <c r="B69" s="44" t="s">
        <v>492</v>
      </c>
      <c r="C69" s="45">
        <v>19.285844999999998</v>
      </c>
      <c r="D69" s="45">
        <v>19.044066999999998</v>
      </c>
      <c r="E69" s="45">
        <v>19.058865000000001</v>
      </c>
      <c r="F69" s="45">
        <v>18.919758000000002</v>
      </c>
      <c r="G69" s="45">
        <v>18.799503000000001</v>
      </c>
      <c r="H69" s="45">
        <v>18.772376999999999</v>
      </c>
      <c r="I69" s="45">
        <v>19.032232</v>
      </c>
      <c r="J69" s="45">
        <v>18.964504000000002</v>
      </c>
      <c r="K69" s="45">
        <v>18.976559000000002</v>
      </c>
      <c r="L69" s="45">
        <v>18.99081</v>
      </c>
      <c r="M69" s="45">
        <v>18.917760999999999</v>
      </c>
      <c r="N69" s="45">
        <v>18.852188000000002</v>
      </c>
      <c r="O69" s="45">
        <v>18.805031</v>
      </c>
      <c r="P69" s="45">
        <v>18.748857000000001</v>
      </c>
      <c r="Q69" s="45">
        <v>18.693707</v>
      </c>
      <c r="R69" s="45">
        <v>18.612843000000002</v>
      </c>
      <c r="S69" s="45">
        <v>18.518539000000001</v>
      </c>
      <c r="T69" s="45">
        <v>18.673615999999999</v>
      </c>
      <c r="U69" s="45">
        <v>18.881717999999999</v>
      </c>
      <c r="V69" s="45">
        <v>18.900632999999999</v>
      </c>
      <c r="W69" s="45">
        <v>18.905194999999999</v>
      </c>
      <c r="X69" s="45">
        <v>18.889956999999999</v>
      </c>
      <c r="Y69" s="45">
        <v>18.880223999999998</v>
      </c>
      <c r="Z69" s="45">
        <v>18.875568000000001</v>
      </c>
      <c r="AA69" s="45">
        <v>18.904968</v>
      </c>
      <c r="AB69" s="45">
        <v>18.945854000000001</v>
      </c>
      <c r="AC69" s="45">
        <v>18.954556</v>
      </c>
      <c r="AD69" s="46">
        <v>-1.8799999999999999E-4</v>
      </c>
    </row>
    <row r="70" spans="1:30" ht="15" customHeight="1" x14ac:dyDescent="0.45">
      <c r="A70" s="63" t="s">
        <v>493</v>
      </c>
      <c r="B70" s="44" t="s">
        <v>473</v>
      </c>
      <c r="C70" s="45">
        <v>22.026432</v>
      </c>
      <c r="D70" s="45">
        <v>22.728527</v>
      </c>
      <c r="E70" s="45">
        <v>23.737219</v>
      </c>
      <c r="F70" s="45">
        <v>23.740417000000001</v>
      </c>
      <c r="G70" s="45">
        <v>25</v>
      </c>
      <c r="H70" s="45">
        <v>25</v>
      </c>
      <c r="I70" s="45">
        <v>25</v>
      </c>
      <c r="J70" s="45">
        <v>25</v>
      </c>
      <c r="K70" s="45">
        <v>25</v>
      </c>
      <c r="L70" s="45">
        <v>25</v>
      </c>
      <c r="M70" s="45">
        <v>25</v>
      </c>
      <c r="N70" s="45">
        <v>25</v>
      </c>
      <c r="O70" s="45">
        <v>25</v>
      </c>
      <c r="P70" s="45">
        <v>25</v>
      </c>
      <c r="Q70" s="45">
        <v>25</v>
      </c>
      <c r="R70" s="45">
        <v>25</v>
      </c>
      <c r="S70" s="45">
        <v>25</v>
      </c>
      <c r="T70" s="45">
        <v>25</v>
      </c>
      <c r="U70" s="45">
        <v>25</v>
      </c>
      <c r="V70" s="45">
        <v>25</v>
      </c>
      <c r="W70" s="45">
        <v>25</v>
      </c>
      <c r="X70" s="45">
        <v>25</v>
      </c>
      <c r="Y70" s="45">
        <v>25</v>
      </c>
      <c r="Z70" s="45">
        <v>25</v>
      </c>
      <c r="AA70" s="45">
        <v>25</v>
      </c>
      <c r="AB70" s="45">
        <v>25</v>
      </c>
      <c r="AC70" s="45">
        <v>25</v>
      </c>
      <c r="AD70" s="46">
        <v>3.8170000000000001E-3</v>
      </c>
    </row>
    <row r="71" spans="1:30" ht="15" customHeight="1" x14ac:dyDescent="0.45">
      <c r="A71" s="63" t="s">
        <v>494</v>
      </c>
      <c r="B71" s="44" t="s">
        <v>475</v>
      </c>
      <c r="C71" s="45">
        <v>25.395845000000001</v>
      </c>
      <c r="D71" s="45">
        <v>26.207944999999999</v>
      </c>
      <c r="E71" s="45">
        <v>26.224329000000001</v>
      </c>
      <c r="F71" s="45">
        <v>26.293924000000001</v>
      </c>
      <c r="G71" s="45">
        <v>26.301344</v>
      </c>
      <c r="H71" s="45">
        <v>26.317816000000001</v>
      </c>
      <c r="I71" s="45">
        <v>26.318556000000001</v>
      </c>
      <c r="J71" s="45">
        <v>26.332820999999999</v>
      </c>
      <c r="K71" s="45">
        <v>26.238844</v>
      </c>
      <c r="L71" s="45">
        <v>26.038919</v>
      </c>
      <c r="M71" s="45">
        <v>25.954287000000001</v>
      </c>
      <c r="N71" s="45">
        <v>25.851853999999999</v>
      </c>
      <c r="O71" s="45">
        <v>25.765066000000001</v>
      </c>
      <c r="P71" s="45">
        <v>25.696791000000001</v>
      </c>
      <c r="Q71" s="45">
        <v>25.624115</v>
      </c>
      <c r="R71" s="45">
        <v>25.516024000000002</v>
      </c>
      <c r="S71" s="45">
        <v>25.472111000000002</v>
      </c>
      <c r="T71" s="45">
        <v>25.407532</v>
      </c>
      <c r="U71" s="45">
        <v>25.31439</v>
      </c>
      <c r="V71" s="45">
        <v>25.358727999999999</v>
      </c>
      <c r="W71" s="45">
        <v>25.326415999999998</v>
      </c>
      <c r="X71" s="45">
        <v>25.189838000000002</v>
      </c>
      <c r="Y71" s="45">
        <v>25.068681999999999</v>
      </c>
      <c r="Z71" s="45">
        <v>24.959811999999999</v>
      </c>
      <c r="AA71" s="45">
        <v>24.840862000000001</v>
      </c>
      <c r="AB71" s="45">
        <v>24.718992</v>
      </c>
      <c r="AC71" s="45">
        <v>24.597601000000001</v>
      </c>
      <c r="AD71" s="46">
        <v>-2.5330000000000001E-3</v>
      </c>
    </row>
    <row r="72" spans="1:30" ht="15" customHeight="1" x14ac:dyDescent="0.45">
      <c r="A72" s="63" t="s">
        <v>495</v>
      </c>
      <c r="B72" s="44" t="s">
        <v>496</v>
      </c>
      <c r="C72" s="45">
        <v>0</v>
      </c>
      <c r="D72" s="45">
        <v>0</v>
      </c>
      <c r="E72" s="45">
        <v>0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5">
        <v>0</v>
      </c>
      <c r="T72" s="45">
        <v>0</v>
      </c>
      <c r="U72" s="45">
        <v>0</v>
      </c>
      <c r="V72" s="45">
        <v>0</v>
      </c>
      <c r="W72" s="45">
        <v>0</v>
      </c>
      <c r="X72" s="45">
        <v>0</v>
      </c>
      <c r="Y72" s="45">
        <v>0</v>
      </c>
      <c r="Z72" s="45">
        <v>0</v>
      </c>
      <c r="AA72" s="45">
        <v>0</v>
      </c>
      <c r="AB72" s="45">
        <v>0</v>
      </c>
      <c r="AC72" s="45">
        <v>0</v>
      </c>
      <c r="AD72" s="46" t="s">
        <v>15</v>
      </c>
    </row>
    <row r="73" spans="1:30" ht="15" customHeight="1" x14ac:dyDescent="0.45">
      <c r="A73" s="63" t="s">
        <v>497</v>
      </c>
      <c r="B73" s="44" t="s">
        <v>498</v>
      </c>
      <c r="C73" s="45">
        <v>13.304736</v>
      </c>
      <c r="D73" s="45">
        <v>10.700692999999999</v>
      </c>
      <c r="E73" s="45">
        <v>10.700692999999999</v>
      </c>
      <c r="F73" s="45">
        <v>10.700692999999999</v>
      </c>
      <c r="G73" s="45">
        <v>10.700692999999999</v>
      </c>
      <c r="H73" s="45">
        <v>10.700692999999999</v>
      </c>
      <c r="I73" s="45">
        <v>10.700692999999999</v>
      </c>
      <c r="J73" s="45">
        <v>10.700694</v>
      </c>
      <c r="K73" s="45">
        <v>10.700692999999999</v>
      </c>
      <c r="L73" s="45">
        <v>10.700694</v>
      </c>
      <c r="M73" s="45">
        <v>10.700692999999999</v>
      </c>
      <c r="N73" s="45">
        <v>10.700692999999999</v>
      </c>
      <c r="O73" s="45">
        <v>10.700694</v>
      </c>
      <c r="P73" s="45">
        <v>10.700692999999999</v>
      </c>
      <c r="Q73" s="45">
        <v>10.700692999999999</v>
      </c>
      <c r="R73" s="45">
        <v>10.700692999999999</v>
      </c>
      <c r="S73" s="45">
        <v>10.700692999999999</v>
      </c>
      <c r="T73" s="45">
        <v>10.700692999999999</v>
      </c>
      <c r="U73" s="45">
        <v>10.700692999999999</v>
      </c>
      <c r="V73" s="45">
        <v>10.700692999999999</v>
      </c>
      <c r="W73" s="45">
        <v>10.700692999999999</v>
      </c>
      <c r="X73" s="45">
        <v>10.700692</v>
      </c>
      <c r="Y73" s="45">
        <v>10.700694</v>
      </c>
      <c r="Z73" s="45">
        <v>10.700692999999999</v>
      </c>
      <c r="AA73" s="45">
        <v>10.700694</v>
      </c>
      <c r="AB73" s="45">
        <v>10.700694</v>
      </c>
      <c r="AC73" s="45">
        <v>10.700692999999999</v>
      </c>
      <c r="AD73" s="46">
        <v>0</v>
      </c>
    </row>
    <row r="75" spans="1:30" ht="15" customHeight="1" x14ac:dyDescent="0.45">
      <c r="A75" s="63" t="s">
        <v>499</v>
      </c>
      <c r="B75" s="85" t="s">
        <v>500</v>
      </c>
      <c r="C75" s="86">
        <v>3412</v>
      </c>
      <c r="D75" s="86">
        <v>3412</v>
      </c>
      <c r="E75" s="86">
        <v>3412</v>
      </c>
      <c r="F75" s="86">
        <v>3412</v>
      </c>
      <c r="G75" s="86">
        <v>3412</v>
      </c>
      <c r="H75" s="86">
        <v>3412</v>
      </c>
      <c r="I75" s="86">
        <v>3412</v>
      </c>
      <c r="J75" s="86">
        <v>3412</v>
      </c>
      <c r="K75" s="86">
        <v>3412</v>
      </c>
      <c r="L75" s="86">
        <v>3412</v>
      </c>
      <c r="M75" s="86">
        <v>3412</v>
      </c>
      <c r="N75" s="86">
        <v>3412</v>
      </c>
      <c r="O75" s="86">
        <v>3412</v>
      </c>
      <c r="P75" s="86">
        <v>3412</v>
      </c>
      <c r="Q75" s="86">
        <v>3412</v>
      </c>
      <c r="R75" s="86">
        <v>3412</v>
      </c>
      <c r="S75" s="86">
        <v>3412</v>
      </c>
      <c r="T75" s="86">
        <v>3412</v>
      </c>
      <c r="U75" s="86">
        <v>3412</v>
      </c>
      <c r="V75" s="86">
        <v>3412</v>
      </c>
      <c r="W75" s="86">
        <v>3412</v>
      </c>
      <c r="X75" s="86">
        <v>3412</v>
      </c>
      <c r="Y75" s="86">
        <v>3412</v>
      </c>
      <c r="Z75" s="86">
        <v>3412</v>
      </c>
      <c r="AA75" s="86">
        <v>3412</v>
      </c>
      <c r="AB75" s="86">
        <v>3412</v>
      </c>
      <c r="AC75" s="86">
        <v>3412</v>
      </c>
      <c r="AD75" s="87">
        <v>0</v>
      </c>
    </row>
    <row r="76" spans="1:30" ht="15" customHeight="1" thickBot="1" x14ac:dyDescent="0.4"/>
    <row r="77" spans="1:30" ht="15" customHeight="1" x14ac:dyDescent="0.35">
      <c r="B77" s="330" t="s">
        <v>501</v>
      </c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330"/>
      <c r="Y77" s="330"/>
      <c r="Z77" s="330"/>
      <c r="AA77" s="330"/>
      <c r="AB77" s="330"/>
      <c r="AC77" s="330"/>
      <c r="AD77" s="330"/>
    </row>
    <row r="78" spans="1:30" ht="15" customHeight="1" x14ac:dyDescent="0.35">
      <c r="B78" s="73" t="s">
        <v>502</v>
      </c>
    </row>
    <row r="79" spans="1:30" ht="15" customHeight="1" x14ac:dyDescent="0.35">
      <c r="B79" s="73" t="s">
        <v>503</v>
      </c>
    </row>
    <row r="80" spans="1:30" ht="15" customHeight="1" x14ac:dyDescent="0.35">
      <c r="B80" s="73" t="s">
        <v>40</v>
      </c>
    </row>
    <row r="81" spans="2:2" ht="15" customHeight="1" x14ac:dyDescent="0.35">
      <c r="B81" s="73" t="s">
        <v>504</v>
      </c>
    </row>
    <row r="82" spans="2:2" ht="15" customHeight="1" x14ac:dyDescent="0.35">
      <c r="B82" s="73" t="s">
        <v>505</v>
      </c>
    </row>
    <row r="83" spans="2:2" ht="15" customHeight="1" x14ac:dyDescent="0.35">
      <c r="B83" s="73" t="s">
        <v>506</v>
      </c>
    </row>
  </sheetData>
  <mergeCells count="1">
    <mergeCell ref="B77:AD77"/>
  </mergeCells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11"/>
  <sheetViews>
    <sheetView workbookViewId="0"/>
    <sheetView workbookViewId="1"/>
  </sheetViews>
  <sheetFormatPr defaultColWidth="9.1328125" defaultRowHeight="14.25" x14ac:dyDescent="0.45"/>
  <cols>
    <col min="1" max="1" width="20.3984375" style="11" customWidth="1"/>
    <col min="2" max="2" width="20" style="11" customWidth="1"/>
    <col min="3" max="3" width="16.59765625" style="11" customWidth="1"/>
    <col min="4" max="4" width="9.1328125" style="11" customWidth="1"/>
    <col min="5" max="5" width="12" style="11" bestFit="1" customWidth="1"/>
    <col min="6" max="6" width="11.86328125" style="11" customWidth="1"/>
    <col min="7" max="7" width="11" style="11" customWidth="1"/>
    <col min="8" max="8" width="9.1328125" style="11"/>
    <col min="9" max="9" width="11.59765625" style="11" customWidth="1"/>
    <col min="10" max="10" width="12.86328125" style="11" bestFit="1" customWidth="1"/>
    <col min="11" max="11" width="11.73046875" style="11" bestFit="1" customWidth="1"/>
    <col min="12" max="16384" width="9.1328125" style="11"/>
  </cols>
  <sheetData>
    <row r="1" spans="1:12" x14ac:dyDescent="0.45">
      <c r="A1" s="30" t="s">
        <v>167</v>
      </c>
      <c r="B1" s="29"/>
      <c r="C1" s="29"/>
    </row>
    <row r="2" spans="1:12" x14ac:dyDescent="0.45">
      <c r="E2" s="11" t="s">
        <v>507</v>
      </c>
    </row>
    <row r="3" spans="1:12" ht="28.5" x14ac:dyDescent="0.45">
      <c r="A3" s="88" t="s">
        <v>508</v>
      </c>
      <c r="B3" s="89" t="s">
        <v>509</v>
      </c>
      <c r="E3" s="90" t="s">
        <v>510</v>
      </c>
      <c r="F3" s="90" t="s">
        <v>511</v>
      </c>
      <c r="G3" s="90" t="s">
        <v>512</v>
      </c>
      <c r="H3" s="90" t="s">
        <v>513</v>
      </c>
      <c r="I3" s="90" t="s">
        <v>514</v>
      </c>
      <c r="J3" s="90" t="s">
        <v>515</v>
      </c>
      <c r="K3" s="90" t="s">
        <v>516</v>
      </c>
    </row>
    <row r="4" spans="1:12" x14ac:dyDescent="0.45">
      <c r="A4" s="11">
        <v>479.84</v>
      </c>
      <c r="B4" s="11">
        <v>625.89</v>
      </c>
      <c r="C4" s="11" t="s">
        <v>517</v>
      </c>
      <c r="E4" s="91">
        <v>407.84</v>
      </c>
      <c r="F4" s="91">
        <v>764</v>
      </c>
      <c r="G4" s="91">
        <v>183.06</v>
      </c>
      <c r="H4" s="91">
        <v>625.89</v>
      </c>
      <c r="I4" s="91">
        <v>663.85</v>
      </c>
      <c r="J4" s="91">
        <v>325.01</v>
      </c>
      <c r="K4" s="91">
        <v>479.84</v>
      </c>
      <c r="L4" s="11" t="s">
        <v>517</v>
      </c>
    </row>
    <row r="5" spans="1:12" x14ac:dyDescent="0.45">
      <c r="A5" s="11">
        <f>A4/100</f>
        <v>4.7984</v>
      </c>
      <c r="B5" s="11">
        <f>B4/100</f>
        <v>6.2588999999999997</v>
      </c>
      <c r="C5" s="11" t="s">
        <v>518</v>
      </c>
      <c r="E5" s="91">
        <f>E4/100</f>
        <v>4.0783999999999994</v>
      </c>
      <c r="F5" s="91">
        <f t="shared" ref="F5:K5" si="0">F4/100</f>
        <v>7.64</v>
      </c>
      <c r="G5" s="91">
        <f t="shared" si="0"/>
        <v>1.8306</v>
      </c>
      <c r="H5" s="91">
        <f t="shared" si="0"/>
        <v>6.2588999999999997</v>
      </c>
      <c r="I5" s="91">
        <f t="shared" si="0"/>
        <v>6.6385000000000005</v>
      </c>
      <c r="J5" s="91">
        <f t="shared" si="0"/>
        <v>3.2500999999999998</v>
      </c>
      <c r="K5" s="91">
        <f t="shared" si="0"/>
        <v>4.7984</v>
      </c>
      <c r="L5" s="11" t="s">
        <v>518</v>
      </c>
    </row>
    <row r="6" spans="1:12" x14ac:dyDescent="0.45">
      <c r="A6" s="166">
        <f>A5/'Conversion Factors'!$B$27</f>
        <v>1.4062728961883159E-3</v>
      </c>
      <c r="B6" s="166">
        <f>B5/'Conversion Factors'!$B$27</f>
        <v>1.8343033990398988E-3</v>
      </c>
      <c r="C6" s="11" t="s">
        <v>519</v>
      </c>
      <c r="E6" s="167">
        <f>E5/'Conversion Factors'!$B$27</f>
        <v>1.1952616246695622E-3</v>
      </c>
      <c r="F6" s="167">
        <f>F5/'Conversion Factors'!$B$27</f>
        <v>2.23906404778233E-3</v>
      </c>
      <c r="G6" s="167">
        <f>G5/'Conversion Factors'!$B$27</f>
        <v>5.3649615783643112E-4</v>
      </c>
      <c r="H6" s="167">
        <f>H5/'Conversion Factors'!$B$27</f>
        <v>1.8343033990398988E-3</v>
      </c>
      <c r="I6" s="167">
        <f>I5/'Conversion Factors'!$B$27</f>
        <v>1.9455532305239528E-3</v>
      </c>
      <c r="J6" s="167">
        <f>J5/'Conversion Factors'!$B$27</f>
        <v>9.5251074105986273E-4</v>
      </c>
      <c r="K6" s="167">
        <f>K5/'Conversion Factors'!$B$27</f>
        <v>1.4062728961883159E-3</v>
      </c>
      <c r="L6" s="11" t="s">
        <v>519</v>
      </c>
    </row>
    <row r="7" spans="1:12" x14ac:dyDescent="0.45">
      <c r="A7" s="166">
        <f>A6/'Conversion Factors'!$C$8</f>
        <v>1.2172886189797574E-3</v>
      </c>
      <c r="B7" s="166">
        <f>B6/'Conversion Factors'!$C$8</f>
        <v>1.5877975444590702E-3</v>
      </c>
      <c r="C7" s="11" t="s">
        <v>520</v>
      </c>
      <c r="E7" s="167">
        <f>E6/'Conversion Factors'!$C$8</f>
        <v>1.0346344414069359E-3</v>
      </c>
      <c r="F7" s="167">
        <f>F6/'Conversion Factors'!$C$8</f>
        <v>1.9381637731338247E-3</v>
      </c>
      <c r="G7" s="167">
        <f>G6/'Conversion Factors'!$C$8</f>
        <v>4.6439824647889787E-4</v>
      </c>
      <c r="H7" s="167">
        <f>H6/'Conversion Factors'!$C$8</f>
        <v>1.5877975444590702E-3</v>
      </c>
      <c r="I7" s="167">
        <f>I6/'Conversion Factors'!$C$8</f>
        <v>1.6840968858571855E-3</v>
      </c>
      <c r="J7" s="167">
        <f>J6/'Conversion Factors'!$C$8</f>
        <v>8.2450603129086966E-4</v>
      </c>
      <c r="K7" s="167">
        <f>K6/'Conversion Factors'!$C$8</f>
        <v>1.2172886189797574E-3</v>
      </c>
      <c r="L7" s="11" t="s">
        <v>520</v>
      </c>
    </row>
    <row r="8" spans="1:12" x14ac:dyDescent="0.45">
      <c r="A8" s="166">
        <f>A7/'Conversion Factors'!$B$19</f>
        <v>1.9221358265904903E-5</v>
      </c>
      <c r="B8" s="166">
        <f>B7/'Conversion Factors'!$B$19</f>
        <v>2.5071807112885997E-5</v>
      </c>
      <c r="C8" s="11" t="s">
        <v>521</v>
      </c>
      <c r="E8" s="167">
        <f>E7/'Conversion Factors'!$B$19</f>
        <v>1.6337193137643075E-5</v>
      </c>
      <c r="F8" s="167">
        <f>F7/'Conversion Factors'!$B$19</f>
        <v>3.0604196638778218E-5</v>
      </c>
      <c r="G8" s="167">
        <f>G7/'Conversion Factors'!$B$19</f>
        <v>7.3329898386056825E-6</v>
      </c>
      <c r="H8" s="167">
        <f>H7/'Conversion Factors'!$B$19</f>
        <v>2.5071807112885997E-5</v>
      </c>
      <c r="I8" s="167">
        <f>I7/'Conversion Factors'!$B$19</f>
        <v>2.659240306106404E-5</v>
      </c>
      <c r="J8" s="167">
        <f>J7/'Conversion Factors'!$B$19</f>
        <v>1.3019201504671873E-5</v>
      </c>
      <c r="K8" s="167">
        <f>K7/'Conversion Factors'!$B$19</f>
        <v>1.9221358265904903E-5</v>
      </c>
      <c r="L8" s="11" t="s">
        <v>521</v>
      </c>
    </row>
    <row r="10" spans="1:12" x14ac:dyDescent="0.45">
      <c r="E10" s="92" t="s">
        <v>522</v>
      </c>
      <c r="H10" s="9"/>
      <c r="K10" s="9"/>
    </row>
    <row r="11" spans="1:12" x14ac:dyDescent="0.45">
      <c r="E11" s="92" t="s">
        <v>523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28"/>
  <sheetViews>
    <sheetView workbookViewId="0"/>
    <sheetView workbookViewId="1"/>
  </sheetViews>
  <sheetFormatPr defaultColWidth="9.1328125" defaultRowHeight="14.25" x14ac:dyDescent="0.45"/>
  <cols>
    <col min="1" max="1" width="27.265625" style="11" customWidth="1"/>
    <col min="2" max="2" width="11.3984375" style="11" customWidth="1"/>
    <col min="3" max="3" width="16.3984375" style="11" customWidth="1"/>
    <col min="4" max="16384" width="9.1328125" style="11"/>
  </cols>
  <sheetData>
    <row r="1" spans="1:3" x14ac:dyDescent="0.45">
      <c r="A1" s="30" t="s">
        <v>158</v>
      </c>
      <c r="B1" s="29"/>
      <c r="C1" s="29"/>
    </row>
    <row r="3" spans="1:3" x14ac:dyDescent="0.45">
      <c r="A3" s="11" t="s">
        <v>524</v>
      </c>
      <c r="B3" s="11">
        <v>0.75</v>
      </c>
      <c r="C3" s="11" t="s">
        <v>525</v>
      </c>
    </row>
    <row r="4" spans="1:3" x14ac:dyDescent="0.45">
      <c r="A4" s="11" t="s">
        <v>526</v>
      </c>
      <c r="B4" s="11">
        <v>225.35</v>
      </c>
      <c r="C4" s="11" t="s">
        <v>517</v>
      </c>
    </row>
    <row r="5" spans="1:3" x14ac:dyDescent="0.45">
      <c r="B5" s="11">
        <f>B4/100</f>
        <v>2.2534999999999998</v>
      </c>
      <c r="C5" s="11" t="s">
        <v>518</v>
      </c>
    </row>
    <row r="6" spans="1:3" x14ac:dyDescent="0.45">
      <c r="B6" s="18">
        <f>B5/B3</f>
        <v>3.0046666666666666</v>
      </c>
      <c r="C6" s="11" t="s">
        <v>527</v>
      </c>
    </row>
    <row r="7" spans="1:3" x14ac:dyDescent="0.45">
      <c r="B7" s="9">
        <f>B6/'Conversion Factors'!B65</f>
        <v>1.1656451753585403E-4</v>
      </c>
      <c r="C7" s="11" t="s">
        <v>519</v>
      </c>
    </row>
    <row r="8" spans="1:3" x14ac:dyDescent="0.45">
      <c r="B8" s="9">
        <f>B7/'Conversion Factors'!$C$8</f>
        <v>1.0089980469499174E-4</v>
      </c>
      <c r="C8" s="11" t="s">
        <v>520</v>
      </c>
    </row>
    <row r="9" spans="1:3" x14ac:dyDescent="0.45">
      <c r="B9" s="9">
        <f>B8/'Conversion Factors'!$B$19</f>
        <v>1.5932386656401663E-6</v>
      </c>
      <c r="C9" s="11" t="s">
        <v>521</v>
      </c>
    </row>
    <row r="11" spans="1:3" x14ac:dyDescent="0.45">
      <c r="A11" s="11" t="s">
        <v>528</v>
      </c>
    </row>
    <row r="12" spans="1:3" x14ac:dyDescent="0.45">
      <c r="A12" s="11" t="s">
        <v>529</v>
      </c>
    </row>
    <row r="13" spans="1:3" x14ac:dyDescent="0.45">
      <c r="A13" s="11" t="s">
        <v>530</v>
      </c>
    </row>
    <row r="15" spans="1:3" x14ac:dyDescent="0.45">
      <c r="A15" s="11" t="s">
        <v>158</v>
      </c>
      <c r="B15" s="11">
        <v>2014</v>
      </c>
      <c r="C15" s="11">
        <v>2018</v>
      </c>
    </row>
    <row r="16" spans="1:3" x14ac:dyDescent="0.45">
      <c r="A16" s="11" t="s">
        <v>531</v>
      </c>
      <c r="B16" s="93">
        <v>565.76499999999999</v>
      </c>
      <c r="C16" s="93">
        <v>675.4</v>
      </c>
    </row>
    <row r="17" spans="1:3" x14ac:dyDescent="0.45">
      <c r="A17" s="11" t="s">
        <v>532</v>
      </c>
      <c r="B17" s="80">
        <v>825347.5</v>
      </c>
      <c r="C17" s="80">
        <v>975724.7</v>
      </c>
    </row>
    <row r="18" spans="1:3" x14ac:dyDescent="0.45">
      <c r="A18" s="11" t="s">
        <v>533</v>
      </c>
      <c r="B18" s="80">
        <f>B17/B16</f>
        <v>1458.8168232393309</v>
      </c>
      <c r="C18" s="80">
        <f>C17/C16</f>
        <v>1444.6619780870594</v>
      </c>
    </row>
    <row r="20" spans="1:3" x14ac:dyDescent="0.45">
      <c r="A20" s="11" t="s">
        <v>159</v>
      </c>
      <c r="B20" s="11">
        <v>2014</v>
      </c>
      <c r="C20" s="11">
        <v>2018</v>
      </c>
    </row>
    <row r="21" spans="1:3" x14ac:dyDescent="0.45">
      <c r="A21" s="11" t="s">
        <v>531</v>
      </c>
      <c r="B21" s="11">
        <v>44.3</v>
      </c>
      <c r="C21" s="93">
        <v>46.64</v>
      </c>
    </row>
    <row r="22" spans="1:3" x14ac:dyDescent="0.45">
      <c r="A22" s="11" t="s">
        <v>532</v>
      </c>
      <c r="B22" s="11">
        <v>59675.3</v>
      </c>
      <c r="C22" s="80">
        <v>79416.7</v>
      </c>
    </row>
    <row r="23" spans="1:3" x14ac:dyDescent="0.45">
      <c r="A23" s="11" t="s">
        <v>533</v>
      </c>
      <c r="B23" s="93">
        <f>B22/B21</f>
        <v>1347.0722347629799</v>
      </c>
      <c r="C23" s="80">
        <f>C22/C21</f>
        <v>1702.759433962264</v>
      </c>
    </row>
    <row r="26" spans="1:3" x14ac:dyDescent="0.45">
      <c r="A26" s="12" t="s">
        <v>534</v>
      </c>
    </row>
    <row r="27" spans="1:3" x14ac:dyDescent="0.45">
      <c r="A27" s="11" t="s">
        <v>535</v>
      </c>
      <c r="B27" s="37">
        <f>B9*(C18/B18)</f>
        <v>1.5777795303714415E-6</v>
      </c>
      <c r="C27" s="11" t="s">
        <v>521</v>
      </c>
    </row>
    <row r="28" spans="1:3" x14ac:dyDescent="0.45">
      <c r="A28" s="11" t="s">
        <v>320</v>
      </c>
      <c r="B28" s="37">
        <f>B9*(C23/B23)</f>
        <v>2.0139247907144217E-6</v>
      </c>
      <c r="C28" s="11" t="s">
        <v>521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T23"/>
  <sheetViews>
    <sheetView workbookViewId="0">
      <selection sqref="A1:K1"/>
    </sheetView>
    <sheetView workbookViewId="1">
      <selection sqref="A1:K1"/>
    </sheetView>
  </sheetViews>
  <sheetFormatPr defaultColWidth="9.1328125" defaultRowHeight="14.25" x14ac:dyDescent="0.45"/>
  <cols>
    <col min="1" max="16384" width="9.1328125" style="11"/>
  </cols>
  <sheetData>
    <row r="1" spans="1:20" ht="19.899999999999999" x14ac:dyDescent="0.45">
      <c r="A1" s="331" t="s">
        <v>536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M1" s="331" t="s">
        <v>537</v>
      </c>
      <c r="N1" s="331"/>
      <c r="O1" s="331"/>
      <c r="P1" s="331"/>
      <c r="Q1" s="331"/>
      <c r="R1" s="331"/>
      <c r="S1" s="331"/>
      <c r="T1" s="331"/>
    </row>
    <row r="2" spans="1:20" x14ac:dyDescent="0.45">
      <c r="A2" s="94"/>
      <c r="B2" s="95"/>
      <c r="C2" s="95"/>
      <c r="D2" s="95"/>
      <c r="E2" s="95"/>
      <c r="F2" s="95"/>
      <c r="G2" s="95"/>
      <c r="H2" s="95"/>
      <c r="I2" s="95"/>
      <c r="J2" s="95"/>
      <c r="K2" s="95" t="s">
        <v>538</v>
      </c>
      <c r="M2" s="94"/>
      <c r="N2" s="95"/>
      <c r="O2" s="95"/>
      <c r="P2" s="95"/>
      <c r="Q2" s="95"/>
      <c r="R2" s="95"/>
      <c r="S2" s="95"/>
      <c r="T2" s="95" t="s">
        <v>539</v>
      </c>
    </row>
    <row r="3" spans="1:20" ht="38.25" x14ac:dyDescent="0.45">
      <c r="A3" s="96" t="s">
        <v>332</v>
      </c>
      <c r="B3" s="96" t="s">
        <v>167</v>
      </c>
      <c r="C3" s="96" t="s">
        <v>540</v>
      </c>
      <c r="D3" s="96" t="s">
        <v>541</v>
      </c>
      <c r="E3" s="96" t="s">
        <v>542</v>
      </c>
      <c r="F3" s="97" t="s">
        <v>543</v>
      </c>
      <c r="G3" s="97" t="s">
        <v>544</v>
      </c>
      <c r="H3" s="97" t="s">
        <v>545</v>
      </c>
      <c r="I3" s="97" t="s">
        <v>546</v>
      </c>
      <c r="J3" s="96" t="s">
        <v>547</v>
      </c>
      <c r="K3" s="96" t="s">
        <v>548</v>
      </c>
      <c r="M3" s="98" t="s">
        <v>332</v>
      </c>
      <c r="N3" s="98" t="s">
        <v>167</v>
      </c>
      <c r="O3" s="98" t="s">
        <v>540</v>
      </c>
      <c r="P3" s="98" t="s">
        <v>541</v>
      </c>
      <c r="Q3" s="98" t="s">
        <v>542</v>
      </c>
      <c r="R3" s="97" t="s">
        <v>543</v>
      </c>
      <c r="S3" s="98" t="s">
        <v>547</v>
      </c>
      <c r="T3" s="99" t="s">
        <v>548</v>
      </c>
    </row>
    <row r="4" spans="1:20" x14ac:dyDescent="0.45">
      <c r="A4" s="100">
        <v>1</v>
      </c>
      <c r="B4" s="100">
        <v>2</v>
      </c>
      <c r="C4" s="100">
        <v>3</v>
      </c>
      <c r="D4" s="100">
        <v>4</v>
      </c>
      <c r="E4" s="100">
        <v>5</v>
      </c>
      <c r="F4" s="100">
        <v>6</v>
      </c>
      <c r="G4" s="100">
        <v>7</v>
      </c>
      <c r="H4" s="100">
        <v>8</v>
      </c>
      <c r="I4" s="100">
        <v>9</v>
      </c>
      <c r="J4" s="100">
        <v>10</v>
      </c>
      <c r="K4" s="100" t="s">
        <v>549</v>
      </c>
      <c r="M4" s="100">
        <v>1</v>
      </c>
      <c r="N4" s="100">
        <v>2</v>
      </c>
      <c r="O4" s="100">
        <v>3</v>
      </c>
      <c r="P4" s="100">
        <v>4</v>
      </c>
      <c r="Q4" s="100">
        <v>5</v>
      </c>
      <c r="R4" s="100">
        <v>6</v>
      </c>
      <c r="S4" s="100">
        <v>7</v>
      </c>
      <c r="T4" s="101" t="s">
        <v>550</v>
      </c>
    </row>
    <row r="5" spans="1:20" x14ac:dyDescent="0.45">
      <c r="A5" s="102" t="s">
        <v>551</v>
      </c>
      <c r="B5" s="103">
        <v>377.267</v>
      </c>
      <c r="C5" s="104">
        <v>16.576000000000001</v>
      </c>
      <c r="D5" s="105">
        <v>13.116</v>
      </c>
      <c r="E5" s="105">
        <v>2.1579999999999999</v>
      </c>
      <c r="F5" s="106">
        <v>2.5340000000000003</v>
      </c>
      <c r="G5" s="106" t="s">
        <v>552</v>
      </c>
      <c r="H5" s="106" t="s">
        <v>552</v>
      </c>
      <c r="I5" s="106" t="s">
        <v>552</v>
      </c>
      <c r="J5" s="105">
        <v>77.521000000000015</v>
      </c>
      <c r="K5" s="105">
        <v>489.17200000000003</v>
      </c>
      <c r="M5" s="107" t="s">
        <v>551</v>
      </c>
      <c r="N5" s="108">
        <v>25.712</v>
      </c>
      <c r="O5" s="109" t="s">
        <v>553</v>
      </c>
      <c r="P5" s="108">
        <v>0.34200000000000003</v>
      </c>
      <c r="Q5" s="108">
        <v>0.35599999999999998</v>
      </c>
      <c r="R5" s="108" t="s">
        <v>552</v>
      </c>
      <c r="S5" s="110">
        <v>6.01</v>
      </c>
      <c r="T5" s="111">
        <v>32.42</v>
      </c>
    </row>
    <row r="6" spans="1:20" x14ac:dyDescent="0.45">
      <c r="A6" s="102" t="s">
        <v>554</v>
      </c>
      <c r="B6" s="103">
        <v>390.57599999999991</v>
      </c>
      <c r="C6" s="104">
        <v>16.448999999999998</v>
      </c>
      <c r="D6" s="105">
        <v>14.663</v>
      </c>
      <c r="E6" s="105">
        <v>2.335</v>
      </c>
      <c r="F6" s="106">
        <v>0.27200000000000002</v>
      </c>
      <c r="G6" s="106" t="s">
        <v>552</v>
      </c>
      <c r="H6" s="106" t="s">
        <v>552</v>
      </c>
      <c r="I6" s="106" t="s">
        <v>552</v>
      </c>
      <c r="J6" s="105">
        <v>89.497000000000014</v>
      </c>
      <c r="K6" s="105">
        <v>513.79199999999992</v>
      </c>
      <c r="M6" s="107" t="s">
        <v>554</v>
      </c>
      <c r="N6" s="104">
        <v>28.141999999999999</v>
      </c>
      <c r="O6" s="104" t="s">
        <v>552</v>
      </c>
      <c r="P6" s="104">
        <v>0.38</v>
      </c>
      <c r="Q6" s="104">
        <v>0.81799999999999995</v>
      </c>
      <c r="R6" s="108" t="s">
        <v>552</v>
      </c>
      <c r="S6" s="104">
        <v>4.09</v>
      </c>
      <c r="T6" s="111">
        <v>33.43</v>
      </c>
    </row>
    <row r="7" spans="1:20" x14ac:dyDescent="0.45">
      <c r="A7" s="102" t="s">
        <v>555</v>
      </c>
      <c r="B7" s="103">
        <v>395.8359999999999</v>
      </c>
      <c r="C7" s="104">
        <v>17.260999999999999</v>
      </c>
      <c r="D7" s="105">
        <v>15.079000000000001</v>
      </c>
      <c r="E7" s="105">
        <v>2.4319999999999999</v>
      </c>
      <c r="F7" s="106">
        <v>0.27500000000000002</v>
      </c>
      <c r="G7" s="106" t="s">
        <v>552</v>
      </c>
      <c r="H7" s="106" t="s">
        <v>552</v>
      </c>
      <c r="I7" s="106" t="s">
        <v>552</v>
      </c>
      <c r="J7" s="105">
        <v>92.581999999999994</v>
      </c>
      <c r="K7" s="105">
        <v>523.46499999999992</v>
      </c>
      <c r="M7" s="107" t="s">
        <v>555</v>
      </c>
      <c r="N7" s="104">
        <v>29.899000000000001</v>
      </c>
      <c r="O7" s="104" t="s">
        <v>552</v>
      </c>
      <c r="P7" s="104">
        <v>0.36099999999999999</v>
      </c>
      <c r="Q7" s="104">
        <v>0.84319999999999995</v>
      </c>
      <c r="R7" s="108">
        <v>1.175</v>
      </c>
      <c r="S7" s="104">
        <v>6.25</v>
      </c>
      <c r="T7" s="111">
        <v>38.528199999999998</v>
      </c>
    </row>
    <row r="8" spans="1:20" x14ac:dyDescent="0.45">
      <c r="A8" s="102" t="s">
        <v>556</v>
      </c>
      <c r="B8" s="105">
        <v>437.673</v>
      </c>
      <c r="C8" s="105">
        <v>47.854999999999997</v>
      </c>
      <c r="D8" s="105">
        <v>26.358000000000001</v>
      </c>
      <c r="E8" s="105">
        <v>2.0259999999999998</v>
      </c>
      <c r="F8" s="106">
        <v>0.25800000000000001</v>
      </c>
      <c r="G8" s="106">
        <v>21.686</v>
      </c>
      <c r="H8" s="106">
        <v>2.823</v>
      </c>
      <c r="I8" s="106">
        <v>0.129</v>
      </c>
      <c r="J8" s="105">
        <v>69.36</v>
      </c>
      <c r="K8" s="105">
        <v>608.16800000000012</v>
      </c>
      <c r="M8" s="107" t="s">
        <v>556</v>
      </c>
      <c r="N8" s="104">
        <v>32.063000000000002</v>
      </c>
      <c r="O8" s="104">
        <v>3.2000000000000001E-2</v>
      </c>
      <c r="P8" s="104">
        <v>1.0137</v>
      </c>
      <c r="Q8" s="104">
        <v>0.63100000000000001</v>
      </c>
      <c r="R8" s="104">
        <v>3.6684999999999999</v>
      </c>
      <c r="S8" s="104">
        <v>4.4755399999999996</v>
      </c>
      <c r="T8" s="111">
        <v>41.883740000000003</v>
      </c>
    </row>
    <row r="9" spans="1:20" x14ac:dyDescent="0.45">
      <c r="A9" s="107" t="s">
        <v>557</v>
      </c>
      <c r="B9" s="105">
        <v>485.46600000000001</v>
      </c>
      <c r="C9" s="105">
        <v>51.701999999999998</v>
      </c>
      <c r="D9" s="105">
        <v>31.792999999999999</v>
      </c>
      <c r="E9" s="105">
        <v>2.1179999999999999</v>
      </c>
      <c r="F9" s="106">
        <v>0.30399999999999999</v>
      </c>
      <c r="G9" s="106">
        <v>20.902999999999999</v>
      </c>
      <c r="H9" s="106">
        <v>2.8610000000000002</v>
      </c>
      <c r="I9" s="106">
        <v>2.0059999999999998</v>
      </c>
      <c r="J9" s="105">
        <v>116.236</v>
      </c>
      <c r="K9" s="105">
        <v>713.38900000000001</v>
      </c>
      <c r="M9" s="112" t="s">
        <v>557</v>
      </c>
      <c r="N9" s="104">
        <v>37.198999999999998</v>
      </c>
      <c r="O9" s="104">
        <v>4.9000000000000002E-2</v>
      </c>
      <c r="P9" s="104">
        <v>1.097</v>
      </c>
      <c r="Q9" s="104">
        <v>0.69399999999999995</v>
      </c>
      <c r="R9" s="104">
        <v>0.30399999999999999</v>
      </c>
      <c r="S9" s="111">
        <v>3.806</v>
      </c>
      <c r="T9" s="111">
        <v>43.149000000000001</v>
      </c>
    </row>
    <row r="10" spans="1:20" x14ac:dyDescent="0.45">
      <c r="A10" s="107" t="s">
        <v>558</v>
      </c>
      <c r="B10" s="105">
        <v>493.24799999999999</v>
      </c>
      <c r="C10" s="105">
        <v>53.046999999999997</v>
      </c>
      <c r="D10" s="105">
        <v>32.456000000000003</v>
      </c>
      <c r="E10" s="105">
        <v>1.9059999999999999</v>
      </c>
      <c r="F10" s="106">
        <v>0.36</v>
      </c>
      <c r="G10" s="106">
        <v>18.492999999999999</v>
      </c>
      <c r="H10" s="106">
        <v>2.6389999999999998</v>
      </c>
      <c r="I10" s="106">
        <v>4.0069999999999997</v>
      </c>
      <c r="J10" s="105">
        <v>133.18600000000001</v>
      </c>
      <c r="K10" s="105">
        <v>739.34199999999998</v>
      </c>
      <c r="M10" s="112" t="s">
        <v>558</v>
      </c>
      <c r="N10" s="104">
        <v>36.335999999999999</v>
      </c>
      <c r="O10" s="104">
        <v>0.03</v>
      </c>
      <c r="P10" s="104">
        <v>1.4890000000000001</v>
      </c>
      <c r="Q10" s="104">
        <v>1.29</v>
      </c>
      <c r="R10" s="104">
        <v>0.73299999999999998</v>
      </c>
      <c r="S10" s="111">
        <v>4.0190000000000001</v>
      </c>
      <c r="T10" s="111">
        <v>43.896999999999991</v>
      </c>
    </row>
    <row r="11" spans="1:20" x14ac:dyDescent="0.45">
      <c r="A11" s="107" t="s">
        <v>559</v>
      </c>
      <c r="B11" s="105">
        <v>497.70100000000002</v>
      </c>
      <c r="C11" s="105">
        <v>56.237000000000002</v>
      </c>
      <c r="D11" s="105">
        <v>11.356999999999999</v>
      </c>
      <c r="E11" s="105">
        <v>1.6479999999999999</v>
      </c>
      <c r="F11" s="106">
        <v>0.41899999999999998</v>
      </c>
      <c r="G11" s="106">
        <v>17.765999999999998</v>
      </c>
      <c r="H11" s="106">
        <v>2.2930000000000001</v>
      </c>
      <c r="I11" s="106">
        <v>9.0999999999999998E-2</v>
      </c>
      <c r="J11" s="105">
        <v>216.93299999999996</v>
      </c>
      <c r="K11" s="105">
        <v>804.44499999999994</v>
      </c>
      <c r="M11" s="112" t="s">
        <v>559</v>
      </c>
      <c r="N11" s="104">
        <v>39.472999999999999</v>
      </c>
      <c r="O11" s="104">
        <v>2.3E-2</v>
      </c>
      <c r="P11" s="104">
        <v>1.2689999999999999</v>
      </c>
      <c r="Q11" s="104">
        <v>0.65</v>
      </c>
      <c r="R11" s="104">
        <v>2.887</v>
      </c>
      <c r="S11" s="113">
        <v>2.6469999999999998</v>
      </c>
      <c r="T11" s="108">
        <v>46.948999999999998</v>
      </c>
    </row>
    <row r="12" spans="1:20" x14ac:dyDescent="0.45">
      <c r="A12" s="114" t="s">
        <v>560</v>
      </c>
      <c r="B12" s="105">
        <v>517.76900000000001</v>
      </c>
      <c r="C12" s="104">
        <v>56.834000000000003</v>
      </c>
      <c r="D12" s="105">
        <v>8.9849999999999994</v>
      </c>
      <c r="E12" s="105">
        <v>1.2110000000000001</v>
      </c>
      <c r="F12" s="106">
        <v>0.26700000000000002</v>
      </c>
      <c r="G12" s="106">
        <v>7.7629999999999999</v>
      </c>
      <c r="H12" s="106">
        <v>2.7360000000000002</v>
      </c>
      <c r="I12" s="106">
        <v>7.3999999999999996E-2</v>
      </c>
      <c r="J12" s="115">
        <v>241.08800000000002</v>
      </c>
      <c r="K12" s="115">
        <v>836.72700000000009</v>
      </c>
      <c r="M12" s="114" t="s">
        <v>560</v>
      </c>
      <c r="N12" s="104">
        <v>37.555</v>
      </c>
      <c r="O12" s="104">
        <v>1.2E-2</v>
      </c>
      <c r="P12" s="104">
        <v>0.22500000000000001</v>
      </c>
      <c r="Q12" s="104">
        <v>0.42699999999999999</v>
      </c>
      <c r="R12" s="104">
        <v>1.728</v>
      </c>
      <c r="S12" s="104">
        <v>2.2640000000000002</v>
      </c>
      <c r="T12" s="108">
        <v>42.211000000000006</v>
      </c>
    </row>
    <row r="13" spans="1:20" x14ac:dyDescent="0.45">
      <c r="A13" s="114" t="s">
        <v>561</v>
      </c>
      <c r="B13" s="105">
        <v>535.04399999999998</v>
      </c>
      <c r="C13" s="104">
        <v>51.98</v>
      </c>
      <c r="D13" s="105">
        <v>6.3559999999999999</v>
      </c>
      <c r="E13" s="105">
        <v>1.181</v>
      </c>
      <c r="F13" s="116">
        <v>0.24299999999999999</v>
      </c>
      <c r="G13" s="116">
        <v>5.5570000000000004</v>
      </c>
      <c r="H13" s="116">
        <v>2.4470000000000001</v>
      </c>
      <c r="I13" s="116">
        <v>9.9000000000000005E-2</v>
      </c>
      <c r="J13" s="117">
        <f>K13-SUM(B13:I13)</f>
        <v>234.31299999999987</v>
      </c>
      <c r="K13" s="115">
        <v>837.22</v>
      </c>
      <c r="M13" s="114" t="s">
        <v>561</v>
      </c>
      <c r="N13" s="104">
        <v>38.823999999999998</v>
      </c>
      <c r="O13" s="104">
        <v>3.5000000000000003E-2</v>
      </c>
      <c r="P13" s="104">
        <v>0.29099999999999998</v>
      </c>
      <c r="Q13" s="104">
        <v>0.52600000000000002</v>
      </c>
      <c r="R13" s="104">
        <v>1.292</v>
      </c>
      <c r="S13" s="104">
        <v>2.1869999999999976</v>
      </c>
      <c r="T13" s="118">
        <v>43.154999999999994</v>
      </c>
    </row>
    <row r="14" spans="1:20" x14ac:dyDescent="0.45">
      <c r="A14" s="114" t="s">
        <v>562</v>
      </c>
      <c r="B14" s="105">
        <v>576.19000000000005</v>
      </c>
      <c r="C14" s="104">
        <v>58.497999999999998</v>
      </c>
      <c r="D14" s="105">
        <v>7.6980000000000004</v>
      </c>
      <c r="E14" s="105">
        <v>1.51</v>
      </c>
      <c r="F14" s="106">
        <v>0.23599999999999999</v>
      </c>
      <c r="G14" s="106">
        <v>8.5069999999999997</v>
      </c>
      <c r="H14" s="106">
        <v>2.16</v>
      </c>
      <c r="I14" s="106">
        <v>0.114</v>
      </c>
      <c r="J14" s="117">
        <f>K14-SUM(B14:I14)</f>
        <v>241.42700000000002</v>
      </c>
      <c r="K14" s="115">
        <v>896.34</v>
      </c>
      <c r="M14" s="114" t="s">
        <v>562</v>
      </c>
      <c r="N14" s="104">
        <v>38.341999999999999</v>
      </c>
      <c r="O14" s="104">
        <v>0.21299999999999999</v>
      </c>
      <c r="P14" s="104">
        <v>1.421</v>
      </c>
      <c r="Q14" s="104">
        <v>0.83099999999999996</v>
      </c>
      <c r="R14" s="104">
        <v>2.4569999999999999</v>
      </c>
      <c r="S14" s="104">
        <v>2.5539999999999949</v>
      </c>
      <c r="T14" s="108">
        <v>45.817999999999998</v>
      </c>
    </row>
    <row r="15" spans="1:20" ht="25.5" x14ac:dyDescent="0.45">
      <c r="A15" s="119" t="s">
        <v>563</v>
      </c>
      <c r="B15" s="120">
        <f>B14/$K$14</f>
        <v>0.64282526719771516</v>
      </c>
      <c r="C15" s="120">
        <f t="shared" ref="C15:K15" si="0">C14/$K$14</f>
        <v>6.5263181382064842E-2</v>
      </c>
      <c r="D15" s="121">
        <f t="shared" si="0"/>
        <v>8.5882589196063994E-3</v>
      </c>
      <c r="E15" s="121">
        <f t="shared" si="0"/>
        <v>1.684628600754178E-3</v>
      </c>
      <c r="F15" s="121">
        <f t="shared" si="0"/>
        <v>2.6329294687283842E-4</v>
      </c>
      <c r="G15" s="121">
        <f t="shared" si="0"/>
        <v>9.4908182163018495E-3</v>
      </c>
      <c r="H15" s="121">
        <f t="shared" si="0"/>
        <v>2.4097998527344536E-3</v>
      </c>
      <c r="I15" s="121">
        <f t="shared" si="0"/>
        <v>1.271838811165406E-4</v>
      </c>
      <c r="J15" s="120">
        <f t="shared" si="0"/>
        <v>0.26934756900283374</v>
      </c>
      <c r="K15" s="121">
        <f t="shared" si="0"/>
        <v>1</v>
      </c>
      <c r="M15" s="119" t="s">
        <v>563</v>
      </c>
      <c r="N15" s="120">
        <v>0.83683268584399151</v>
      </c>
      <c r="O15" s="121">
        <v>4.6488279715395696E-3</v>
      </c>
      <c r="P15" s="120">
        <v>3.1014011960364924E-2</v>
      </c>
      <c r="Q15" s="121">
        <v>1.8136976734034659E-2</v>
      </c>
      <c r="R15" s="120">
        <v>5.3625212798463488E-2</v>
      </c>
      <c r="S15" s="120">
        <v>5.574228469160581E-2</v>
      </c>
      <c r="T15" s="121">
        <v>1</v>
      </c>
    </row>
    <row r="16" spans="1:20" ht="63.75" x14ac:dyDescent="0.45">
      <c r="A16" s="122" t="s">
        <v>564</v>
      </c>
      <c r="B16" s="123">
        <f>B14/B13*100-100</f>
        <v>7.6902086557367255</v>
      </c>
      <c r="C16" s="123">
        <f t="shared" ref="C16:K16" si="1">C14/C13*100-100</f>
        <v>12.539438245479033</v>
      </c>
      <c r="D16" s="123">
        <f t="shared" si="1"/>
        <v>21.113908118313418</v>
      </c>
      <c r="E16" s="123">
        <f t="shared" si="1"/>
        <v>27.85774767146485</v>
      </c>
      <c r="F16" s="123">
        <f t="shared" si="1"/>
        <v>-2.8806584362139915</v>
      </c>
      <c r="G16" s="123">
        <f t="shared" si="1"/>
        <v>53.086197588626931</v>
      </c>
      <c r="H16" s="123">
        <f t="shared" si="1"/>
        <v>-11.728647323252957</v>
      </c>
      <c r="I16" s="123">
        <f t="shared" si="1"/>
        <v>15.151515151515156</v>
      </c>
      <c r="J16" s="123">
        <f t="shared" si="1"/>
        <v>3.0361098189174811</v>
      </c>
      <c r="K16" s="123">
        <f t="shared" si="1"/>
        <v>7.0614653257208317</v>
      </c>
      <c r="M16" s="122" t="s">
        <v>564</v>
      </c>
      <c r="N16" s="124">
        <v>-1.241500103029054</v>
      </c>
      <c r="O16" s="124">
        <v>508.57142857142856</v>
      </c>
      <c r="P16" s="124">
        <v>388.31615120274921</v>
      </c>
      <c r="Q16" s="124">
        <v>57.98479087452472</v>
      </c>
      <c r="R16" s="124">
        <v>90.170278637770878</v>
      </c>
      <c r="S16" s="124">
        <v>16.780978509373455</v>
      </c>
      <c r="T16" s="124">
        <v>6.1707797474220882</v>
      </c>
    </row>
    <row r="17" spans="1:20" ht="51" x14ac:dyDescent="0.45">
      <c r="A17" s="125" t="s">
        <v>565</v>
      </c>
      <c r="B17" s="126">
        <f>((B14/B5)^(1/10)-1)*100</f>
        <v>4.325791860335837</v>
      </c>
      <c r="C17" s="126">
        <f t="shared" ref="C17:K17" si="2">((C14/C5)^(1/10)-1)*100</f>
        <v>13.439976535901144</v>
      </c>
      <c r="D17" s="126">
        <f t="shared" si="2"/>
        <v>-5.1892351981948863</v>
      </c>
      <c r="E17" s="126">
        <f t="shared" si="2"/>
        <v>-3.507723932792628</v>
      </c>
      <c r="F17" s="126">
        <f t="shared" si="2"/>
        <v>-21.130236373615929</v>
      </c>
      <c r="G17" s="126"/>
      <c r="H17" s="126"/>
      <c r="I17" s="126"/>
      <c r="J17" s="126">
        <f t="shared" si="2"/>
        <v>12.030596188762321</v>
      </c>
      <c r="K17" s="126">
        <f t="shared" si="2"/>
        <v>6.2431940687399878</v>
      </c>
      <c r="M17" s="125" t="s">
        <v>565</v>
      </c>
      <c r="N17" s="127">
        <v>4.0767903257589833</v>
      </c>
      <c r="O17" s="127"/>
      <c r="P17" s="127">
        <v>15.307298469231778</v>
      </c>
      <c r="Q17" s="127">
        <v>8.8466588687311507</v>
      </c>
      <c r="R17" s="127"/>
      <c r="S17" s="127">
        <v>-8.201699269472984</v>
      </c>
      <c r="T17" s="127">
        <v>3.5195348138282068</v>
      </c>
    </row>
    <row r="18" spans="1:20" x14ac:dyDescent="0.45">
      <c r="A18" s="92" t="s">
        <v>566</v>
      </c>
    </row>
    <row r="19" spans="1:20" x14ac:dyDescent="0.45">
      <c r="A19" s="92" t="s">
        <v>567</v>
      </c>
    </row>
    <row r="20" spans="1:20" x14ac:dyDescent="0.45">
      <c r="A20" s="128" t="s">
        <v>568</v>
      </c>
      <c r="M20" s="332" t="s">
        <v>568</v>
      </c>
      <c r="N20" s="332"/>
      <c r="O20" s="332"/>
      <c r="P20" s="332"/>
      <c r="Q20" s="332"/>
      <c r="R20" s="332"/>
      <c r="S20" s="332"/>
      <c r="T20" s="332"/>
    </row>
    <row r="21" spans="1:20" ht="48" customHeight="1" x14ac:dyDescent="0.45">
      <c r="A21" s="129" t="s">
        <v>569</v>
      </c>
      <c r="B21" s="130"/>
      <c r="C21" s="130"/>
      <c r="D21" s="130"/>
      <c r="E21" s="130"/>
      <c r="F21" s="130"/>
      <c r="G21" s="130"/>
      <c r="H21" s="130"/>
      <c r="I21" s="130"/>
      <c r="J21" s="130"/>
      <c r="M21" s="333" t="s">
        <v>570</v>
      </c>
      <c r="N21" s="333"/>
      <c r="O21" s="333"/>
      <c r="P21" s="333"/>
      <c r="Q21" s="333"/>
      <c r="R21" s="333"/>
      <c r="S21" s="333"/>
      <c r="T21" s="333"/>
    </row>
    <row r="22" spans="1:20" x14ac:dyDescent="0.45">
      <c r="A22" s="131" t="s">
        <v>571</v>
      </c>
      <c r="M22" s="132" t="s">
        <v>572</v>
      </c>
      <c r="N22" s="133"/>
      <c r="O22" s="133"/>
      <c r="P22" s="133"/>
      <c r="Q22" s="133"/>
      <c r="R22" s="133"/>
      <c r="S22" s="133"/>
      <c r="T22" s="133"/>
    </row>
    <row r="23" spans="1:20" x14ac:dyDescent="0.45">
      <c r="M23" s="334" t="s">
        <v>573</v>
      </c>
      <c r="N23" s="334"/>
      <c r="O23" s="334"/>
      <c r="P23" s="334"/>
      <c r="Q23" s="334"/>
      <c r="R23" s="334"/>
      <c r="S23" s="334"/>
      <c r="T23" s="334"/>
    </row>
  </sheetData>
  <mergeCells count="5">
    <mergeCell ref="A1:K1"/>
    <mergeCell ref="M1:T1"/>
    <mergeCell ref="M20:T20"/>
    <mergeCell ref="M21:T21"/>
    <mergeCell ref="M23:T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48"/>
  <sheetViews>
    <sheetView workbookViewId="0">
      <selection sqref="A1:J1"/>
    </sheetView>
    <sheetView workbookViewId="1">
      <selection sqref="A1:J1"/>
    </sheetView>
  </sheetViews>
  <sheetFormatPr defaultColWidth="9.1328125" defaultRowHeight="14.25" x14ac:dyDescent="0.45"/>
  <cols>
    <col min="1" max="1" width="30" style="11" customWidth="1"/>
    <col min="2" max="2" width="15.86328125" style="11" customWidth="1"/>
    <col min="3" max="10" width="14" style="11" customWidth="1"/>
    <col min="11" max="16384" width="9.1328125" style="11"/>
  </cols>
  <sheetData>
    <row r="1" spans="1:10" ht="15" customHeight="1" x14ac:dyDescent="0.45">
      <c r="A1" s="336" t="s">
        <v>574</v>
      </c>
      <c r="B1" s="337"/>
      <c r="C1" s="337"/>
      <c r="D1" s="337"/>
      <c r="E1" s="337"/>
      <c r="F1" s="337"/>
      <c r="G1" s="337"/>
      <c r="H1" s="337"/>
      <c r="I1" s="337"/>
      <c r="J1" s="338"/>
    </row>
    <row r="2" spans="1:10" ht="15" customHeight="1" thickBot="1" x14ac:dyDescent="0.5">
      <c r="A2" s="339" t="s">
        <v>575</v>
      </c>
      <c r="B2" s="340"/>
      <c r="C2" s="340"/>
      <c r="D2" s="340"/>
      <c r="E2" s="340"/>
      <c r="F2" s="340"/>
      <c r="G2" s="340"/>
      <c r="H2" s="340"/>
      <c r="I2" s="340"/>
      <c r="J2" s="341"/>
    </row>
    <row r="3" spans="1:10" ht="13.5" customHeight="1" thickBot="1" x14ac:dyDescent="0.5">
      <c r="A3" s="342" t="s">
        <v>576</v>
      </c>
      <c r="B3" s="344" t="s">
        <v>548</v>
      </c>
      <c r="C3" s="345"/>
      <c r="D3" s="346"/>
      <c r="E3" s="344" t="s">
        <v>577</v>
      </c>
      <c r="F3" s="345"/>
      <c r="G3" s="346"/>
      <c r="H3" s="344" t="s">
        <v>578</v>
      </c>
      <c r="I3" s="345"/>
      <c r="J3" s="346"/>
    </row>
    <row r="4" spans="1:10" ht="13.5" customHeight="1" thickBot="1" x14ac:dyDescent="0.5">
      <c r="A4" s="343"/>
      <c r="B4" s="134" t="s">
        <v>579</v>
      </c>
      <c r="C4" s="134" t="s">
        <v>580</v>
      </c>
      <c r="D4" s="134" t="s">
        <v>581</v>
      </c>
      <c r="E4" s="134" t="s">
        <v>579</v>
      </c>
      <c r="F4" s="134" t="s">
        <v>580</v>
      </c>
      <c r="G4" s="134" t="s">
        <v>581</v>
      </c>
      <c r="H4" s="134" t="s">
        <v>579</v>
      </c>
      <c r="I4" s="134" t="s">
        <v>580</v>
      </c>
      <c r="J4" s="134" t="s">
        <v>581</v>
      </c>
    </row>
    <row r="5" spans="1:10" ht="14.65" thickBot="1" x14ac:dyDescent="0.5">
      <c r="A5" s="135" t="s">
        <v>582</v>
      </c>
      <c r="B5" s="136">
        <v>380581</v>
      </c>
      <c r="C5" s="137">
        <v>202871</v>
      </c>
      <c r="D5" s="136">
        <v>177710</v>
      </c>
      <c r="E5" s="137">
        <v>237093</v>
      </c>
      <c r="F5" s="136">
        <v>126287</v>
      </c>
      <c r="G5" s="137">
        <v>110806</v>
      </c>
      <c r="H5" s="136">
        <v>143488</v>
      </c>
      <c r="I5" s="137">
        <v>76584</v>
      </c>
      <c r="J5" s="136">
        <v>66904</v>
      </c>
    </row>
    <row r="6" spans="1:10" ht="14.65" thickBot="1" x14ac:dyDescent="0.5">
      <c r="A6" s="135" t="s">
        <v>583</v>
      </c>
      <c r="B6" s="136">
        <v>49386799</v>
      </c>
      <c r="C6" s="137">
        <v>24738068</v>
      </c>
      <c r="D6" s="136">
        <v>24648731</v>
      </c>
      <c r="E6" s="137">
        <v>34776389</v>
      </c>
      <c r="F6" s="136">
        <v>17445803</v>
      </c>
      <c r="G6" s="137">
        <v>17330586</v>
      </c>
      <c r="H6" s="136">
        <v>14610410</v>
      </c>
      <c r="I6" s="137">
        <v>7292265</v>
      </c>
      <c r="J6" s="136">
        <v>7318145</v>
      </c>
    </row>
    <row r="7" spans="1:10" ht="14.65" thickBot="1" x14ac:dyDescent="0.5">
      <c r="A7" s="135" t="s">
        <v>584</v>
      </c>
      <c r="B7" s="136">
        <v>84580777</v>
      </c>
      <c r="C7" s="137">
        <v>42442146</v>
      </c>
      <c r="D7" s="136">
        <v>42138631</v>
      </c>
      <c r="E7" s="137">
        <v>56361702</v>
      </c>
      <c r="F7" s="136">
        <v>28243241</v>
      </c>
      <c r="G7" s="137">
        <v>28118461</v>
      </c>
      <c r="H7" s="136">
        <v>28219075</v>
      </c>
      <c r="I7" s="137">
        <v>14198905</v>
      </c>
      <c r="J7" s="136">
        <v>14020170</v>
      </c>
    </row>
    <row r="8" spans="1:10" ht="14.65" thickBot="1" x14ac:dyDescent="0.5">
      <c r="A8" s="138" t="s">
        <v>585</v>
      </c>
      <c r="B8" s="139">
        <v>1383727</v>
      </c>
      <c r="C8" s="137">
        <v>713912</v>
      </c>
      <c r="D8" s="136">
        <v>669815</v>
      </c>
      <c r="E8" s="137">
        <v>1066358</v>
      </c>
      <c r="F8" s="136">
        <v>546011</v>
      </c>
      <c r="G8" s="137">
        <v>520347</v>
      </c>
      <c r="H8" s="136">
        <v>317369</v>
      </c>
      <c r="I8" s="137">
        <v>167901</v>
      </c>
      <c r="J8" s="136">
        <v>149468</v>
      </c>
    </row>
    <row r="9" spans="1:10" ht="14.65" thickBot="1" x14ac:dyDescent="0.5">
      <c r="A9" s="138" t="s">
        <v>586</v>
      </c>
      <c r="B9" s="139">
        <v>31205576</v>
      </c>
      <c r="C9" s="137">
        <v>15939443</v>
      </c>
      <c r="D9" s="136">
        <v>15266133</v>
      </c>
      <c r="E9" s="137">
        <v>26807034</v>
      </c>
      <c r="F9" s="136">
        <v>13678989</v>
      </c>
      <c r="G9" s="137">
        <v>13128045</v>
      </c>
      <c r="H9" s="136">
        <v>4398542</v>
      </c>
      <c r="I9" s="137">
        <v>2260454</v>
      </c>
      <c r="J9" s="136">
        <v>2138088</v>
      </c>
    </row>
    <row r="10" spans="1:10" ht="12.75" customHeight="1" thickBot="1" x14ac:dyDescent="0.5">
      <c r="A10" s="135" t="s">
        <v>587</v>
      </c>
      <c r="B10" s="136">
        <v>104099452</v>
      </c>
      <c r="C10" s="137">
        <v>54278157</v>
      </c>
      <c r="D10" s="136">
        <v>49821295</v>
      </c>
      <c r="E10" s="137">
        <v>92341436</v>
      </c>
      <c r="F10" s="136">
        <v>48073850</v>
      </c>
      <c r="G10" s="137">
        <v>44267586</v>
      </c>
      <c r="H10" s="136">
        <v>11758016</v>
      </c>
      <c r="I10" s="137">
        <v>6204307</v>
      </c>
      <c r="J10" s="136">
        <v>5553709</v>
      </c>
    </row>
    <row r="11" spans="1:10" ht="12.75" customHeight="1" thickBot="1" x14ac:dyDescent="0.5">
      <c r="A11" s="135" t="s">
        <v>588</v>
      </c>
      <c r="B11" s="136">
        <v>1055450</v>
      </c>
      <c r="C11" s="137">
        <v>580663</v>
      </c>
      <c r="D11" s="136">
        <v>474787</v>
      </c>
      <c r="E11" s="137">
        <v>28991</v>
      </c>
      <c r="F11" s="136">
        <v>17150</v>
      </c>
      <c r="G11" s="137">
        <v>11841</v>
      </c>
      <c r="H11" s="136">
        <v>1026459</v>
      </c>
      <c r="I11" s="137">
        <v>563513</v>
      </c>
      <c r="J11" s="136">
        <v>462946</v>
      </c>
    </row>
    <row r="12" spans="1:10" ht="12.75" customHeight="1" thickBot="1" x14ac:dyDescent="0.5">
      <c r="A12" s="135" t="s">
        <v>589</v>
      </c>
      <c r="B12" s="136">
        <v>25545198</v>
      </c>
      <c r="C12" s="137">
        <v>12832895</v>
      </c>
      <c r="D12" s="136">
        <v>12712303</v>
      </c>
      <c r="E12" s="137">
        <v>19607961</v>
      </c>
      <c r="F12" s="136">
        <v>9797426</v>
      </c>
      <c r="G12" s="137">
        <v>9810535</v>
      </c>
      <c r="H12" s="136">
        <v>5937237</v>
      </c>
      <c r="I12" s="137">
        <v>3035469</v>
      </c>
      <c r="J12" s="136">
        <v>2901768</v>
      </c>
    </row>
    <row r="13" spans="1:10" ht="12.75" customHeight="1" thickBot="1" x14ac:dyDescent="0.5">
      <c r="A13" s="135" t="s">
        <v>590</v>
      </c>
      <c r="B13" s="136">
        <v>343709</v>
      </c>
      <c r="C13" s="137">
        <v>193760</v>
      </c>
      <c r="D13" s="136">
        <v>149949</v>
      </c>
      <c r="E13" s="137">
        <v>183114</v>
      </c>
      <c r="F13" s="136">
        <v>98305</v>
      </c>
      <c r="G13" s="137">
        <v>84809</v>
      </c>
      <c r="H13" s="136">
        <v>160595</v>
      </c>
      <c r="I13" s="137">
        <v>95455</v>
      </c>
      <c r="J13" s="136">
        <v>65140</v>
      </c>
    </row>
    <row r="14" spans="1:10" ht="12.75" customHeight="1" thickBot="1" x14ac:dyDescent="0.5">
      <c r="A14" s="135" t="s">
        <v>591</v>
      </c>
      <c r="B14" s="136">
        <v>243247</v>
      </c>
      <c r="C14" s="137">
        <v>150301</v>
      </c>
      <c r="D14" s="136">
        <v>92946</v>
      </c>
      <c r="E14" s="137">
        <v>60396</v>
      </c>
      <c r="F14" s="136">
        <v>32395</v>
      </c>
      <c r="G14" s="137">
        <v>28001</v>
      </c>
      <c r="H14" s="136">
        <v>182851</v>
      </c>
      <c r="I14" s="137">
        <v>117906</v>
      </c>
      <c r="J14" s="136">
        <v>64945</v>
      </c>
    </row>
    <row r="15" spans="1:10" ht="12.75" customHeight="1" thickBot="1" x14ac:dyDescent="0.5">
      <c r="A15" s="135" t="s">
        <v>592</v>
      </c>
      <c r="B15" s="136">
        <v>16787941</v>
      </c>
      <c r="C15" s="137">
        <v>8987326</v>
      </c>
      <c r="D15" s="136">
        <v>7800615</v>
      </c>
      <c r="E15" s="137">
        <v>419042</v>
      </c>
      <c r="F15" s="136">
        <v>226321</v>
      </c>
      <c r="G15" s="137">
        <v>192721</v>
      </c>
      <c r="H15" s="136">
        <v>16368899</v>
      </c>
      <c r="I15" s="137">
        <v>8761005</v>
      </c>
      <c r="J15" s="136">
        <v>7607894</v>
      </c>
    </row>
    <row r="16" spans="1:10" ht="12.75" customHeight="1" thickBot="1" x14ac:dyDescent="0.5">
      <c r="A16" s="135" t="s">
        <v>593</v>
      </c>
      <c r="B16" s="136">
        <v>1458545</v>
      </c>
      <c r="C16" s="137">
        <v>739140</v>
      </c>
      <c r="D16" s="136">
        <v>719405</v>
      </c>
      <c r="E16" s="137">
        <v>551731</v>
      </c>
      <c r="F16" s="136">
        <v>275436</v>
      </c>
      <c r="G16" s="137">
        <v>276295</v>
      </c>
      <c r="H16" s="136">
        <v>906814</v>
      </c>
      <c r="I16" s="137">
        <v>463704</v>
      </c>
      <c r="J16" s="136">
        <v>443110</v>
      </c>
    </row>
    <row r="17" spans="1:10" ht="12.75" customHeight="1" thickBot="1" x14ac:dyDescent="0.5">
      <c r="A17" s="135" t="s">
        <v>594</v>
      </c>
      <c r="B17" s="136">
        <v>60439692</v>
      </c>
      <c r="C17" s="137">
        <v>31491260</v>
      </c>
      <c r="D17" s="136">
        <v>28948432</v>
      </c>
      <c r="E17" s="137">
        <v>34694609</v>
      </c>
      <c r="F17" s="136">
        <v>17799159</v>
      </c>
      <c r="G17" s="137">
        <v>16895450</v>
      </c>
      <c r="H17" s="136">
        <v>25745083</v>
      </c>
      <c r="I17" s="137">
        <v>13692101</v>
      </c>
      <c r="J17" s="136">
        <v>12052982</v>
      </c>
    </row>
    <row r="18" spans="1:10" ht="12.75" customHeight="1" thickBot="1" x14ac:dyDescent="0.5">
      <c r="A18" s="135" t="s">
        <v>595</v>
      </c>
      <c r="B18" s="136">
        <v>25351462</v>
      </c>
      <c r="C18" s="137">
        <v>13494734</v>
      </c>
      <c r="D18" s="136">
        <v>11856728</v>
      </c>
      <c r="E18" s="137">
        <v>16509359</v>
      </c>
      <c r="F18" s="136">
        <v>8774006</v>
      </c>
      <c r="G18" s="137">
        <v>7735353</v>
      </c>
      <c r="H18" s="136">
        <v>8842103</v>
      </c>
      <c r="I18" s="137">
        <v>4720728</v>
      </c>
      <c r="J18" s="136">
        <v>4121375</v>
      </c>
    </row>
    <row r="19" spans="1:10" ht="12.75" customHeight="1" thickBot="1" x14ac:dyDescent="0.5">
      <c r="A19" s="135" t="s">
        <v>596</v>
      </c>
      <c r="B19" s="136">
        <v>6864602</v>
      </c>
      <c r="C19" s="137">
        <v>3481873</v>
      </c>
      <c r="D19" s="136">
        <v>3382729</v>
      </c>
      <c r="E19" s="137">
        <v>6176050</v>
      </c>
      <c r="F19" s="136">
        <v>3110345</v>
      </c>
      <c r="G19" s="137">
        <v>3065705</v>
      </c>
      <c r="H19" s="136">
        <v>688552</v>
      </c>
      <c r="I19" s="137">
        <v>371528</v>
      </c>
      <c r="J19" s="136">
        <v>317024</v>
      </c>
    </row>
    <row r="20" spans="1:10" ht="12.75" customHeight="1" thickBot="1" x14ac:dyDescent="0.5">
      <c r="A20" s="135" t="s">
        <v>597</v>
      </c>
      <c r="B20" s="136">
        <v>12541302</v>
      </c>
      <c r="C20" s="137">
        <v>6640662</v>
      </c>
      <c r="D20" s="136">
        <v>5900640</v>
      </c>
      <c r="E20" s="137">
        <v>9108060</v>
      </c>
      <c r="F20" s="136">
        <v>4774477</v>
      </c>
      <c r="G20" s="137">
        <v>4333583</v>
      </c>
      <c r="H20" s="136">
        <v>3433242</v>
      </c>
      <c r="I20" s="137">
        <v>1866185</v>
      </c>
      <c r="J20" s="136">
        <v>1567057</v>
      </c>
    </row>
    <row r="21" spans="1:10" ht="12.75" customHeight="1" thickBot="1" x14ac:dyDescent="0.5">
      <c r="A21" s="135" t="s">
        <v>598</v>
      </c>
      <c r="B21" s="136">
        <v>32988134</v>
      </c>
      <c r="C21" s="137">
        <v>16930315</v>
      </c>
      <c r="D21" s="136">
        <v>16057819</v>
      </c>
      <c r="E21" s="137">
        <v>25055073</v>
      </c>
      <c r="F21" s="136">
        <v>12776486</v>
      </c>
      <c r="G21" s="137">
        <v>12278587</v>
      </c>
      <c r="H21" s="136">
        <v>7933061</v>
      </c>
      <c r="I21" s="137">
        <v>4153829</v>
      </c>
      <c r="J21" s="136">
        <v>3779232</v>
      </c>
    </row>
    <row r="22" spans="1:10" ht="12.75" customHeight="1" thickBot="1" x14ac:dyDescent="0.5">
      <c r="A22" s="135" t="s">
        <v>599</v>
      </c>
      <c r="B22" s="136">
        <v>61095297</v>
      </c>
      <c r="C22" s="137">
        <v>30966657</v>
      </c>
      <c r="D22" s="136">
        <v>30128640</v>
      </c>
      <c r="E22" s="137">
        <v>37469335</v>
      </c>
      <c r="F22" s="136">
        <v>18929354</v>
      </c>
      <c r="G22" s="137">
        <v>18539981</v>
      </c>
      <c r="H22" s="136">
        <v>23625962</v>
      </c>
      <c r="I22" s="137">
        <v>12037303</v>
      </c>
      <c r="J22" s="136">
        <v>11588659</v>
      </c>
    </row>
    <row r="23" spans="1:10" ht="12.75" customHeight="1" thickBot="1" x14ac:dyDescent="0.5">
      <c r="A23" s="135" t="s">
        <v>600</v>
      </c>
      <c r="B23" s="136">
        <v>33406061</v>
      </c>
      <c r="C23" s="137">
        <v>16027412</v>
      </c>
      <c r="D23" s="136">
        <v>17378649</v>
      </c>
      <c r="E23" s="137">
        <v>17471135</v>
      </c>
      <c r="F23" s="136">
        <v>8408054</v>
      </c>
      <c r="G23" s="137">
        <v>9063081</v>
      </c>
      <c r="H23" s="136">
        <v>15934926</v>
      </c>
      <c r="I23" s="137">
        <v>7619358</v>
      </c>
      <c r="J23" s="136">
        <v>8315568</v>
      </c>
    </row>
    <row r="24" spans="1:10" ht="12.75" customHeight="1" thickBot="1" x14ac:dyDescent="0.5">
      <c r="A24" s="135" t="s">
        <v>601</v>
      </c>
      <c r="B24" s="136">
        <v>64473</v>
      </c>
      <c r="C24" s="137">
        <v>33123</v>
      </c>
      <c r="D24" s="136">
        <v>31350</v>
      </c>
      <c r="E24" s="137">
        <v>14141</v>
      </c>
      <c r="F24" s="136">
        <v>7243</v>
      </c>
      <c r="G24" s="137">
        <v>6898</v>
      </c>
      <c r="H24" s="136">
        <v>50332</v>
      </c>
      <c r="I24" s="137">
        <v>25880</v>
      </c>
      <c r="J24" s="136">
        <v>24452</v>
      </c>
    </row>
    <row r="25" spans="1:10" ht="12.75" customHeight="1" thickBot="1" x14ac:dyDescent="0.5">
      <c r="A25" s="135" t="s">
        <v>602</v>
      </c>
      <c r="B25" s="136">
        <v>72626809</v>
      </c>
      <c r="C25" s="137">
        <v>37612306</v>
      </c>
      <c r="D25" s="136">
        <v>35014503</v>
      </c>
      <c r="E25" s="137">
        <v>52557404</v>
      </c>
      <c r="F25" s="136">
        <v>27149388</v>
      </c>
      <c r="G25" s="137">
        <v>25408016</v>
      </c>
      <c r="H25" s="136">
        <v>20069405</v>
      </c>
      <c r="I25" s="137">
        <v>10462918</v>
      </c>
      <c r="J25" s="136">
        <v>9606487</v>
      </c>
    </row>
    <row r="26" spans="1:10" ht="12.75" customHeight="1" thickBot="1" x14ac:dyDescent="0.5">
      <c r="A26" s="135" t="s">
        <v>603</v>
      </c>
      <c r="B26" s="136">
        <v>112374333</v>
      </c>
      <c r="C26" s="137">
        <v>58243056</v>
      </c>
      <c r="D26" s="136">
        <v>54131277</v>
      </c>
      <c r="E26" s="137">
        <v>61556074</v>
      </c>
      <c r="F26" s="136">
        <v>31539034</v>
      </c>
      <c r="G26" s="137">
        <v>30017040</v>
      </c>
      <c r="H26" s="136">
        <v>50818259</v>
      </c>
      <c r="I26" s="137">
        <v>26704022</v>
      </c>
      <c r="J26" s="136">
        <v>24114237</v>
      </c>
    </row>
    <row r="27" spans="1:10" ht="14.65" thickBot="1" x14ac:dyDescent="0.5">
      <c r="A27" s="138" t="s">
        <v>604</v>
      </c>
      <c r="B27" s="139">
        <v>2855794</v>
      </c>
      <c r="C27" s="137">
        <v>1438586</v>
      </c>
      <c r="D27" s="136">
        <v>1417208</v>
      </c>
      <c r="E27" s="137">
        <v>2021640</v>
      </c>
      <c r="F27" s="136">
        <v>1026884</v>
      </c>
      <c r="G27" s="137">
        <v>994756</v>
      </c>
      <c r="H27" s="136">
        <v>834154</v>
      </c>
      <c r="I27" s="137">
        <v>411702</v>
      </c>
      <c r="J27" s="136">
        <v>422452</v>
      </c>
    </row>
    <row r="28" spans="1:10" ht="14.65" thickBot="1" x14ac:dyDescent="0.5">
      <c r="A28" s="138" t="s">
        <v>605</v>
      </c>
      <c r="B28" s="139">
        <v>2966889</v>
      </c>
      <c r="C28" s="137">
        <v>1491832</v>
      </c>
      <c r="D28" s="136">
        <v>1475057</v>
      </c>
      <c r="E28" s="137">
        <v>2371439</v>
      </c>
      <c r="F28" s="136">
        <v>1194260</v>
      </c>
      <c r="G28" s="137">
        <v>1177179</v>
      </c>
      <c r="H28" s="136">
        <v>595450</v>
      </c>
      <c r="I28" s="137">
        <v>297572</v>
      </c>
      <c r="J28" s="136">
        <v>297878</v>
      </c>
    </row>
    <row r="29" spans="1:10" ht="14.65" thickBot="1" x14ac:dyDescent="0.5">
      <c r="A29" s="138" t="s">
        <v>606</v>
      </c>
      <c r="B29" s="139">
        <v>1097206</v>
      </c>
      <c r="C29" s="137">
        <v>555339</v>
      </c>
      <c r="D29" s="136">
        <v>541867</v>
      </c>
      <c r="E29" s="137">
        <v>525435</v>
      </c>
      <c r="F29" s="136">
        <v>269135</v>
      </c>
      <c r="G29" s="137">
        <v>256300</v>
      </c>
      <c r="H29" s="136">
        <v>571771</v>
      </c>
      <c r="I29" s="137">
        <v>286204</v>
      </c>
      <c r="J29" s="136">
        <v>285567</v>
      </c>
    </row>
    <row r="30" spans="1:10" ht="14.65" thickBot="1" x14ac:dyDescent="0.5">
      <c r="A30" s="138" t="s">
        <v>607</v>
      </c>
      <c r="B30" s="139">
        <v>1978502</v>
      </c>
      <c r="C30" s="137">
        <v>1024649</v>
      </c>
      <c r="D30" s="136">
        <v>953853</v>
      </c>
      <c r="E30" s="137">
        <v>1407536</v>
      </c>
      <c r="F30" s="136">
        <v>725472</v>
      </c>
      <c r="G30" s="137">
        <v>682064</v>
      </c>
      <c r="H30" s="136">
        <v>570966</v>
      </c>
      <c r="I30" s="137">
        <v>299177</v>
      </c>
      <c r="J30" s="136">
        <v>271789</v>
      </c>
    </row>
    <row r="31" spans="1:10" ht="12.75" customHeight="1" thickBot="1" x14ac:dyDescent="0.5">
      <c r="A31" s="135" t="s">
        <v>608</v>
      </c>
      <c r="B31" s="136">
        <v>41974218</v>
      </c>
      <c r="C31" s="137">
        <v>21212136</v>
      </c>
      <c r="D31" s="136">
        <v>20762082</v>
      </c>
      <c r="E31" s="137">
        <v>34970562</v>
      </c>
      <c r="F31" s="136">
        <v>17586203</v>
      </c>
      <c r="G31" s="137">
        <v>17384359</v>
      </c>
      <c r="H31" s="136">
        <v>7003656</v>
      </c>
      <c r="I31" s="137">
        <v>3625933</v>
      </c>
      <c r="J31" s="136">
        <v>3377723</v>
      </c>
    </row>
    <row r="32" spans="1:10" ht="12.75" customHeight="1" thickBot="1" x14ac:dyDescent="0.5">
      <c r="A32" s="135" t="s">
        <v>609</v>
      </c>
      <c r="B32" s="136">
        <v>1247953</v>
      </c>
      <c r="C32" s="137">
        <v>612511</v>
      </c>
      <c r="D32" s="136">
        <v>635442</v>
      </c>
      <c r="E32" s="137">
        <v>395200</v>
      </c>
      <c r="F32" s="136">
        <v>194907</v>
      </c>
      <c r="G32" s="137">
        <v>200293</v>
      </c>
      <c r="H32" s="136">
        <v>852753</v>
      </c>
      <c r="I32" s="137">
        <v>417604</v>
      </c>
      <c r="J32" s="136">
        <v>435149</v>
      </c>
    </row>
    <row r="33" spans="1:10" ht="12.75" customHeight="1" thickBot="1" x14ac:dyDescent="0.5">
      <c r="A33" s="135" t="s">
        <v>610</v>
      </c>
      <c r="B33" s="136">
        <v>27743338</v>
      </c>
      <c r="C33" s="137">
        <v>14639465</v>
      </c>
      <c r="D33" s="136">
        <v>13103873</v>
      </c>
      <c r="E33" s="137">
        <v>17344192</v>
      </c>
      <c r="F33" s="136">
        <v>9093476</v>
      </c>
      <c r="G33" s="137">
        <v>8250716</v>
      </c>
      <c r="H33" s="136">
        <v>10399146</v>
      </c>
      <c r="I33" s="137">
        <v>5545989</v>
      </c>
      <c r="J33" s="136">
        <v>4853157</v>
      </c>
    </row>
    <row r="34" spans="1:10" ht="12.75" customHeight="1" thickBot="1" x14ac:dyDescent="0.5">
      <c r="A34" s="135" t="s">
        <v>611</v>
      </c>
      <c r="B34" s="136">
        <v>68548437</v>
      </c>
      <c r="C34" s="137">
        <v>35550997</v>
      </c>
      <c r="D34" s="136">
        <v>32997440</v>
      </c>
      <c r="E34" s="137">
        <v>51500352</v>
      </c>
      <c r="F34" s="136">
        <v>26641747</v>
      </c>
      <c r="G34" s="137">
        <v>24858605</v>
      </c>
      <c r="H34" s="136">
        <v>17048085</v>
      </c>
      <c r="I34" s="137">
        <v>8909250</v>
      </c>
      <c r="J34" s="136">
        <v>8138835</v>
      </c>
    </row>
    <row r="35" spans="1:10" ht="14.65" thickBot="1" x14ac:dyDescent="0.5">
      <c r="A35" s="138" t="s">
        <v>612</v>
      </c>
      <c r="B35" s="139">
        <v>610577</v>
      </c>
      <c r="C35" s="137">
        <v>323070</v>
      </c>
      <c r="D35" s="136">
        <v>287507</v>
      </c>
      <c r="E35" s="137">
        <v>456999</v>
      </c>
      <c r="F35" s="136">
        <v>242797</v>
      </c>
      <c r="G35" s="137">
        <v>214202</v>
      </c>
      <c r="H35" s="136">
        <v>153578</v>
      </c>
      <c r="I35" s="137">
        <v>80273</v>
      </c>
      <c r="J35" s="136">
        <v>73305</v>
      </c>
    </row>
    <row r="36" spans="1:10" ht="12.75" customHeight="1" thickBot="1" x14ac:dyDescent="0.5">
      <c r="A36" s="135" t="s">
        <v>613</v>
      </c>
      <c r="B36" s="136">
        <v>72147030</v>
      </c>
      <c r="C36" s="137">
        <v>36137975</v>
      </c>
      <c r="D36" s="136">
        <v>36009055</v>
      </c>
      <c r="E36" s="137">
        <v>37229590</v>
      </c>
      <c r="F36" s="136">
        <v>18679065</v>
      </c>
      <c r="G36" s="137">
        <v>18550525</v>
      </c>
      <c r="H36" s="136">
        <v>34917440</v>
      </c>
      <c r="I36" s="137">
        <v>17458910</v>
      </c>
      <c r="J36" s="136">
        <v>17458530</v>
      </c>
    </row>
    <row r="37" spans="1:10" ht="12.75" customHeight="1" thickBot="1" x14ac:dyDescent="0.5">
      <c r="A37" s="135" t="s">
        <v>614</v>
      </c>
      <c r="B37" s="136">
        <v>35193978</v>
      </c>
      <c r="C37" s="137">
        <v>17704078</v>
      </c>
      <c r="D37" s="136">
        <v>17489900</v>
      </c>
      <c r="E37" s="137">
        <v>21585313</v>
      </c>
      <c r="F37" s="136">
        <v>10797438</v>
      </c>
      <c r="G37" s="137">
        <v>10787875</v>
      </c>
      <c r="H37" s="136">
        <v>13608665</v>
      </c>
      <c r="I37" s="137">
        <v>6906640</v>
      </c>
      <c r="J37" s="136">
        <v>6702025</v>
      </c>
    </row>
    <row r="38" spans="1:10" ht="14.65" thickBot="1" x14ac:dyDescent="0.5">
      <c r="A38" s="138" t="s">
        <v>615</v>
      </c>
      <c r="B38" s="139">
        <v>3673917</v>
      </c>
      <c r="C38" s="137">
        <v>1874376</v>
      </c>
      <c r="D38" s="136">
        <v>1799541</v>
      </c>
      <c r="E38" s="137">
        <v>2712464</v>
      </c>
      <c r="F38" s="136">
        <v>1387173</v>
      </c>
      <c r="G38" s="137">
        <v>1325291</v>
      </c>
      <c r="H38" s="136">
        <v>961453</v>
      </c>
      <c r="I38" s="137">
        <v>487203</v>
      </c>
      <c r="J38" s="136">
        <v>474250</v>
      </c>
    </row>
    <row r="39" spans="1:10" ht="12.75" customHeight="1" thickBot="1" x14ac:dyDescent="0.5">
      <c r="A39" s="135" t="s">
        <v>616</v>
      </c>
      <c r="B39" s="136">
        <v>199812341</v>
      </c>
      <c r="C39" s="137">
        <v>104480510</v>
      </c>
      <c r="D39" s="136">
        <v>95331831</v>
      </c>
      <c r="E39" s="137">
        <v>155317278</v>
      </c>
      <c r="F39" s="136">
        <v>80992995</v>
      </c>
      <c r="G39" s="137">
        <v>74324283</v>
      </c>
      <c r="H39" s="136">
        <v>44495063</v>
      </c>
      <c r="I39" s="137">
        <v>23487515</v>
      </c>
      <c r="J39" s="136">
        <v>21007548</v>
      </c>
    </row>
    <row r="40" spans="1:10" ht="12.75" customHeight="1" thickBot="1" x14ac:dyDescent="0.5">
      <c r="A40" s="135" t="s">
        <v>617</v>
      </c>
      <c r="B40" s="136">
        <v>10086292</v>
      </c>
      <c r="C40" s="137">
        <v>5137773</v>
      </c>
      <c r="D40" s="136">
        <v>4948519</v>
      </c>
      <c r="E40" s="137">
        <v>7036954</v>
      </c>
      <c r="F40" s="136">
        <v>3519042</v>
      </c>
      <c r="G40" s="137">
        <v>3517912</v>
      </c>
      <c r="H40" s="136">
        <v>3049338</v>
      </c>
      <c r="I40" s="137">
        <v>1618731</v>
      </c>
      <c r="J40" s="136">
        <v>1430607</v>
      </c>
    </row>
    <row r="41" spans="1:10" ht="12.75" customHeight="1" thickBot="1" x14ac:dyDescent="0.5">
      <c r="A41" s="135" t="s">
        <v>618</v>
      </c>
      <c r="B41" s="136">
        <v>91276115</v>
      </c>
      <c r="C41" s="137">
        <v>46809027</v>
      </c>
      <c r="D41" s="136">
        <v>44467088</v>
      </c>
      <c r="E41" s="137">
        <v>62183113</v>
      </c>
      <c r="F41" s="136">
        <v>31844945</v>
      </c>
      <c r="G41" s="137">
        <v>30338168</v>
      </c>
      <c r="H41" s="136">
        <v>29093002</v>
      </c>
      <c r="I41" s="137">
        <v>14964082</v>
      </c>
      <c r="J41" s="136">
        <v>14128920</v>
      </c>
    </row>
    <row r="42" spans="1:10" ht="12.75" customHeight="1" thickBot="1" x14ac:dyDescent="0.5">
      <c r="A42" s="140" t="s">
        <v>619</v>
      </c>
      <c r="B42" s="141">
        <v>1210854977</v>
      </c>
      <c r="C42" s="142">
        <v>623270258</v>
      </c>
      <c r="D42" s="141">
        <v>587584719</v>
      </c>
      <c r="E42" s="142">
        <v>833748852</v>
      </c>
      <c r="F42" s="141">
        <v>427781058</v>
      </c>
      <c r="G42" s="142">
        <v>405967794</v>
      </c>
      <c r="H42" s="141">
        <v>377106125</v>
      </c>
      <c r="I42" s="142">
        <v>195489200</v>
      </c>
      <c r="J42" s="141">
        <v>181616925</v>
      </c>
    </row>
    <row r="43" spans="1:10" ht="12.75" customHeight="1" x14ac:dyDescent="0.45">
      <c r="A43" s="143"/>
      <c r="B43" s="143"/>
      <c r="C43" s="143"/>
      <c r="D43" s="143"/>
      <c r="E43" s="143"/>
      <c r="F43" s="143"/>
      <c r="G43" s="143"/>
      <c r="H43" s="143"/>
      <c r="I43" s="143"/>
      <c r="J43" s="143"/>
    </row>
    <row r="44" spans="1:10" ht="12.75" customHeight="1" x14ac:dyDescent="0.45">
      <c r="A44" s="335" t="s">
        <v>620</v>
      </c>
      <c r="B44" s="335"/>
      <c r="C44" s="335"/>
      <c r="D44" s="144"/>
      <c r="E44" s="144"/>
      <c r="F44" s="144"/>
      <c r="G44" s="144"/>
      <c r="H44" s="144"/>
      <c r="I44" s="144"/>
      <c r="J44" s="144"/>
    </row>
    <row r="45" spans="1:10" ht="12.75" customHeight="1" x14ac:dyDescent="0.45">
      <c r="A45" s="144"/>
      <c r="B45" s="144"/>
      <c r="C45" s="144"/>
      <c r="D45" s="144"/>
      <c r="E45" s="144"/>
      <c r="F45" s="144"/>
      <c r="G45" s="144"/>
      <c r="H45" s="144"/>
      <c r="I45" s="144"/>
      <c r="J45" s="144"/>
    </row>
    <row r="47" spans="1:10" x14ac:dyDescent="0.45">
      <c r="A47" s="92" t="s">
        <v>621</v>
      </c>
      <c r="F47" s="11" t="s">
        <v>622</v>
      </c>
      <c r="G47" s="11">
        <f>SUM(B8,B9,B27:B30,B35,B38)</f>
        <v>45772188</v>
      </c>
    </row>
    <row r="48" spans="1:10" x14ac:dyDescent="0.45">
      <c r="A48" s="92" t="s">
        <v>623</v>
      </c>
      <c r="F48" s="11" t="s">
        <v>624</v>
      </c>
      <c r="G48" s="11">
        <f>B42-G47</f>
        <v>1165082789</v>
      </c>
    </row>
  </sheetData>
  <mergeCells count="7">
    <mergeCell ref="A44:C44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27"/>
  <sheetViews>
    <sheetView workbookViewId="0"/>
    <sheetView workbookViewId="1"/>
  </sheetViews>
  <sheetFormatPr defaultColWidth="9.1328125" defaultRowHeight="14.25" x14ac:dyDescent="0.45"/>
  <cols>
    <col min="1" max="1" width="9.1328125" style="11"/>
    <col min="2" max="2" width="24.1328125" style="11" customWidth="1"/>
    <col min="3" max="3" width="19.265625" style="11" customWidth="1"/>
    <col min="4" max="4" width="19.59765625" style="11" bestFit="1" customWidth="1"/>
    <col min="5" max="16384" width="9.1328125" style="11"/>
  </cols>
  <sheetData>
    <row r="1" spans="1:4" x14ac:dyDescent="0.45">
      <c r="A1" s="29" t="s">
        <v>625</v>
      </c>
      <c r="B1" s="29"/>
      <c r="C1" s="29"/>
    </row>
    <row r="2" spans="1:4" ht="28.5" x14ac:dyDescent="0.45">
      <c r="B2" s="145" t="s">
        <v>626</v>
      </c>
      <c r="C2" s="145" t="s">
        <v>627</v>
      </c>
    </row>
    <row r="3" spans="1:4" x14ac:dyDescent="0.45">
      <c r="A3" s="11">
        <v>2018</v>
      </c>
      <c r="B3" s="11">
        <v>7895</v>
      </c>
      <c r="C3" s="11">
        <v>4737</v>
      </c>
    </row>
    <row r="4" spans="1:4" x14ac:dyDescent="0.45">
      <c r="A4" s="92" t="s">
        <v>628</v>
      </c>
    </row>
    <row r="5" spans="1:4" x14ac:dyDescent="0.45">
      <c r="A5" s="92" t="s">
        <v>629</v>
      </c>
    </row>
    <row r="6" spans="1:4" x14ac:dyDescent="0.45">
      <c r="A6" s="11" t="s">
        <v>630</v>
      </c>
    </row>
    <row r="7" spans="1:4" x14ac:dyDescent="0.45">
      <c r="A7" s="11" t="s">
        <v>631</v>
      </c>
    </row>
    <row r="9" spans="1:4" x14ac:dyDescent="0.45">
      <c r="B9" s="12" t="s">
        <v>632</v>
      </c>
      <c r="C9" s="12" t="s">
        <v>633</v>
      </c>
    </row>
    <row r="10" spans="1:4" x14ac:dyDescent="0.45">
      <c r="B10" s="11" t="s">
        <v>612</v>
      </c>
      <c r="C10" s="82">
        <f>'NE Population'!B35</f>
        <v>610577</v>
      </c>
    </row>
    <row r="11" spans="1:4" x14ac:dyDescent="0.45">
      <c r="B11" s="11" t="s">
        <v>634</v>
      </c>
      <c r="C11" s="82">
        <f>'NE Population'!B8</f>
        <v>1383727</v>
      </c>
      <c r="D11" s="82"/>
    </row>
    <row r="12" spans="1:4" x14ac:dyDescent="0.45">
      <c r="B12" s="11" t="s">
        <v>586</v>
      </c>
      <c r="C12" s="82">
        <f>'NE Population'!B9</f>
        <v>31205576</v>
      </c>
      <c r="D12" s="82"/>
    </row>
    <row r="13" spans="1:4" x14ac:dyDescent="0.45">
      <c r="B13" s="11" t="s">
        <v>607</v>
      </c>
      <c r="C13" s="82">
        <f>'NE Population'!B30</f>
        <v>1978502</v>
      </c>
      <c r="D13" s="82"/>
    </row>
    <row r="14" spans="1:4" x14ac:dyDescent="0.45">
      <c r="B14" s="11" t="s">
        <v>604</v>
      </c>
      <c r="C14" s="82">
        <f>'NE Population'!B27</f>
        <v>2855794</v>
      </c>
      <c r="D14" s="82"/>
    </row>
    <row r="15" spans="1:4" x14ac:dyDescent="0.45">
      <c r="B15" s="11" t="s">
        <v>606</v>
      </c>
      <c r="C15" s="82">
        <f>'NE Population'!B29</f>
        <v>1097206</v>
      </c>
      <c r="D15" s="82"/>
    </row>
    <row r="16" spans="1:4" x14ac:dyDescent="0.45">
      <c r="B16" s="11" t="s">
        <v>615</v>
      </c>
      <c r="C16" s="82">
        <f>'NE Population'!B38</f>
        <v>3673917</v>
      </c>
      <c r="D16" s="82"/>
    </row>
    <row r="17" spans="2:4" x14ac:dyDescent="0.45">
      <c r="B17" s="11" t="s">
        <v>605</v>
      </c>
      <c r="C17" s="82">
        <f>'NE Population'!B28</f>
        <v>2966889</v>
      </c>
      <c r="D17" s="82"/>
    </row>
    <row r="19" spans="2:4" x14ac:dyDescent="0.45">
      <c r="B19" s="11" t="s">
        <v>635</v>
      </c>
      <c r="C19" s="82">
        <f>'NE Population'!B42</f>
        <v>1210854977</v>
      </c>
    </row>
    <row r="21" spans="2:4" x14ac:dyDescent="0.45">
      <c r="B21" s="11" t="s">
        <v>636</v>
      </c>
      <c r="C21" s="82">
        <f>C19-SUM(C10:C17)</f>
        <v>1165082789</v>
      </c>
      <c r="D21" s="82"/>
    </row>
    <row r="24" spans="2:4" x14ac:dyDescent="0.45">
      <c r="B24" s="12" t="s">
        <v>637</v>
      </c>
      <c r="C24" s="18">
        <f>(B3*C21+C3*SUM(C10:C17))/C19</f>
        <v>7775.6227232412821</v>
      </c>
      <c r="D24" s="11" t="s">
        <v>638</v>
      </c>
    </row>
    <row r="25" spans="2:4" x14ac:dyDescent="0.45">
      <c r="C25" s="9">
        <f>C24/'Conversion Factors'!B61</f>
        <v>2.1598952009003561E-4</v>
      </c>
      <c r="D25" s="11" t="s">
        <v>639</v>
      </c>
    </row>
    <row r="26" spans="2:4" x14ac:dyDescent="0.45">
      <c r="C26" s="9">
        <f>C25/'Conversion Factors'!$C$12</f>
        <v>1.5716257188181699E-4</v>
      </c>
      <c r="D26" s="11" t="s">
        <v>520</v>
      </c>
    </row>
    <row r="27" spans="2:4" x14ac:dyDescent="0.45">
      <c r="C27" s="9">
        <f>C26/'Conversion Factors'!$B$17</f>
        <v>2.8695010385579147E-6</v>
      </c>
      <c r="D27" s="11" t="s">
        <v>521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2"/>
  <sheetViews>
    <sheetView workbookViewId="0"/>
    <sheetView workbookViewId="1"/>
  </sheetViews>
  <sheetFormatPr defaultColWidth="9.1328125" defaultRowHeight="14.25" x14ac:dyDescent="0.45"/>
  <cols>
    <col min="1" max="1" width="59.1328125" style="11" bestFit="1" customWidth="1"/>
    <col min="2" max="16384" width="9.1328125" style="11"/>
  </cols>
  <sheetData>
    <row r="1" spans="1:7" x14ac:dyDescent="0.45">
      <c r="A1" s="30" t="s">
        <v>640</v>
      </c>
      <c r="B1" s="29"/>
      <c r="C1" s="29"/>
      <c r="D1" s="29"/>
      <c r="E1" s="29"/>
    </row>
    <row r="2" spans="1:7" x14ac:dyDescent="0.45">
      <c r="A2" s="3">
        <v>2018</v>
      </c>
      <c r="B2" s="77" t="s">
        <v>592</v>
      </c>
      <c r="C2" s="77" t="s">
        <v>641</v>
      </c>
      <c r="D2" s="77" t="s">
        <v>642</v>
      </c>
      <c r="E2" s="77" t="s">
        <v>643</v>
      </c>
    </row>
    <row r="3" spans="1:7" x14ac:dyDescent="0.45">
      <c r="A3" s="11" t="s">
        <v>644</v>
      </c>
      <c r="B3" s="11">
        <v>653.5</v>
      </c>
      <c r="C3" s="11">
        <v>625.47</v>
      </c>
      <c r="D3" s="11">
        <v>675.99</v>
      </c>
      <c r="E3" s="11">
        <v>663.86</v>
      </c>
    </row>
    <row r="4" spans="1:7" ht="28.5" x14ac:dyDescent="0.45">
      <c r="A4" s="145" t="s">
        <v>645</v>
      </c>
    </row>
    <row r="5" spans="1:7" x14ac:dyDescent="0.45">
      <c r="A5" s="11" t="s">
        <v>646</v>
      </c>
      <c r="B5" s="11">
        <f>AVERAGE(B3:E3)</f>
        <v>654.70500000000004</v>
      </c>
      <c r="C5" s="11" t="s">
        <v>647</v>
      </c>
    </row>
    <row r="6" spans="1:7" x14ac:dyDescent="0.45">
      <c r="B6" s="9">
        <f>B5/'Conversion Factors'!B57</f>
        <v>1.0288742494291988E-3</v>
      </c>
      <c r="C6" s="11" t="s">
        <v>648</v>
      </c>
    </row>
    <row r="7" spans="1:7" x14ac:dyDescent="0.45">
      <c r="B7" s="9">
        <f>B6/'Conversion Factors'!$C$12</f>
        <v>7.4864985632572267E-4</v>
      </c>
      <c r="C7" s="11" t="s">
        <v>520</v>
      </c>
    </row>
    <row r="8" spans="1:7" x14ac:dyDescent="0.45">
      <c r="B8" s="9">
        <f>B7/'Conversion Factors'!$B$17</f>
        <v>1.3668976745037843E-5</v>
      </c>
      <c r="C8" s="11" t="s">
        <v>521</v>
      </c>
    </row>
    <row r="11" spans="1:7" x14ac:dyDescent="0.45">
      <c r="A11" s="92" t="s">
        <v>628</v>
      </c>
    </row>
    <row r="12" spans="1:7" x14ac:dyDescent="0.45">
      <c r="A12" s="92" t="s">
        <v>649</v>
      </c>
    </row>
    <row r="16" spans="1:7" x14ac:dyDescent="0.45">
      <c r="G16" s="92" t="s">
        <v>628</v>
      </c>
    </row>
    <row r="17" spans="2:7" x14ac:dyDescent="0.45">
      <c r="G17" s="92" t="s">
        <v>650</v>
      </c>
    </row>
    <row r="20" spans="2:7" x14ac:dyDescent="0.45">
      <c r="B20" s="9"/>
    </row>
    <row r="21" spans="2:7" x14ac:dyDescent="0.45">
      <c r="B21" s="9"/>
    </row>
    <row r="22" spans="2:7" x14ac:dyDescent="0.45">
      <c r="B22" s="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"/>
  <sheetViews>
    <sheetView workbookViewId="0"/>
    <sheetView workbookViewId="1"/>
  </sheetViews>
  <sheetFormatPr defaultColWidth="9.1328125" defaultRowHeight="14.25" x14ac:dyDescent="0.45"/>
  <cols>
    <col min="1" max="1" width="19.1328125" style="11" customWidth="1"/>
    <col min="2" max="2" width="9.1328125" style="11"/>
    <col min="3" max="3" width="19.265625" style="11" customWidth="1"/>
    <col min="4" max="16384" width="9.1328125" style="11"/>
  </cols>
  <sheetData>
    <row r="1" spans="1:3" x14ac:dyDescent="0.45">
      <c r="A1" s="30" t="s">
        <v>43</v>
      </c>
      <c r="B1" s="7" t="s">
        <v>45</v>
      </c>
      <c r="C1" s="30" t="s">
        <v>46</v>
      </c>
    </row>
    <row r="2" spans="1:3" x14ac:dyDescent="0.45">
      <c r="A2" s="12" t="s">
        <v>651</v>
      </c>
      <c r="B2" s="8">
        <v>0.74</v>
      </c>
      <c r="C2" s="11" t="s">
        <v>652</v>
      </c>
    </row>
    <row r="3" spans="1:3" x14ac:dyDescent="0.45">
      <c r="B3" s="9">
        <f>B2/10^6</f>
        <v>7.4000000000000001E-7</v>
      </c>
      <c r="C3" s="11" t="s">
        <v>653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18"/>
  <sheetViews>
    <sheetView workbookViewId="0"/>
    <sheetView workbookViewId="1"/>
  </sheetViews>
  <sheetFormatPr defaultColWidth="9.1328125" defaultRowHeight="14.25" x14ac:dyDescent="0.45"/>
  <cols>
    <col min="1" max="1" width="24.73046875" style="11" customWidth="1"/>
    <col min="2" max="2" width="17.3984375" style="11" customWidth="1"/>
    <col min="3" max="3" width="14.3984375" style="11" customWidth="1"/>
    <col min="4" max="16384" width="9.1328125" style="11"/>
  </cols>
  <sheetData>
    <row r="1" spans="1:3" x14ac:dyDescent="0.45">
      <c r="A1" s="30" t="s">
        <v>654</v>
      </c>
      <c r="B1" s="30"/>
      <c r="C1" s="30"/>
    </row>
    <row r="2" spans="1:3" x14ac:dyDescent="0.45">
      <c r="A2" s="11" t="s">
        <v>655</v>
      </c>
      <c r="B2" s="11" t="s">
        <v>656</v>
      </c>
    </row>
    <row r="3" spans="1:3" x14ac:dyDescent="0.45">
      <c r="A3" s="11" t="s">
        <v>657</v>
      </c>
      <c r="B3" s="11">
        <v>2873.22</v>
      </c>
    </row>
    <row r="4" spans="1:3" x14ac:dyDescent="0.45">
      <c r="A4" s="11" t="s">
        <v>595</v>
      </c>
      <c r="B4" s="11">
        <v>3270.39</v>
      </c>
    </row>
    <row r="5" spans="1:3" x14ac:dyDescent="0.45">
      <c r="A5" s="11" t="s">
        <v>603</v>
      </c>
      <c r="B5" s="11">
        <v>3344.85</v>
      </c>
    </row>
    <row r="6" spans="1:3" x14ac:dyDescent="0.45">
      <c r="A6" s="11" t="s">
        <v>610</v>
      </c>
      <c r="B6" s="11">
        <v>3420.56</v>
      </c>
    </row>
    <row r="7" spans="1:3" x14ac:dyDescent="0.45">
      <c r="A7" s="11" t="s">
        <v>611</v>
      </c>
      <c r="B7" s="11">
        <v>2854.6</v>
      </c>
    </row>
    <row r="8" spans="1:3" x14ac:dyDescent="0.45">
      <c r="A8" s="11" t="s">
        <v>658</v>
      </c>
      <c r="B8" s="11">
        <v>2826.05</v>
      </c>
    </row>
    <row r="9" spans="1:3" x14ac:dyDescent="0.45">
      <c r="A9" s="11" t="s">
        <v>659</v>
      </c>
      <c r="B9" s="11">
        <v>2922.86</v>
      </c>
    </row>
    <row r="10" spans="1:3" x14ac:dyDescent="0.45">
      <c r="A10" s="11" t="s">
        <v>660</v>
      </c>
      <c r="B10" s="11">
        <v>3073.05</v>
      </c>
    </row>
    <row r="12" spans="1:3" x14ac:dyDescent="0.45">
      <c r="A12" s="11" t="s">
        <v>661</v>
      </c>
      <c r="B12" s="18">
        <f>AVERAGE(B3:B10)</f>
        <v>3073.1974999999998</v>
      </c>
      <c r="C12" s="11" t="s">
        <v>662</v>
      </c>
    </row>
    <row r="13" spans="1:3" x14ac:dyDescent="0.45">
      <c r="B13" s="9">
        <f>B12/'Conversion Factors'!$B$35</f>
        <v>2.4255098175079799E-4</v>
      </c>
      <c r="C13" s="11" t="s">
        <v>648</v>
      </c>
    </row>
    <row r="14" spans="1:3" x14ac:dyDescent="0.45">
      <c r="B14" s="9">
        <f>B13/'Conversion Factors'!$C$12</f>
        <v>1.7648974861615837E-4</v>
      </c>
      <c r="C14" s="11" t="s">
        <v>520</v>
      </c>
    </row>
    <row r="15" spans="1:3" x14ac:dyDescent="0.45">
      <c r="B15" s="9">
        <f>B14/'Conversion Factors'!$B$17</f>
        <v>3.2223799272623401E-6</v>
      </c>
      <c r="C15" s="11" t="s">
        <v>521</v>
      </c>
    </row>
    <row r="17" spans="1:1" x14ac:dyDescent="0.45">
      <c r="A17" s="92" t="s">
        <v>663</v>
      </c>
    </row>
    <row r="18" spans="1:1" x14ac:dyDescent="0.45">
      <c r="A18" s="92" t="s">
        <v>664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7"/>
  <sheetViews>
    <sheetView workbookViewId="0"/>
    <sheetView workbookViewId="1"/>
  </sheetViews>
  <sheetFormatPr defaultColWidth="9.1328125" defaultRowHeight="14.25" x14ac:dyDescent="0.45"/>
  <cols>
    <col min="1" max="1" width="12.86328125" style="11" customWidth="1"/>
    <col min="2" max="2" width="9.1328125" style="11"/>
    <col min="3" max="3" width="17.3984375" style="11" customWidth="1"/>
    <col min="4" max="16384" width="9.1328125" style="11"/>
  </cols>
  <sheetData>
    <row r="1" spans="1:6" x14ac:dyDescent="0.45">
      <c r="A1" s="30" t="s">
        <v>671</v>
      </c>
      <c r="B1" s="29"/>
      <c r="C1" s="29"/>
    </row>
    <row r="2" spans="1:6" x14ac:dyDescent="0.45">
      <c r="A2" s="11" t="s">
        <v>669</v>
      </c>
    </row>
    <row r="3" spans="1:6" x14ac:dyDescent="0.45">
      <c r="A3" s="11" t="s">
        <v>668</v>
      </c>
      <c r="B3" s="11">
        <v>77.56</v>
      </c>
      <c r="C3" s="11" t="s">
        <v>667</v>
      </c>
    </row>
    <row r="4" spans="1:6" x14ac:dyDescent="0.45">
      <c r="B4" s="9">
        <f>B3/'Conversion Factors'!B46</f>
        <v>2.4788423996529659E-3</v>
      </c>
      <c r="C4" s="11" t="s">
        <v>648</v>
      </c>
    </row>
    <row r="5" spans="1:6" x14ac:dyDescent="0.45">
      <c r="B5" s="9">
        <f>B4/'Conversion Factors'!$C$12</f>
        <v>1.8037043957352993E-3</v>
      </c>
      <c r="C5" s="11" t="s">
        <v>520</v>
      </c>
    </row>
    <row r="6" spans="1:6" x14ac:dyDescent="0.45">
      <c r="B6" s="9">
        <f>B5/'Conversion Factors'!$B$17</f>
        <v>3.2932342445413534E-5</v>
      </c>
      <c r="C6" s="11" t="s">
        <v>521</v>
      </c>
    </row>
    <row r="9" spans="1:6" x14ac:dyDescent="0.45">
      <c r="A9" s="30" t="s">
        <v>670</v>
      </c>
      <c r="B9" s="29"/>
      <c r="C9" s="29"/>
    </row>
    <row r="10" spans="1:6" x14ac:dyDescent="0.45">
      <c r="A10" s="11" t="s">
        <v>669</v>
      </c>
    </row>
    <row r="11" spans="1:6" x14ac:dyDescent="0.45">
      <c r="A11" s="11" t="s">
        <v>668</v>
      </c>
      <c r="B11" s="11">
        <v>72.31</v>
      </c>
      <c r="C11" s="11" t="s">
        <v>667</v>
      </c>
    </row>
    <row r="12" spans="1:6" x14ac:dyDescent="0.45">
      <c r="B12" s="9">
        <f>B11/'Conversion Factors'!B51</f>
        <v>1.9763403237063781E-3</v>
      </c>
      <c r="C12" s="11" t="s">
        <v>648</v>
      </c>
    </row>
    <row r="13" spans="1:6" x14ac:dyDescent="0.45">
      <c r="B13" s="9">
        <f>B12/'Conversion Factors'!$C$12</f>
        <v>1.4380638841086371E-3</v>
      </c>
      <c r="C13" s="11" t="s">
        <v>520</v>
      </c>
    </row>
    <row r="14" spans="1:6" x14ac:dyDescent="0.45">
      <c r="B14" s="9">
        <f>B13/'Conversion Factors'!$B$17</f>
        <v>2.6256415630977488E-5</v>
      </c>
      <c r="C14" s="11" t="s">
        <v>521</v>
      </c>
    </row>
    <row r="16" spans="1:6" x14ac:dyDescent="0.45">
      <c r="F16" s="92" t="s">
        <v>666</v>
      </c>
    </row>
    <row r="17" spans="6:6" x14ac:dyDescent="0.45">
      <c r="F17" s="92" t="s">
        <v>665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5"/>
  <sheetViews>
    <sheetView workbookViewId="0"/>
    <sheetView workbookViewId="1"/>
  </sheetViews>
  <sheetFormatPr defaultColWidth="9.1328125" defaultRowHeight="14.25" x14ac:dyDescent="0.45"/>
  <cols>
    <col min="1" max="1" width="31.59765625" style="11" customWidth="1"/>
    <col min="2" max="5" width="9.1328125" style="11"/>
    <col min="6" max="6" width="11.1328125" style="11" customWidth="1"/>
    <col min="7" max="16384" width="9.1328125" style="11"/>
  </cols>
  <sheetData>
    <row r="1" spans="1:7" x14ac:dyDescent="0.45">
      <c r="A1" s="30" t="s">
        <v>672</v>
      </c>
      <c r="E1" s="12" t="s">
        <v>673</v>
      </c>
    </row>
    <row r="2" spans="1:7" x14ac:dyDescent="0.45">
      <c r="E2" s="146" t="s">
        <v>332</v>
      </c>
      <c r="F2" s="147" t="s">
        <v>674</v>
      </c>
    </row>
    <row r="3" spans="1:7" x14ac:dyDescent="0.45">
      <c r="A3" s="11" t="s">
        <v>675</v>
      </c>
      <c r="B3" s="11">
        <v>43.46</v>
      </c>
      <c r="C3" s="11" t="s">
        <v>676</v>
      </c>
      <c r="E3" s="148">
        <v>2013</v>
      </c>
      <c r="F3" s="149">
        <v>0.67</v>
      </c>
    </row>
    <row r="4" spans="1:7" x14ac:dyDescent="0.45">
      <c r="A4" s="11" t="s">
        <v>677</v>
      </c>
      <c r="B4" s="11">
        <v>52.43</v>
      </c>
      <c r="C4" s="11" t="s">
        <v>676</v>
      </c>
      <c r="E4" s="148">
        <f>E3+1</f>
        <v>2014</v>
      </c>
      <c r="F4" s="149">
        <v>1.53</v>
      </c>
    </row>
    <row r="5" spans="1:7" x14ac:dyDescent="0.45">
      <c r="A5" s="11" t="s">
        <v>381</v>
      </c>
      <c r="B5" s="150">
        <f>AVERAGE(B3:B4)</f>
        <v>47.945</v>
      </c>
      <c r="C5" s="11" t="s">
        <v>678</v>
      </c>
      <c r="E5" s="148">
        <f t="shared" ref="E5:E6" si="0">E4+1</f>
        <v>2015</v>
      </c>
      <c r="F5" s="149">
        <v>2.33</v>
      </c>
    </row>
    <row r="6" spans="1:7" x14ac:dyDescent="0.45">
      <c r="B6" s="9">
        <f>B5/'Conversion Factors'!B77</f>
        <v>2.2565147637697378E-3</v>
      </c>
      <c r="C6" s="11" t="s">
        <v>679</v>
      </c>
      <c r="E6" s="148">
        <f t="shared" si="0"/>
        <v>2016</v>
      </c>
      <c r="F6" s="149">
        <v>3.51</v>
      </c>
    </row>
    <row r="7" spans="1:7" x14ac:dyDescent="0.45">
      <c r="B7" s="9">
        <f>B6/'Conversion Factors'!C13</f>
        <v>1.5251067792358827E-3</v>
      </c>
      <c r="C7" s="11" t="s">
        <v>520</v>
      </c>
      <c r="E7" s="148">
        <f>E6+1</f>
        <v>2017</v>
      </c>
      <c r="F7" s="149">
        <v>2.0699999999999998</v>
      </c>
    </row>
    <row r="8" spans="1:7" x14ac:dyDescent="0.45">
      <c r="A8" s="11" t="s">
        <v>680</v>
      </c>
      <c r="B8" s="18">
        <f>F9</f>
        <v>6.1</v>
      </c>
      <c r="C8" s="11" t="s">
        <v>268</v>
      </c>
      <c r="E8" s="148">
        <f>E7+1</f>
        <v>2018</v>
      </c>
      <c r="F8" s="149">
        <v>4.22</v>
      </c>
    </row>
    <row r="9" spans="1:7" x14ac:dyDescent="0.45">
      <c r="E9" s="151">
        <f>E8+1</f>
        <v>2019</v>
      </c>
      <c r="F9" s="152">
        <v>6.1</v>
      </c>
      <c r="G9" s="11" t="s">
        <v>681</v>
      </c>
    </row>
    <row r="10" spans="1:7" x14ac:dyDescent="0.45">
      <c r="A10" s="11" t="s">
        <v>682</v>
      </c>
      <c r="B10" s="9">
        <f>(B8/100)*B7+(1-B8/100)*'Petro Gasoline &amp; Diesel'!B5</f>
        <v>1.7867099411288351E-3</v>
      </c>
      <c r="C10" s="11" t="s">
        <v>520</v>
      </c>
    </row>
    <row r="11" spans="1:7" x14ac:dyDescent="0.45">
      <c r="B11" s="9">
        <f>B10/'Conversion Factors'!B17</f>
        <v>3.2622054795122053E-5</v>
      </c>
      <c r="C11" s="11" t="s">
        <v>521</v>
      </c>
    </row>
    <row r="12" spans="1:7" x14ac:dyDescent="0.45">
      <c r="B12" s="18"/>
    </row>
    <row r="14" spans="1:7" x14ac:dyDescent="0.45">
      <c r="A14" s="153" t="s">
        <v>683</v>
      </c>
    </row>
    <row r="15" spans="1:7" x14ac:dyDescent="0.45">
      <c r="A15" s="6" t="s">
        <v>684</v>
      </c>
    </row>
  </sheetData>
  <hyperlinks>
    <hyperlink ref="A15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33"/>
  <sheetViews>
    <sheetView workbookViewId="0"/>
    <sheetView workbookViewId="1"/>
  </sheetViews>
  <sheetFormatPr defaultColWidth="9.1328125" defaultRowHeight="14.25" x14ac:dyDescent="0.45"/>
  <cols>
    <col min="1" max="1" width="28" style="11" customWidth="1"/>
    <col min="2" max="2" width="18.265625" style="11" customWidth="1"/>
    <col min="3" max="16384" width="9.1328125" style="11"/>
  </cols>
  <sheetData>
    <row r="1" spans="1:7" x14ac:dyDescent="0.45">
      <c r="A1" s="11" t="s">
        <v>685</v>
      </c>
      <c r="B1" s="12"/>
      <c r="C1" s="12"/>
      <c r="D1" s="12"/>
      <c r="E1" s="12"/>
    </row>
    <row r="2" spans="1:7" x14ac:dyDescent="0.45">
      <c r="A2" s="11" t="s">
        <v>686</v>
      </c>
    </row>
    <row r="3" spans="1:7" x14ac:dyDescent="0.45">
      <c r="A3" s="91" t="s">
        <v>687</v>
      </c>
      <c r="B3" s="91" t="s">
        <v>592</v>
      </c>
      <c r="C3" s="91" t="s">
        <v>642</v>
      </c>
      <c r="D3" s="91" t="s">
        <v>641</v>
      </c>
      <c r="E3" s="91" t="s">
        <v>643</v>
      </c>
    </row>
    <row r="4" spans="1:7" x14ac:dyDescent="0.45">
      <c r="A4" s="154" t="s">
        <v>688</v>
      </c>
      <c r="B4" s="154"/>
      <c r="C4" s="154"/>
      <c r="D4" s="154"/>
      <c r="E4" s="154"/>
    </row>
    <row r="5" spans="1:7" x14ac:dyDescent="0.45">
      <c r="A5" s="91" t="s">
        <v>689</v>
      </c>
      <c r="B5" s="347" t="s">
        <v>690</v>
      </c>
      <c r="C5" s="91">
        <v>20802</v>
      </c>
      <c r="D5" s="91">
        <v>20802</v>
      </c>
      <c r="E5" s="91">
        <v>20802</v>
      </c>
    </row>
    <row r="6" spans="1:7" x14ac:dyDescent="0.45">
      <c r="A6" s="91" t="s">
        <v>691</v>
      </c>
      <c r="B6" s="347"/>
      <c r="C6" s="91">
        <v>0</v>
      </c>
      <c r="D6" s="91">
        <v>0</v>
      </c>
      <c r="E6" s="91">
        <v>-1668</v>
      </c>
    </row>
    <row r="7" spans="1:7" x14ac:dyDescent="0.45">
      <c r="A7" s="91" t="s">
        <v>692</v>
      </c>
      <c r="B7" s="347"/>
      <c r="C7" s="91">
        <v>0</v>
      </c>
      <c r="D7" s="91">
        <v>19.37</v>
      </c>
      <c r="E7" s="91">
        <v>0</v>
      </c>
    </row>
    <row r="8" spans="1:7" x14ac:dyDescent="0.45">
      <c r="A8" s="91" t="s">
        <v>693</v>
      </c>
      <c r="B8" s="347"/>
      <c r="C8" s="91">
        <f>SUM(C5:C7)</f>
        <v>20802</v>
      </c>
      <c r="D8" s="91">
        <f t="shared" ref="D8:E8" si="0">SUM(D5:D7)</f>
        <v>20821.37</v>
      </c>
      <c r="E8" s="91">
        <f t="shared" si="0"/>
        <v>19134</v>
      </c>
    </row>
    <row r="9" spans="1:7" x14ac:dyDescent="0.45">
      <c r="A9" s="91" t="s">
        <v>694</v>
      </c>
      <c r="B9" s="347"/>
      <c r="C9" s="91">
        <v>0.05</v>
      </c>
      <c r="D9" s="91">
        <v>0.05</v>
      </c>
      <c r="E9" s="91">
        <v>-6888</v>
      </c>
    </row>
    <row r="10" spans="1:7" x14ac:dyDescent="0.45">
      <c r="A10" s="91" t="s">
        <v>695</v>
      </c>
      <c r="B10" s="347"/>
      <c r="C10" s="91">
        <f>SUM(C8:C9)</f>
        <v>20802.05</v>
      </c>
      <c r="D10" s="91">
        <f t="shared" ref="D10:E10" si="1">SUM(D8:D9)</f>
        <v>20821.419999999998</v>
      </c>
      <c r="E10" s="91">
        <f t="shared" si="1"/>
        <v>12246</v>
      </c>
    </row>
    <row r="11" spans="1:7" x14ac:dyDescent="0.45">
      <c r="A11" s="91" t="s">
        <v>696</v>
      </c>
      <c r="B11" s="347"/>
      <c r="C11" s="91">
        <v>5</v>
      </c>
      <c r="D11" s="91">
        <v>5</v>
      </c>
      <c r="E11" s="91">
        <v>5</v>
      </c>
    </row>
    <row r="12" spans="1:7" x14ac:dyDescent="0.45">
      <c r="A12" s="91" t="s">
        <v>697</v>
      </c>
      <c r="B12" s="347"/>
      <c r="C12" s="155">
        <f>C11*C10/100</f>
        <v>1040.1025</v>
      </c>
      <c r="D12" s="155">
        <f t="shared" ref="D12:E12" si="2">D11*D10/100</f>
        <v>1041.0709999999999</v>
      </c>
      <c r="E12" s="155">
        <f t="shared" si="2"/>
        <v>612.29999999999995</v>
      </c>
      <c r="G12" s="92" t="s">
        <v>628</v>
      </c>
    </row>
    <row r="13" spans="1:7" x14ac:dyDescent="0.45">
      <c r="A13" s="156" t="s">
        <v>695</v>
      </c>
      <c r="B13" s="347"/>
      <c r="C13" s="157">
        <f>C10+C12</f>
        <v>21842.1525</v>
      </c>
      <c r="D13" s="157">
        <f t="shared" ref="D13:E13" si="3">D10+D12</f>
        <v>21862.490999999998</v>
      </c>
      <c r="E13" s="157">
        <f t="shared" si="3"/>
        <v>12858.3</v>
      </c>
      <c r="G13" s="92" t="s">
        <v>698</v>
      </c>
    </row>
    <row r="14" spans="1:7" x14ac:dyDescent="0.45">
      <c r="A14" s="91" t="s">
        <v>699</v>
      </c>
      <c r="B14" s="347"/>
      <c r="C14" s="155">
        <f>C13</f>
        <v>21842.1525</v>
      </c>
      <c r="D14" s="155">
        <f t="shared" ref="D14:E15" si="4">D13</f>
        <v>21862.490999999998</v>
      </c>
      <c r="E14" s="155">
        <f t="shared" si="4"/>
        <v>12858.3</v>
      </c>
    </row>
    <row r="15" spans="1:7" x14ac:dyDescent="0.45">
      <c r="A15" s="91" t="s">
        <v>700</v>
      </c>
      <c r="B15" s="347"/>
      <c r="C15" s="155">
        <f>C14</f>
        <v>21842.1525</v>
      </c>
      <c r="D15" s="155">
        <f t="shared" si="4"/>
        <v>21862.490999999998</v>
      </c>
      <c r="E15" s="155">
        <f t="shared" si="4"/>
        <v>12858.3</v>
      </c>
    </row>
    <row r="16" spans="1:7" x14ac:dyDescent="0.45">
      <c r="A16" s="91" t="s">
        <v>701</v>
      </c>
      <c r="B16" s="347"/>
      <c r="C16" s="91">
        <v>1008.83</v>
      </c>
      <c r="D16" s="91">
        <v>1008.83</v>
      </c>
      <c r="E16" s="91">
        <v>170</v>
      </c>
    </row>
    <row r="17" spans="1:5" x14ac:dyDescent="0.45">
      <c r="A17" s="91" t="s">
        <v>702</v>
      </c>
      <c r="B17" s="347"/>
      <c r="C17" s="91">
        <v>456.8</v>
      </c>
      <c r="D17" s="91">
        <v>816.6</v>
      </c>
      <c r="E17" s="91">
        <v>119.17</v>
      </c>
    </row>
    <row r="18" spans="1:5" x14ac:dyDescent="0.45">
      <c r="A18" s="91" t="s">
        <v>703</v>
      </c>
      <c r="B18" s="347"/>
      <c r="C18" s="91">
        <v>78.23</v>
      </c>
      <c r="D18" s="91">
        <v>104.18</v>
      </c>
      <c r="E18" s="91">
        <v>8.5</v>
      </c>
    </row>
    <row r="19" spans="1:5" x14ac:dyDescent="0.45">
      <c r="A19" s="91" t="s">
        <v>704</v>
      </c>
      <c r="B19" s="347"/>
      <c r="C19" s="91">
        <v>99</v>
      </c>
      <c r="D19" s="91">
        <v>258.20999999999998</v>
      </c>
      <c r="E19" s="91">
        <v>0</v>
      </c>
    </row>
    <row r="20" spans="1:5" x14ac:dyDescent="0.45">
      <c r="A20" s="91" t="s">
        <v>705</v>
      </c>
      <c r="B20" s="347"/>
      <c r="C20" s="155">
        <f>SUM(C15:C19)</f>
        <v>23485.012500000001</v>
      </c>
      <c r="D20" s="155">
        <f t="shared" ref="D20:E20" si="5">SUM(D15:D19)</f>
        <v>24050.310999999998</v>
      </c>
      <c r="E20" s="155">
        <f t="shared" si="5"/>
        <v>13155.97</v>
      </c>
    </row>
    <row r="21" spans="1:5" x14ac:dyDescent="0.45">
      <c r="A21" s="91" t="s">
        <v>706</v>
      </c>
      <c r="B21" s="347"/>
      <c r="C21" s="91">
        <v>450</v>
      </c>
      <c r="D21" s="91">
        <v>1048.3</v>
      </c>
      <c r="E21" s="91">
        <v>360</v>
      </c>
    </row>
    <row r="22" spans="1:5" x14ac:dyDescent="0.45">
      <c r="A22" s="91" t="s">
        <v>704</v>
      </c>
      <c r="B22" s="347"/>
      <c r="C22" s="91">
        <v>0</v>
      </c>
      <c r="D22" s="91">
        <v>708.1</v>
      </c>
      <c r="E22" s="91">
        <v>0</v>
      </c>
    </row>
    <row r="23" spans="1:5" x14ac:dyDescent="0.45">
      <c r="A23" s="91" t="s">
        <v>707</v>
      </c>
      <c r="B23" s="347"/>
      <c r="C23" s="91">
        <v>0</v>
      </c>
      <c r="D23" s="91">
        <v>386.6</v>
      </c>
      <c r="E23" s="91">
        <v>38.1</v>
      </c>
    </row>
    <row r="24" spans="1:5" x14ac:dyDescent="0.45">
      <c r="A24" s="91" t="s">
        <v>708</v>
      </c>
      <c r="B24" s="347"/>
      <c r="C24" s="91">
        <v>22.5</v>
      </c>
      <c r="D24" s="91">
        <v>107.15</v>
      </c>
      <c r="E24" s="91">
        <v>19.899999999999999</v>
      </c>
    </row>
    <row r="25" spans="1:5" x14ac:dyDescent="0.45">
      <c r="A25" s="156" t="s">
        <v>709</v>
      </c>
      <c r="B25" s="347"/>
      <c r="C25" s="158">
        <f>SUM(C20:C24)</f>
        <v>23957.512500000001</v>
      </c>
      <c r="D25" s="158">
        <f t="shared" ref="D25:E25" si="6">SUM(D20:D24)</f>
        <v>26300.460999999996</v>
      </c>
      <c r="E25" s="158">
        <f t="shared" si="6"/>
        <v>13573.97</v>
      </c>
    </row>
    <row r="27" spans="1:5" x14ac:dyDescent="0.45">
      <c r="A27" s="11" t="s">
        <v>710</v>
      </c>
      <c r="B27" s="11">
        <f>AVERAGE(C25:E25)/1000</f>
        <v>21.277314499999996</v>
      </c>
      <c r="C27" s="11" t="s">
        <v>711</v>
      </c>
    </row>
    <row r="28" spans="1:5" x14ac:dyDescent="0.45">
      <c r="B28" s="9">
        <f>B27/'Conversion Factors'!$B$39</f>
        <v>5.9661777488639314E-4</v>
      </c>
      <c r="C28" s="11" t="s">
        <v>648</v>
      </c>
    </row>
    <row r="29" spans="1:5" x14ac:dyDescent="0.45">
      <c r="B29" s="9">
        <f>B28/'Conversion Factors'!$C$12</f>
        <v>4.3412284027700027E-4</v>
      </c>
      <c r="C29" s="11" t="s">
        <v>520</v>
      </c>
    </row>
    <row r="30" spans="1:5" x14ac:dyDescent="0.45">
      <c r="B30" s="9">
        <f>B29/'Conversion Factors'!$B$17</f>
        <v>7.9262888493153228E-6</v>
      </c>
      <c r="C30" s="11" t="s">
        <v>521</v>
      </c>
    </row>
    <row r="32" spans="1:5" x14ac:dyDescent="0.45">
      <c r="A32" s="92" t="s">
        <v>628</v>
      </c>
    </row>
    <row r="33" spans="1:1" x14ac:dyDescent="0.45">
      <c r="A33" s="92" t="s">
        <v>649</v>
      </c>
    </row>
  </sheetData>
  <mergeCells count="1">
    <mergeCell ref="B5:B2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28"/>
  <sheetViews>
    <sheetView workbookViewId="0"/>
    <sheetView workbookViewId="1"/>
  </sheetViews>
  <sheetFormatPr defaultColWidth="9.1328125" defaultRowHeight="14.25" x14ac:dyDescent="0.45"/>
  <cols>
    <col min="1" max="1" width="20.86328125" style="11" customWidth="1"/>
    <col min="2" max="2" width="12" style="11" bestFit="1" customWidth="1"/>
    <col min="3" max="16384" width="9.1328125" style="11"/>
  </cols>
  <sheetData>
    <row r="1" spans="1:5" ht="30.75" x14ac:dyDescent="0.45">
      <c r="A1" s="159" t="s">
        <v>712</v>
      </c>
    </row>
    <row r="2" spans="1:5" x14ac:dyDescent="0.45">
      <c r="A2" s="11" t="s">
        <v>713</v>
      </c>
    </row>
    <row r="3" spans="1:5" x14ac:dyDescent="0.45">
      <c r="A3" s="30" t="s">
        <v>714</v>
      </c>
      <c r="B3" s="29" t="s">
        <v>592</v>
      </c>
      <c r="C3" s="29" t="s">
        <v>641</v>
      </c>
      <c r="D3" s="29" t="s">
        <v>642</v>
      </c>
      <c r="E3" s="29" t="s">
        <v>643</v>
      </c>
    </row>
    <row r="4" spans="1:5" x14ac:dyDescent="0.45">
      <c r="A4" s="160">
        <v>43435</v>
      </c>
      <c r="B4" s="161">
        <v>68050.97</v>
      </c>
      <c r="C4" s="161">
        <v>73393.55</v>
      </c>
      <c r="D4" s="161">
        <v>67979.58</v>
      </c>
      <c r="E4" s="161">
        <v>69216.61</v>
      </c>
    </row>
    <row r="5" spans="1:5" x14ac:dyDescent="0.45">
      <c r="A5" s="160">
        <v>43405</v>
      </c>
      <c r="B5" s="161">
        <v>76378.8</v>
      </c>
      <c r="C5" s="161">
        <v>81441.06</v>
      </c>
      <c r="D5" s="161">
        <v>76013.2</v>
      </c>
      <c r="E5" s="161">
        <v>77521.63</v>
      </c>
    </row>
    <row r="6" spans="1:5" x14ac:dyDescent="0.45">
      <c r="A6" s="160">
        <v>43384</v>
      </c>
      <c r="B6" s="161">
        <v>72605</v>
      </c>
      <c r="C6" s="161">
        <v>77638</v>
      </c>
      <c r="D6" s="161">
        <v>72225</v>
      </c>
      <c r="E6" s="161">
        <v>73534</v>
      </c>
    </row>
    <row r="7" spans="1:5" x14ac:dyDescent="0.45">
      <c r="A7" s="160">
        <v>43374</v>
      </c>
      <c r="B7" s="161">
        <v>74567</v>
      </c>
      <c r="C7" s="161">
        <v>79736</v>
      </c>
      <c r="D7" s="161">
        <v>74177</v>
      </c>
      <c r="E7" s="161">
        <v>75521</v>
      </c>
    </row>
    <row r="8" spans="1:5" x14ac:dyDescent="0.45">
      <c r="A8" s="160">
        <v>43344</v>
      </c>
      <c r="B8" s="161">
        <v>69461</v>
      </c>
      <c r="C8" s="161">
        <v>74677</v>
      </c>
      <c r="D8" s="161">
        <v>69161</v>
      </c>
      <c r="E8" s="161">
        <v>70316</v>
      </c>
    </row>
    <row r="9" spans="1:5" x14ac:dyDescent="0.45">
      <c r="A9" s="162">
        <v>43313</v>
      </c>
      <c r="B9" s="161">
        <v>69090</v>
      </c>
      <c r="C9" s="161">
        <v>74335</v>
      </c>
      <c r="D9" s="161">
        <v>68791</v>
      </c>
      <c r="E9" s="161">
        <v>69948</v>
      </c>
    </row>
    <row r="10" spans="1:5" x14ac:dyDescent="0.45">
      <c r="A10" s="160">
        <v>43282</v>
      </c>
      <c r="B10" s="161">
        <v>68086</v>
      </c>
      <c r="C10" s="161">
        <v>72718</v>
      </c>
      <c r="D10" s="161">
        <v>67722</v>
      </c>
      <c r="E10" s="161">
        <v>68810</v>
      </c>
    </row>
    <row r="11" spans="1:5" x14ac:dyDescent="0.45">
      <c r="A11" s="160">
        <v>43252</v>
      </c>
      <c r="B11" s="161">
        <v>70028</v>
      </c>
      <c r="C11" s="161">
        <v>74599</v>
      </c>
      <c r="D11" s="161">
        <v>69603</v>
      </c>
      <c r="E11" s="161">
        <v>70751</v>
      </c>
    </row>
    <row r="12" spans="1:5" x14ac:dyDescent="0.45">
      <c r="A12" s="160">
        <v>43221</v>
      </c>
      <c r="B12" s="161">
        <v>65340</v>
      </c>
      <c r="C12" s="161">
        <v>69897</v>
      </c>
      <c r="D12" s="161">
        <v>64901</v>
      </c>
      <c r="E12" s="161">
        <v>65898</v>
      </c>
    </row>
    <row r="13" spans="1:5" x14ac:dyDescent="0.45">
      <c r="A13" s="160">
        <v>43191</v>
      </c>
      <c r="B13" s="161">
        <v>61450</v>
      </c>
      <c r="C13" s="161">
        <v>65985</v>
      </c>
      <c r="D13" s="161">
        <v>61025</v>
      </c>
      <c r="E13" s="161">
        <v>64615</v>
      </c>
    </row>
    <row r="14" spans="1:5" x14ac:dyDescent="0.45">
      <c r="A14" s="160">
        <v>43160</v>
      </c>
      <c r="B14" s="161">
        <v>61681</v>
      </c>
      <c r="C14" s="161">
        <v>65803</v>
      </c>
      <c r="D14" s="161">
        <v>60738</v>
      </c>
      <c r="E14" s="161">
        <v>64427</v>
      </c>
    </row>
    <row r="15" spans="1:5" x14ac:dyDescent="0.45">
      <c r="A15" s="160">
        <v>43147</v>
      </c>
      <c r="B15" s="161">
        <v>61139</v>
      </c>
      <c r="C15" s="161">
        <v>65583</v>
      </c>
      <c r="D15" s="161">
        <v>60581</v>
      </c>
      <c r="E15" s="161">
        <v>64236</v>
      </c>
    </row>
    <row r="16" spans="1:5" x14ac:dyDescent="0.45">
      <c r="A16" s="160">
        <v>43132</v>
      </c>
      <c r="B16" s="161">
        <v>60894</v>
      </c>
      <c r="C16" s="161">
        <v>65583</v>
      </c>
      <c r="D16" s="161">
        <v>60581</v>
      </c>
      <c r="E16" s="161">
        <v>64236</v>
      </c>
    </row>
    <row r="17" spans="1:5" x14ac:dyDescent="0.45">
      <c r="A17" s="160">
        <v>43101</v>
      </c>
      <c r="B17" s="161">
        <v>57460</v>
      </c>
      <c r="C17" s="161">
        <v>62083</v>
      </c>
      <c r="D17" s="161">
        <v>57133</v>
      </c>
      <c r="E17" s="161">
        <v>60640</v>
      </c>
    </row>
    <row r="18" spans="1:5" x14ac:dyDescent="0.45">
      <c r="A18" s="12" t="s">
        <v>715</v>
      </c>
      <c r="B18" s="163">
        <f>AVERAGE(B4:B17)</f>
        <v>66873.626428571428</v>
      </c>
      <c r="C18" s="163">
        <f t="shared" ref="C18:E18" si="0">AVERAGE(C4:C17)</f>
        <v>71676.54357142857</v>
      </c>
      <c r="D18" s="163">
        <f t="shared" si="0"/>
        <v>66473.627142857149</v>
      </c>
      <c r="E18" s="163">
        <f t="shared" si="0"/>
        <v>68547.874285714279</v>
      </c>
    </row>
    <row r="19" spans="1:5" x14ac:dyDescent="0.45">
      <c r="A19" s="12" t="s">
        <v>716</v>
      </c>
      <c r="B19" s="164">
        <f>AVERAGE(B18:E18)</f>
        <v>68392.917857142849</v>
      </c>
      <c r="C19" s="165"/>
      <c r="D19" s="165"/>
      <c r="E19" s="165"/>
    </row>
    <row r="20" spans="1:5" x14ac:dyDescent="0.45">
      <c r="A20" s="12"/>
      <c r="B20" s="163"/>
      <c r="C20" s="165"/>
      <c r="D20" s="165"/>
      <c r="E20" s="165"/>
    </row>
    <row r="21" spans="1:5" x14ac:dyDescent="0.45">
      <c r="A21" s="11" t="s">
        <v>710</v>
      </c>
      <c r="B21" s="11">
        <f>B19/1000</f>
        <v>68.392917857142848</v>
      </c>
      <c r="C21" s="11" t="s">
        <v>711</v>
      </c>
    </row>
    <row r="22" spans="1:5" x14ac:dyDescent="0.45">
      <c r="B22" s="9">
        <f>B21/'Conversion Factors'!$B$39</f>
        <v>1.9177434478357895E-3</v>
      </c>
      <c r="C22" s="11" t="s">
        <v>648</v>
      </c>
    </row>
    <row r="23" spans="1:5" x14ac:dyDescent="0.45">
      <c r="B23" s="9">
        <f>B22/'Conversion Factors'!$C$12</f>
        <v>1.3954264648846748E-3</v>
      </c>
      <c r="C23" s="11" t="s">
        <v>520</v>
      </c>
    </row>
    <row r="24" spans="1:5" x14ac:dyDescent="0.45">
      <c r="B24" s="9">
        <f>B23/'Conversion Factors'!$B$17</f>
        <v>2.547793435977131E-5</v>
      </c>
      <c r="C24" s="11" t="s">
        <v>521</v>
      </c>
    </row>
    <row r="26" spans="1:5" x14ac:dyDescent="0.45">
      <c r="A26" s="92" t="s">
        <v>717</v>
      </c>
    </row>
    <row r="27" spans="1:5" x14ac:dyDescent="0.45">
      <c r="A27" s="92" t="s">
        <v>718</v>
      </c>
    </row>
    <row r="28" spans="1:5" x14ac:dyDescent="0.45">
      <c r="A28" s="92" t="s">
        <v>719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4:C10"/>
  <sheetViews>
    <sheetView workbookViewId="0"/>
    <sheetView workbookViewId="1"/>
  </sheetViews>
  <sheetFormatPr defaultColWidth="9.1328125" defaultRowHeight="14.25" x14ac:dyDescent="0.45"/>
  <cols>
    <col min="1" max="16384" width="9.1328125" style="11"/>
  </cols>
  <sheetData>
    <row r="4" spans="1:3" x14ac:dyDescent="0.45">
      <c r="A4" s="11" t="s">
        <v>332</v>
      </c>
      <c r="B4" s="11" t="s">
        <v>720</v>
      </c>
    </row>
    <row r="5" spans="1:3" x14ac:dyDescent="0.45">
      <c r="A5" s="11" t="s">
        <v>721</v>
      </c>
      <c r="B5" s="11">
        <v>56.43</v>
      </c>
      <c r="C5" s="11" t="s">
        <v>722</v>
      </c>
    </row>
    <row r="6" spans="1:3" x14ac:dyDescent="0.45">
      <c r="A6" s="92" t="s">
        <v>666</v>
      </c>
    </row>
    <row r="7" spans="1:3" x14ac:dyDescent="0.45">
      <c r="A7" s="92" t="s">
        <v>665</v>
      </c>
    </row>
    <row r="8" spans="1:3" x14ac:dyDescent="0.45">
      <c r="B8" s="11">
        <f>B5</f>
        <v>56.43</v>
      </c>
      <c r="C8" s="11" t="s">
        <v>722</v>
      </c>
    </row>
    <row r="9" spans="1:3" x14ac:dyDescent="0.45">
      <c r="B9" s="9">
        <f>B8/'Conversion Factors'!$B$70</f>
        <v>9.7293103448275863E-6</v>
      </c>
      <c r="C9" s="11" t="s">
        <v>723</v>
      </c>
    </row>
    <row r="10" spans="1:3" x14ac:dyDescent="0.45">
      <c r="B10" s="9">
        <f>B9*'Conversion Factors'!$F$12</f>
        <v>8.8957746271921723E-6</v>
      </c>
      <c r="C10" s="11" t="s">
        <v>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14"/>
  <sheetViews>
    <sheetView workbookViewId="0"/>
    <sheetView workbookViewId="1"/>
  </sheetViews>
  <sheetFormatPr defaultColWidth="9.1328125" defaultRowHeight="14.25" x14ac:dyDescent="0.45"/>
  <cols>
    <col min="1" max="1" width="50.265625" style="11" customWidth="1"/>
    <col min="2" max="16384" width="9.1328125" style="11"/>
  </cols>
  <sheetData>
    <row r="1" spans="1:4" x14ac:dyDescent="0.45">
      <c r="A1" s="11" t="s">
        <v>892</v>
      </c>
    </row>
    <row r="2" spans="1:4" x14ac:dyDescent="0.45">
      <c r="A2" s="11" t="s">
        <v>893</v>
      </c>
    </row>
    <row r="3" spans="1:4" x14ac:dyDescent="0.45">
      <c r="A3" s="11" t="s">
        <v>894</v>
      </c>
      <c r="B3" s="11" t="s">
        <v>895</v>
      </c>
      <c r="C3" s="11" t="s">
        <v>896</v>
      </c>
    </row>
    <row r="4" spans="1:4" x14ac:dyDescent="0.45">
      <c r="A4" s="11" t="s">
        <v>897</v>
      </c>
      <c r="B4" s="11">
        <v>39.450000000000003</v>
      </c>
      <c r="C4" s="11">
        <v>45.31</v>
      </c>
    </row>
    <row r="5" spans="1:4" x14ac:dyDescent="0.45">
      <c r="A5" s="11" t="s">
        <v>898</v>
      </c>
      <c r="B5" s="130">
        <v>17.98</v>
      </c>
      <c r="C5" s="130">
        <v>13.83</v>
      </c>
      <c r="D5" s="11" t="s">
        <v>899</v>
      </c>
    </row>
    <row r="6" spans="1:4" x14ac:dyDescent="0.45">
      <c r="A6" s="11" t="s">
        <v>900</v>
      </c>
      <c r="B6" s="130">
        <v>3.64</v>
      </c>
      <c r="C6" s="130">
        <v>2.5499999999999998</v>
      </c>
      <c r="D6" s="11" t="s">
        <v>901</v>
      </c>
    </row>
    <row r="7" spans="1:4" x14ac:dyDescent="0.45">
      <c r="A7" s="11" t="s">
        <v>902</v>
      </c>
      <c r="B7" s="130">
        <v>16.489999999999998</v>
      </c>
      <c r="C7" s="130">
        <v>10.62</v>
      </c>
      <c r="D7" s="11" t="s">
        <v>899</v>
      </c>
    </row>
    <row r="8" spans="1:4" x14ac:dyDescent="0.45">
      <c r="A8" s="12" t="s">
        <v>903</v>
      </c>
      <c r="B8" s="12">
        <v>77.56</v>
      </c>
      <c r="C8" s="12">
        <v>72.31</v>
      </c>
    </row>
    <row r="9" spans="1:4" x14ac:dyDescent="0.45">
      <c r="A9" s="12" t="s">
        <v>904</v>
      </c>
      <c r="B9" s="172">
        <f>SUM(B5:B7)/B8</f>
        <v>0.49136152656008247</v>
      </c>
      <c r="C9" s="172">
        <f>SUM(C5:C7)/C8</f>
        <v>0.37339233854238696</v>
      </c>
    </row>
    <row r="11" spans="1:4" x14ac:dyDescent="0.45">
      <c r="A11" s="92" t="s">
        <v>666</v>
      </c>
    </row>
    <row r="12" spans="1:4" x14ac:dyDescent="0.45">
      <c r="A12" s="92" t="s">
        <v>665</v>
      </c>
    </row>
    <row r="14" spans="1:4" x14ac:dyDescent="0.45">
      <c r="A14" s="32" t="s">
        <v>905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"/>
  <sheetViews>
    <sheetView workbookViewId="0"/>
    <sheetView workbookViewId="1"/>
  </sheetViews>
  <sheetFormatPr defaultColWidth="9.1328125" defaultRowHeight="14.25" x14ac:dyDescent="0.45"/>
  <cols>
    <col min="1" max="1" width="16" style="11" bestFit="1" customWidth="1"/>
    <col min="2" max="16384" width="9.1328125" style="11"/>
  </cols>
  <sheetData>
    <row r="1" spans="1:3" x14ac:dyDescent="0.45">
      <c r="A1" s="30" t="s">
        <v>43</v>
      </c>
      <c r="B1" s="7" t="s">
        <v>45</v>
      </c>
      <c r="C1" s="30" t="s">
        <v>46</v>
      </c>
    </row>
    <row r="2" spans="1:3" x14ac:dyDescent="0.45">
      <c r="A2" s="12" t="s">
        <v>724</v>
      </c>
      <c r="B2" s="8">
        <v>17.309999999999999</v>
      </c>
      <c r="C2" s="11" t="s">
        <v>652</v>
      </c>
    </row>
    <row r="3" spans="1:3" x14ac:dyDescent="0.45">
      <c r="B3" s="9">
        <f>B2/10^6</f>
        <v>1.7309999999999999E-5</v>
      </c>
      <c r="C3" s="11" t="s">
        <v>653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1"/>
  <sheetViews>
    <sheetView workbookViewId="0"/>
    <sheetView workbookViewId="1"/>
  </sheetViews>
  <sheetFormatPr defaultColWidth="9.1328125" defaultRowHeight="14.25" x14ac:dyDescent="0.45"/>
  <cols>
    <col min="1" max="16384" width="9.1328125" style="11"/>
  </cols>
  <sheetData>
    <row r="1" spans="1:7" x14ac:dyDescent="0.45">
      <c r="A1" s="12" t="s">
        <v>332</v>
      </c>
      <c r="B1" s="12" t="s">
        <v>725</v>
      </c>
    </row>
    <row r="2" spans="1:7" x14ac:dyDescent="0.45">
      <c r="A2" s="11">
        <v>2015</v>
      </c>
      <c r="B2" s="11">
        <v>1727</v>
      </c>
      <c r="C2" s="11" t="s">
        <v>726</v>
      </c>
    </row>
    <row r="3" spans="1:7" x14ac:dyDescent="0.45">
      <c r="B3" s="9">
        <f>B2/'Conversion Factors'!$B$35</f>
        <v>1.3630283946398765E-4</v>
      </c>
      <c r="C3" s="11" t="s">
        <v>727</v>
      </c>
    </row>
    <row r="4" spans="1:7" x14ac:dyDescent="0.45">
      <c r="B4" s="9">
        <f>B3/'Conversion Factors'!$C$9</f>
        <v>1.1097212192595004E-4</v>
      </c>
      <c r="C4" s="11" t="s">
        <v>520</v>
      </c>
      <c r="F4" s="18"/>
    </row>
    <row r="5" spans="1:7" x14ac:dyDescent="0.45">
      <c r="B5" s="9">
        <f>B4/'Conversion Factors'!$B$17</f>
        <v>2.0261479263456279E-6</v>
      </c>
      <c r="C5" s="11" t="s">
        <v>521</v>
      </c>
    </row>
    <row r="6" spans="1:7" x14ac:dyDescent="0.45">
      <c r="B6" s="9"/>
    </row>
    <row r="7" spans="1:7" x14ac:dyDescent="0.45">
      <c r="B7" s="9"/>
    </row>
    <row r="8" spans="1:7" x14ac:dyDescent="0.45">
      <c r="B8" s="9"/>
    </row>
    <row r="11" spans="1:7" x14ac:dyDescent="0.45">
      <c r="G11" s="11" t="s">
        <v>728</v>
      </c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45"/>
  <sheetViews>
    <sheetView workbookViewId="0">
      <selection activeCell="E12" sqref="E12"/>
    </sheetView>
    <sheetView workbookViewId="1"/>
  </sheetViews>
  <sheetFormatPr defaultColWidth="9.1328125" defaultRowHeight="14.25" x14ac:dyDescent="0.45"/>
  <cols>
    <col min="1" max="1" width="22.86328125" style="11" customWidth="1"/>
    <col min="2" max="6" width="25.1328125" style="11" customWidth="1"/>
    <col min="7" max="16384" width="9.1328125" style="11"/>
  </cols>
  <sheetData>
    <row r="1" spans="1:6" s="145" customFormat="1" ht="28.5" x14ac:dyDescent="0.45">
      <c r="B1" s="145" t="s">
        <v>729</v>
      </c>
      <c r="C1" s="145" t="s">
        <v>730</v>
      </c>
      <c r="D1" s="145" t="s">
        <v>731</v>
      </c>
      <c r="E1" s="145" t="s">
        <v>732</v>
      </c>
      <c r="F1" s="145" t="s">
        <v>733</v>
      </c>
    </row>
    <row r="2" spans="1:6" x14ac:dyDescent="0.45">
      <c r="A2" s="11" t="s">
        <v>312</v>
      </c>
      <c r="B2" s="9">
        <f>Electricity!$A$8</f>
        <v>1.9221358265904903E-5</v>
      </c>
      <c r="C2" s="11">
        <v>0</v>
      </c>
      <c r="D2" s="9">
        <f>Electricity!$E$8</f>
        <v>1.6337193137643075E-5</v>
      </c>
      <c r="E2" s="9">
        <f>Electricity!$F$8</f>
        <v>3.0604196638778218E-5</v>
      </c>
      <c r="F2" s="9">
        <f>Electricity!$B$8</f>
        <v>2.5071807112885997E-5</v>
      </c>
    </row>
    <row r="3" spans="1:6" x14ac:dyDescent="0.45">
      <c r="A3" s="11" t="s">
        <v>535</v>
      </c>
      <c r="B3" s="11">
        <v>0</v>
      </c>
      <c r="C3" s="9">
        <f>'Coal and Lignite'!$B$27</f>
        <v>1.5777795303714415E-6</v>
      </c>
      <c r="D3" s="11">
        <v>0</v>
      </c>
      <c r="E3" s="11">
        <v>0</v>
      </c>
      <c r="F3" s="9">
        <f>'Coal and Lignite'!$B$27</f>
        <v>1.5777795303714415E-6</v>
      </c>
    </row>
    <row r="4" spans="1:6" x14ac:dyDescent="0.45">
      <c r="A4" s="11" t="s">
        <v>314</v>
      </c>
      <c r="B4" s="9">
        <f>'Natural Gas'!$C$27</f>
        <v>2.8695010385579147E-6</v>
      </c>
      <c r="C4" s="9">
        <f>'Natural Gas'!$C$27</f>
        <v>2.8695010385579147E-6</v>
      </c>
      <c r="D4" s="11">
        <v>0</v>
      </c>
      <c r="E4" s="11">
        <v>0</v>
      </c>
      <c r="F4" s="9">
        <f>'Natural Gas'!$C$27</f>
        <v>2.8695010385579147E-6</v>
      </c>
    </row>
    <row r="5" spans="1:6" x14ac:dyDescent="0.45">
      <c r="A5" s="11" t="s">
        <v>315</v>
      </c>
      <c r="B5" s="11">
        <v>0</v>
      </c>
      <c r="C5" s="9">
        <f>'Nuclear Fuel'!B3</f>
        <v>7.4000000000000001E-7</v>
      </c>
      <c r="D5" s="11">
        <v>0</v>
      </c>
      <c r="E5" s="11">
        <v>0</v>
      </c>
      <c r="F5" s="11">
        <v>0</v>
      </c>
    </row>
    <row r="6" spans="1:6" x14ac:dyDescent="0.45">
      <c r="A6" s="11" t="s">
        <v>170</v>
      </c>
      <c r="B6" s="11">
        <v>0</v>
      </c>
      <c r="C6" s="9">
        <f>Biomass!$B$15</f>
        <v>3.2223799272623401E-6</v>
      </c>
      <c r="D6" s="9">
        <f>Biomass!$B$15</f>
        <v>3.2223799272623401E-6</v>
      </c>
      <c r="E6" s="9">
        <f>Biomass!$B$15</f>
        <v>3.2223799272623401E-6</v>
      </c>
      <c r="F6" s="9">
        <f>Biomass!$B$15</f>
        <v>3.2223799272623401E-6</v>
      </c>
    </row>
    <row r="7" spans="1:6" x14ac:dyDescent="0.45">
      <c r="A7" s="11" t="s">
        <v>316</v>
      </c>
      <c r="B7" s="9">
        <f>'Petro Gasoline &amp; Diesel'!B6</f>
        <v>3.2932342445413534E-5</v>
      </c>
      <c r="C7" s="11">
        <v>0</v>
      </c>
      <c r="D7" s="11">
        <v>0</v>
      </c>
      <c r="E7" s="11">
        <v>0</v>
      </c>
      <c r="F7" s="11">
        <v>0</v>
      </c>
    </row>
    <row r="8" spans="1:6" x14ac:dyDescent="0.45">
      <c r="A8" s="11" t="s">
        <v>317</v>
      </c>
      <c r="B8" s="9">
        <f>'Petro Gasoline &amp; Diesel'!$B$14</f>
        <v>2.6256415630977488E-5</v>
      </c>
      <c r="C8" s="9">
        <f>'Petro Gasoline &amp; Diesel'!$B$14</f>
        <v>2.6256415630977488E-5</v>
      </c>
      <c r="D8" s="9">
        <f>Kerosene!$B$30</f>
        <v>7.9262888493153228E-6</v>
      </c>
      <c r="E8" s="9">
        <f>Kerosene!$B$30</f>
        <v>7.9262888493153228E-6</v>
      </c>
      <c r="F8" s="9">
        <f>'Petro Gasoline &amp; Diesel'!$B$14</f>
        <v>2.6256415630977488E-5</v>
      </c>
    </row>
    <row r="9" spans="1:6" x14ac:dyDescent="0.45">
      <c r="A9" s="11" t="s">
        <v>318</v>
      </c>
      <c r="B9" s="166">
        <f>B7</f>
        <v>3.2932342445413534E-5</v>
      </c>
      <c r="C9" s="11">
        <v>0</v>
      </c>
      <c r="D9" s="11">
        <v>0</v>
      </c>
      <c r="E9" s="11">
        <v>0</v>
      </c>
      <c r="F9" s="11">
        <v>0</v>
      </c>
    </row>
    <row r="10" spans="1:6" x14ac:dyDescent="0.45">
      <c r="A10" s="11" t="s">
        <v>49</v>
      </c>
      <c r="B10" s="166">
        <f>B8</f>
        <v>2.6256415630977488E-5</v>
      </c>
      <c r="C10" s="166">
        <f>C8</f>
        <v>2.6256415630977488E-5</v>
      </c>
      <c r="D10" s="166">
        <f>D8</f>
        <v>7.9262888493153228E-6</v>
      </c>
      <c r="E10" s="166">
        <f>E8</f>
        <v>7.9262888493153228E-6</v>
      </c>
      <c r="F10" s="166">
        <f>F8</f>
        <v>2.6256415630977488E-5</v>
      </c>
    </row>
    <row r="11" spans="1:6" x14ac:dyDescent="0.45">
      <c r="A11" s="11" t="s">
        <v>1230</v>
      </c>
      <c r="B11" s="9">
        <f>'Jet Fuel'!$B$24</f>
        <v>2.547793435977131E-5</v>
      </c>
      <c r="C11" s="11">
        <v>0</v>
      </c>
      <c r="D11" s="9">
        <f>Kerosene!B30</f>
        <v>7.9262888493153228E-6</v>
      </c>
      <c r="E11" s="9">
        <f>Kerosene!B30</f>
        <v>7.9262888493153228E-6</v>
      </c>
      <c r="F11" s="11">
        <v>0</v>
      </c>
    </row>
    <row r="12" spans="1:6" x14ac:dyDescent="0.45">
      <c r="A12" s="11" t="s">
        <v>51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</row>
    <row r="13" spans="1:6" x14ac:dyDescent="0.45">
      <c r="A13" s="11" t="s">
        <v>320</v>
      </c>
      <c r="B13" s="11">
        <v>0</v>
      </c>
      <c r="C13" s="9">
        <f>'Coal and Lignite'!$B$28</f>
        <v>2.0139247907144217E-6</v>
      </c>
      <c r="D13" s="11">
        <v>0</v>
      </c>
      <c r="E13" s="11">
        <v>0</v>
      </c>
      <c r="F13" s="9">
        <f>'Coal and Lignite'!$B$28</f>
        <v>2.0139247907144217E-6</v>
      </c>
    </row>
    <row r="14" spans="1:6" ht="14.25" customHeight="1" x14ac:dyDescent="0.45">
      <c r="A14" s="11" t="s">
        <v>321</v>
      </c>
      <c r="B14" s="11">
        <v>0</v>
      </c>
      <c r="C14" s="9">
        <f>'Crude Oil'!$B$10</f>
        <v>8.8957746271921723E-6</v>
      </c>
      <c r="D14" s="11">
        <v>0</v>
      </c>
      <c r="E14" s="11">
        <v>0</v>
      </c>
      <c r="F14" s="9">
        <f>'Crude Oil'!$B$10</f>
        <v>8.8957746271921723E-6</v>
      </c>
    </row>
    <row r="15" spans="1:6" x14ac:dyDescent="0.45">
      <c r="A15" s="11" t="s">
        <v>322</v>
      </c>
      <c r="B15" s="11">
        <v>0</v>
      </c>
      <c r="C15" s="9">
        <f>'Heavy Fuel Oil'!$B$3</f>
        <v>1.7309999999999999E-5</v>
      </c>
      <c r="D15" s="11">
        <v>0</v>
      </c>
      <c r="E15" s="11">
        <v>0</v>
      </c>
      <c r="F15" s="9">
        <f>'Heavy Fuel Oil'!$B$3</f>
        <v>1.7309999999999999E-5</v>
      </c>
    </row>
    <row r="16" spans="1:6" x14ac:dyDescent="0.45">
      <c r="A16" s="11" t="s">
        <v>323</v>
      </c>
      <c r="B16" s="11">
        <v>0</v>
      </c>
      <c r="C16" s="11">
        <v>0</v>
      </c>
      <c r="D16" s="9">
        <f>LPG!$B$8</f>
        <v>1.3668976745037843E-5</v>
      </c>
      <c r="E16" s="9">
        <f>LPG!$B$8</f>
        <v>1.3668976745037843E-5</v>
      </c>
      <c r="F16" s="9">
        <f>LPG!$B$8</f>
        <v>1.3668976745037843E-5</v>
      </c>
    </row>
    <row r="17" spans="1:6" x14ac:dyDescent="0.45">
      <c r="A17" s="11" t="s">
        <v>734</v>
      </c>
      <c r="B17" s="11">
        <v>0</v>
      </c>
      <c r="C17" s="9">
        <f>'Municipal Solid Waste'!$B$5</f>
        <v>2.0261479263456279E-6</v>
      </c>
      <c r="D17" s="11">
        <v>0</v>
      </c>
      <c r="E17" s="11">
        <v>0</v>
      </c>
      <c r="F17" s="9">
        <f>'Municipal Solid Waste'!$B$5</f>
        <v>2.0261479263456279E-6</v>
      </c>
    </row>
    <row r="18" spans="1:6" x14ac:dyDescent="0.45">
      <c r="A18" s="92"/>
    </row>
    <row r="39" spans="1:5" x14ac:dyDescent="0.45">
      <c r="A39" s="92" t="s">
        <v>628</v>
      </c>
    </row>
    <row r="40" spans="1:5" x14ac:dyDescent="0.45">
      <c r="A40" s="92" t="s">
        <v>735</v>
      </c>
    </row>
    <row r="44" spans="1:5" x14ac:dyDescent="0.45">
      <c r="E44" s="92" t="s">
        <v>628</v>
      </c>
    </row>
    <row r="45" spans="1:5" x14ac:dyDescent="0.45">
      <c r="E45" s="92" t="s">
        <v>736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I160"/>
  <sheetViews>
    <sheetView workbookViewId="0"/>
    <sheetView workbookViewId="1"/>
  </sheetViews>
  <sheetFormatPr defaultColWidth="9" defaultRowHeight="15" customHeight="1" x14ac:dyDescent="0.45"/>
  <cols>
    <col min="1" max="1" width="19.3984375" style="11" bestFit="1" customWidth="1"/>
    <col min="2" max="2" width="42.73046875" style="11" customWidth="1"/>
    <col min="3" max="16384" width="9" style="11"/>
  </cols>
  <sheetData>
    <row r="1" spans="1:35" ht="15" customHeight="1" thickBot="1" x14ac:dyDescent="0.5">
      <c r="B1" s="40" t="s">
        <v>278</v>
      </c>
      <c r="C1" s="41">
        <v>2019</v>
      </c>
      <c r="D1" s="41">
        <v>2020</v>
      </c>
      <c r="E1" s="41">
        <v>2021</v>
      </c>
      <c r="F1" s="41">
        <v>2022</v>
      </c>
      <c r="G1" s="41">
        <v>2023</v>
      </c>
      <c r="H1" s="41">
        <v>2024</v>
      </c>
      <c r="I1" s="41">
        <v>2025</v>
      </c>
      <c r="J1" s="41">
        <v>2026</v>
      </c>
      <c r="K1" s="41">
        <v>2027</v>
      </c>
      <c r="L1" s="41">
        <v>2028</v>
      </c>
      <c r="M1" s="41">
        <v>2029</v>
      </c>
      <c r="N1" s="41">
        <v>2030</v>
      </c>
      <c r="O1" s="41">
        <v>2031</v>
      </c>
      <c r="P1" s="41">
        <v>2032</v>
      </c>
      <c r="Q1" s="41">
        <v>2033</v>
      </c>
      <c r="R1" s="41">
        <v>2034</v>
      </c>
      <c r="S1" s="41">
        <v>2035</v>
      </c>
      <c r="T1" s="41">
        <v>2036</v>
      </c>
      <c r="U1" s="41">
        <v>2037</v>
      </c>
      <c r="V1" s="41">
        <v>2038</v>
      </c>
      <c r="W1" s="41">
        <v>2039</v>
      </c>
      <c r="X1" s="41">
        <v>2040</v>
      </c>
      <c r="Y1" s="41">
        <v>2041</v>
      </c>
      <c r="Z1" s="41">
        <v>2042</v>
      </c>
      <c r="AA1" s="41">
        <v>2043</v>
      </c>
      <c r="AB1" s="41">
        <v>2044</v>
      </c>
      <c r="AC1" s="41">
        <v>2045</v>
      </c>
      <c r="AD1" s="41">
        <v>2046</v>
      </c>
      <c r="AE1" s="41">
        <v>2047</v>
      </c>
      <c r="AF1" s="41">
        <v>2048</v>
      </c>
      <c r="AG1" s="41">
        <v>2049</v>
      </c>
      <c r="AH1" s="41">
        <v>2050</v>
      </c>
    </row>
    <row r="2" spans="1:35" ht="15" customHeight="1" thickTop="1" x14ac:dyDescent="0.45">
      <c r="C2" s="25"/>
      <c r="D2" s="25"/>
      <c r="E2" s="25"/>
      <c r="F2" s="25"/>
      <c r="G2" s="25"/>
    </row>
    <row r="3" spans="1:35" ht="15" customHeight="1" x14ac:dyDescent="0.45">
      <c r="C3" s="25" t="s">
        <v>60</v>
      </c>
      <c r="D3" s="25" t="s">
        <v>279</v>
      </c>
      <c r="E3" s="25"/>
      <c r="F3" s="25"/>
      <c r="G3" s="25"/>
    </row>
    <row r="4" spans="1:35" ht="15" customHeight="1" x14ac:dyDescent="0.45">
      <c r="C4" s="25" t="s">
        <v>59</v>
      </c>
      <c r="D4" s="25" t="s">
        <v>280</v>
      </c>
      <c r="E4" s="25"/>
      <c r="F4" s="25"/>
      <c r="G4" s="25" t="s">
        <v>58</v>
      </c>
    </row>
    <row r="5" spans="1:35" ht="15" customHeight="1" x14ac:dyDescent="0.45">
      <c r="C5" s="25" t="s">
        <v>57</v>
      </c>
      <c r="D5" s="25" t="s">
        <v>281</v>
      </c>
      <c r="E5" s="25"/>
      <c r="F5" s="25"/>
      <c r="G5" s="25"/>
    </row>
    <row r="6" spans="1:35" ht="15" customHeight="1" x14ac:dyDescent="0.45">
      <c r="C6" s="25" t="s">
        <v>56</v>
      </c>
      <c r="D6" s="25"/>
      <c r="E6" s="25" t="s">
        <v>282</v>
      </c>
      <c r="F6" s="25"/>
      <c r="G6" s="25"/>
    </row>
    <row r="10" spans="1:35" ht="15" customHeight="1" x14ac:dyDescent="0.5">
      <c r="A10" s="26" t="s">
        <v>155</v>
      </c>
      <c r="B10" s="42" t="s">
        <v>0</v>
      </c>
    </row>
    <row r="11" spans="1:35" ht="15" customHeight="1" x14ac:dyDescent="0.45">
      <c r="B11" s="40" t="s">
        <v>283</v>
      </c>
    </row>
    <row r="12" spans="1:35" ht="15" customHeight="1" x14ac:dyDescent="0.45">
      <c r="B12" s="4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 t="s">
        <v>284</v>
      </c>
    </row>
    <row r="13" spans="1:35" ht="15" customHeight="1" thickBot="1" x14ac:dyDescent="0.5">
      <c r="B13" s="41" t="s">
        <v>2</v>
      </c>
      <c r="C13" s="41">
        <v>2019</v>
      </c>
      <c r="D13" s="41">
        <v>2020</v>
      </c>
      <c r="E13" s="41">
        <v>2021</v>
      </c>
      <c r="F13" s="41">
        <v>2022</v>
      </c>
      <c r="G13" s="41">
        <v>2023</v>
      </c>
      <c r="H13" s="41">
        <v>2024</v>
      </c>
      <c r="I13" s="41">
        <v>2025</v>
      </c>
      <c r="J13" s="41">
        <v>2026</v>
      </c>
      <c r="K13" s="41">
        <v>2027</v>
      </c>
      <c r="L13" s="41">
        <v>2028</v>
      </c>
      <c r="M13" s="41">
        <v>2029</v>
      </c>
      <c r="N13" s="41">
        <v>2030</v>
      </c>
      <c r="O13" s="41">
        <v>2031</v>
      </c>
      <c r="P13" s="41">
        <v>2032</v>
      </c>
      <c r="Q13" s="41">
        <v>2033</v>
      </c>
      <c r="R13" s="41">
        <v>2034</v>
      </c>
      <c r="S13" s="41">
        <v>2035</v>
      </c>
      <c r="T13" s="41">
        <v>2036</v>
      </c>
      <c r="U13" s="41">
        <v>2037</v>
      </c>
      <c r="V13" s="41">
        <v>2038</v>
      </c>
      <c r="W13" s="41">
        <v>2039</v>
      </c>
      <c r="X13" s="41">
        <v>2040</v>
      </c>
      <c r="Y13" s="41">
        <v>2041</v>
      </c>
      <c r="Z13" s="41">
        <v>2042</v>
      </c>
      <c r="AA13" s="41">
        <v>2043</v>
      </c>
      <c r="AB13" s="41">
        <v>2044</v>
      </c>
      <c r="AC13" s="41">
        <v>2045</v>
      </c>
      <c r="AD13" s="41">
        <v>2046</v>
      </c>
      <c r="AE13" s="41">
        <v>2047</v>
      </c>
      <c r="AF13" s="41">
        <v>2048</v>
      </c>
      <c r="AG13" s="41">
        <v>2049</v>
      </c>
      <c r="AH13" s="41">
        <v>2050</v>
      </c>
      <c r="AI13" s="41">
        <v>2050</v>
      </c>
    </row>
    <row r="14" spans="1:35" ht="15" customHeight="1" thickTop="1" x14ac:dyDescent="0.45"/>
    <row r="15" spans="1:35" ht="15" customHeight="1" x14ac:dyDescent="0.45">
      <c r="B15" s="43" t="s">
        <v>3</v>
      </c>
    </row>
    <row r="16" spans="1:35" ht="15" customHeight="1" x14ac:dyDescent="0.45">
      <c r="A16" s="26" t="s">
        <v>154</v>
      </c>
      <c r="B16" s="44" t="s">
        <v>4</v>
      </c>
      <c r="C16" s="45">
        <v>21.37</v>
      </c>
      <c r="D16" s="45">
        <v>21.1</v>
      </c>
      <c r="E16" s="45">
        <v>21.47</v>
      </c>
      <c r="F16" s="45">
        <v>22.18</v>
      </c>
      <c r="G16" s="45">
        <v>22.88</v>
      </c>
      <c r="H16" s="45">
        <v>23.65</v>
      </c>
      <c r="I16" s="45">
        <v>24.63</v>
      </c>
      <c r="J16" s="45">
        <v>25.69</v>
      </c>
      <c r="K16" s="45">
        <v>26.54</v>
      </c>
      <c r="L16" s="45">
        <v>27.19</v>
      </c>
      <c r="M16" s="45">
        <v>27.65</v>
      </c>
      <c r="N16" s="45">
        <v>28.04</v>
      </c>
      <c r="O16" s="45">
        <v>28.19</v>
      </c>
      <c r="P16" s="45">
        <v>28.35</v>
      </c>
      <c r="Q16" s="45">
        <v>28.67</v>
      </c>
      <c r="R16" s="45">
        <v>29</v>
      </c>
      <c r="S16" s="45">
        <v>29.37</v>
      </c>
      <c r="T16" s="45">
        <v>29.78</v>
      </c>
      <c r="U16" s="45">
        <v>30.23</v>
      </c>
      <c r="V16" s="45">
        <v>30.69</v>
      </c>
      <c r="W16" s="45">
        <v>31.13</v>
      </c>
      <c r="X16" s="45">
        <v>31.54</v>
      </c>
      <c r="Y16" s="45">
        <v>31.93</v>
      </c>
      <c r="Z16" s="45">
        <v>32.409999999999997</v>
      </c>
      <c r="AA16" s="45">
        <v>32.85</v>
      </c>
      <c r="AB16" s="45">
        <v>33.28</v>
      </c>
      <c r="AC16" s="45">
        <v>33.71</v>
      </c>
      <c r="AD16" s="45">
        <v>34.119999999999997</v>
      </c>
      <c r="AE16" s="45">
        <v>34.6</v>
      </c>
      <c r="AF16" s="45">
        <v>35.1</v>
      </c>
      <c r="AG16" s="45">
        <v>35.56</v>
      </c>
      <c r="AH16" s="45">
        <v>36</v>
      </c>
      <c r="AI16" s="46">
        <v>1.7000000000000001E-2</v>
      </c>
    </row>
    <row r="17" spans="1:35" ht="15" customHeight="1" x14ac:dyDescent="0.45">
      <c r="A17" s="26" t="s">
        <v>153</v>
      </c>
      <c r="B17" s="44" t="s">
        <v>5</v>
      </c>
      <c r="C17" s="45">
        <v>21.89</v>
      </c>
      <c r="D17" s="45">
        <v>21.3</v>
      </c>
      <c r="E17" s="45">
        <v>21.63</v>
      </c>
      <c r="F17" s="45">
        <v>22.21</v>
      </c>
      <c r="G17" s="45">
        <v>22.61</v>
      </c>
      <c r="H17" s="45">
        <v>23.27</v>
      </c>
      <c r="I17" s="45">
        <v>23.71</v>
      </c>
      <c r="J17" s="45">
        <v>24.07</v>
      </c>
      <c r="K17" s="45">
        <v>24.1</v>
      </c>
      <c r="L17" s="45">
        <v>24.44</v>
      </c>
      <c r="M17" s="45">
        <v>24.64</v>
      </c>
      <c r="N17" s="45">
        <v>24.76</v>
      </c>
      <c r="O17" s="45">
        <v>25.03</v>
      </c>
      <c r="P17" s="45">
        <v>25.2</v>
      </c>
      <c r="Q17" s="45">
        <v>25.52</v>
      </c>
      <c r="R17" s="45">
        <v>25.74</v>
      </c>
      <c r="S17" s="45">
        <v>25.95</v>
      </c>
      <c r="T17" s="45">
        <v>26.19</v>
      </c>
      <c r="U17" s="45">
        <v>26.35</v>
      </c>
      <c r="V17" s="45">
        <v>26.56</v>
      </c>
      <c r="W17" s="45">
        <v>26.78</v>
      </c>
      <c r="X17" s="45">
        <v>26.79</v>
      </c>
      <c r="Y17" s="45">
        <v>26.98</v>
      </c>
      <c r="Z17" s="45">
        <v>27.35</v>
      </c>
      <c r="AA17" s="45">
        <v>27.51</v>
      </c>
      <c r="AB17" s="45">
        <v>27.71</v>
      </c>
      <c r="AC17" s="45">
        <v>28.06</v>
      </c>
      <c r="AD17" s="45">
        <v>28.11</v>
      </c>
      <c r="AE17" s="45">
        <v>28.36</v>
      </c>
      <c r="AF17" s="45">
        <v>28.63</v>
      </c>
      <c r="AG17" s="45">
        <v>28.81</v>
      </c>
      <c r="AH17" s="45">
        <v>28.94</v>
      </c>
      <c r="AI17" s="46">
        <v>8.9999999999999993E-3</v>
      </c>
    </row>
    <row r="18" spans="1:35" ht="15" customHeight="1" x14ac:dyDescent="0.45">
      <c r="A18" s="26" t="s">
        <v>152</v>
      </c>
      <c r="B18" s="44" t="s">
        <v>6</v>
      </c>
      <c r="C18" s="45">
        <v>10.4</v>
      </c>
      <c r="D18" s="45">
        <v>10.01</v>
      </c>
      <c r="E18" s="45">
        <v>10.14</v>
      </c>
      <c r="F18" s="45">
        <v>10.06</v>
      </c>
      <c r="G18" s="45">
        <v>10.029999999999999</v>
      </c>
      <c r="H18" s="45">
        <v>10.06</v>
      </c>
      <c r="I18" s="45">
        <v>10.19</v>
      </c>
      <c r="J18" s="45">
        <v>10.38</v>
      </c>
      <c r="K18" s="45">
        <v>10.54</v>
      </c>
      <c r="L18" s="45">
        <v>10.65</v>
      </c>
      <c r="M18" s="45">
        <v>10.71</v>
      </c>
      <c r="N18" s="45">
        <v>10.98</v>
      </c>
      <c r="O18" s="45">
        <v>10.98</v>
      </c>
      <c r="P18" s="45">
        <v>11.02</v>
      </c>
      <c r="Q18" s="45">
        <v>11.16</v>
      </c>
      <c r="R18" s="45">
        <v>11.24</v>
      </c>
      <c r="S18" s="45">
        <v>11.27</v>
      </c>
      <c r="T18" s="45">
        <v>11.28</v>
      </c>
      <c r="U18" s="45">
        <v>11.35</v>
      </c>
      <c r="V18" s="45">
        <v>11.41</v>
      </c>
      <c r="W18" s="45">
        <v>11.45</v>
      </c>
      <c r="X18" s="45">
        <v>11.48</v>
      </c>
      <c r="Y18" s="45">
        <v>11.52</v>
      </c>
      <c r="Z18" s="45">
        <v>11.56</v>
      </c>
      <c r="AA18" s="45">
        <v>11.6</v>
      </c>
      <c r="AB18" s="45">
        <v>11.63</v>
      </c>
      <c r="AC18" s="45">
        <v>11.69</v>
      </c>
      <c r="AD18" s="45">
        <v>11.75</v>
      </c>
      <c r="AE18" s="45">
        <v>11.82</v>
      </c>
      <c r="AF18" s="45">
        <v>11.87</v>
      </c>
      <c r="AG18" s="45">
        <v>11.94</v>
      </c>
      <c r="AH18" s="45">
        <v>12</v>
      </c>
      <c r="AI18" s="46">
        <v>5.0000000000000001E-3</v>
      </c>
    </row>
    <row r="19" spans="1:35" ht="15" customHeight="1" x14ac:dyDescent="0.45">
      <c r="A19" s="26" t="s">
        <v>151</v>
      </c>
      <c r="B19" s="44" t="s">
        <v>7</v>
      </c>
      <c r="C19" s="45">
        <v>36.81</v>
      </c>
      <c r="D19" s="45">
        <v>36.33</v>
      </c>
      <c r="E19" s="45">
        <v>36.520000000000003</v>
      </c>
      <c r="F19" s="45">
        <v>36.57</v>
      </c>
      <c r="G19" s="45">
        <v>36.770000000000003</v>
      </c>
      <c r="H19" s="45">
        <v>37.159999999999997</v>
      </c>
      <c r="I19" s="45">
        <v>37.69</v>
      </c>
      <c r="J19" s="45">
        <v>38.17</v>
      </c>
      <c r="K19" s="45">
        <v>38.43</v>
      </c>
      <c r="L19" s="45">
        <v>38.380000000000003</v>
      </c>
      <c r="M19" s="45">
        <v>38.25</v>
      </c>
      <c r="N19" s="45">
        <v>38.270000000000003</v>
      </c>
      <c r="O19" s="45">
        <v>38.19</v>
      </c>
      <c r="P19" s="45">
        <v>38.1</v>
      </c>
      <c r="Q19" s="45">
        <v>38.229999999999997</v>
      </c>
      <c r="R19" s="45">
        <v>38.28</v>
      </c>
      <c r="S19" s="45">
        <v>38.1</v>
      </c>
      <c r="T19" s="45">
        <v>37.99</v>
      </c>
      <c r="U19" s="45">
        <v>37.869999999999997</v>
      </c>
      <c r="V19" s="45">
        <v>37.909999999999997</v>
      </c>
      <c r="W19" s="45">
        <v>37.799999999999997</v>
      </c>
      <c r="X19" s="45">
        <v>37.64</v>
      </c>
      <c r="Y19" s="45">
        <v>37.57</v>
      </c>
      <c r="Z19" s="45">
        <v>37.46</v>
      </c>
      <c r="AA19" s="45">
        <v>37.36</v>
      </c>
      <c r="AB19" s="45">
        <v>37.35</v>
      </c>
      <c r="AC19" s="45">
        <v>37.28</v>
      </c>
      <c r="AD19" s="45">
        <v>37.159999999999997</v>
      </c>
      <c r="AE19" s="45">
        <v>37.14</v>
      </c>
      <c r="AF19" s="45">
        <v>37.03</v>
      </c>
      <c r="AG19" s="45">
        <v>36.83</v>
      </c>
      <c r="AH19" s="45">
        <v>36.68</v>
      </c>
      <c r="AI19" s="46">
        <v>0</v>
      </c>
    </row>
    <row r="21" spans="1:35" ht="15" customHeight="1" x14ac:dyDescent="0.45">
      <c r="B21" s="43" t="s">
        <v>8</v>
      </c>
    </row>
    <row r="22" spans="1:35" ht="15" customHeight="1" x14ac:dyDescent="0.45">
      <c r="A22" s="26" t="s">
        <v>150</v>
      </c>
      <c r="B22" s="44" t="s">
        <v>4</v>
      </c>
      <c r="C22" s="45">
        <v>17.53</v>
      </c>
      <c r="D22" s="45">
        <v>16.46</v>
      </c>
      <c r="E22" s="45">
        <v>16.899999999999999</v>
      </c>
      <c r="F22" s="45">
        <v>17.64</v>
      </c>
      <c r="G22" s="45">
        <v>18.149999999999999</v>
      </c>
      <c r="H22" s="45">
        <v>18.71</v>
      </c>
      <c r="I22" s="45">
        <v>19.489999999999998</v>
      </c>
      <c r="J22" s="45">
        <v>20.25</v>
      </c>
      <c r="K22" s="45">
        <v>20.67</v>
      </c>
      <c r="L22" s="45">
        <v>20.92</v>
      </c>
      <c r="M22" s="45">
        <v>21.03</v>
      </c>
      <c r="N22" s="45">
        <v>21.18</v>
      </c>
      <c r="O22" s="45">
        <v>21.19</v>
      </c>
      <c r="P22" s="45">
        <v>21.27</v>
      </c>
      <c r="Q22" s="45">
        <v>21.56</v>
      </c>
      <c r="R22" s="45">
        <v>21.81</v>
      </c>
      <c r="S22" s="45">
        <v>22.07</v>
      </c>
      <c r="T22" s="45">
        <v>22.36</v>
      </c>
      <c r="U22" s="45">
        <v>22.67</v>
      </c>
      <c r="V22" s="45">
        <v>22.97</v>
      </c>
      <c r="W22" s="45">
        <v>23.23</v>
      </c>
      <c r="X22" s="45">
        <v>23.46</v>
      </c>
      <c r="Y22" s="45">
        <v>23.68</v>
      </c>
      <c r="Z22" s="45">
        <v>24.02</v>
      </c>
      <c r="AA22" s="45">
        <v>24.28</v>
      </c>
      <c r="AB22" s="45">
        <v>24.53</v>
      </c>
      <c r="AC22" s="45">
        <v>24.79</v>
      </c>
      <c r="AD22" s="45">
        <v>25.03</v>
      </c>
      <c r="AE22" s="45">
        <v>25.35</v>
      </c>
      <c r="AF22" s="45">
        <v>25.68</v>
      </c>
      <c r="AG22" s="45">
        <v>25.94</v>
      </c>
      <c r="AH22" s="45">
        <v>26.18</v>
      </c>
      <c r="AI22" s="46">
        <v>1.2999999999999999E-2</v>
      </c>
    </row>
    <row r="23" spans="1:35" ht="15" customHeight="1" x14ac:dyDescent="0.45">
      <c r="A23" s="26" t="s">
        <v>149</v>
      </c>
      <c r="B23" s="44" t="s">
        <v>5</v>
      </c>
      <c r="C23" s="45">
        <v>21.97</v>
      </c>
      <c r="D23" s="45">
        <v>21.38</v>
      </c>
      <c r="E23" s="45">
        <v>20.73</v>
      </c>
      <c r="F23" s="45">
        <v>20.32</v>
      </c>
      <c r="G23" s="45">
        <v>19.739999999999998</v>
      </c>
      <c r="H23" s="45">
        <v>19.41</v>
      </c>
      <c r="I23" s="45">
        <v>18.84</v>
      </c>
      <c r="J23" s="45">
        <v>19.22</v>
      </c>
      <c r="K23" s="45">
        <v>19.260000000000002</v>
      </c>
      <c r="L23" s="45">
        <v>19.600000000000001</v>
      </c>
      <c r="M23" s="45">
        <v>19.809999999999999</v>
      </c>
      <c r="N23" s="45">
        <v>20.23</v>
      </c>
      <c r="O23" s="45">
        <v>20.5</v>
      </c>
      <c r="P23" s="45">
        <v>20.67</v>
      </c>
      <c r="Q23" s="45">
        <v>21.06</v>
      </c>
      <c r="R23" s="45">
        <v>21.27</v>
      </c>
      <c r="S23" s="45">
        <v>21.49</v>
      </c>
      <c r="T23" s="45">
        <v>21.75</v>
      </c>
      <c r="U23" s="45">
        <v>21.9</v>
      </c>
      <c r="V23" s="45">
        <v>22.11</v>
      </c>
      <c r="W23" s="45">
        <v>22.35</v>
      </c>
      <c r="X23" s="45">
        <v>22.36</v>
      </c>
      <c r="Y23" s="45">
        <v>22.56</v>
      </c>
      <c r="Z23" s="45">
        <v>22.93</v>
      </c>
      <c r="AA23" s="45">
        <v>23.1</v>
      </c>
      <c r="AB23" s="45">
        <v>23.3</v>
      </c>
      <c r="AC23" s="45">
        <v>23.67</v>
      </c>
      <c r="AD23" s="45">
        <v>23.72</v>
      </c>
      <c r="AE23" s="45">
        <v>23.99</v>
      </c>
      <c r="AF23" s="45">
        <v>24.26</v>
      </c>
      <c r="AG23" s="45">
        <v>24.45</v>
      </c>
      <c r="AH23" s="45">
        <v>24.6</v>
      </c>
      <c r="AI23" s="46">
        <v>4.0000000000000001E-3</v>
      </c>
    </row>
    <row r="24" spans="1:35" ht="15" customHeight="1" x14ac:dyDescent="0.45">
      <c r="A24" s="26" t="s">
        <v>148</v>
      </c>
      <c r="B24" s="44" t="s">
        <v>10</v>
      </c>
      <c r="C24" s="45">
        <v>6.36</v>
      </c>
      <c r="D24" s="45">
        <v>3.62</v>
      </c>
      <c r="E24" s="45">
        <v>5.09</v>
      </c>
      <c r="F24" s="45">
        <v>6.3</v>
      </c>
      <c r="G24" s="45">
        <v>7.47</v>
      </c>
      <c r="H24" s="45">
        <v>8.75</v>
      </c>
      <c r="I24" s="45">
        <v>10.1</v>
      </c>
      <c r="J24" s="45">
        <v>10.09</v>
      </c>
      <c r="K24" s="45">
        <v>10.46</v>
      </c>
      <c r="L24" s="45">
        <v>10.39</v>
      </c>
      <c r="M24" s="45">
        <v>10.83</v>
      </c>
      <c r="N24" s="45">
        <v>10.98</v>
      </c>
      <c r="O24" s="45">
        <v>11.3</v>
      </c>
      <c r="P24" s="45">
        <v>11.4</v>
      </c>
      <c r="Q24" s="45">
        <v>11.66</v>
      </c>
      <c r="R24" s="45">
        <v>11.76</v>
      </c>
      <c r="S24" s="45">
        <v>12</v>
      </c>
      <c r="T24" s="45">
        <v>12.23</v>
      </c>
      <c r="U24" s="45">
        <v>12.36</v>
      </c>
      <c r="V24" s="45">
        <v>12.55</v>
      </c>
      <c r="W24" s="45">
        <v>12.85</v>
      </c>
      <c r="X24" s="45">
        <v>13.17</v>
      </c>
      <c r="Y24" s="45">
        <v>13.49</v>
      </c>
      <c r="Z24" s="45">
        <v>13.69</v>
      </c>
      <c r="AA24" s="45">
        <v>13.91</v>
      </c>
      <c r="AB24" s="45">
        <v>14.06</v>
      </c>
      <c r="AC24" s="45">
        <v>14.14</v>
      </c>
      <c r="AD24" s="45">
        <v>14.48</v>
      </c>
      <c r="AE24" s="45">
        <v>14.52</v>
      </c>
      <c r="AF24" s="45">
        <v>14.68</v>
      </c>
      <c r="AG24" s="45">
        <v>14.89</v>
      </c>
      <c r="AH24" s="45">
        <v>15.22</v>
      </c>
      <c r="AI24" s="46">
        <v>2.9000000000000001E-2</v>
      </c>
    </row>
    <row r="25" spans="1:35" ht="15" customHeight="1" x14ac:dyDescent="0.45">
      <c r="A25" s="26" t="s">
        <v>147</v>
      </c>
      <c r="B25" s="44" t="s">
        <v>6</v>
      </c>
      <c r="C25" s="45">
        <v>7.52</v>
      </c>
      <c r="D25" s="45">
        <v>7.16</v>
      </c>
      <c r="E25" s="45">
        <v>7.3</v>
      </c>
      <c r="F25" s="45">
        <v>7.32</v>
      </c>
      <c r="G25" s="45">
        <v>7.38</v>
      </c>
      <c r="H25" s="45">
        <v>7.5</v>
      </c>
      <c r="I25" s="45">
        <v>7.72</v>
      </c>
      <c r="J25" s="45">
        <v>7.86</v>
      </c>
      <c r="K25" s="45">
        <v>7.99</v>
      </c>
      <c r="L25" s="45">
        <v>8.06</v>
      </c>
      <c r="M25" s="45">
        <v>8.08</v>
      </c>
      <c r="N25" s="45">
        <v>8.25</v>
      </c>
      <c r="O25" s="45">
        <v>8.2200000000000006</v>
      </c>
      <c r="P25" s="45">
        <v>8.24</v>
      </c>
      <c r="Q25" s="45">
        <v>8.34</v>
      </c>
      <c r="R25" s="45">
        <v>8.4</v>
      </c>
      <c r="S25" s="45">
        <v>8.41</v>
      </c>
      <c r="T25" s="45">
        <v>8.4</v>
      </c>
      <c r="U25" s="45">
        <v>8.4499999999999993</v>
      </c>
      <c r="V25" s="45">
        <v>8.49</v>
      </c>
      <c r="W25" s="45">
        <v>8.51</v>
      </c>
      <c r="X25" s="45">
        <v>8.52</v>
      </c>
      <c r="Y25" s="45">
        <v>8.5500000000000007</v>
      </c>
      <c r="Z25" s="45">
        <v>8.58</v>
      </c>
      <c r="AA25" s="45">
        <v>8.6</v>
      </c>
      <c r="AB25" s="45">
        <v>8.6199999999999992</v>
      </c>
      <c r="AC25" s="45">
        <v>8.66</v>
      </c>
      <c r="AD25" s="45">
        <v>8.6999999999999993</v>
      </c>
      <c r="AE25" s="45">
        <v>8.76</v>
      </c>
      <c r="AF25" s="45">
        <v>8.7899999999999991</v>
      </c>
      <c r="AG25" s="45">
        <v>8.85</v>
      </c>
      <c r="AH25" s="45">
        <v>8.89</v>
      </c>
      <c r="AI25" s="46">
        <v>5.0000000000000001E-3</v>
      </c>
    </row>
    <row r="26" spans="1:35" ht="15" customHeight="1" x14ac:dyDescent="0.45">
      <c r="A26" s="26" t="s">
        <v>146</v>
      </c>
      <c r="B26" s="44" t="s">
        <v>7</v>
      </c>
      <c r="C26" s="45">
        <v>30.83</v>
      </c>
      <c r="D26" s="45">
        <v>30.22</v>
      </c>
      <c r="E26" s="45">
        <v>29.92</v>
      </c>
      <c r="F26" s="45">
        <v>29.87</v>
      </c>
      <c r="G26" s="45">
        <v>29.84</v>
      </c>
      <c r="H26" s="45">
        <v>30.01</v>
      </c>
      <c r="I26" s="45">
        <v>30.44</v>
      </c>
      <c r="J26" s="45">
        <v>30.81</v>
      </c>
      <c r="K26" s="45">
        <v>30.94</v>
      </c>
      <c r="L26" s="45">
        <v>30.75</v>
      </c>
      <c r="M26" s="45">
        <v>30.49</v>
      </c>
      <c r="N26" s="45">
        <v>30.43</v>
      </c>
      <c r="O26" s="45">
        <v>30.25</v>
      </c>
      <c r="P26" s="45">
        <v>30</v>
      </c>
      <c r="Q26" s="45">
        <v>30.09</v>
      </c>
      <c r="R26" s="45">
        <v>30.07</v>
      </c>
      <c r="S26" s="45">
        <v>29.83</v>
      </c>
      <c r="T26" s="45">
        <v>29.7</v>
      </c>
      <c r="U26" s="45">
        <v>29.54</v>
      </c>
      <c r="V26" s="45">
        <v>29.59</v>
      </c>
      <c r="W26" s="45">
        <v>29.46</v>
      </c>
      <c r="X26" s="45">
        <v>29.24</v>
      </c>
      <c r="Y26" s="45">
        <v>29.18</v>
      </c>
      <c r="Z26" s="45">
        <v>29.1</v>
      </c>
      <c r="AA26" s="45">
        <v>28.94</v>
      </c>
      <c r="AB26" s="45">
        <v>28.92</v>
      </c>
      <c r="AC26" s="45">
        <v>28.82</v>
      </c>
      <c r="AD26" s="45">
        <v>28.69</v>
      </c>
      <c r="AE26" s="45">
        <v>28.68</v>
      </c>
      <c r="AF26" s="45">
        <v>28.56</v>
      </c>
      <c r="AG26" s="45">
        <v>28.39</v>
      </c>
      <c r="AH26" s="45">
        <v>28.27</v>
      </c>
      <c r="AI26" s="46">
        <v>-3.0000000000000001E-3</v>
      </c>
    </row>
    <row r="28" spans="1:35" ht="15" customHeight="1" x14ac:dyDescent="0.45">
      <c r="B28" s="43" t="s">
        <v>9</v>
      </c>
    </row>
    <row r="29" spans="1:35" ht="15" customHeight="1" x14ac:dyDescent="0.45">
      <c r="A29" s="26" t="s">
        <v>145</v>
      </c>
      <c r="B29" s="44" t="s">
        <v>4</v>
      </c>
      <c r="C29" s="45">
        <v>12.66</v>
      </c>
      <c r="D29" s="45">
        <v>11.56</v>
      </c>
      <c r="E29" s="45">
        <v>12.12</v>
      </c>
      <c r="F29" s="45">
        <v>12.9</v>
      </c>
      <c r="G29" s="45">
        <v>13.38</v>
      </c>
      <c r="H29" s="45">
        <v>13.92</v>
      </c>
      <c r="I29" s="45">
        <v>14.72</v>
      </c>
      <c r="J29" s="45">
        <v>15.49</v>
      </c>
      <c r="K29" s="45">
        <v>15.87</v>
      </c>
      <c r="L29" s="45">
        <v>16.09</v>
      </c>
      <c r="M29" s="45">
        <v>16.190000000000001</v>
      </c>
      <c r="N29" s="45">
        <v>16.11</v>
      </c>
      <c r="O29" s="45">
        <v>16.13</v>
      </c>
      <c r="P29" s="45">
        <v>16.22</v>
      </c>
      <c r="Q29" s="45">
        <v>16.52</v>
      </c>
      <c r="R29" s="45">
        <v>16.78</v>
      </c>
      <c r="S29" s="45">
        <v>17.04</v>
      </c>
      <c r="T29" s="45">
        <v>17.350000000000001</v>
      </c>
      <c r="U29" s="45">
        <v>17.68</v>
      </c>
      <c r="V29" s="45">
        <v>17.98</v>
      </c>
      <c r="W29" s="45">
        <v>18.260000000000002</v>
      </c>
      <c r="X29" s="45">
        <v>18.5</v>
      </c>
      <c r="Y29" s="45">
        <v>18.73</v>
      </c>
      <c r="Z29" s="45">
        <v>19.100000000000001</v>
      </c>
      <c r="AA29" s="45">
        <v>19.37</v>
      </c>
      <c r="AB29" s="45">
        <v>19.64</v>
      </c>
      <c r="AC29" s="45">
        <v>19.920000000000002</v>
      </c>
      <c r="AD29" s="45">
        <v>20.18</v>
      </c>
      <c r="AE29" s="45">
        <v>20.54</v>
      </c>
      <c r="AF29" s="45">
        <v>20.9</v>
      </c>
      <c r="AG29" s="45">
        <v>21.17</v>
      </c>
      <c r="AH29" s="45">
        <v>21.42</v>
      </c>
      <c r="AI29" s="46">
        <v>1.7000000000000001E-2</v>
      </c>
    </row>
    <row r="30" spans="1:35" ht="15" customHeight="1" x14ac:dyDescent="0.45">
      <c r="A30" s="26" t="s">
        <v>144</v>
      </c>
      <c r="B30" s="44" t="s">
        <v>5</v>
      </c>
      <c r="C30" s="45">
        <v>21.89</v>
      </c>
      <c r="D30" s="45">
        <v>21.3</v>
      </c>
      <c r="E30" s="45">
        <v>20.68</v>
      </c>
      <c r="F30" s="45">
        <v>20.29</v>
      </c>
      <c r="G30" s="45">
        <v>19.72</v>
      </c>
      <c r="H30" s="45">
        <v>19.420000000000002</v>
      </c>
      <c r="I30" s="45">
        <v>18.850000000000001</v>
      </c>
      <c r="J30" s="45">
        <v>19.25</v>
      </c>
      <c r="K30" s="45">
        <v>19.3</v>
      </c>
      <c r="L30" s="45">
        <v>19.649999999999999</v>
      </c>
      <c r="M30" s="45">
        <v>19.86</v>
      </c>
      <c r="N30" s="45">
        <v>19.989999999999998</v>
      </c>
      <c r="O30" s="45">
        <v>20.260000000000002</v>
      </c>
      <c r="P30" s="45">
        <v>20.440000000000001</v>
      </c>
      <c r="Q30" s="45">
        <v>20.8</v>
      </c>
      <c r="R30" s="45">
        <v>21.01</v>
      </c>
      <c r="S30" s="45">
        <v>21.24</v>
      </c>
      <c r="T30" s="45">
        <v>21.5</v>
      </c>
      <c r="U30" s="45">
        <v>21.65</v>
      </c>
      <c r="V30" s="45">
        <v>21.87</v>
      </c>
      <c r="W30" s="45">
        <v>22.1</v>
      </c>
      <c r="X30" s="45">
        <v>22.12</v>
      </c>
      <c r="Y30" s="45">
        <v>22.32</v>
      </c>
      <c r="Z30" s="45">
        <v>22.69</v>
      </c>
      <c r="AA30" s="45">
        <v>22.87</v>
      </c>
      <c r="AB30" s="45">
        <v>23.07</v>
      </c>
      <c r="AC30" s="45">
        <v>23.45</v>
      </c>
      <c r="AD30" s="45">
        <v>23.49</v>
      </c>
      <c r="AE30" s="45">
        <v>23.77</v>
      </c>
      <c r="AF30" s="45">
        <v>24.02</v>
      </c>
      <c r="AG30" s="45">
        <v>24.21</v>
      </c>
      <c r="AH30" s="45">
        <v>24.37</v>
      </c>
      <c r="AI30" s="46">
        <v>3.0000000000000001E-3</v>
      </c>
    </row>
    <row r="31" spans="1:35" ht="15" customHeight="1" x14ac:dyDescent="0.45">
      <c r="A31" s="26" t="s">
        <v>143</v>
      </c>
      <c r="B31" s="44" t="s">
        <v>10</v>
      </c>
      <c r="C31" s="45">
        <v>6.48</v>
      </c>
      <c r="D31" s="45">
        <v>3.62</v>
      </c>
      <c r="E31" s="45">
        <v>5.27</v>
      </c>
      <c r="F31" s="45">
        <v>6.98</v>
      </c>
      <c r="G31" s="45">
        <v>8.56</v>
      </c>
      <c r="H31" s="45">
        <v>10.32</v>
      </c>
      <c r="I31" s="45">
        <v>12.02</v>
      </c>
      <c r="J31" s="45">
        <v>11.99</v>
      </c>
      <c r="K31" s="45">
        <v>12.45</v>
      </c>
      <c r="L31" s="45">
        <v>12.29</v>
      </c>
      <c r="M31" s="45">
        <v>12.74</v>
      </c>
      <c r="N31" s="45">
        <v>12.94</v>
      </c>
      <c r="O31" s="45">
        <v>13.28</v>
      </c>
      <c r="P31" s="45">
        <v>13.36</v>
      </c>
      <c r="Q31" s="45">
        <v>13.6</v>
      </c>
      <c r="R31" s="45">
        <v>13.67</v>
      </c>
      <c r="S31" s="45">
        <v>13.91</v>
      </c>
      <c r="T31" s="45">
        <v>14.14</v>
      </c>
      <c r="U31" s="45">
        <v>14.34</v>
      </c>
      <c r="V31" s="45">
        <v>14.53</v>
      </c>
      <c r="W31" s="45">
        <v>14.83</v>
      </c>
      <c r="X31" s="45">
        <v>15.18</v>
      </c>
      <c r="Y31" s="45">
        <v>15.47</v>
      </c>
      <c r="Z31" s="45">
        <v>15.7</v>
      </c>
      <c r="AA31" s="45">
        <v>15.91</v>
      </c>
      <c r="AB31" s="45">
        <v>16.07</v>
      </c>
      <c r="AC31" s="45">
        <v>16.149999999999999</v>
      </c>
      <c r="AD31" s="45">
        <v>16.48</v>
      </c>
      <c r="AE31" s="45">
        <v>16.53</v>
      </c>
      <c r="AF31" s="45">
        <v>16.690000000000001</v>
      </c>
      <c r="AG31" s="45">
        <v>16.899999999999999</v>
      </c>
      <c r="AH31" s="45">
        <v>17.21</v>
      </c>
      <c r="AI31" s="46">
        <v>3.2000000000000001E-2</v>
      </c>
    </row>
    <row r="32" spans="1:35" ht="15" customHeight="1" x14ac:dyDescent="0.45">
      <c r="A32" s="26" t="s">
        <v>142</v>
      </c>
      <c r="B32" s="44" t="s">
        <v>11</v>
      </c>
      <c r="C32" s="45">
        <v>3.6</v>
      </c>
      <c r="D32" s="45">
        <v>3.44</v>
      </c>
      <c r="E32" s="45">
        <v>3.54</v>
      </c>
      <c r="F32" s="45">
        <v>3.47</v>
      </c>
      <c r="G32" s="45">
        <v>3.49</v>
      </c>
      <c r="H32" s="45">
        <v>3.56</v>
      </c>
      <c r="I32" s="45">
        <v>3.76</v>
      </c>
      <c r="J32" s="45">
        <v>3.99</v>
      </c>
      <c r="K32" s="45">
        <v>4.1399999999999997</v>
      </c>
      <c r="L32" s="45">
        <v>4.22</v>
      </c>
      <c r="M32" s="45">
        <v>4.2300000000000004</v>
      </c>
      <c r="N32" s="45">
        <v>4.16</v>
      </c>
      <c r="O32" s="45">
        <v>4.12</v>
      </c>
      <c r="P32" s="45">
        <v>4.1399999999999997</v>
      </c>
      <c r="Q32" s="45">
        <v>4.2</v>
      </c>
      <c r="R32" s="45">
        <v>4.24</v>
      </c>
      <c r="S32" s="45">
        <v>4.24</v>
      </c>
      <c r="T32" s="45">
        <v>4.2300000000000004</v>
      </c>
      <c r="U32" s="45">
        <v>4.2699999999999996</v>
      </c>
      <c r="V32" s="45">
        <v>4.29</v>
      </c>
      <c r="W32" s="45">
        <v>4.3</v>
      </c>
      <c r="X32" s="45">
        <v>4.3</v>
      </c>
      <c r="Y32" s="45">
        <v>4.3</v>
      </c>
      <c r="Z32" s="45">
        <v>4.32</v>
      </c>
      <c r="AA32" s="45">
        <v>4.33</v>
      </c>
      <c r="AB32" s="45">
        <v>4.34</v>
      </c>
      <c r="AC32" s="45">
        <v>4.37</v>
      </c>
      <c r="AD32" s="45">
        <v>4.41</v>
      </c>
      <c r="AE32" s="45">
        <v>4.46</v>
      </c>
      <c r="AF32" s="45">
        <v>4.49</v>
      </c>
      <c r="AG32" s="45">
        <v>4.5199999999999996</v>
      </c>
      <c r="AH32" s="45">
        <v>4.57</v>
      </c>
      <c r="AI32" s="46">
        <v>8.0000000000000002E-3</v>
      </c>
    </row>
    <row r="33" spans="1:35" ht="15" customHeight="1" x14ac:dyDescent="0.45">
      <c r="A33" s="26" t="s">
        <v>141</v>
      </c>
      <c r="B33" s="44" t="s">
        <v>12</v>
      </c>
      <c r="C33" s="45">
        <v>4.1399999999999997</v>
      </c>
      <c r="D33" s="45">
        <v>3.72</v>
      </c>
      <c r="E33" s="45">
        <v>3.48</v>
      </c>
      <c r="F33" s="45">
        <v>3.31</v>
      </c>
      <c r="G33" s="45">
        <v>3.23</v>
      </c>
      <c r="H33" s="45">
        <v>3.23</v>
      </c>
      <c r="I33" s="45">
        <v>3.23</v>
      </c>
      <c r="J33" s="45">
        <v>3.24</v>
      </c>
      <c r="K33" s="45">
        <v>3.27</v>
      </c>
      <c r="L33" s="45">
        <v>3.29</v>
      </c>
      <c r="M33" s="45">
        <v>3.33</v>
      </c>
      <c r="N33" s="45">
        <v>3.37</v>
      </c>
      <c r="O33" s="45">
        <v>3.41</v>
      </c>
      <c r="P33" s="45">
        <v>3.44</v>
      </c>
      <c r="Q33" s="45">
        <v>3.48</v>
      </c>
      <c r="R33" s="45">
        <v>3.51</v>
      </c>
      <c r="S33" s="45">
        <v>3.55</v>
      </c>
      <c r="T33" s="45">
        <v>3.58</v>
      </c>
      <c r="U33" s="45">
        <v>3.61</v>
      </c>
      <c r="V33" s="45">
        <v>3.64</v>
      </c>
      <c r="W33" s="45">
        <v>3.68</v>
      </c>
      <c r="X33" s="45">
        <v>3.71</v>
      </c>
      <c r="Y33" s="45">
        <v>3.75</v>
      </c>
      <c r="Z33" s="45">
        <v>3.78</v>
      </c>
      <c r="AA33" s="45">
        <v>3.82</v>
      </c>
      <c r="AB33" s="45">
        <v>3.86</v>
      </c>
      <c r="AC33" s="45">
        <v>3.9</v>
      </c>
      <c r="AD33" s="45">
        <v>3.93</v>
      </c>
      <c r="AE33" s="45">
        <v>3.97</v>
      </c>
      <c r="AF33" s="45">
        <v>4.01</v>
      </c>
      <c r="AG33" s="45">
        <v>4.05</v>
      </c>
      <c r="AH33" s="45">
        <v>4.09</v>
      </c>
      <c r="AI33" s="46">
        <v>0</v>
      </c>
    </row>
    <row r="34" spans="1:35" ht="15" customHeight="1" x14ac:dyDescent="0.45">
      <c r="A34" s="26" t="s">
        <v>140</v>
      </c>
      <c r="B34" s="44" t="s">
        <v>13</v>
      </c>
      <c r="C34" s="45">
        <v>2.6</v>
      </c>
      <c r="D34" s="45">
        <v>2.6</v>
      </c>
      <c r="E34" s="45">
        <v>2.63</v>
      </c>
      <c r="F34" s="45">
        <v>2.63</v>
      </c>
      <c r="G34" s="45">
        <v>2.63</v>
      </c>
      <c r="H34" s="45">
        <v>2.64</v>
      </c>
      <c r="I34" s="45">
        <v>2.65</v>
      </c>
      <c r="J34" s="45">
        <v>2.66</v>
      </c>
      <c r="K34" s="45">
        <v>2.68</v>
      </c>
      <c r="L34" s="45">
        <v>2.68</v>
      </c>
      <c r="M34" s="45">
        <v>2.69</v>
      </c>
      <c r="N34" s="45">
        <v>2.7</v>
      </c>
      <c r="O34" s="45">
        <v>2.71</v>
      </c>
      <c r="P34" s="45">
        <v>2.71</v>
      </c>
      <c r="Q34" s="45">
        <v>2.72</v>
      </c>
      <c r="R34" s="45">
        <v>2.72</v>
      </c>
      <c r="S34" s="45">
        <v>2.73</v>
      </c>
      <c r="T34" s="45">
        <v>2.73</v>
      </c>
      <c r="U34" s="45">
        <v>2.74</v>
      </c>
      <c r="V34" s="45">
        <v>2.75</v>
      </c>
      <c r="W34" s="45">
        <v>2.76</v>
      </c>
      <c r="X34" s="45">
        <v>2.77</v>
      </c>
      <c r="Y34" s="45">
        <v>2.78</v>
      </c>
      <c r="Z34" s="45">
        <v>2.79</v>
      </c>
      <c r="AA34" s="45">
        <v>2.8</v>
      </c>
      <c r="AB34" s="45">
        <v>2.81</v>
      </c>
      <c r="AC34" s="45">
        <v>2.82</v>
      </c>
      <c r="AD34" s="45">
        <v>2.83</v>
      </c>
      <c r="AE34" s="45">
        <v>2.84</v>
      </c>
      <c r="AF34" s="45">
        <v>2.85</v>
      </c>
      <c r="AG34" s="45">
        <v>2.86</v>
      </c>
      <c r="AH34" s="45">
        <v>2.87</v>
      </c>
      <c r="AI34" s="46">
        <v>3.0000000000000001E-3</v>
      </c>
    </row>
    <row r="35" spans="1:35" ht="15" customHeight="1" x14ac:dyDescent="0.45">
      <c r="A35" s="26" t="s">
        <v>139</v>
      </c>
      <c r="B35" s="44" t="s">
        <v>14</v>
      </c>
      <c r="C35" s="46" t="s">
        <v>15</v>
      </c>
      <c r="D35" s="46" t="s">
        <v>15</v>
      </c>
      <c r="E35" s="46" t="s">
        <v>15</v>
      </c>
      <c r="F35" s="46" t="s">
        <v>15</v>
      </c>
      <c r="G35" s="46" t="s">
        <v>15</v>
      </c>
      <c r="H35" s="46" t="s">
        <v>15</v>
      </c>
      <c r="I35" s="46" t="s">
        <v>15</v>
      </c>
      <c r="J35" s="46" t="s">
        <v>15</v>
      </c>
      <c r="K35" s="46" t="s">
        <v>15</v>
      </c>
      <c r="L35" s="46" t="s">
        <v>15</v>
      </c>
      <c r="M35" s="46" t="s">
        <v>15</v>
      </c>
      <c r="N35" s="46" t="s">
        <v>15</v>
      </c>
      <c r="O35" s="46" t="s">
        <v>15</v>
      </c>
      <c r="P35" s="46" t="s">
        <v>15</v>
      </c>
      <c r="Q35" s="46" t="s">
        <v>15</v>
      </c>
      <c r="R35" s="46" t="s">
        <v>15</v>
      </c>
      <c r="S35" s="46" t="s">
        <v>15</v>
      </c>
      <c r="T35" s="46" t="s">
        <v>15</v>
      </c>
      <c r="U35" s="46" t="s">
        <v>15</v>
      </c>
      <c r="V35" s="46" t="s">
        <v>15</v>
      </c>
      <c r="W35" s="46" t="s">
        <v>15</v>
      </c>
      <c r="X35" s="46" t="s">
        <v>15</v>
      </c>
      <c r="Y35" s="46" t="s">
        <v>15</v>
      </c>
      <c r="Z35" s="46" t="s">
        <v>15</v>
      </c>
      <c r="AA35" s="46" t="s">
        <v>15</v>
      </c>
      <c r="AB35" s="46" t="s">
        <v>15</v>
      </c>
      <c r="AC35" s="46" t="s">
        <v>15</v>
      </c>
      <c r="AD35" s="46" t="s">
        <v>15</v>
      </c>
      <c r="AE35" s="46" t="s">
        <v>15</v>
      </c>
      <c r="AF35" s="46" t="s">
        <v>15</v>
      </c>
      <c r="AG35" s="46" t="s">
        <v>15</v>
      </c>
      <c r="AH35" s="46" t="s">
        <v>15</v>
      </c>
      <c r="AI35" s="46" t="s">
        <v>15</v>
      </c>
    </row>
    <row r="36" spans="1:35" ht="15" customHeight="1" x14ac:dyDescent="0.45">
      <c r="A36" s="26" t="s">
        <v>138</v>
      </c>
      <c r="B36" s="44" t="s">
        <v>7</v>
      </c>
      <c r="C36" s="45">
        <v>20.239999999999998</v>
      </c>
      <c r="D36" s="45">
        <v>19.760000000000002</v>
      </c>
      <c r="E36" s="45">
        <v>19.079999999999998</v>
      </c>
      <c r="F36" s="45">
        <v>19.03</v>
      </c>
      <c r="G36" s="45">
        <v>18.940000000000001</v>
      </c>
      <c r="H36" s="45">
        <v>19</v>
      </c>
      <c r="I36" s="45">
        <v>19.29</v>
      </c>
      <c r="J36" s="45">
        <v>19.510000000000002</v>
      </c>
      <c r="K36" s="45">
        <v>19.59</v>
      </c>
      <c r="L36" s="45">
        <v>19.510000000000002</v>
      </c>
      <c r="M36" s="45">
        <v>19.399999999999999</v>
      </c>
      <c r="N36" s="45">
        <v>19.260000000000002</v>
      </c>
      <c r="O36" s="45">
        <v>19.149999999999999</v>
      </c>
      <c r="P36" s="45">
        <v>19.059999999999999</v>
      </c>
      <c r="Q36" s="45">
        <v>19.100000000000001</v>
      </c>
      <c r="R36" s="45">
        <v>19.100000000000001</v>
      </c>
      <c r="S36" s="45">
        <v>18.989999999999998</v>
      </c>
      <c r="T36" s="45">
        <v>18.920000000000002</v>
      </c>
      <c r="U36" s="45">
        <v>18.87</v>
      </c>
      <c r="V36" s="45">
        <v>18.88</v>
      </c>
      <c r="W36" s="45">
        <v>18.809999999999999</v>
      </c>
      <c r="X36" s="45">
        <v>18.71</v>
      </c>
      <c r="Y36" s="45">
        <v>18.649999999999999</v>
      </c>
      <c r="Z36" s="45">
        <v>18.59</v>
      </c>
      <c r="AA36" s="45">
        <v>18.54</v>
      </c>
      <c r="AB36" s="45">
        <v>18.52</v>
      </c>
      <c r="AC36" s="45">
        <v>18.47</v>
      </c>
      <c r="AD36" s="45">
        <v>18.43</v>
      </c>
      <c r="AE36" s="45">
        <v>18.46</v>
      </c>
      <c r="AF36" s="45">
        <v>18.43</v>
      </c>
      <c r="AG36" s="45">
        <v>18.39</v>
      </c>
      <c r="AH36" s="45">
        <v>18.38</v>
      </c>
      <c r="AI36" s="46">
        <v>-3.0000000000000001E-3</v>
      </c>
    </row>
    <row r="38" spans="1:35" ht="15" customHeight="1" x14ac:dyDescent="0.45">
      <c r="B38" s="43" t="s">
        <v>16</v>
      </c>
    </row>
    <row r="39" spans="1:35" ht="15" customHeight="1" x14ac:dyDescent="0.45">
      <c r="A39" s="26" t="s">
        <v>137</v>
      </c>
      <c r="B39" s="44" t="s">
        <v>4</v>
      </c>
      <c r="C39" s="45">
        <v>16.63</v>
      </c>
      <c r="D39" s="45">
        <v>15.56</v>
      </c>
      <c r="E39" s="45">
        <v>16.02</v>
      </c>
      <c r="F39" s="45">
        <v>16.71</v>
      </c>
      <c r="G39" s="45">
        <v>17.149999999999999</v>
      </c>
      <c r="H39" s="45">
        <v>17.64</v>
      </c>
      <c r="I39" s="45">
        <v>18.329999999999998</v>
      </c>
      <c r="J39" s="45">
        <v>19</v>
      </c>
      <c r="K39" s="45">
        <v>19.329999999999998</v>
      </c>
      <c r="L39" s="45">
        <v>19.53</v>
      </c>
      <c r="M39" s="45">
        <v>19.62</v>
      </c>
      <c r="N39" s="45">
        <v>20.100000000000001</v>
      </c>
      <c r="O39" s="45">
        <v>20.11</v>
      </c>
      <c r="P39" s="45">
        <v>20.18</v>
      </c>
      <c r="Q39" s="45">
        <v>20.5</v>
      </c>
      <c r="R39" s="45">
        <v>20.71</v>
      </c>
      <c r="S39" s="45">
        <v>20.92</v>
      </c>
      <c r="T39" s="45">
        <v>21.17</v>
      </c>
      <c r="U39" s="45">
        <v>21.44</v>
      </c>
      <c r="V39" s="45">
        <v>21.69</v>
      </c>
      <c r="W39" s="45">
        <v>21.91</v>
      </c>
      <c r="X39" s="45">
        <v>22.1</v>
      </c>
      <c r="Y39" s="45">
        <v>22.28</v>
      </c>
      <c r="Z39" s="45">
        <v>22.57</v>
      </c>
      <c r="AA39" s="45">
        <v>22.79</v>
      </c>
      <c r="AB39" s="45">
        <v>23</v>
      </c>
      <c r="AC39" s="45">
        <v>23.21</v>
      </c>
      <c r="AD39" s="45">
        <v>23.41</v>
      </c>
      <c r="AE39" s="45">
        <v>23.68</v>
      </c>
      <c r="AF39" s="45">
        <v>23.96</v>
      </c>
      <c r="AG39" s="45">
        <v>24.17</v>
      </c>
      <c r="AH39" s="45">
        <v>24.36</v>
      </c>
      <c r="AI39" s="46">
        <v>1.2E-2</v>
      </c>
    </row>
    <row r="40" spans="1:35" ht="15" customHeight="1" x14ac:dyDescent="0.45">
      <c r="A40" s="26" t="s">
        <v>136</v>
      </c>
      <c r="B40" s="44" t="s">
        <v>17</v>
      </c>
      <c r="C40" s="45">
        <v>24.54</v>
      </c>
      <c r="D40" s="45">
        <v>24.24</v>
      </c>
      <c r="E40" s="45">
        <v>29.91</v>
      </c>
      <c r="F40" s="45">
        <v>28.43</v>
      </c>
      <c r="G40" s="45">
        <v>28.62</v>
      </c>
      <c r="H40" s="45">
        <v>28.52</v>
      </c>
      <c r="I40" s="45">
        <v>27.86</v>
      </c>
      <c r="J40" s="45">
        <v>27.94</v>
      </c>
      <c r="K40" s="45">
        <v>28.16</v>
      </c>
      <c r="L40" s="45">
        <v>28.43</v>
      </c>
      <c r="M40" s="45">
        <v>28.71</v>
      </c>
      <c r="N40" s="45">
        <v>30.06</v>
      </c>
      <c r="O40" s="45">
        <v>30.39</v>
      </c>
      <c r="P40" s="45">
        <v>30.55</v>
      </c>
      <c r="Q40" s="45">
        <v>31.21</v>
      </c>
      <c r="R40" s="45">
        <v>31.7</v>
      </c>
      <c r="S40" s="45">
        <v>32.78</v>
      </c>
      <c r="T40" s="45">
        <v>32.659999999999997</v>
      </c>
      <c r="U40" s="45">
        <v>32.83</v>
      </c>
      <c r="V40" s="45">
        <v>33.770000000000003</v>
      </c>
      <c r="W40" s="45">
        <v>34.770000000000003</v>
      </c>
      <c r="X40" s="45">
        <v>35.61</v>
      </c>
      <c r="Y40" s="45">
        <v>35.92</v>
      </c>
      <c r="Z40" s="45">
        <v>37.479999999999997</v>
      </c>
      <c r="AA40" s="45">
        <v>37.94</v>
      </c>
      <c r="AB40" s="45">
        <v>38.35</v>
      </c>
      <c r="AC40" s="45">
        <v>38.770000000000003</v>
      </c>
      <c r="AD40" s="45">
        <v>39.26</v>
      </c>
      <c r="AE40" s="45">
        <v>42.46</v>
      </c>
      <c r="AF40" s="45">
        <v>43.54</v>
      </c>
      <c r="AG40" s="45">
        <v>43.59</v>
      </c>
      <c r="AH40" s="45">
        <v>43.89</v>
      </c>
      <c r="AI40" s="46">
        <v>1.9E-2</v>
      </c>
    </row>
    <row r="41" spans="1:35" ht="15" customHeight="1" x14ac:dyDescent="0.45">
      <c r="A41" s="26" t="s">
        <v>135</v>
      </c>
      <c r="B41" s="44" t="s">
        <v>18</v>
      </c>
      <c r="C41" s="45">
        <v>22.17</v>
      </c>
      <c r="D41" s="45">
        <v>21.95</v>
      </c>
      <c r="E41" s="45">
        <v>21.98</v>
      </c>
      <c r="F41" s="45">
        <v>21.98</v>
      </c>
      <c r="G41" s="45">
        <v>21.89</v>
      </c>
      <c r="H41" s="45">
        <v>21.6</v>
      </c>
      <c r="I41" s="45">
        <v>21.85</v>
      </c>
      <c r="J41" s="45">
        <v>22.03</v>
      </c>
      <c r="K41" s="45">
        <v>22.3</v>
      </c>
      <c r="L41" s="45">
        <v>22.41</v>
      </c>
      <c r="M41" s="45">
        <v>22.71</v>
      </c>
      <c r="N41" s="45">
        <v>23.41</v>
      </c>
      <c r="O41" s="45">
        <v>23.57</v>
      </c>
      <c r="P41" s="45">
        <v>23.78</v>
      </c>
      <c r="Q41" s="45">
        <v>24.2</v>
      </c>
      <c r="R41" s="45">
        <v>24.59</v>
      </c>
      <c r="S41" s="45">
        <v>24.85</v>
      </c>
      <c r="T41" s="45">
        <v>25.15</v>
      </c>
      <c r="U41" s="45">
        <v>25.22</v>
      </c>
      <c r="V41" s="45">
        <v>25.5</v>
      </c>
      <c r="W41" s="45">
        <v>25.84</v>
      </c>
      <c r="X41" s="45">
        <v>25.93</v>
      </c>
      <c r="Y41" s="45">
        <v>26.12</v>
      </c>
      <c r="Z41" s="45">
        <v>26.52</v>
      </c>
      <c r="AA41" s="45">
        <v>26.74</v>
      </c>
      <c r="AB41" s="45">
        <v>26.95</v>
      </c>
      <c r="AC41" s="45">
        <v>27.29</v>
      </c>
      <c r="AD41" s="45">
        <v>27.38</v>
      </c>
      <c r="AE41" s="45">
        <v>27.85</v>
      </c>
      <c r="AF41" s="45">
        <v>28.18</v>
      </c>
      <c r="AG41" s="45">
        <v>28.42</v>
      </c>
      <c r="AH41" s="45">
        <v>28.63</v>
      </c>
      <c r="AI41" s="46">
        <v>8.0000000000000002E-3</v>
      </c>
    </row>
    <row r="42" spans="1:35" ht="15" customHeight="1" x14ac:dyDescent="0.45">
      <c r="A42" s="26" t="s">
        <v>134</v>
      </c>
      <c r="B42" s="44" t="s">
        <v>19</v>
      </c>
      <c r="C42" s="45">
        <v>14.64</v>
      </c>
      <c r="D42" s="45">
        <v>14.45</v>
      </c>
      <c r="E42" s="45">
        <v>14.47</v>
      </c>
      <c r="F42" s="45">
        <v>14.68</v>
      </c>
      <c r="G42" s="45">
        <v>14.78</v>
      </c>
      <c r="H42" s="45">
        <v>15.18</v>
      </c>
      <c r="I42" s="45">
        <v>15.25</v>
      </c>
      <c r="J42" s="45">
        <v>15.71</v>
      </c>
      <c r="K42" s="45">
        <v>15.74</v>
      </c>
      <c r="L42" s="45">
        <v>16.21</v>
      </c>
      <c r="M42" s="45">
        <v>16.43</v>
      </c>
      <c r="N42" s="45">
        <v>16.66</v>
      </c>
      <c r="O42" s="45">
        <v>17.010000000000002</v>
      </c>
      <c r="P42" s="45">
        <v>17.190000000000001</v>
      </c>
      <c r="Q42" s="45">
        <v>17.579999999999998</v>
      </c>
      <c r="R42" s="45">
        <v>17.87</v>
      </c>
      <c r="S42" s="45">
        <v>18.14</v>
      </c>
      <c r="T42" s="45">
        <v>18.38</v>
      </c>
      <c r="U42" s="45">
        <v>18.62</v>
      </c>
      <c r="V42" s="45">
        <v>18.829999999999998</v>
      </c>
      <c r="W42" s="45">
        <v>19.11</v>
      </c>
      <c r="X42" s="45">
        <v>19.2</v>
      </c>
      <c r="Y42" s="45">
        <v>19.45</v>
      </c>
      <c r="Z42" s="45">
        <v>19.829999999999998</v>
      </c>
      <c r="AA42" s="45">
        <v>20.04</v>
      </c>
      <c r="AB42" s="45">
        <v>20.28</v>
      </c>
      <c r="AC42" s="45">
        <v>20.7</v>
      </c>
      <c r="AD42" s="45">
        <v>20.75</v>
      </c>
      <c r="AE42" s="45">
        <v>21.18</v>
      </c>
      <c r="AF42" s="45">
        <v>21.52</v>
      </c>
      <c r="AG42" s="45">
        <v>21.77</v>
      </c>
      <c r="AH42" s="45">
        <v>21.86</v>
      </c>
      <c r="AI42" s="46">
        <v>1.2999999999999999E-2</v>
      </c>
    </row>
    <row r="43" spans="1:35" ht="15" customHeight="1" x14ac:dyDescent="0.45">
      <c r="A43" s="26" t="s">
        <v>133</v>
      </c>
      <c r="B43" s="44" t="s">
        <v>20</v>
      </c>
      <c r="C43" s="45">
        <v>22.11</v>
      </c>
      <c r="D43" s="45">
        <v>21.34</v>
      </c>
      <c r="E43" s="45">
        <v>21.46</v>
      </c>
      <c r="F43" s="45">
        <v>21.79</v>
      </c>
      <c r="G43" s="45">
        <v>21.92</v>
      </c>
      <c r="H43" s="45">
        <v>22.31</v>
      </c>
      <c r="I43" s="45">
        <v>22.45</v>
      </c>
      <c r="J43" s="45">
        <v>22.86</v>
      </c>
      <c r="K43" s="45">
        <v>22.91</v>
      </c>
      <c r="L43" s="45">
        <v>23.27</v>
      </c>
      <c r="M43" s="45">
        <v>23.48</v>
      </c>
      <c r="N43" s="45">
        <v>23.97</v>
      </c>
      <c r="O43" s="45">
        <v>24.24</v>
      </c>
      <c r="P43" s="45">
        <v>24.42</v>
      </c>
      <c r="Q43" s="45">
        <v>24.81</v>
      </c>
      <c r="R43" s="45">
        <v>25.01</v>
      </c>
      <c r="S43" s="45">
        <v>25.23</v>
      </c>
      <c r="T43" s="45">
        <v>25.49</v>
      </c>
      <c r="U43" s="45">
        <v>25.66</v>
      </c>
      <c r="V43" s="45">
        <v>25.88</v>
      </c>
      <c r="W43" s="45">
        <v>26.1</v>
      </c>
      <c r="X43" s="45">
        <v>26.1</v>
      </c>
      <c r="Y43" s="45">
        <v>26.27</v>
      </c>
      <c r="Z43" s="45">
        <v>26.66</v>
      </c>
      <c r="AA43" s="45">
        <v>26.82</v>
      </c>
      <c r="AB43" s="45">
        <v>27.03</v>
      </c>
      <c r="AC43" s="45">
        <v>27.4</v>
      </c>
      <c r="AD43" s="45">
        <v>27.41</v>
      </c>
      <c r="AE43" s="45">
        <v>27.67</v>
      </c>
      <c r="AF43" s="45">
        <v>27.91</v>
      </c>
      <c r="AG43" s="45">
        <v>28.08</v>
      </c>
      <c r="AH43" s="45">
        <v>28.23</v>
      </c>
      <c r="AI43" s="46">
        <v>8.0000000000000002E-3</v>
      </c>
    </row>
    <row r="44" spans="1:35" ht="15" customHeight="1" x14ac:dyDescent="0.45">
      <c r="A44" s="26" t="s">
        <v>132</v>
      </c>
      <c r="B44" s="44" t="s">
        <v>10</v>
      </c>
      <c r="C44" s="45">
        <v>9.58</v>
      </c>
      <c r="D44" s="45">
        <v>10.57</v>
      </c>
      <c r="E44" s="45">
        <v>10.42</v>
      </c>
      <c r="F44" s="45">
        <v>10.19</v>
      </c>
      <c r="G44" s="45">
        <v>8.91</v>
      </c>
      <c r="H44" s="45">
        <v>9.2100000000000009</v>
      </c>
      <c r="I44" s="45">
        <v>9.4600000000000009</v>
      </c>
      <c r="J44" s="45">
        <v>10.1</v>
      </c>
      <c r="K44" s="45">
        <v>10.91</v>
      </c>
      <c r="L44" s="45">
        <v>11.29</v>
      </c>
      <c r="M44" s="45">
        <v>11.57</v>
      </c>
      <c r="N44" s="45">
        <v>11.02</v>
      </c>
      <c r="O44" s="45">
        <v>11.24</v>
      </c>
      <c r="P44" s="45">
        <v>11.3</v>
      </c>
      <c r="Q44" s="45">
        <v>11.56</v>
      </c>
      <c r="R44" s="45">
        <v>11.69</v>
      </c>
      <c r="S44" s="45">
        <v>12.39</v>
      </c>
      <c r="T44" s="45">
        <v>12.83</v>
      </c>
      <c r="U44" s="45">
        <v>12.92</v>
      </c>
      <c r="V44" s="45">
        <v>13.49</v>
      </c>
      <c r="W44" s="45">
        <v>13.65</v>
      </c>
      <c r="X44" s="45">
        <v>13.83</v>
      </c>
      <c r="Y44" s="45">
        <v>13.94</v>
      </c>
      <c r="Z44" s="45">
        <v>13.97</v>
      </c>
      <c r="AA44" s="45">
        <v>14.61</v>
      </c>
      <c r="AB44" s="45">
        <v>14.87</v>
      </c>
      <c r="AC44" s="45">
        <v>14.9</v>
      </c>
      <c r="AD44" s="45">
        <v>15.53</v>
      </c>
      <c r="AE44" s="45">
        <v>15.82</v>
      </c>
      <c r="AF44" s="45">
        <v>16.03</v>
      </c>
      <c r="AG44" s="45">
        <v>16.22</v>
      </c>
      <c r="AH44" s="45">
        <v>15.66</v>
      </c>
      <c r="AI44" s="46">
        <v>1.6E-2</v>
      </c>
    </row>
    <row r="45" spans="1:35" ht="15" customHeight="1" x14ac:dyDescent="0.45">
      <c r="A45" s="26" t="s">
        <v>131</v>
      </c>
      <c r="B45" s="44" t="s">
        <v>21</v>
      </c>
      <c r="C45" s="45">
        <v>13.7</v>
      </c>
      <c r="D45" s="45">
        <v>13.29</v>
      </c>
      <c r="E45" s="45">
        <v>12.66</v>
      </c>
      <c r="F45" s="45">
        <v>12.42</v>
      </c>
      <c r="G45" s="45">
        <v>12.43</v>
      </c>
      <c r="H45" s="45">
        <v>12.3</v>
      </c>
      <c r="I45" s="45">
        <v>12.31</v>
      </c>
      <c r="J45" s="45">
        <v>12.27</v>
      </c>
      <c r="K45" s="45">
        <v>12.14</v>
      </c>
      <c r="L45" s="45">
        <v>11.94</v>
      </c>
      <c r="M45" s="45">
        <v>11.67</v>
      </c>
      <c r="N45" s="45">
        <v>12.1</v>
      </c>
      <c r="O45" s="45">
        <v>11.82</v>
      </c>
      <c r="P45" s="45">
        <v>11.66</v>
      </c>
      <c r="Q45" s="45">
        <v>11.65</v>
      </c>
      <c r="R45" s="45">
        <v>11.56</v>
      </c>
      <c r="S45" s="45">
        <v>11.46</v>
      </c>
      <c r="T45" s="45">
        <v>11.37</v>
      </c>
      <c r="U45" s="45">
        <v>11.34</v>
      </c>
      <c r="V45" s="45">
        <v>11.31</v>
      </c>
      <c r="W45" s="45">
        <v>11.27</v>
      </c>
      <c r="X45" s="45">
        <v>11.22</v>
      </c>
      <c r="Y45" s="45">
        <v>11.17</v>
      </c>
      <c r="Z45" s="45">
        <v>11.16</v>
      </c>
      <c r="AA45" s="45">
        <v>11.14</v>
      </c>
      <c r="AB45" s="45">
        <v>11.13</v>
      </c>
      <c r="AC45" s="45">
        <v>11.13</v>
      </c>
      <c r="AD45" s="45">
        <v>11.15</v>
      </c>
      <c r="AE45" s="45">
        <v>11.19</v>
      </c>
      <c r="AF45" s="45">
        <v>11.21</v>
      </c>
      <c r="AG45" s="45">
        <v>11.23</v>
      </c>
      <c r="AH45" s="45">
        <v>11.28</v>
      </c>
      <c r="AI45" s="46">
        <v>-6.0000000000000001E-3</v>
      </c>
    </row>
    <row r="46" spans="1:35" ht="15" customHeight="1" x14ac:dyDescent="0.45">
      <c r="A46" s="26" t="s">
        <v>130</v>
      </c>
      <c r="B46" s="44" t="s">
        <v>7</v>
      </c>
      <c r="C46" s="45">
        <v>33.25</v>
      </c>
      <c r="D46" s="45">
        <v>33.909999999999997</v>
      </c>
      <c r="E46" s="45">
        <v>33.97</v>
      </c>
      <c r="F46" s="45">
        <v>34.36</v>
      </c>
      <c r="G46" s="45">
        <v>34.9</v>
      </c>
      <c r="H46" s="45">
        <v>35.39</v>
      </c>
      <c r="I46" s="45">
        <v>36.14</v>
      </c>
      <c r="J46" s="45">
        <v>36.76</v>
      </c>
      <c r="K46" s="45">
        <v>37.03</v>
      </c>
      <c r="L46" s="45">
        <v>36.979999999999997</v>
      </c>
      <c r="M46" s="45">
        <v>36.85</v>
      </c>
      <c r="N46" s="45">
        <v>36.700000000000003</v>
      </c>
      <c r="O46" s="45">
        <v>36.65</v>
      </c>
      <c r="P46" s="45">
        <v>36.630000000000003</v>
      </c>
      <c r="Q46" s="45">
        <v>36.83</v>
      </c>
      <c r="R46" s="45">
        <v>36.909999999999997</v>
      </c>
      <c r="S46" s="45">
        <v>36.57</v>
      </c>
      <c r="T46" s="45">
        <v>36.299999999999997</v>
      </c>
      <c r="U46" s="45">
        <v>36.14</v>
      </c>
      <c r="V46" s="45">
        <v>36.03</v>
      </c>
      <c r="W46" s="45">
        <v>35.83</v>
      </c>
      <c r="X46" s="45">
        <v>35.61</v>
      </c>
      <c r="Y46" s="45">
        <v>35.42</v>
      </c>
      <c r="Z46" s="45">
        <v>35.25</v>
      </c>
      <c r="AA46" s="45">
        <v>34.979999999999997</v>
      </c>
      <c r="AB46" s="45">
        <v>34.81</v>
      </c>
      <c r="AC46" s="45">
        <v>34.68</v>
      </c>
      <c r="AD46" s="45">
        <v>34.549999999999997</v>
      </c>
      <c r="AE46" s="45">
        <v>34.42</v>
      </c>
      <c r="AF46" s="45">
        <v>34.26</v>
      </c>
      <c r="AG46" s="45">
        <v>34.01</v>
      </c>
      <c r="AH46" s="45">
        <v>33.78</v>
      </c>
      <c r="AI46" s="46">
        <v>1E-3</v>
      </c>
    </row>
    <row r="48" spans="1:35" ht="15" customHeight="1" x14ac:dyDescent="0.45">
      <c r="B48" s="43" t="s">
        <v>22</v>
      </c>
    </row>
    <row r="49" spans="1:35" ht="15" customHeight="1" x14ac:dyDescent="0.45">
      <c r="A49" s="26" t="s">
        <v>129</v>
      </c>
      <c r="B49" s="44" t="s">
        <v>5</v>
      </c>
      <c r="C49" s="45">
        <v>21.9</v>
      </c>
      <c r="D49" s="45">
        <v>21.31</v>
      </c>
      <c r="E49" s="45">
        <v>20.57</v>
      </c>
      <c r="F49" s="45">
        <v>20</v>
      </c>
      <c r="G49" s="45">
        <v>19.329999999999998</v>
      </c>
      <c r="H49" s="45">
        <v>18.920000000000002</v>
      </c>
      <c r="I49" s="45">
        <v>18.260000000000002</v>
      </c>
      <c r="J49" s="45">
        <v>18.48</v>
      </c>
      <c r="K49" s="45">
        <v>18.43</v>
      </c>
      <c r="L49" s="45">
        <v>18.73</v>
      </c>
      <c r="M49" s="45">
        <v>18.920000000000002</v>
      </c>
      <c r="N49" s="45">
        <v>19.02</v>
      </c>
      <c r="O49" s="45">
        <v>19.2</v>
      </c>
      <c r="P49" s="45">
        <v>19.350000000000001</v>
      </c>
      <c r="Q49" s="45">
        <v>19.72</v>
      </c>
      <c r="R49" s="45">
        <v>19.97</v>
      </c>
      <c r="S49" s="45">
        <v>20.21</v>
      </c>
      <c r="T49" s="45">
        <v>20.49</v>
      </c>
      <c r="U49" s="45">
        <v>20.63</v>
      </c>
      <c r="V49" s="45">
        <v>20.73</v>
      </c>
      <c r="W49" s="45">
        <v>20.97</v>
      </c>
      <c r="X49" s="45">
        <v>21.03</v>
      </c>
      <c r="Y49" s="45">
        <v>21.23</v>
      </c>
      <c r="Z49" s="45">
        <v>21.61</v>
      </c>
      <c r="AA49" s="45">
        <v>21.76</v>
      </c>
      <c r="AB49" s="45">
        <v>21.95</v>
      </c>
      <c r="AC49" s="45">
        <v>22.35</v>
      </c>
      <c r="AD49" s="45">
        <v>22.44</v>
      </c>
      <c r="AE49" s="45">
        <v>22.8</v>
      </c>
      <c r="AF49" s="45">
        <v>23.15</v>
      </c>
      <c r="AG49" s="45">
        <v>23.38</v>
      </c>
      <c r="AH49" s="45">
        <v>23.53</v>
      </c>
      <c r="AI49" s="46">
        <v>2E-3</v>
      </c>
    </row>
    <row r="50" spans="1:35" ht="15" customHeight="1" x14ac:dyDescent="0.45">
      <c r="A50" s="26" t="s">
        <v>128</v>
      </c>
      <c r="B50" s="44" t="s">
        <v>10</v>
      </c>
      <c r="C50" s="45">
        <v>12.4</v>
      </c>
      <c r="D50" s="45">
        <v>11.55</v>
      </c>
      <c r="E50" s="45">
        <v>13.36</v>
      </c>
      <c r="F50" s="45">
        <v>13.39</v>
      </c>
      <c r="G50" s="45">
        <v>13.32</v>
      </c>
      <c r="H50" s="45">
        <v>13.43</v>
      </c>
      <c r="I50" s="45">
        <v>13.6</v>
      </c>
      <c r="J50" s="45">
        <v>13.72</v>
      </c>
      <c r="K50" s="45">
        <v>14.01</v>
      </c>
      <c r="L50" s="45">
        <v>14.02</v>
      </c>
      <c r="M50" s="45">
        <v>14.41</v>
      </c>
      <c r="N50" s="45">
        <v>14.62</v>
      </c>
      <c r="O50" s="45">
        <v>14.89</v>
      </c>
      <c r="P50" s="45">
        <v>15.03</v>
      </c>
      <c r="Q50" s="45">
        <v>15.29</v>
      </c>
      <c r="R50" s="45">
        <v>15.46</v>
      </c>
      <c r="S50" s="45">
        <v>15.67</v>
      </c>
      <c r="T50" s="45">
        <v>15.85</v>
      </c>
      <c r="U50" s="45">
        <v>16.04</v>
      </c>
      <c r="V50" s="45">
        <v>16.21</v>
      </c>
      <c r="W50" s="45">
        <v>16.440000000000001</v>
      </c>
      <c r="X50" s="45">
        <v>16.649999999999999</v>
      </c>
      <c r="Y50" s="45">
        <v>16.760000000000002</v>
      </c>
      <c r="Z50" s="45">
        <v>16.93</v>
      </c>
      <c r="AA50" s="45">
        <v>16.97</v>
      </c>
      <c r="AB50" s="45">
        <v>16.95</v>
      </c>
      <c r="AC50" s="45">
        <v>16.84</v>
      </c>
      <c r="AD50" s="45">
        <v>17.100000000000001</v>
      </c>
      <c r="AE50" s="45">
        <v>17.25</v>
      </c>
      <c r="AF50" s="45">
        <v>17.489999999999998</v>
      </c>
      <c r="AG50" s="45">
        <v>17.72</v>
      </c>
      <c r="AH50" s="45">
        <v>17.97</v>
      </c>
      <c r="AI50" s="46">
        <v>1.2E-2</v>
      </c>
    </row>
    <row r="51" spans="1:35" ht="15" customHeight="1" x14ac:dyDescent="0.45">
      <c r="A51" s="26" t="s">
        <v>127</v>
      </c>
      <c r="B51" s="44" t="s">
        <v>6</v>
      </c>
      <c r="C51" s="45">
        <v>2.86</v>
      </c>
      <c r="D51" s="45">
        <v>2.65</v>
      </c>
      <c r="E51" s="45">
        <v>2.82</v>
      </c>
      <c r="F51" s="45">
        <v>2.81</v>
      </c>
      <c r="G51" s="45">
        <v>2.88</v>
      </c>
      <c r="H51" s="45">
        <v>3.03</v>
      </c>
      <c r="I51" s="45">
        <v>3.31</v>
      </c>
      <c r="J51" s="45">
        <v>3.52</v>
      </c>
      <c r="K51" s="45">
        <v>3.65</v>
      </c>
      <c r="L51" s="45">
        <v>3.71</v>
      </c>
      <c r="M51" s="45">
        <v>3.7</v>
      </c>
      <c r="N51" s="45">
        <v>3.63</v>
      </c>
      <c r="O51" s="45">
        <v>3.6</v>
      </c>
      <c r="P51" s="45">
        <v>3.62</v>
      </c>
      <c r="Q51" s="45">
        <v>3.69</v>
      </c>
      <c r="R51" s="45">
        <v>3.74</v>
      </c>
      <c r="S51" s="45">
        <v>3.74</v>
      </c>
      <c r="T51" s="45">
        <v>3.74</v>
      </c>
      <c r="U51" s="45">
        <v>3.77</v>
      </c>
      <c r="V51" s="45">
        <v>3.8</v>
      </c>
      <c r="W51" s="45">
        <v>3.8</v>
      </c>
      <c r="X51" s="45">
        <v>3.81</v>
      </c>
      <c r="Y51" s="45">
        <v>3.8</v>
      </c>
      <c r="Z51" s="45">
        <v>3.81</v>
      </c>
      <c r="AA51" s="45">
        <v>3.82</v>
      </c>
      <c r="AB51" s="45">
        <v>3.84</v>
      </c>
      <c r="AC51" s="45">
        <v>3.85</v>
      </c>
      <c r="AD51" s="45">
        <v>3.89</v>
      </c>
      <c r="AE51" s="45">
        <v>3.95</v>
      </c>
      <c r="AF51" s="45">
        <v>3.99</v>
      </c>
      <c r="AG51" s="45">
        <v>4.01</v>
      </c>
      <c r="AH51" s="45">
        <v>4.07</v>
      </c>
      <c r="AI51" s="46">
        <v>1.0999999999999999E-2</v>
      </c>
    </row>
    <row r="52" spans="1:35" ht="15" customHeight="1" x14ac:dyDescent="0.45">
      <c r="A52" s="26" t="s">
        <v>126</v>
      </c>
      <c r="B52" s="44" t="s">
        <v>23</v>
      </c>
      <c r="C52" s="45">
        <v>2.0499999999999998</v>
      </c>
      <c r="D52" s="45">
        <v>2.06</v>
      </c>
      <c r="E52" s="45">
        <v>2.0299999999999998</v>
      </c>
      <c r="F52" s="45">
        <v>2</v>
      </c>
      <c r="G52" s="45">
        <v>1.98</v>
      </c>
      <c r="H52" s="45">
        <v>1.97</v>
      </c>
      <c r="I52" s="45">
        <v>1.95</v>
      </c>
      <c r="J52" s="45">
        <v>1.96</v>
      </c>
      <c r="K52" s="45">
        <v>1.97</v>
      </c>
      <c r="L52" s="45">
        <v>1.96</v>
      </c>
      <c r="M52" s="45">
        <v>1.96</v>
      </c>
      <c r="N52" s="45">
        <v>1.96</v>
      </c>
      <c r="O52" s="45">
        <v>1.95</v>
      </c>
      <c r="P52" s="45">
        <v>1.95</v>
      </c>
      <c r="Q52" s="45">
        <v>1.96</v>
      </c>
      <c r="R52" s="45">
        <v>1.96</v>
      </c>
      <c r="S52" s="45">
        <v>1.95</v>
      </c>
      <c r="T52" s="45">
        <v>1.95</v>
      </c>
      <c r="U52" s="45">
        <v>1.96</v>
      </c>
      <c r="V52" s="45">
        <v>1.96</v>
      </c>
      <c r="W52" s="45">
        <v>1.95</v>
      </c>
      <c r="X52" s="45">
        <v>1.95</v>
      </c>
      <c r="Y52" s="45">
        <v>1.95</v>
      </c>
      <c r="Z52" s="45">
        <v>1.95</v>
      </c>
      <c r="AA52" s="45">
        <v>1.95</v>
      </c>
      <c r="AB52" s="45">
        <v>1.95</v>
      </c>
      <c r="AC52" s="45">
        <v>1.95</v>
      </c>
      <c r="AD52" s="45">
        <v>1.95</v>
      </c>
      <c r="AE52" s="45">
        <v>1.95</v>
      </c>
      <c r="AF52" s="45">
        <v>1.95</v>
      </c>
      <c r="AG52" s="45">
        <v>1.95</v>
      </c>
      <c r="AH52" s="45">
        <v>1.95</v>
      </c>
      <c r="AI52" s="46">
        <v>-2E-3</v>
      </c>
    </row>
    <row r="53" spans="1:35" ht="15" customHeight="1" x14ac:dyDescent="0.45">
      <c r="A53" s="26" t="s">
        <v>161</v>
      </c>
      <c r="B53" s="44" t="s">
        <v>162</v>
      </c>
      <c r="C53" s="45">
        <v>0.68</v>
      </c>
      <c r="D53" s="45">
        <v>0.68</v>
      </c>
      <c r="E53" s="45">
        <v>0.68</v>
      </c>
      <c r="F53" s="45">
        <v>0.68</v>
      </c>
      <c r="G53" s="45">
        <v>0.68</v>
      </c>
      <c r="H53" s="45">
        <v>0.68</v>
      </c>
      <c r="I53" s="45">
        <v>0.69</v>
      </c>
      <c r="J53" s="45">
        <v>0.69</v>
      </c>
      <c r="K53" s="45">
        <v>0.69</v>
      </c>
      <c r="L53" s="45">
        <v>0.69</v>
      </c>
      <c r="M53" s="45">
        <v>0.69</v>
      </c>
      <c r="N53" s="45">
        <v>0.69</v>
      </c>
      <c r="O53" s="45">
        <v>0.69</v>
      </c>
      <c r="P53" s="45">
        <v>0.7</v>
      </c>
      <c r="Q53" s="45">
        <v>0.7</v>
      </c>
      <c r="R53" s="45">
        <v>0.7</v>
      </c>
      <c r="S53" s="45">
        <v>0.7</v>
      </c>
      <c r="T53" s="45">
        <v>0.7</v>
      </c>
      <c r="U53" s="45">
        <v>0.7</v>
      </c>
      <c r="V53" s="45">
        <v>0.71</v>
      </c>
      <c r="W53" s="45">
        <v>0.71</v>
      </c>
      <c r="X53" s="45">
        <v>0.71</v>
      </c>
      <c r="Y53" s="45">
        <v>0.71</v>
      </c>
      <c r="Z53" s="45">
        <v>0.71</v>
      </c>
      <c r="AA53" s="45">
        <v>0.72</v>
      </c>
      <c r="AB53" s="45">
        <v>0.72</v>
      </c>
      <c r="AC53" s="45">
        <v>0.72</v>
      </c>
      <c r="AD53" s="45">
        <v>0.72</v>
      </c>
      <c r="AE53" s="45">
        <v>0.72</v>
      </c>
      <c r="AF53" s="45">
        <v>0.73</v>
      </c>
      <c r="AG53" s="45">
        <v>0.73</v>
      </c>
      <c r="AH53" s="45">
        <v>0.73</v>
      </c>
      <c r="AI53" s="46">
        <v>2E-3</v>
      </c>
    </row>
    <row r="56" spans="1:35" ht="15" customHeight="1" x14ac:dyDescent="0.45">
      <c r="B56" s="43" t="s">
        <v>24</v>
      </c>
    </row>
    <row r="57" spans="1:35" ht="15" customHeight="1" x14ac:dyDescent="0.45">
      <c r="A57" s="26" t="s">
        <v>125</v>
      </c>
      <c r="B57" s="44" t="s">
        <v>4</v>
      </c>
      <c r="C57" s="45">
        <v>18.52</v>
      </c>
      <c r="D57" s="45">
        <v>17.8</v>
      </c>
      <c r="E57" s="45">
        <v>18.16</v>
      </c>
      <c r="F57" s="45">
        <v>18.89</v>
      </c>
      <c r="G57" s="45">
        <v>19.48</v>
      </c>
      <c r="H57" s="45">
        <v>20.12</v>
      </c>
      <c r="I57" s="45">
        <v>20.97</v>
      </c>
      <c r="J57" s="45">
        <v>21.84</v>
      </c>
      <c r="K57" s="45">
        <v>22.42</v>
      </c>
      <c r="L57" s="45">
        <v>22.83</v>
      </c>
      <c r="M57" s="45">
        <v>23.07</v>
      </c>
      <c r="N57" s="45">
        <v>23.24</v>
      </c>
      <c r="O57" s="45">
        <v>23.27</v>
      </c>
      <c r="P57" s="45">
        <v>23.35</v>
      </c>
      <c r="Q57" s="45">
        <v>23.63</v>
      </c>
      <c r="R57" s="45">
        <v>23.88</v>
      </c>
      <c r="S57" s="45">
        <v>24.15</v>
      </c>
      <c r="T57" s="45">
        <v>24.47</v>
      </c>
      <c r="U57" s="45">
        <v>24.82</v>
      </c>
      <c r="V57" s="45">
        <v>25.16</v>
      </c>
      <c r="W57" s="45">
        <v>25.48</v>
      </c>
      <c r="X57" s="45">
        <v>25.76</v>
      </c>
      <c r="Y57" s="45">
        <v>26.02</v>
      </c>
      <c r="Z57" s="45">
        <v>26.4</v>
      </c>
      <c r="AA57" s="45">
        <v>26.7</v>
      </c>
      <c r="AB57" s="45">
        <v>27</v>
      </c>
      <c r="AC57" s="45">
        <v>27.3</v>
      </c>
      <c r="AD57" s="45">
        <v>27.59</v>
      </c>
      <c r="AE57" s="45">
        <v>27.95</v>
      </c>
      <c r="AF57" s="45">
        <v>28.33</v>
      </c>
      <c r="AG57" s="45">
        <v>28.64</v>
      </c>
      <c r="AH57" s="45">
        <v>28.94</v>
      </c>
      <c r="AI57" s="46">
        <v>1.4999999999999999E-2</v>
      </c>
    </row>
    <row r="58" spans="1:35" ht="15" customHeight="1" x14ac:dyDescent="0.45">
      <c r="A58" s="26" t="s">
        <v>124</v>
      </c>
      <c r="B58" s="44" t="s">
        <v>17</v>
      </c>
      <c r="C58" s="45">
        <v>24.54</v>
      </c>
      <c r="D58" s="45">
        <v>24.24</v>
      </c>
      <c r="E58" s="45">
        <v>29.91</v>
      </c>
      <c r="F58" s="45">
        <v>28.43</v>
      </c>
      <c r="G58" s="45">
        <v>28.62</v>
      </c>
      <c r="H58" s="45">
        <v>28.52</v>
      </c>
      <c r="I58" s="45">
        <v>27.86</v>
      </c>
      <c r="J58" s="45">
        <v>27.94</v>
      </c>
      <c r="K58" s="45">
        <v>28.16</v>
      </c>
      <c r="L58" s="45">
        <v>28.43</v>
      </c>
      <c r="M58" s="45">
        <v>28.71</v>
      </c>
      <c r="N58" s="45">
        <v>30.06</v>
      </c>
      <c r="O58" s="45">
        <v>30.39</v>
      </c>
      <c r="P58" s="45">
        <v>30.55</v>
      </c>
      <c r="Q58" s="45">
        <v>31.21</v>
      </c>
      <c r="R58" s="45">
        <v>31.7</v>
      </c>
      <c r="S58" s="45">
        <v>32.78</v>
      </c>
      <c r="T58" s="45">
        <v>32.659999999999997</v>
      </c>
      <c r="U58" s="45">
        <v>32.83</v>
      </c>
      <c r="V58" s="45">
        <v>33.770000000000003</v>
      </c>
      <c r="W58" s="45">
        <v>34.770000000000003</v>
      </c>
      <c r="X58" s="45">
        <v>35.61</v>
      </c>
      <c r="Y58" s="45">
        <v>35.92</v>
      </c>
      <c r="Z58" s="45">
        <v>37.479999999999997</v>
      </c>
      <c r="AA58" s="45">
        <v>37.94</v>
      </c>
      <c r="AB58" s="45">
        <v>38.35</v>
      </c>
      <c r="AC58" s="45">
        <v>38.770000000000003</v>
      </c>
      <c r="AD58" s="45">
        <v>39.26</v>
      </c>
      <c r="AE58" s="45">
        <v>42.46</v>
      </c>
      <c r="AF58" s="45">
        <v>43.54</v>
      </c>
      <c r="AG58" s="45">
        <v>43.59</v>
      </c>
      <c r="AH58" s="45">
        <v>43.89</v>
      </c>
      <c r="AI58" s="46">
        <v>1.9E-2</v>
      </c>
    </row>
    <row r="59" spans="1:35" ht="15" customHeight="1" x14ac:dyDescent="0.45">
      <c r="A59" s="26" t="s">
        <v>123</v>
      </c>
      <c r="B59" s="44" t="s">
        <v>18</v>
      </c>
      <c r="C59" s="45">
        <v>22.15</v>
      </c>
      <c r="D59" s="45">
        <v>21.94</v>
      </c>
      <c r="E59" s="45">
        <v>21.97</v>
      </c>
      <c r="F59" s="45">
        <v>21.98</v>
      </c>
      <c r="G59" s="45">
        <v>21.89</v>
      </c>
      <c r="H59" s="45">
        <v>21.61</v>
      </c>
      <c r="I59" s="45">
        <v>21.86</v>
      </c>
      <c r="J59" s="45">
        <v>22.04</v>
      </c>
      <c r="K59" s="45">
        <v>22.31</v>
      </c>
      <c r="L59" s="45">
        <v>22.42</v>
      </c>
      <c r="M59" s="45">
        <v>22.72</v>
      </c>
      <c r="N59" s="45">
        <v>23.42</v>
      </c>
      <c r="O59" s="45">
        <v>23.59</v>
      </c>
      <c r="P59" s="45">
        <v>23.8</v>
      </c>
      <c r="Q59" s="45">
        <v>24.22</v>
      </c>
      <c r="R59" s="45">
        <v>24.61</v>
      </c>
      <c r="S59" s="45">
        <v>24.87</v>
      </c>
      <c r="T59" s="45">
        <v>25.16</v>
      </c>
      <c r="U59" s="45">
        <v>25.24</v>
      </c>
      <c r="V59" s="45">
        <v>25.52</v>
      </c>
      <c r="W59" s="45">
        <v>25.86</v>
      </c>
      <c r="X59" s="45">
        <v>25.95</v>
      </c>
      <c r="Y59" s="45">
        <v>26.14</v>
      </c>
      <c r="Z59" s="45">
        <v>26.54</v>
      </c>
      <c r="AA59" s="45">
        <v>26.76</v>
      </c>
      <c r="AB59" s="45">
        <v>26.96</v>
      </c>
      <c r="AC59" s="45">
        <v>27.31</v>
      </c>
      <c r="AD59" s="45">
        <v>27.4</v>
      </c>
      <c r="AE59" s="45">
        <v>27.87</v>
      </c>
      <c r="AF59" s="45">
        <v>28.19</v>
      </c>
      <c r="AG59" s="45">
        <v>28.44</v>
      </c>
      <c r="AH59" s="45">
        <v>28.65</v>
      </c>
      <c r="AI59" s="46">
        <v>8.0000000000000002E-3</v>
      </c>
    </row>
    <row r="60" spans="1:35" ht="15" customHeight="1" x14ac:dyDescent="0.45">
      <c r="A60" s="26" t="s">
        <v>122</v>
      </c>
      <c r="B60" s="44" t="s">
        <v>19</v>
      </c>
      <c r="C60" s="45">
        <v>14.64</v>
      </c>
      <c r="D60" s="45">
        <v>14.45</v>
      </c>
      <c r="E60" s="45">
        <v>14.47</v>
      </c>
      <c r="F60" s="45">
        <v>14.68</v>
      </c>
      <c r="G60" s="45">
        <v>14.78</v>
      </c>
      <c r="H60" s="45">
        <v>15.18</v>
      </c>
      <c r="I60" s="45">
        <v>15.25</v>
      </c>
      <c r="J60" s="45">
        <v>15.71</v>
      </c>
      <c r="K60" s="45">
        <v>15.74</v>
      </c>
      <c r="L60" s="45">
        <v>16.21</v>
      </c>
      <c r="M60" s="45">
        <v>16.43</v>
      </c>
      <c r="N60" s="45">
        <v>16.66</v>
      </c>
      <c r="O60" s="45">
        <v>17.010000000000002</v>
      </c>
      <c r="P60" s="45">
        <v>17.190000000000001</v>
      </c>
      <c r="Q60" s="45">
        <v>17.579999999999998</v>
      </c>
      <c r="R60" s="45">
        <v>17.87</v>
      </c>
      <c r="S60" s="45">
        <v>18.14</v>
      </c>
      <c r="T60" s="45">
        <v>18.38</v>
      </c>
      <c r="U60" s="45">
        <v>18.62</v>
      </c>
      <c r="V60" s="45">
        <v>18.829999999999998</v>
      </c>
      <c r="W60" s="45">
        <v>19.11</v>
      </c>
      <c r="X60" s="45">
        <v>19.2</v>
      </c>
      <c r="Y60" s="45">
        <v>19.45</v>
      </c>
      <c r="Z60" s="45">
        <v>19.829999999999998</v>
      </c>
      <c r="AA60" s="45">
        <v>20.04</v>
      </c>
      <c r="AB60" s="45">
        <v>20.28</v>
      </c>
      <c r="AC60" s="45">
        <v>20.7</v>
      </c>
      <c r="AD60" s="45">
        <v>20.75</v>
      </c>
      <c r="AE60" s="45">
        <v>21.18</v>
      </c>
      <c r="AF60" s="45">
        <v>21.52</v>
      </c>
      <c r="AG60" s="45">
        <v>21.77</v>
      </c>
      <c r="AH60" s="45">
        <v>21.86</v>
      </c>
      <c r="AI60" s="46">
        <v>1.2999999999999999E-2</v>
      </c>
    </row>
    <row r="61" spans="1:35" ht="15" customHeight="1" x14ac:dyDescent="0.45">
      <c r="A61" s="26" t="s">
        <v>121</v>
      </c>
      <c r="B61" s="44" t="s">
        <v>5</v>
      </c>
      <c r="C61" s="45">
        <v>22.06</v>
      </c>
      <c r="D61" s="45">
        <v>21.33</v>
      </c>
      <c r="E61" s="45">
        <v>21.31</v>
      </c>
      <c r="F61" s="45">
        <v>21.51</v>
      </c>
      <c r="G61" s="45">
        <v>21.51</v>
      </c>
      <c r="H61" s="45">
        <v>21.77</v>
      </c>
      <c r="I61" s="45">
        <v>21.77</v>
      </c>
      <c r="J61" s="45">
        <v>22.17</v>
      </c>
      <c r="K61" s="45">
        <v>22.22</v>
      </c>
      <c r="L61" s="45">
        <v>22.56</v>
      </c>
      <c r="M61" s="45">
        <v>22.77</v>
      </c>
      <c r="N61" s="45">
        <v>23.14</v>
      </c>
      <c r="O61" s="45">
        <v>23.4</v>
      </c>
      <c r="P61" s="45">
        <v>23.57</v>
      </c>
      <c r="Q61" s="45">
        <v>23.94</v>
      </c>
      <c r="R61" s="45">
        <v>24.13</v>
      </c>
      <c r="S61" s="45">
        <v>24.35</v>
      </c>
      <c r="T61" s="45">
        <v>24.6</v>
      </c>
      <c r="U61" s="45">
        <v>24.76</v>
      </c>
      <c r="V61" s="45">
        <v>24.97</v>
      </c>
      <c r="W61" s="45">
        <v>25.19</v>
      </c>
      <c r="X61" s="45">
        <v>25.19</v>
      </c>
      <c r="Y61" s="45">
        <v>25.36</v>
      </c>
      <c r="Z61" s="45">
        <v>25.74</v>
      </c>
      <c r="AA61" s="45">
        <v>25.9</v>
      </c>
      <c r="AB61" s="45">
        <v>26.1</v>
      </c>
      <c r="AC61" s="45">
        <v>26.47</v>
      </c>
      <c r="AD61" s="45">
        <v>26.49</v>
      </c>
      <c r="AE61" s="45">
        <v>26.75</v>
      </c>
      <c r="AF61" s="45">
        <v>26.99</v>
      </c>
      <c r="AG61" s="45">
        <v>27.15</v>
      </c>
      <c r="AH61" s="45">
        <v>27.31</v>
      </c>
      <c r="AI61" s="46">
        <v>7.0000000000000001E-3</v>
      </c>
    </row>
    <row r="62" spans="1:35" ht="15" customHeight="1" x14ac:dyDescent="0.45">
      <c r="A62" s="26" t="s">
        <v>120</v>
      </c>
      <c r="B62" s="44" t="s">
        <v>10</v>
      </c>
      <c r="C62" s="45">
        <v>9.75</v>
      </c>
      <c r="D62" s="45">
        <v>10.19</v>
      </c>
      <c r="E62" s="45">
        <v>10.27</v>
      </c>
      <c r="F62" s="45">
        <v>10.17</v>
      </c>
      <c r="G62" s="45">
        <v>9.18</v>
      </c>
      <c r="H62" s="45">
        <v>9.5500000000000007</v>
      </c>
      <c r="I62" s="45">
        <v>9.8800000000000008</v>
      </c>
      <c r="J62" s="45">
        <v>10.46</v>
      </c>
      <c r="K62" s="45">
        <v>11.21</v>
      </c>
      <c r="L62" s="45">
        <v>11.54</v>
      </c>
      <c r="M62" s="45">
        <v>11.84</v>
      </c>
      <c r="N62" s="45">
        <v>11.37</v>
      </c>
      <c r="O62" s="45">
        <v>11.61</v>
      </c>
      <c r="P62" s="45">
        <v>11.68</v>
      </c>
      <c r="Q62" s="45">
        <v>11.93</v>
      </c>
      <c r="R62" s="45">
        <v>12.06</v>
      </c>
      <c r="S62" s="45">
        <v>12.7</v>
      </c>
      <c r="T62" s="45">
        <v>13.12</v>
      </c>
      <c r="U62" s="45">
        <v>13.22</v>
      </c>
      <c r="V62" s="45">
        <v>13.74</v>
      </c>
      <c r="W62" s="45">
        <v>13.91</v>
      </c>
      <c r="X62" s="45">
        <v>14.11</v>
      </c>
      <c r="Y62" s="45">
        <v>14.23</v>
      </c>
      <c r="Z62" s="45">
        <v>14.28</v>
      </c>
      <c r="AA62" s="45">
        <v>14.84</v>
      </c>
      <c r="AB62" s="45">
        <v>15.07</v>
      </c>
      <c r="AC62" s="45">
        <v>15.09</v>
      </c>
      <c r="AD62" s="45">
        <v>15.68</v>
      </c>
      <c r="AE62" s="45">
        <v>15.94</v>
      </c>
      <c r="AF62" s="45">
        <v>16.149999999999999</v>
      </c>
      <c r="AG62" s="45">
        <v>16.34</v>
      </c>
      <c r="AH62" s="45">
        <v>15.92</v>
      </c>
      <c r="AI62" s="46">
        <v>1.6E-2</v>
      </c>
    </row>
    <row r="63" spans="1:35" ht="15" customHeight="1" x14ac:dyDescent="0.45">
      <c r="A63" s="26" t="s">
        <v>119</v>
      </c>
      <c r="B63" s="44" t="s">
        <v>6</v>
      </c>
      <c r="C63" s="45">
        <v>5.03</v>
      </c>
      <c r="D63" s="45">
        <v>4.76</v>
      </c>
      <c r="E63" s="45">
        <v>4.8499999999999996</v>
      </c>
      <c r="F63" s="45">
        <v>4.83</v>
      </c>
      <c r="G63" s="45">
        <v>4.87</v>
      </c>
      <c r="H63" s="45">
        <v>4.9800000000000004</v>
      </c>
      <c r="I63" s="45">
        <v>5.2</v>
      </c>
      <c r="J63" s="45">
        <v>5.4</v>
      </c>
      <c r="K63" s="45">
        <v>5.55</v>
      </c>
      <c r="L63" s="45">
        <v>5.63</v>
      </c>
      <c r="M63" s="45">
        <v>5.64</v>
      </c>
      <c r="N63" s="45">
        <v>5.68</v>
      </c>
      <c r="O63" s="45">
        <v>5.64</v>
      </c>
      <c r="P63" s="45">
        <v>5.65</v>
      </c>
      <c r="Q63" s="45">
        <v>5.71</v>
      </c>
      <c r="R63" s="45">
        <v>5.74</v>
      </c>
      <c r="S63" s="45">
        <v>5.74</v>
      </c>
      <c r="T63" s="45">
        <v>5.73</v>
      </c>
      <c r="U63" s="45">
        <v>5.76</v>
      </c>
      <c r="V63" s="45">
        <v>5.78</v>
      </c>
      <c r="W63" s="45">
        <v>5.78</v>
      </c>
      <c r="X63" s="45">
        <v>5.78</v>
      </c>
      <c r="Y63" s="45">
        <v>5.78</v>
      </c>
      <c r="Z63" s="45">
        <v>5.8</v>
      </c>
      <c r="AA63" s="45">
        <v>5.81</v>
      </c>
      <c r="AB63" s="45">
        <v>5.83</v>
      </c>
      <c r="AC63" s="45">
        <v>5.85</v>
      </c>
      <c r="AD63" s="45">
        <v>5.89</v>
      </c>
      <c r="AE63" s="45">
        <v>5.93</v>
      </c>
      <c r="AF63" s="45">
        <v>5.95</v>
      </c>
      <c r="AG63" s="45">
        <v>5.97</v>
      </c>
      <c r="AH63" s="45">
        <v>6.02</v>
      </c>
      <c r="AI63" s="46">
        <v>6.0000000000000001E-3</v>
      </c>
    </row>
    <row r="64" spans="1:35" ht="15" customHeight="1" x14ac:dyDescent="0.45">
      <c r="A64" s="26" t="s">
        <v>118</v>
      </c>
      <c r="B64" s="44" t="s">
        <v>12</v>
      </c>
      <c r="C64" s="45">
        <v>4.1399999999999997</v>
      </c>
      <c r="D64" s="45">
        <v>3.72</v>
      </c>
      <c r="E64" s="45">
        <v>3.48</v>
      </c>
      <c r="F64" s="45">
        <v>3.31</v>
      </c>
      <c r="G64" s="45">
        <v>3.23</v>
      </c>
      <c r="H64" s="45">
        <v>3.23</v>
      </c>
      <c r="I64" s="45">
        <v>3.23</v>
      </c>
      <c r="J64" s="45">
        <v>3.24</v>
      </c>
      <c r="K64" s="45">
        <v>3.27</v>
      </c>
      <c r="L64" s="45">
        <v>3.29</v>
      </c>
      <c r="M64" s="45">
        <v>3.33</v>
      </c>
      <c r="N64" s="45">
        <v>3.37</v>
      </c>
      <c r="O64" s="45">
        <v>3.41</v>
      </c>
      <c r="P64" s="45">
        <v>3.44</v>
      </c>
      <c r="Q64" s="45">
        <v>3.48</v>
      </c>
      <c r="R64" s="45">
        <v>3.51</v>
      </c>
      <c r="S64" s="45">
        <v>3.55</v>
      </c>
      <c r="T64" s="45">
        <v>3.58</v>
      </c>
      <c r="U64" s="45">
        <v>3.61</v>
      </c>
      <c r="V64" s="45">
        <v>3.64</v>
      </c>
      <c r="W64" s="45">
        <v>3.68</v>
      </c>
      <c r="X64" s="45">
        <v>3.71</v>
      </c>
      <c r="Y64" s="45">
        <v>3.75</v>
      </c>
      <c r="Z64" s="45">
        <v>3.78</v>
      </c>
      <c r="AA64" s="45">
        <v>3.82</v>
      </c>
      <c r="AB64" s="45">
        <v>3.86</v>
      </c>
      <c r="AC64" s="45">
        <v>3.9</v>
      </c>
      <c r="AD64" s="45">
        <v>3.93</v>
      </c>
      <c r="AE64" s="45">
        <v>3.97</v>
      </c>
      <c r="AF64" s="45">
        <v>4.01</v>
      </c>
      <c r="AG64" s="45">
        <v>4.05</v>
      </c>
      <c r="AH64" s="45">
        <v>4.09</v>
      </c>
      <c r="AI64" s="46">
        <v>0</v>
      </c>
    </row>
    <row r="65" spans="1:35" ht="15" customHeight="1" x14ac:dyDescent="0.45">
      <c r="A65" s="26" t="s">
        <v>117</v>
      </c>
      <c r="B65" s="44" t="s">
        <v>25</v>
      </c>
      <c r="C65" s="45">
        <v>2.08</v>
      </c>
      <c r="D65" s="45">
        <v>2.09</v>
      </c>
      <c r="E65" s="45">
        <v>2.0699999999999998</v>
      </c>
      <c r="F65" s="45">
        <v>2.04</v>
      </c>
      <c r="G65" s="45">
        <v>2.0299999999999998</v>
      </c>
      <c r="H65" s="45">
        <v>2.02</v>
      </c>
      <c r="I65" s="45">
        <v>2.0099999999999998</v>
      </c>
      <c r="J65" s="45">
        <v>2.02</v>
      </c>
      <c r="K65" s="45">
        <v>2.0299999999999998</v>
      </c>
      <c r="L65" s="45">
        <v>2.0099999999999998</v>
      </c>
      <c r="M65" s="45">
        <v>2.02</v>
      </c>
      <c r="N65" s="45">
        <v>2.02</v>
      </c>
      <c r="O65" s="45">
        <v>2.0099999999999998</v>
      </c>
      <c r="P65" s="45">
        <v>2.0099999999999998</v>
      </c>
      <c r="Q65" s="45">
        <v>2.02</v>
      </c>
      <c r="R65" s="45">
        <v>2.02</v>
      </c>
      <c r="S65" s="45">
        <v>2.0099999999999998</v>
      </c>
      <c r="T65" s="45">
        <v>2.0099999999999998</v>
      </c>
      <c r="U65" s="45">
        <v>2.02</v>
      </c>
      <c r="V65" s="45">
        <v>2.02</v>
      </c>
      <c r="W65" s="45">
        <v>2.02</v>
      </c>
      <c r="X65" s="45">
        <v>2.0099999999999998</v>
      </c>
      <c r="Y65" s="45">
        <v>2.0099999999999998</v>
      </c>
      <c r="Z65" s="45">
        <v>2.02</v>
      </c>
      <c r="AA65" s="45">
        <v>2.02</v>
      </c>
      <c r="AB65" s="45">
        <v>2.02</v>
      </c>
      <c r="AC65" s="45">
        <v>2.02</v>
      </c>
      <c r="AD65" s="45">
        <v>2.02</v>
      </c>
      <c r="AE65" s="45">
        <v>2.02</v>
      </c>
      <c r="AF65" s="45">
        <v>2.02</v>
      </c>
      <c r="AG65" s="45">
        <v>2.02</v>
      </c>
      <c r="AH65" s="45">
        <v>2.02</v>
      </c>
      <c r="AI65" s="46">
        <v>-1E-3</v>
      </c>
    </row>
    <row r="66" spans="1:35" ht="15" customHeight="1" x14ac:dyDescent="0.45">
      <c r="A66" s="26" t="s">
        <v>116</v>
      </c>
      <c r="B66" s="44" t="s">
        <v>14</v>
      </c>
      <c r="C66" s="46" t="s">
        <v>15</v>
      </c>
      <c r="D66" s="46" t="s">
        <v>15</v>
      </c>
      <c r="E66" s="46" t="s">
        <v>15</v>
      </c>
      <c r="F66" s="46" t="s">
        <v>15</v>
      </c>
      <c r="G66" s="46" t="s">
        <v>15</v>
      </c>
      <c r="H66" s="46" t="s">
        <v>15</v>
      </c>
      <c r="I66" s="46" t="s">
        <v>15</v>
      </c>
      <c r="J66" s="46" t="s">
        <v>15</v>
      </c>
      <c r="K66" s="46" t="s">
        <v>15</v>
      </c>
      <c r="L66" s="46" t="s">
        <v>15</v>
      </c>
      <c r="M66" s="46" t="s">
        <v>15</v>
      </c>
      <c r="N66" s="46" t="s">
        <v>15</v>
      </c>
      <c r="O66" s="46" t="s">
        <v>15</v>
      </c>
      <c r="P66" s="46" t="s">
        <v>15</v>
      </c>
      <c r="Q66" s="46" t="s">
        <v>15</v>
      </c>
      <c r="R66" s="46" t="s">
        <v>15</v>
      </c>
      <c r="S66" s="46" t="s">
        <v>15</v>
      </c>
      <c r="T66" s="46" t="s">
        <v>15</v>
      </c>
      <c r="U66" s="46" t="s">
        <v>15</v>
      </c>
      <c r="V66" s="46" t="s">
        <v>15</v>
      </c>
      <c r="W66" s="46" t="s">
        <v>15</v>
      </c>
      <c r="X66" s="46" t="s">
        <v>15</v>
      </c>
      <c r="Y66" s="46" t="s">
        <v>15</v>
      </c>
      <c r="Z66" s="46" t="s">
        <v>15</v>
      </c>
      <c r="AA66" s="46" t="s">
        <v>15</v>
      </c>
      <c r="AB66" s="46" t="s">
        <v>15</v>
      </c>
      <c r="AC66" s="46" t="s">
        <v>15</v>
      </c>
      <c r="AD66" s="46" t="s">
        <v>15</v>
      </c>
      <c r="AE66" s="46" t="s">
        <v>15</v>
      </c>
      <c r="AF66" s="46" t="s">
        <v>15</v>
      </c>
      <c r="AG66" s="46" t="s">
        <v>15</v>
      </c>
      <c r="AH66" s="46" t="s">
        <v>15</v>
      </c>
      <c r="AI66" s="46" t="s">
        <v>15</v>
      </c>
    </row>
    <row r="67" spans="1:35" ht="15" customHeight="1" x14ac:dyDescent="0.45">
      <c r="A67" s="26" t="s">
        <v>115</v>
      </c>
      <c r="B67" s="44" t="s">
        <v>7</v>
      </c>
      <c r="C67" s="45">
        <v>30.45</v>
      </c>
      <c r="D67" s="45">
        <v>29.93</v>
      </c>
      <c r="E67" s="45">
        <v>29.73</v>
      </c>
      <c r="F67" s="45">
        <v>29.66</v>
      </c>
      <c r="G67" s="45">
        <v>29.66</v>
      </c>
      <c r="H67" s="45">
        <v>29.85</v>
      </c>
      <c r="I67" s="45">
        <v>30.25</v>
      </c>
      <c r="J67" s="45">
        <v>30.59</v>
      </c>
      <c r="K67" s="45">
        <v>30.75</v>
      </c>
      <c r="L67" s="45">
        <v>30.63</v>
      </c>
      <c r="M67" s="45">
        <v>30.45</v>
      </c>
      <c r="N67" s="45">
        <v>30.39</v>
      </c>
      <c r="O67" s="45">
        <v>30.27</v>
      </c>
      <c r="P67" s="45">
        <v>30.13</v>
      </c>
      <c r="Q67" s="45">
        <v>30.23</v>
      </c>
      <c r="R67" s="45">
        <v>30.26</v>
      </c>
      <c r="S67" s="45">
        <v>30.08</v>
      </c>
      <c r="T67" s="45">
        <v>29.99</v>
      </c>
      <c r="U67" s="45">
        <v>29.89</v>
      </c>
      <c r="V67" s="45">
        <v>29.94</v>
      </c>
      <c r="W67" s="45">
        <v>29.85</v>
      </c>
      <c r="X67" s="45">
        <v>29.69</v>
      </c>
      <c r="Y67" s="45">
        <v>29.64</v>
      </c>
      <c r="Z67" s="45">
        <v>29.57</v>
      </c>
      <c r="AA67" s="45">
        <v>29.47</v>
      </c>
      <c r="AB67" s="45">
        <v>29.46</v>
      </c>
      <c r="AC67" s="45">
        <v>29.4</v>
      </c>
      <c r="AD67" s="45">
        <v>29.31</v>
      </c>
      <c r="AE67" s="45">
        <v>29.32</v>
      </c>
      <c r="AF67" s="45">
        <v>29.24</v>
      </c>
      <c r="AG67" s="45">
        <v>29.11</v>
      </c>
      <c r="AH67" s="45">
        <v>29.02</v>
      </c>
      <c r="AI67" s="46">
        <v>-2E-3</v>
      </c>
    </row>
    <row r="69" spans="1:35" ht="15" customHeight="1" x14ac:dyDescent="0.45">
      <c r="B69" s="43" t="s">
        <v>26</v>
      </c>
    </row>
    <row r="70" spans="1:35" ht="15" customHeight="1" x14ac:dyDescent="0.45">
      <c r="B70" s="43" t="s">
        <v>285</v>
      </c>
    </row>
    <row r="71" spans="1:35" ht="15" customHeight="1" x14ac:dyDescent="0.45">
      <c r="A71" s="26" t="s">
        <v>114</v>
      </c>
      <c r="B71" s="44" t="s">
        <v>3</v>
      </c>
      <c r="C71" s="47">
        <v>255</v>
      </c>
      <c r="D71" s="47">
        <v>245</v>
      </c>
      <c r="E71" s="47">
        <v>249</v>
      </c>
      <c r="F71" s="47">
        <v>249</v>
      </c>
      <c r="G71" s="47">
        <v>250</v>
      </c>
      <c r="H71" s="47">
        <v>252</v>
      </c>
      <c r="I71" s="47">
        <v>254</v>
      </c>
      <c r="J71" s="47">
        <v>258</v>
      </c>
      <c r="K71" s="47">
        <v>260</v>
      </c>
      <c r="L71" s="47">
        <v>261</v>
      </c>
      <c r="M71" s="47">
        <v>261</v>
      </c>
      <c r="N71" s="47">
        <v>263</v>
      </c>
      <c r="O71" s="47">
        <v>263</v>
      </c>
      <c r="P71" s="47">
        <v>264</v>
      </c>
      <c r="Q71" s="47">
        <v>266</v>
      </c>
      <c r="R71" s="47">
        <v>268</v>
      </c>
      <c r="S71" s="47">
        <v>269</v>
      </c>
      <c r="T71" s="47">
        <v>270</v>
      </c>
      <c r="U71" s="47">
        <v>272</v>
      </c>
      <c r="V71" s="47">
        <v>274</v>
      </c>
      <c r="W71" s="47">
        <v>275</v>
      </c>
      <c r="X71" s="47">
        <v>276</v>
      </c>
      <c r="Y71" s="47">
        <v>277</v>
      </c>
      <c r="Z71" s="47">
        <v>279</v>
      </c>
      <c r="AA71" s="47">
        <v>280</v>
      </c>
      <c r="AB71" s="47">
        <v>282</v>
      </c>
      <c r="AC71" s="47">
        <v>284</v>
      </c>
      <c r="AD71" s="47">
        <v>286</v>
      </c>
      <c r="AE71" s="47">
        <v>288</v>
      </c>
      <c r="AF71" s="47">
        <v>290</v>
      </c>
      <c r="AG71" s="47">
        <v>291</v>
      </c>
      <c r="AH71" s="47">
        <v>293</v>
      </c>
      <c r="AI71" s="46">
        <v>5.0000000000000001E-3</v>
      </c>
    </row>
    <row r="72" spans="1:35" ht="15" customHeight="1" x14ac:dyDescent="0.45">
      <c r="A72" s="26" t="s">
        <v>113</v>
      </c>
      <c r="B72" s="44" t="s">
        <v>8</v>
      </c>
      <c r="C72" s="47">
        <v>189</v>
      </c>
      <c r="D72" s="47">
        <v>184</v>
      </c>
      <c r="E72" s="47">
        <v>186</v>
      </c>
      <c r="F72" s="47">
        <v>187</v>
      </c>
      <c r="G72" s="47">
        <v>188</v>
      </c>
      <c r="H72" s="47">
        <v>190</v>
      </c>
      <c r="I72" s="47">
        <v>193</v>
      </c>
      <c r="J72" s="47">
        <v>196</v>
      </c>
      <c r="K72" s="47">
        <v>198</v>
      </c>
      <c r="L72" s="47">
        <v>198</v>
      </c>
      <c r="M72" s="47">
        <v>198</v>
      </c>
      <c r="N72" s="47">
        <v>199</v>
      </c>
      <c r="O72" s="47">
        <v>200</v>
      </c>
      <c r="P72" s="47">
        <v>200</v>
      </c>
      <c r="Q72" s="47">
        <v>202</v>
      </c>
      <c r="R72" s="47">
        <v>203</v>
      </c>
      <c r="S72" s="47">
        <v>203</v>
      </c>
      <c r="T72" s="47">
        <v>204</v>
      </c>
      <c r="U72" s="47">
        <v>205</v>
      </c>
      <c r="V72" s="47">
        <v>207</v>
      </c>
      <c r="W72" s="47">
        <v>208</v>
      </c>
      <c r="X72" s="47">
        <v>208</v>
      </c>
      <c r="Y72" s="47">
        <v>210</v>
      </c>
      <c r="Z72" s="47">
        <v>211</v>
      </c>
      <c r="AA72" s="47">
        <v>212</v>
      </c>
      <c r="AB72" s="47">
        <v>214</v>
      </c>
      <c r="AC72" s="47">
        <v>216</v>
      </c>
      <c r="AD72" s="47">
        <v>217</v>
      </c>
      <c r="AE72" s="47">
        <v>220</v>
      </c>
      <c r="AF72" s="47">
        <v>222</v>
      </c>
      <c r="AG72" s="47">
        <v>223</v>
      </c>
      <c r="AH72" s="47">
        <v>225</v>
      </c>
      <c r="AI72" s="46">
        <v>6.0000000000000001E-3</v>
      </c>
    </row>
    <row r="73" spans="1:35" ht="15" customHeight="1" x14ac:dyDescent="0.45">
      <c r="A73" s="26" t="s">
        <v>112</v>
      </c>
      <c r="B73" s="44" t="s">
        <v>9</v>
      </c>
      <c r="C73" s="47">
        <v>185</v>
      </c>
      <c r="D73" s="47">
        <v>178</v>
      </c>
      <c r="E73" s="47">
        <v>183</v>
      </c>
      <c r="F73" s="47">
        <v>190</v>
      </c>
      <c r="G73" s="47">
        <v>195</v>
      </c>
      <c r="H73" s="47">
        <v>201</v>
      </c>
      <c r="I73" s="47">
        <v>210</v>
      </c>
      <c r="J73" s="47">
        <v>219</v>
      </c>
      <c r="K73" s="47">
        <v>225</v>
      </c>
      <c r="L73" s="47">
        <v>229</v>
      </c>
      <c r="M73" s="47">
        <v>233</v>
      </c>
      <c r="N73" s="47">
        <v>235</v>
      </c>
      <c r="O73" s="47">
        <v>238</v>
      </c>
      <c r="P73" s="47">
        <v>241</v>
      </c>
      <c r="Q73" s="47">
        <v>246</v>
      </c>
      <c r="R73" s="47">
        <v>251</v>
      </c>
      <c r="S73" s="47">
        <v>255</v>
      </c>
      <c r="T73" s="47">
        <v>260</v>
      </c>
      <c r="U73" s="47">
        <v>264</v>
      </c>
      <c r="V73" s="47">
        <v>269</v>
      </c>
      <c r="W73" s="47">
        <v>273</v>
      </c>
      <c r="X73" s="47">
        <v>277</v>
      </c>
      <c r="Y73" s="47">
        <v>281</v>
      </c>
      <c r="Z73" s="47">
        <v>287</v>
      </c>
      <c r="AA73" s="47">
        <v>292</v>
      </c>
      <c r="AB73" s="47">
        <v>297</v>
      </c>
      <c r="AC73" s="47">
        <v>303</v>
      </c>
      <c r="AD73" s="47">
        <v>308</v>
      </c>
      <c r="AE73" s="47">
        <v>314</v>
      </c>
      <c r="AF73" s="47">
        <v>321</v>
      </c>
      <c r="AG73" s="47">
        <v>327</v>
      </c>
      <c r="AH73" s="47">
        <v>332</v>
      </c>
      <c r="AI73" s="46">
        <v>1.9E-2</v>
      </c>
    </row>
    <row r="74" spans="1:35" ht="15" customHeight="1" x14ac:dyDescent="0.45">
      <c r="A74" s="26" t="s">
        <v>111</v>
      </c>
      <c r="B74" s="44" t="s">
        <v>16</v>
      </c>
      <c r="C74" s="47">
        <v>574</v>
      </c>
      <c r="D74" s="47">
        <v>568</v>
      </c>
      <c r="E74" s="47">
        <v>566</v>
      </c>
      <c r="F74" s="47">
        <v>563</v>
      </c>
      <c r="G74" s="47">
        <v>555</v>
      </c>
      <c r="H74" s="47">
        <v>548</v>
      </c>
      <c r="I74" s="47">
        <v>546</v>
      </c>
      <c r="J74" s="47">
        <v>548</v>
      </c>
      <c r="K74" s="47">
        <v>548</v>
      </c>
      <c r="L74" s="47">
        <v>549</v>
      </c>
      <c r="M74" s="47">
        <v>552</v>
      </c>
      <c r="N74" s="47">
        <v>562</v>
      </c>
      <c r="O74" s="47">
        <v>564</v>
      </c>
      <c r="P74" s="47">
        <v>566</v>
      </c>
      <c r="Q74" s="47">
        <v>574</v>
      </c>
      <c r="R74" s="47">
        <v>579</v>
      </c>
      <c r="S74" s="47">
        <v>583</v>
      </c>
      <c r="T74" s="47">
        <v>588</v>
      </c>
      <c r="U74" s="47">
        <v>590</v>
      </c>
      <c r="V74" s="47">
        <v>596</v>
      </c>
      <c r="W74" s="47">
        <v>602</v>
      </c>
      <c r="X74" s="47">
        <v>605</v>
      </c>
      <c r="Y74" s="47">
        <v>610</v>
      </c>
      <c r="Z74" s="47">
        <v>621</v>
      </c>
      <c r="AA74" s="47">
        <v>628</v>
      </c>
      <c r="AB74" s="47">
        <v>635</v>
      </c>
      <c r="AC74" s="47">
        <v>647</v>
      </c>
      <c r="AD74" s="47">
        <v>651</v>
      </c>
      <c r="AE74" s="47">
        <v>665</v>
      </c>
      <c r="AF74" s="47">
        <v>676</v>
      </c>
      <c r="AG74" s="47">
        <v>685</v>
      </c>
      <c r="AH74" s="47">
        <v>693</v>
      </c>
      <c r="AI74" s="46">
        <v>6.0000000000000001E-3</v>
      </c>
    </row>
    <row r="75" spans="1:35" ht="15" customHeight="1" x14ac:dyDescent="0.45">
      <c r="A75" s="26" t="s">
        <v>110</v>
      </c>
      <c r="B75" s="44" t="s">
        <v>27</v>
      </c>
      <c r="C75" s="47">
        <v>1203</v>
      </c>
      <c r="D75" s="47">
        <v>1176</v>
      </c>
      <c r="E75" s="47">
        <v>1184</v>
      </c>
      <c r="F75" s="47">
        <v>1189</v>
      </c>
      <c r="G75" s="47">
        <v>1187</v>
      </c>
      <c r="H75" s="47">
        <v>1190</v>
      </c>
      <c r="I75" s="47">
        <v>1203</v>
      </c>
      <c r="J75" s="47">
        <v>1221</v>
      </c>
      <c r="K75" s="47">
        <v>1230</v>
      </c>
      <c r="L75" s="47">
        <v>1237</v>
      </c>
      <c r="M75" s="47">
        <v>1244</v>
      </c>
      <c r="N75" s="47">
        <v>1259</v>
      </c>
      <c r="O75" s="47">
        <v>1265</v>
      </c>
      <c r="P75" s="47">
        <v>1271</v>
      </c>
      <c r="Q75" s="47">
        <v>1288</v>
      </c>
      <c r="R75" s="47">
        <v>1302</v>
      </c>
      <c r="S75" s="47">
        <v>1311</v>
      </c>
      <c r="T75" s="47">
        <v>1322</v>
      </c>
      <c r="U75" s="47">
        <v>1331</v>
      </c>
      <c r="V75" s="47">
        <v>1345</v>
      </c>
      <c r="W75" s="47">
        <v>1358</v>
      </c>
      <c r="X75" s="47">
        <v>1365</v>
      </c>
      <c r="Y75" s="47">
        <v>1378</v>
      </c>
      <c r="Z75" s="47">
        <v>1398</v>
      </c>
      <c r="AA75" s="47">
        <v>1412</v>
      </c>
      <c r="AB75" s="47">
        <v>1429</v>
      </c>
      <c r="AC75" s="47">
        <v>1450</v>
      </c>
      <c r="AD75" s="47">
        <v>1462</v>
      </c>
      <c r="AE75" s="47">
        <v>1487</v>
      </c>
      <c r="AF75" s="47">
        <v>1508</v>
      </c>
      <c r="AG75" s="47">
        <v>1526</v>
      </c>
      <c r="AH75" s="47">
        <v>1543</v>
      </c>
      <c r="AI75" s="46">
        <v>8.0000000000000002E-3</v>
      </c>
    </row>
    <row r="76" spans="1:35" ht="15" customHeight="1" x14ac:dyDescent="0.45">
      <c r="A76" s="26" t="s">
        <v>109</v>
      </c>
      <c r="B76" s="44" t="s">
        <v>28</v>
      </c>
      <c r="C76" s="47">
        <v>0</v>
      </c>
      <c r="D76" s="47">
        <v>0</v>
      </c>
      <c r="E76" s="47">
        <v>1</v>
      </c>
      <c r="F76" s="47">
        <v>1</v>
      </c>
      <c r="G76" s="47">
        <v>1</v>
      </c>
      <c r="H76" s="47">
        <v>1</v>
      </c>
      <c r="I76" s="47">
        <v>1</v>
      </c>
      <c r="J76" s="47">
        <v>1</v>
      </c>
      <c r="K76" s="47">
        <v>1</v>
      </c>
      <c r="L76" s="47">
        <v>1</v>
      </c>
      <c r="M76" s="47">
        <v>1</v>
      </c>
      <c r="N76" s="47">
        <v>1</v>
      </c>
      <c r="O76" s="47">
        <v>1</v>
      </c>
      <c r="P76" s="47">
        <v>1</v>
      </c>
      <c r="Q76" s="47">
        <v>1</v>
      </c>
      <c r="R76" s="47">
        <v>1</v>
      </c>
      <c r="S76" s="47">
        <v>1</v>
      </c>
      <c r="T76" s="47">
        <v>1</v>
      </c>
      <c r="U76" s="47">
        <v>1</v>
      </c>
      <c r="V76" s="47">
        <v>1</v>
      </c>
      <c r="W76" s="47">
        <v>1</v>
      </c>
      <c r="X76" s="47">
        <v>1</v>
      </c>
      <c r="Y76" s="47">
        <v>1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6">
        <v>4.0000000000000001E-3</v>
      </c>
    </row>
    <row r="77" spans="1:35" ht="15" customHeight="1" x14ac:dyDescent="0.45">
      <c r="A77" s="26" t="s">
        <v>108</v>
      </c>
      <c r="B77" s="43" t="s">
        <v>29</v>
      </c>
      <c r="C77" s="48">
        <v>1203</v>
      </c>
      <c r="D77" s="48">
        <v>1176</v>
      </c>
      <c r="E77" s="48">
        <v>1184</v>
      </c>
      <c r="F77" s="48">
        <v>1190</v>
      </c>
      <c r="G77" s="48">
        <v>1188</v>
      </c>
      <c r="H77" s="48">
        <v>1191</v>
      </c>
      <c r="I77" s="48">
        <v>1204</v>
      </c>
      <c r="J77" s="48">
        <v>1221</v>
      </c>
      <c r="K77" s="48">
        <v>1231</v>
      </c>
      <c r="L77" s="48">
        <v>1238</v>
      </c>
      <c r="M77" s="48">
        <v>1245</v>
      </c>
      <c r="N77" s="48">
        <v>1260</v>
      </c>
      <c r="O77" s="48">
        <v>1266</v>
      </c>
      <c r="P77" s="48">
        <v>1271</v>
      </c>
      <c r="Q77" s="48">
        <v>1289</v>
      </c>
      <c r="R77" s="48">
        <v>1302</v>
      </c>
      <c r="S77" s="48">
        <v>1312</v>
      </c>
      <c r="T77" s="48">
        <v>1323</v>
      </c>
      <c r="U77" s="48">
        <v>1332</v>
      </c>
      <c r="V77" s="48">
        <v>1346</v>
      </c>
      <c r="W77" s="48">
        <v>1359</v>
      </c>
      <c r="X77" s="48">
        <v>1366</v>
      </c>
      <c r="Y77" s="48">
        <v>1379</v>
      </c>
      <c r="Z77" s="48">
        <v>1399</v>
      </c>
      <c r="AA77" s="48">
        <v>1413</v>
      </c>
      <c r="AB77" s="48">
        <v>1429</v>
      </c>
      <c r="AC77" s="48">
        <v>1450</v>
      </c>
      <c r="AD77" s="48">
        <v>1463</v>
      </c>
      <c r="AE77" s="48">
        <v>1488</v>
      </c>
      <c r="AF77" s="48">
        <v>1508</v>
      </c>
      <c r="AG77" s="48">
        <v>1527</v>
      </c>
      <c r="AH77" s="48">
        <v>1543</v>
      </c>
      <c r="AI77" s="49">
        <v>8.0000000000000002E-3</v>
      </c>
    </row>
    <row r="80" spans="1:35" ht="15" customHeight="1" x14ac:dyDescent="0.45">
      <c r="B80" s="43" t="s">
        <v>30</v>
      </c>
    </row>
    <row r="81" spans="1:35" ht="15" customHeight="1" x14ac:dyDescent="0.45">
      <c r="B81" s="43" t="s">
        <v>3</v>
      </c>
    </row>
    <row r="82" spans="1:35" ht="15" customHeight="1" x14ac:dyDescent="0.45">
      <c r="A82" s="26" t="s">
        <v>107</v>
      </c>
      <c r="B82" s="44" t="s">
        <v>4</v>
      </c>
      <c r="C82" s="45">
        <v>21.37</v>
      </c>
      <c r="D82" s="45">
        <v>21.62</v>
      </c>
      <c r="E82" s="45">
        <v>22.53</v>
      </c>
      <c r="F82" s="45">
        <v>23.86</v>
      </c>
      <c r="G82" s="45">
        <v>25.22</v>
      </c>
      <c r="H82" s="45">
        <v>26.66</v>
      </c>
      <c r="I82" s="45">
        <v>28.39</v>
      </c>
      <c r="J82" s="45">
        <v>30.31</v>
      </c>
      <c r="K82" s="45">
        <v>32.06</v>
      </c>
      <c r="L82" s="45">
        <v>33.64</v>
      </c>
      <c r="M82" s="45">
        <v>35.020000000000003</v>
      </c>
      <c r="N82" s="45">
        <v>36.340000000000003</v>
      </c>
      <c r="O82" s="45">
        <v>37.369999999999997</v>
      </c>
      <c r="P82" s="45">
        <v>38.409999999999997</v>
      </c>
      <c r="Q82" s="45">
        <v>39.71</v>
      </c>
      <c r="R82" s="45">
        <v>41.04</v>
      </c>
      <c r="S82" s="45">
        <v>42.46</v>
      </c>
      <c r="T82" s="45">
        <v>44</v>
      </c>
      <c r="U82" s="45">
        <v>45.66</v>
      </c>
      <c r="V82" s="45">
        <v>47.39</v>
      </c>
      <c r="W82" s="45">
        <v>49.15</v>
      </c>
      <c r="X82" s="45">
        <v>50.91</v>
      </c>
      <c r="Y82" s="45">
        <v>52.7</v>
      </c>
      <c r="Z82" s="45">
        <v>54.72</v>
      </c>
      <c r="AA82" s="45">
        <v>56.74</v>
      </c>
      <c r="AB82" s="45">
        <v>58.82</v>
      </c>
      <c r="AC82" s="45">
        <v>60.99</v>
      </c>
      <c r="AD82" s="45">
        <v>63.21</v>
      </c>
      <c r="AE82" s="45">
        <v>65.64</v>
      </c>
      <c r="AF82" s="45">
        <v>68.239999999999995</v>
      </c>
      <c r="AG82" s="45">
        <v>70.849999999999994</v>
      </c>
      <c r="AH82" s="45">
        <v>73.47</v>
      </c>
      <c r="AI82" s="46">
        <v>4.1000000000000002E-2</v>
      </c>
    </row>
    <row r="83" spans="1:35" ht="15" customHeight="1" x14ac:dyDescent="0.45">
      <c r="A83" s="26" t="s">
        <v>106</v>
      </c>
      <c r="B83" s="44" t="s">
        <v>5</v>
      </c>
      <c r="C83" s="45">
        <v>21.89</v>
      </c>
      <c r="D83" s="45">
        <v>21.82</v>
      </c>
      <c r="E83" s="45">
        <v>22.71</v>
      </c>
      <c r="F83" s="45">
        <v>23.89</v>
      </c>
      <c r="G83" s="45">
        <v>24.91</v>
      </c>
      <c r="H83" s="45">
        <v>26.24</v>
      </c>
      <c r="I83" s="45">
        <v>27.33</v>
      </c>
      <c r="J83" s="45">
        <v>28.4</v>
      </c>
      <c r="K83" s="45">
        <v>29.12</v>
      </c>
      <c r="L83" s="45">
        <v>30.24</v>
      </c>
      <c r="M83" s="45">
        <v>31.21</v>
      </c>
      <c r="N83" s="45">
        <v>32.090000000000003</v>
      </c>
      <c r="O83" s="45">
        <v>33.18</v>
      </c>
      <c r="P83" s="45">
        <v>34.14</v>
      </c>
      <c r="Q83" s="45">
        <v>35.35</v>
      </c>
      <c r="R83" s="45">
        <v>36.409999999999997</v>
      </c>
      <c r="S83" s="45">
        <v>37.520000000000003</v>
      </c>
      <c r="T83" s="45">
        <v>38.700000000000003</v>
      </c>
      <c r="U83" s="45">
        <v>39.79</v>
      </c>
      <c r="V83" s="45">
        <v>41.01</v>
      </c>
      <c r="W83" s="45">
        <v>42.28</v>
      </c>
      <c r="X83" s="45">
        <v>43.24</v>
      </c>
      <c r="Y83" s="45">
        <v>44.53</v>
      </c>
      <c r="Z83" s="45">
        <v>46.17</v>
      </c>
      <c r="AA83" s="45">
        <v>47.52</v>
      </c>
      <c r="AB83" s="45">
        <v>48.98</v>
      </c>
      <c r="AC83" s="45">
        <v>50.78</v>
      </c>
      <c r="AD83" s="45">
        <v>52.07</v>
      </c>
      <c r="AE83" s="45">
        <v>53.8</v>
      </c>
      <c r="AF83" s="45">
        <v>55.65</v>
      </c>
      <c r="AG83" s="45">
        <v>57.39</v>
      </c>
      <c r="AH83" s="45">
        <v>59.07</v>
      </c>
      <c r="AI83" s="46">
        <v>3.3000000000000002E-2</v>
      </c>
    </row>
    <row r="84" spans="1:35" ht="15" customHeight="1" x14ac:dyDescent="0.45">
      <c r="A84" s="26" t="s">
        <v>105</v>
      </c>
      <c r="B84" s="44" t="s">
        <v>6</v>
      </c>
      <c r="C84" s="45">
        <v>10.4</v>
      </c>
      <c r="D84" s="45">
        <v>10.26</v>
      </c>
      <c r="E84" s="45">
        <v>10.64</v>
      </c>
      <c r="F84" s="45">
        <v>10.83</v>
      </c>
      <c r="G84" s="45">
        <v>11.05</v>
      </c>
      <c r="H84" s="45">
        <v>11.34</v>
      </c>
      <c r="I84" s="45">
        <v>11.75</v>
      </c>
      <c r="J84" s="45">
        <v>12.24</v>
      </c>
      <c r="K84" s="45">
        <v>12.73</v>
      </c>
      <c r="L84" s="45">
        <v>13.17</v>
      </c>
      <c r="M84" s="45">
        <v>13.56</v>
      </c>
      <c r="N84" s="45">
        <v>14.23</v>
      </c>
      <c r="O84" s="45">
        <v>14.55</v>
      </c>
      <c r="P84" s="45">
        <v>14.93</v>
      </c>
      <c r="Q84" s="45">
        <v>15.45</v>
      </c>
      <c r="R84" s="45">
        <v>15.9</v>
      </c>
      <c r="S84" s="45">
        <v>16.3</v>
      </c>
      <c r="T84" s="45">
        <v>16.670000000000002</v>
      </c>
      <c r="U84" s="45">
        <v>17.149999999999999</v>
      </c>
      <c r="V84" s="45">
        <v>17.62</v>
      </c>
      <c r="W84" s="45">
        <v>18.07</v>
      </c>
      <c r="X84" s="45">
        <v>18.52</v>
      </c>
      <c r="Y84" s="45">
        <v>19.02</v>
      </c>
      <c r="Z84" s="45">
        <v>19.52</v>
      </c>
      <c r="AA84" s="45">
        <v>20.03</v>
      </c>
      <c r="AB84" s="45">
        <v>20.56</v>
      </c>
      <c r="AC84" s="45">
        <v>21.15</v>
      </c>
      <c r="AD84" s="45">
        <v>21.76</v>
      </c>
      <c r="AE84" s="45">
        <v>22.43</v>
      </c>
      <c r="AF84" s="45">
        <v>23.07</v>
      </c>
      <c r="AG84" s="45">
        <v>23.78</v>
      </c>
      <c r="AH84" s="45">
        <v>24.49</v>
      </c>
      <c r="AI84" s="46">
        <v>2.8000000000000001E-2</v>
      </c>
    </row>
    <row r="85" spans="1:35" ht="15" customHeight="1" x14ac:dyDescent="0.45">
      <c r="A85" s="26" t="s">
        <v>104</v>
      </c>
      <c r="B85" s="44" t="s">
        <v>7</v>
      </c>
      <c r="C85" s="45">
        <v>36.81</v>
      </c>
      <c r="D85" s="45">
        <v>37.21</v>
      </c>
      <c r="E85" s="45">
        <v>38.340000000000003</v>
      </c>
      <c r="F85" s="45">
        <v>39.340000000000003</v>
      </c>
      <c r="G85" s="45">
        <v>40.53</v>
      </c>
      <c r="H85" s="45">
        <v>41.88</v>
      </c>
      <c r="I85" s="45">
        <v>43.45</v>
      </c>
      <c r="J85" s="45">
        <v>45.04</v>
      </c>
      <c r="K85" s="45">
        <v>46.42</v>
      </c>
      <c r="L85" s="45">
        <v>47.48</v>
      </c>
      <c r="M85" s="45">
        <v>48.44</v>
      </c>
      <c r="N85" s="45">
        <v>49.61</v>
      </c>
      <c r="O85" s="45">
        <v>50.62</v>
      </c>
      <c r="P85" s="45">
        <v>51.62</v>
      </c>
      <c r="Q85" s="45">
        <v>52.94</v>
      </c>
      <c r="R85" s="45">
        <v>54.17</v>
      </c>
      <c r="S85" s="45">
        <v>55.08</v>
      </c>
      <c r="T85" s="45">
        <v>56.13</v>
      </c>
      <c r="U85" s="45">
        <v>57.2</v>
      </c>
      <c r="V85" s="45">
        <v>58.54</v>
      </c>
      <c r="W85" s="45">
        <v>59.68</v>
      </c>
      <c r="X85" s="45">
        <v>60.75</v>
      </c>
      <c r="Y85" s="45">
        <v>62.02</v>
      </c>
      <c r="Z85" s="45">
        <v>63.25</v>
      </c>
      <c r="AA85" s="45">
        <v>64.540000000000006</v>
      </c>
      <c r="AB85" s="45">
        <v>66.02</v>
      </c>
      <c r="AC85" s="45">
        <v>67.45</v>
      </c>
      <c r="AD85" s="45">
        <v>68.84</v>
      </c>
      <c r="AE85" s="45">
        <v>70.459999999999994</v>
      </c>
      <c r="AF85" s="45">
        <v>71.98</v>
      </c>
      <c r="AG85" s="45">
        <v>73.38</v>
      </c>
      <c r="AH85" s="45">
        <v>74.87</v>
      </c>
      <c r="AI85" s="46">
        <v>2.3E-2</v>
      </c>
    </row>
    <row r="87" spans="1:35" ht="15" customHeight="1" x14ac:dyDescent="0.45">
      <c r="B87" s="43" t="s">
        <v>8</v>
      </c>
    </row>
    <row r="88" spans="1:35" ht="15" customHeight="1" x14ac:dyDescent="0.45">
      <c r="A88" s="26" t="s">
        <v>103</v>
      </c>
      <c r="B88" s="44" t="s">
        <v>4</v>
      </c>
      <c r="C88" s="45">
        <v>17.53</v>
      </c>
      <c r="D88" s="45">
        <v>16.86</v>
      </c>
      <c r="E88" s="45">
        <v>17.739999999999998</v>
      </c>
      <c r="F88" s="45">
        <v>18.98</v>
      </c>
      <c r="G88" s="45">
        <v>20.010000000000002</v>
      </c>
      <c r="H88" s="45">
        <v>21.09</v>
      </c>
      <c r="I88" s="45">
        <v>22.47</v>
      </c>
      <c r="J88" s="45">
        <v>23.9</v>
      </c>
      <c r="K88" s="45">
        <v>24.97</v>
      </c>
      <c r="L88" s="45">
        <v>25.87</v>
      </c>
      <c r="M88" s="45">
        <v>26.64</v>
      </c>
      <c r="N88" s="45">
        <v>27.45</v>
      </c>
      <c r="O88" s="45">
        <v>28.08</v>
      </c>
      <c r="P88" s="45">
        <v>28.82</v>
      </c>
      <c r="Q88" s="45">
        <v>29.86</v>
      </c>
      <c r="R88" s="45">
        <v>30.86</v>
      </c>
      <c r="S88" s="45">
        <v>31.91</v>
      </c>
      <c r="T88" s="45">
        <v>33.04</v>
      </c>
      <c r="U88" s="45">
        <v>34.24</v>
      </c>
      <c r="V88" s="45">
        <v>35.46</v>
      </c>
      <c r="W88" s="45">
        <v>36.68</v>
      </c>
      <c r="X88" s="45">
        <v>37.869999999999997</v>
      </c>
      <c r="Y88" s="45">
        <v>39.08</v>
      </c>
      <c r="Z88" s="45">
        <v>40.56</v>
      </c>
      <c r="AA88" s="45">
        <v>41.94</v>
      </c>
      <c r="AB88" s="45">
        <v>43.37</v>
      </c>
      <c r="AC88" s="45">
        <v>44.85</v>
      </c>
      <c r="AD88" s="45">
        <v>46.37</v>
      </c>
      <c r="AE88" s="45">
        <v>48.1</v>
      </c>
      <c r="AF88" s="45">
        <v>49.93</v>
      </c>
      <c r="AG88" s="45">
        <v>51.68</v>
      </c>
      <c r="AH88" s="45">
        <v>53.43</v>
      </c>
      <c r="AI88" s="46">
        <v>3.6999999999999998E-2</v>
      </c>
    </row>
    <row r="89" spans="1:35" ht="15" customHeight="1" x14ac:dyDescent="0.45">
      <c r="A89" s="26" t="s">
        <v>102</v>
      </c>
      <c r="B89" s="44" t="s">
        <v>5</v>
      </c>
      <c r="C89" s="45">
        <v>21.97</v>
      </c>
      <c r="D89" s="45">
        <v>21.9</v>
      </c>
      <c r="E89" s="45">
        <v>21.76</v>
      </c>
      <c r="F89" s="45">
        <v>21.86</v>
      </c>
      <c r="G89" s="45">
        <v>21.75</v>
      </c>
      <c r="H89" s="45">
        <v>21.89</v>
      </c>
      <c r="I89" s="45">
        <v>21.72</v>
      </c>
      <c r="J89" s="45">
        <v>22.68</v>
      </c>
      <c r="K89" s="45">
        <v>23.26</v>
      </c>
      <c r="L89" s="45">
        <v>24.25</v>
      </c>
      <c r="M89" s="45">
        <v>25.09</v>
      </c>
      <c r="N89" s="45">
        <v>26.22</v>
      </c>
      <c r="O89" s="45">
        <v>27.17</v>
      </c>
      <c r="P89" s="45">
        <v>28</v>
      </c>
      <c r="Q89" s="45">
        <v>29.16</v>
      </c>
      <c r="R89" s="45">
        <v>30.09</v>
      </c>
      <c r="S89" s="45">
        <v>31.07</v>
      </c>
      <c r="T89" s="45">
        <v>32.130000000000003</v>
      </c>
      <c r="U89" s="45">
        <v>33.08</v>
      </c>
      <c r="V89" s="45">
        <v>34.15</v>
      </c>
      <c r="W89" s="45">
        <v>35.28</v>
      </c>
      <c r="X89" s="45">
        <v>36.090000000000003</v>
      </c>
      <c r="Y89" s="45">
        <v>37.229999999999997</v>
      </c>
      <c r="Z89" s="45">
        <v>38.72</v>
      </c>
      <c r="AA89" s="45">
        <v>39.909999999999997</v>
      </c>
      <c r="AB89" s="45">
        <v>41.19</v>
      </c>
      <c r="AC89" s="45">
        <v>42.83</v>
      </c>
      <c r="AD89" s="45">
        <v>43.93</v>
      </c>
      <c r="AE89" s="45">
        <v>45.52</v>
      </c>
      <c r="AF89" s="45">
        <v>47.16</v>
      </c>
      <c r="AG89" s="45">
        <v>48.7</v>
      </c>
      <c r="AH89" s="45">
        <v>50.2</v>
      </c>
      <c r="AI89" s="46">
        <v>2.7E-2</v>
      </c>
    </row>
    <row r="90" spans="1:35" ht="15" customHeight="1" x14ac:dyDescent="0.45">
      <c r="A90" s="26" t="s">
        <v>101</v>
      </c>
      <c r="B90" s="44" t="s">
        <v>10</v>
      </c>
      <c r="C90" s="45">
        <v>6.36</v>
      </c>
      <c r="D90" s="45">
        <v>3.71</v>
      </c>
      <c r="E90" s="45">
        <v>5.34</v>
      </c>
      <c r="F90" s="45">
        <v>6.77</v>
      </c>
      <c r="G90" s="45">
        <v>8.23</v>
      </c>
      <c r="H90" s="45">
        <v>9.86</v>
      </c>
      <c r="I90" s="45">
        <v>11.64</v>
      </c>
      <c r="J90" s="45">
        <v>11.91</v>
      </c>
      <c r="K90" s="45">
        <v>12.64</v>
      </c>
      <c r="L90" s="45">
        <v>12.85</v>
      </c>
      <c r="M90" s="45">
        <v>13.72</v>
      </c>
      <c r="N90" s="45">
        <v>14.23</v>
      </c>
      <c r="O90" s="45">
        <v>14.98</v>
      </c>
      <c r="P90" s="45">
        <v>15.45</v>
      </c>
      <c r="Q90" s="45">
        <v>16.14</v>
      </c>
      <c r="R90" s="45">
        <v>16.64</v>
      </c>
      <c r="S90" s="45">
        <v>17.350000000000001</v>
      </c>
      <c r="T90" s="45">
        <v>18.059999999999999</v>
      </c>
      <c r="U90" s="45">
        <v>18.670000000000002</v>
      </c>
      <c r="V90" s="45">
        <v>19.38</v>
      </c>
      <c r="W90" s="45">
        <v>20.28</v>
      </c>
      <c r="X90" s="45">
        <v>21.26</v>
      </c>
      <c r="Y90" s="45">
        <v>22.26</v>
      </c>
      <c r="Z90" s="45">
        <v>23.12</v>
      </c>
      <c r="AA90" s="45">
        <v>24.02</v>
      </c>
      <c r="AB90" s="45">
        <v>24.85</v>
      </c>
      <c r="AC90" s="45">
        <v>25.59</v>
      </c>
      <c r="AD90" s="45">
        <v>26.82</v>
      </c>
      <c r="AE90" s="45">
        <v>27.54</v>
      </c>
      <c r="AF90" s="45">
        <v>28.54</v>
      </c>
      <c r="AG90" s="45">
        <v>29.66</v>
      </c>
      <c r="AH90" s="45">
        <v>31.07</v>
      </c>
      <c r="AI90" s="46">
        <v>5.2999999999999999E-2</v>
      </c>
    </row>
    <row r="91" spans="1:35" ht="15" customHeight="1" x14ac:dyDescent="0.45">
      <c r="A91" s="26" t="s">
        <v>100</v>
      </c>
      <c r="B91" s="44" t="s">
        <v>6</v>
      </c>
      <c r="C91" s="45">
        <v>7.52</v>
      </c>
      <c r="D91" s="45">
        <v>7.33</v>
      </c>
      <c r="E91" s="45">
        <v>7.66</v>
      </c>
      <c r="F91" s="45">
        <v>7.88</v>
      </c>
      <c r="G91" s="45">
        <v>8.1300000000000008</v>
      </c>
      <c r="H91" s="45">
        <v>8.4499999999999993</v>
      </c>
      <c r="I91" s="45">
        <v>8.9</v>
      </c>
      <c r="J91" s="45">
        <v>9.2799999999999994</v>
      </c>
      <c r="K91" s="45">
        <v>9.65</v>
      </c>
      <c r="L91" s="45">
        <v>9.9700000000000006</v>
      </c>
      <c r="M91" s="45">
        <v>10.24</v>
      </c>
      <c r="N91" s="45">
        <v>10.7</v>
      </c>
      <c r="O91" s="45">
        <v>10.9</v>
      </c>
      <c r="P91" s="45">
        <v>11.16</v>
      </c>
      <c r="Q91" s="45">
        <v>11.55</v>
      </c>
      <c r="R91" s="45">
        <v>11.88</v>
      </c>
      <c r="S91" s="45">
        <v>12.16</v>
      </c>
      <c r="T91" s="45">
        <v>12.41</v>
      </c>
      <c r="U91" s="45">
        <v>12.77</v>
      </c>
      <c r="V91" s="45">
        <v>13.1</v>
      </c>
      <c r="W91" s="45">
        <v>13.43</v>
      </c>
      <c r="X91" s="45">
        <v>13.75</v>
      </c>
      <c r="Y91" s="45">
        <v>14.11</v>
      </c>
      <c r="Z91" s="45">
        <v>14.48</v>
      </c>
      <c r="AA91" s="45">
        <v>14.85</v>
      </c>
      <c r="AB91" s="45">
        <v>15.23</v>
      </c>
      <c r="AC91" s="45">
        <v>15.67</v>
      </c>
      <c r="AD91" s="45">
        <v>16.12</v>
      </c>
      <c r="AE91" s="45">
        <v>16.62</v>
      </c>
      <c r="AF91" s="45">
        <v>17.09</v>
      </c>
      <c r="AG91" s="45">
        <v>17.62</v>
      </c>
      <c r="AH91" s="45">
        <v>18.149999999999999</v>
      </c>
      <c r="AI91" s="46">
        <v>2.9000000000000001E-2</v>
      </c>
    </row>
    <row r="92" spans="1:35" ht="15" customHeight="1" x14ac:dyDescent="0.45">
      <c r="A92" s="26" t="s">
        <v>99</v>
      </c>
      <c r="B92" s="44" t="s">
        <v>7</v>
      </c>
      <c r="C92" s="45">
        <v>30.83</v>
      </c>
      <c r="D92" s="45">
        <v>30.96</v>
      </c>
      <c r="E92" s="45">
        <v>31.41</v>
      </c>
      <c r="F92" s="45">
        <v>32.14</v>
      </c>
      <c r="G92" s="45">
        <v>32.89</v>
      </c>
      <c r="H92" s="45">
        <v>33.83</v>
      </c>
      <c r="I92" s="45">
        <v>35.090000000000003</v>
      </c>
      <c r="J92" s="45">
        <v>36.35</v>
      </c>
      <c r="K92" s="45">
        <v>37.380000000000003</v>
      </c>
      <c r="L92" s="45">
        <v>38.04</v>
      </c>
      <c r="M92" s="45">
        <v>38.619999999999997</v>
      </c>
      <c r="N92" s="45">
        <v>39.450000000000003</v>
      </c>
      <c r="O92" s="45">
        <v>40.1</v>
      </c>
      <c r="P92" s="45">
        <v>40.65</v>
      </c>
      <c r="Q92" s="45">
        <v>41.67</v>
      </c>
      <c r="R92" s="45">
        <v>42.54</v>
      </c>
      <c r="S92" s="45">
        <v>43.13</v>
      </c>
      <c r="T92" s="45">
        <v>43.88</v>
      </c>
      <c r="U92" s="45">
        <v>44.62</v>
      </c>
      <c r="V92" s="45">
        <v>45.69</v>
      </c>
      <c r="W92" s="45">
        <v>46.51</v>
      </c>
      <c r="X92" s="45">
        <v>47.2</v>
      </c>
      <c r="Y92" s="45">
        <v>48.16</v>
      </c>
      <c r="Z92" s="45">
        <v>49.13</v>
      </c>
      <c r="AA92" s="45">
        <v>49.99</v>
      </c>
      <c r="AB92" s="45">
        <v>51.11</v>
      </c>
      <c r="AC92" s="45">
        <v>52.15</v>
      </c>
      <c r="AD92" s="45">
        <v>53.14</v>
      </c>
      <c r="AE92" s="45">
        <v>54.41</v>
      </c>
      <c r="AF92" s="45">
        <v>55.53</v>
      </c>
      <c r="AG92" s="45">
        <v>56.56</v>
      </c>
      <c r="AH92" s="45">
        <v>57.7</v>
      </c>
      <c r="AI92" s="46">
        <v>0.02</v>
      </c>
    </row>
    <row r="94" spans="1:35" ht="15" customHeight="1" x14ac:dyDescent="0.45">
      <c r="B94" s="43" t="s">
        <v>9</v>
      </c>
    </row>
    <row r="95" spans="1:35" ht="15" customHeight="1" x14ac:dyDescent="0.45">
      <c r="A95" s="26" t="s">
        <v>98</v>
      </c>
      <c r="B95" s="44" t="s">
        <v>4</v>
      </c>
      <c r="C95" s="45">
        <v>12.66</v>
      </c>
      <c r="D95" s="45">
        <v>11.84</v>
      </c>
      <c r="E95" s="45">
        <v>12.72</v>
      </c>
      <c r="F95" s="45">
        <v>13.88</v>
      </c>
      <c r="G95" s="45">
        <v>14.74</v>
      </c>
      <c r="H95" s="45">
        <v>15.69</v>
      </c>
      <c r="I95" s="45">
        <v>16.97</v>
      </c>
      <c r="J95" s="45">
        <v>18.28</v>
      </c>
      <c r="K95" s="45">
        <v>19.170000000000002</v>
      </c>
      <c r="L95" s="45">
        <v>19.91</v>
      </c>
      <c r="M95" s="45">
        <v>20.51</v>
      </c>
      <c r="N95" s="45">
        <v>20.88</v>
      </c>
      <c r="O95" s="45">
        <v>21.38</v>
      </c>
      <c r="P95" s="45">
        <v>21.98</v>
      </c>
      <c r="Q95" s="45">
        <v>22.88</v>
      </c>
      <c r="R95" s="45">
        <v>23.74</v>
      </c>
      <c r="S95" s="45">
        <v>24.64</v>
      </c>
      <c r="T95" s="45">
        <v>25.63</v>
      </c>
      <c r="U95" s="45">
        <v>26.7</v>
      </c>
      <c r="V95" s="45">
        <v>27.77</v>
      </c>
      <c r="W95" s="45">
        <v>28.83</v>
      </c>
      <c r="X95" s="45">
        <v>29.86</v>
      </c>
      <c r="Y95" s="45">
        <v>30.91</v>
      </c>
      <c r="Z95" s="45">
        <v>32.26</v>
      </c>
      <c r="AA95" s="45">
        <v>33.46</v>
      </c>
      <c r="AB95" s="45">
        <v>34.72</v>
      </c>
      <c r="AC95" s="45">
        <v>36.04</v>
      </c>
      <c r="AD95" s="45">
        <v>37.380000000000003</v>
      </c>
      <c r="AE95" s="45">
        <v>38.96</v>
      </c>
      <c r="AF95" s="45">
        <v>40.630000000000003</v>
      </c>
      <c r="AG95" s="45">
        <v>42.17</v>
      </c>
      <c r="AH95" s="45">
        <v>43.73</v>
      </c>
      <c r="AI95" s="46">
        <v>4.1000000000000002E-2</v>
      </c>
    </row>
    <row r="96" spans="1:35" ht="15" customHeight="1" x14ac:dyDescent="0.45">
      <c r="A96" s="26" t="s">
        <v>97</v>
      </c>
      <c r="B96" s="44" t="s">
        <v>5</v>
      </c>
      <c r="C96" s="45">
        <v>21.89</v>
      </c>
      <c r="D96" s="45">
        <v>21.82</v>
      </c>
      <c r="E96" s="45">
        <v>21.71</v>
      </c>
      <c r="F96" s="45">
        <v>21.83</v>
      </c>
      <c r="G96" s="45">
        <v>21.74</v>
      </c>
      <c r="H96" s="45">
        <v>21.89</v>
      </c>
      <c r="I96" s="45">
        <v>21.73</v>
      </c>
      <c r="J96" s="45">
        <v>22.71</v>
      </c>
      <c r="K96" s="45">
        <v>23.32</v>
      </c>
      <c r="L96" s="45">
        <v>24.31</v>
      </c>
      <c r="M96" s="45">
        <v>25.16</v>
      </c>
      <c r="N96" s="45">
        <v>25.9</v>
      </c>
      <c r="O96" s="45">
        <v>26.86</v>
      </c>
      <c r="P96" s="45">
        <v>27.69</v>
      </c>
      <c r="Q96" s="45">
        <v>28.8</v>
      </c>
      <c r="R96" s="45">
        <v>29.73</v>
      </c>
      <c r="S96" s="45">
        <v>30.71</v>
      </c>
      <c r="T96" s="45">
        <v>31.76</v>
      </c>
      <c r="U96" s="45">
        <v>32.71</v>
      </c>
      <c r="V96" s="45">
        <v>33.770000000000003</v>
      </c>
      <c r="W96" s="45">
        <v>34.9</v>
      </c>
      <c r="X96" s="45">
        <v>35.700000000000003</v>
      </c>
      <c r="Y96" s="45">
        <v>36.83</v>
      </c>
      <c r="Z96" s="45">
        <v>38.32</v>
      </c>
      <c r="AA96" s="45">
        <v>39.5</v>
      </c>
      <c r="AB96" s="45">
        <v>40.78</v>
      </c>
      <c r="AC96" s="45">
        <v>42.44</v>
      </c>
      <c r="AD96" s="45">
        <v>43.51</v>
      </c>
      <c r="AE96" s="45">
        <v>45.09</v>
      </c>
      <c r="AF96" s="45">
        <v>46.7</v>
      </c>
      <c r="AG96" s="45">
        <v>48.23</v>
      </c>
      <c r="AH96" s="45">
        <v>49.74</v>
      </c>
      <c r="AI96" s="46">
        <v>2.7E-2</v>
      </c>
    </row>
    <row r="97" spans="1:35" ht="15" customHeight="1" x14ac:dyDescent="0.45">
      <c r="A97" s="26" t="s">
        <v>96</v>
      </c>
      <c r="B97" s="44" t="s">
        <v>10</v>
      </c>
      <c r="C97" s="45">
        <v>6.48</v>
      </c>
      <c r="D97" s="45">
        <v>3.71</v>
      </c>
      <c r="E97" s="45">
        <v>5.53</v>
      </c>
      <c r="F97" s="45">
        <v>7.51</v>
      </c>
      <c r="G97" s="45">
        <v>9.43</v>
      </c>
      <c r="H97" s="45">
        <v>11.63</v>
      </c>
      <c r="I97" s="45">
        <v>13.86</v>
      </c>
      <c r="J97" s="45">
        <v>14.14</v>
      </c>
      <c r="K97" s="45">
        <v>15.04</v>
      </c>
      <c r="L97" s="45">
        <v>15.2</v>
      </c>
      <c r="M97" s="45">
        <v>16.14</v>
      </c>
      <c r="N97" s="45">
        <v>16.77</v>
      </c>
      <c r="O97" s="45">
        <v>17.61</v>
      </c>
      <c r="P97" s="45">
        <v>18.100000000000001</v>
      </c>
      <c r="Q97" s="45">
        <v>18.829999999999998</v>
      </c>
      <c r="R97" s="45">
        <v>19.34</v>
      </c>
      <c r="S97" s="45">
        <v>20.12</v>
      </c>
      <c r="T97" s="45">
        <v>20.89</v>
      </c>
      <c r="U97" s="45">
        <v>21.66</v>
      </c>
      <c r="V97" s="45">
        <v>22.44</v>
      </c>
      <c r="W97" s="45">
        <v>23.41</v>
      </c>
      <c r="X97" s="45">
        <v>24.5</v>
      </c>
      <c r="Y97" s="45">
        <v>25.54</v>
      </c>
      <c r="Z97" s="45">
        <v>26.51</v>
      </c>
      <c r="AA97" s="45">
        <v>27.48</v>
      </c>
      <c r="AB97" s="45">
        <v>28.4</v>
      </c>
      <c r="AC97" s="45">
        <v>29.23</v>
      </c>
      <c r="AD97" s="45">
        <v>30.53</v>
      </c>
      <c r="AE97" s="45">
        <v>31.36</v>
      </c>
      <c r="AF97" s="45">
        <v>32.450000000000003</v>
      </c>
      <c r="AG97" s="45">
        <v>33.67</v>
      </c>
      <c r="AH97" s="45">
        <v>35.130000000000003</v>
      </c>
      <c r="AI97" s="46">
        <v>5.6000000000000001E-2</v>
      </c>
    </row>
    <row r="98" spans="1:35" ht="15" customHeight="1" x14ac:dyDescent="0.45">
      <c r="A98" s="26" t="s">
        <v>95</v>
      </c>
      <c r="B98" s="44" t="s">
        <v>11</v>
      </c>
      <c r="C98" s="45">
        <v>3.6</v>
      </c>
      <c r="D98" s="45">
        <v>3.53</v>
      </c>
      <c r="E98" s="45">
        <v>3.71</v>
      </c>
      <c r="F98" s="45">
        <v>3.74</v>
      </c>
      <c r="G98" s="45">
        <v>3.84</v>
      </c>
      <c r="H98" s="45">
        <v>4.0199999999999996</v>
      </c>
      <c r="I98" s="45">
        <v>4.34</v>
      </c>
      <c r="J98" s="45">
        <v>4.71</v>
      </c>
      <c r="K98" s="45">
        <v>5</v>
      </c>
      <c r="L98" s="45">
        <v>5.22</v>
      </c>
      <c r="M98" s="45">
        <v>5.36</v>
      </c>
      <c r="N98" s="45">
        <v>5.4</v>
      </c>
      <c r="O98" s="45">
        <v>5.46</v>
      </c>
      <c r="P98" s="45">
        <v>5.6</v>
      </c>
      <c r="Q98" s="45">
        <v>5.81</v>
      </c>
      <c r="R98" s="45">
        <v>6</v>
      </c>
      <c r="S98" s="45">
        <v>6.13</v>
      </c>
      <c r="T98" s="45">
        <v>6.25</v>
      </c>
      <c r="U98" s="45">
        <v>6.45</v>
      </c>
      <c r="V98" s="45">
        <v>6.63</v>
      </c>
      <c r="W98" s="45">
        <v>6.78</v>
      </c>
      <c r="X98" s="45">
        <v>6.94</v>
      </c>
      <c r="Y98" s="45">
        <v>7.1</v>
      </c>
      <c r="Z98" s="45">
        <v>7.29</v>
      </c>
      <c r="AA98" s="45">
        <v>7.48</v>
      </c>
      <c r="AB98" s="45">
        <v>7.68</v>
      </c>
      <c r="AC98" s="45">
        <v>7.9</v>
      </c>
      <c r="AD98" s="45">
        <v>8.16</v>
      </c>
      <c r="AE98" s="45">
        <v>8.4499999999999993</v>
      </c>
      <c r="AF98" s="45">
        <v>8.7200000000000006</v>
      </c>
      <c r="AG98" s="45">
        <v>9</v>
      </c>
      <c r="AH98" s="45">
        <v>9.32</v>
      </c>
      <c r="AI98" s="46">
        <v>3.1E-2</v>
      </c>
    </row>
    <row r="99" spans="1:35" ht="15" customHeight="1" x14ac:dyDescent="0.45">
      <c r="A99" s="26" t="s">
        <v>94</v>
      </c>
      <c r="B99" s="44" t="s">
        <v>12</v>
      </c>
      <c r="C99" s="45">
        <v>4.1399999999999997</v>
      </c>
      <c r="D99" s="45">
        <v>3.81</v>
      </c>
      <c r="E99" s="45">
        <v>3.65</v>
      </c>
      <c r="F99" s="45">
        <v>3.57</v>
      </c>
      <c r="G99" s="45">
        <v>3.56</v>
      </c>
      <c r="H99" s="45">
        <v>3.64</v>
      </c>
      <c r="I99" s="45">
        <v>3.73</v>
      </c>
      <c r="J99" s="45">
        <v>3.82</v>
      </c>
      <c r="K99" s="45">
        <v>3.95</v>
      </c>
      <c r="L99" s="45">
        <v>4.08</v>
      </c>
      <c r="M99" s="45">
        <v>4.22</v>
      </c>
      <c r="N99" s="45">
        <v>4.3600000000000003</v>
      </c>
      <c r="O99" s="45">
        <v>4.51</v>
      </c>
      <c r="P99" s="45">
        <v>4.66</v>
      </c>
      <c r="Q99" s="45">
        <v>4.8099999999999996</v>
      </c>
      <c r="R99" s="45">
        <v>4.97</v>
      </c>
      <c r="S99" s="45">
        <v>5.13</v>
      </c>
      <c r="T99" s="45">
        <v>5.29</v>
      </c>
      <c r="U99" s="45">
        <v>5.45</v>
      </c>
      <c r="V99" s="45">
        <v>5.62</v>
      </c>
      <c r="W99" s="45">
        <v>5.8</v>
      </c>
      <c r="X99" s="45">
        <v>5.98</v>
      </c>
      <c r="Y99" s="45">
        <v>6.18</v>
      </c>
      <c r="Z99" s="45">
        <v>6.39</v>
      </c>
      <c r="AA99" s="45">
        <v>6.6</v>
      </c>
      <c r="AB99" s="45">
        <v>6.82</v>
      </c>
      <c r="AC99" s="45">
        <v>7.05</v>
      </c>
      <c r="AD99" s="45">
        <v>7.28</v>
      </c>
      <c r="AE99" s="45">
        <v>7.53</v>
      </c>
      <c r="AF99" s="45">
        <v>7.79</v>
      </c>
      <c r="AG99" s="45">
        <v>8.07</v>
      </c>
      <c r="AH99" s="45">
        <v>8.34</v>
      </c>
      <c r="AI99" s="46">
        <v>2.3E-2</v>
      </c>
    </row>
    <row r="100" spans="1:35" ht="15" customHeight="1" x14ac:dyDescent="0.45">
      <c r="A100" s="26" t="s">
        <v>93</v>
      </c>
      <c r="B100" s="44" t="s">
        <v>13</v>
      </c>
      <c r="C100" s="45">
        <v>2.6</v>
      </c>
      <c r="D100" s="45">
        <v>2.66</v>
      </c>
      <c r="E100" s="45">
        <v>2.77</v>
      </c>
      <c r="F100" s="45">
        <v>2.83</v>
      </c>
      <c r="G100" s="45">
        <v>2.9</v>
      </c>
      <c r="H100" s="45">
        <v>2.98</v>
      </c>
      <c r="I100" s="45">
        <v>3.06</v>
      </c>
      <c r="J100" s="45">
        <v>3.14</v>
      </c>
      <c r="K100" s="45">
        <v>3.24</v>
      </c>
      <c r="L100" s="45">
        <v>3.32</v>
      </c>
      <c r="M100" s="45">
        <v>3.41</v>
      </c>
      <c r="N100" s="45">
        <v>3.5</v>
      </c>
      <c r="O100" s="45">
        <v>3.59</v>
      </c>
      <c r="P100" s="45">
        <v>3.68</v>
      </c>
      <c r="Q100" s="45">
        <v>3.76</v>
      </c>
      <c r="R100" s="45">
        <v>3.85</v>
      </c>
      <c r="S100" s="45">
        <v>3.94</v>
      </c>
      <c r="T100" s="45">
        <v>4.04</v>
      </c>
      <c r="U100" s="45">
        <v>4.1500000000000004</v>
      </c>
      <c r="V100" s="45">
        <v>4.25</v>
      </c>
      <c r="W100" s="45">
        <v>4.3600000000000003</v>
      </c>
      <c r="X100" s="45">
        <v>4.46</v>
      </c>
      <c r="Y100" s="45">
        <v>4.59</v>
      </c>
      <c r="Z100" s="45">
        <v>4.71</v>
      </c>
      <c r="AA100" s="45">
        <v>4.84</v>
      </c>
      <c r="AB100" s="45">
        <v>4.96</v>
      </c>
      <c r="AC100" s="45">
        <v>5.0999999999999996</v>
      </c>
      <c r="AD100" s="45">
        <v>5.24</v>
      </c>
      <c r="AE100" s="45">
        <v>5.38</v>
      </c>
      <c r="AF100" s="45">
        <v>5.53</v>
      </c>
      <c r="AG100" s="45">
        <v>5.7</v>
      </c>
      <c r="AH100" s="45">
        <v>5.86</v>
      </c>
      <c r="AI100" s="46">
        <v>2.7E-2</v>
      </c>
    </row>
    <row r="101" spans="1:35" ht="15" customHeight="1" x14ac:dyDescent="0.45">
      <c r="A101" s="26" t="s">
        <v>92</v>
      </c>
      <c r="B101" s="44" t="s">
        <v>14</v>
      </c>
      <c r="C101" s="46" t="s">
        <v>15</v>
      </c>
      <c r="D101" s="46" t="s">
        <v>15</v>
      </c>
      <c r="E101" s="46" t="s">
        <v>15</v>
      </c>
      <c r="F101" s="46" t="s">
        <v>15</v>
      </c>
      <c r="G101" s="46" t="s">
        <v>15</v>
      </c>
      <c r="H101" s="46" t="s">
        <v>15</v>
      </c>
      <c r="I101" s="46" t="s">
        <v>15</v>
      </c>
      <c r="J101" s="46" t="s">
        <v>15</v>
      </c>
      <c r="K101" s="46" t="s">
        <v>15</v>
      </c>
      <c r="L101" s="46" t="s">
        <v>15</v>
      </c>
      <c r="M101" s="46" t="s">
        <v>15</v>
      </c>
      <c r="N101" s="46" t="s">
        <v>15</v>
      </c>
      <c r="O101" s="46" t="s">
        <v>15</v>
      </c>
      <c r="P101" s="46" t="s">
        <v>15</v>
      </c>
      <c r="Q101" s="46" t="s">
        <v>15</v>
      </c>
      <c r="R101" s="46" t="s">
        <v>15</v>
      </c>
      <c r="S101" s="46" t="s">
        <v>15</v>
      </c>
      <c r="T101" s="46" t="s">
        <v>15</v>
      </c>
      <c r="U101" s="46" t="s">
        <v>15</v>
      </c>
      <c r="V101" s="46" t="s">
        <v>15</v>
      </c>
      <c r="W101" s="46" t="s">
        <v>15</v>
      </c>
      <c r="X101" s="46" t="s">
        <v>15</v>
      </c>
      <c r="Y101" s="46" t="s">
        <v>15</v>
      </c>
      <c r="Z101" s="46" t="s">
        <v>15</v>
      </c>
      <c r="AA101" s="46" t="s">
        <v>15</v>
      </c>
      <c r="AB101" s="46" t="s">
        <v>15</v>
      </c>
      <c r="AC101" s="46" t="s">
        <v>15</v>
      </c>
      <c r="AD101" s="46" t="s">
        <v>15</v>
      </c>
      <c r="AE101" s="46" t="s">
        <v>15</v>
      </c>
      <c r="AF101" s="46" t="s">
        <v>15</v>
      </c>
      <c r="AG101" s="46" t="s">
        <v>15</v>
      </c>
      <c r="AH101" s="46" t="s">
        <v>15</v>
      </c>
      <c r="AI101" s="46" t="s">
        <v>15</v>
      </c>
    </row>
    <row r="102" spans="1:35" ht="15" customHeight="1" x14ac:dyDescent="0.45">
      <c r="A102" s="26" t="s">
        <v>91</v>
      </c>
      <c r="B102" s="44" t="s">
        <v>7</v>
      </c>
      <c r="C102" s="45">
        <v>20.239999999999998</v>
      </c>
      <c r="D102" s="45">
        <v>20.25</v>
      </c>
      <c r="E102" s="45">
        <v>20.03</v>
      </c>
      <c r="F102" s="45">
        <v>20.48</v>
      </c>
      <c r="G102" s="45">
        <v>20.87</v>
      </c>
      <c r="H102" s="45">
        <v>21.42</v>
      </c>
      <c r="I102" s="45">
        <v>22.24</v>
      </c>
      <c r="J102" s="45">
        <v>23.02</v>
      </c>
      <c r="K102" s="45">
        <v>23.67</v>
      </c>
      <c r="L102" s="45">
        <v>24.14</v>
      </c>
      <c r="M102" s="45">
        <v>24.57</v>
      </c>
      <c r="N102" s="45">
        <v>24.97</v>
      </c>
      <c r="O102" s="45">
        <v>25.38</v>
      </c>
      <c r="P102" s="45">
        <v>25.82</v>
      </c>
      <c r="Q102" s="45">
        <v>26.45</v>
      </c>
      <c r="R102" s="45">
        <v>27.03</v>
      </c>
      <c r="S102" s="45">
        <v>27.45</v>
      </c>
      <c r="T102" s="45">
        <v>27.95</v>
      </c>
      <c r="U102" s="45">
        <v>28.5</v>
      </c>
      <c r="V102" s="45">
        <v>29.16</v>
      </c>
      <c r="W102" s="45">
        <v>29.7</v>
      </c>
      <c r="X102" s="45">
        <v>30.2</v>
      </c>
      <c r="Y102" s="45">
        <v>30.79</v>
      </c>
      <c r="Z102" s="45">
        <v>31.39</v>
      </c>
      <c r="AA102" s="45">
        <v>32.03</v>
      </c>
      <c r="AB102" s="45">
        <v>32.729999999999997</v>
      </c>
      <c r="AC102" s="45">
        <v>33.42</v>
      </c>
      <c r="AD102" s="45">
        <v>34.15</v>
      </c>
      <c r="AE102" s="45">
        <v>35.01</v>
      </c>
      <c r="AF102" s="45">
        <v>35.83</v>
      </c>
      <c r="AG102" s="45">
        <v>36.64</v>
      </c>
      <c r="AH102" s="45">
        <v>37.51</v>
      </c>
      <c r="AI102" s="46">
        <v>0.02</v>
      </c>
    </row>
    <row r="105" spans="1:35" ht="15" customHeight="1" x14ac:dyDescent="0.45">
      <c r="B105" s="43" t="s">
        <v>16</v>
      </c>
    </row>
    <row r="106" spans="1:35" ht="15" customHeight="1" x14ac:dyDescent="0.45">
      <c r="A106" s="26" t="s">
        <v>90</v>
      </c>
      <c r="B106" s="44" t="s">
        <v>4</v>
      </c>
      <c r="C106" s="45">
        <v>16.63</v>
      </c>
      <c r="D106" s="45">
        <v>15.94</v>
      </c>
      <c r="E106" s="45">
        <v>16.82</v>
      </c>
      <c r="F106" s="45">
        <v>17.98</v>
      </c>
      <c r="G106" s="45">
        <v>18.899999999999999</v>
      </c>
      <c r="H106" s="45">
        <v>19.88</v>
      </c>
      <c r="I106" s="45">
        <v>21.13</v>
      </c>
      <c r="J106" s="45">
        <v>22.42</v>
      </c>
      <c r="K106" s="45">
        <v>23.36</v>
      </c>
      <c r="L106" s="45">
        <v>24.16</v>
      </c>
      <c r="M106" s="45">
        <v>24.86</v>
      </c>
      <c r="N106" s="45">
        <v>26.05</v>
      </c>
      <c r="O106" s="45">
        <v>26.65</v>
      </c>
      <c r="P106" s="45">
        <v>27.34</v>
      </c>
      <c r="Q106" s="45">
        <v>28.38</v>
      </c>
      <c r="R106" s="45">
        <v>29.3</v>
      </c>
      <c r="S106" s="45">
        <v>30.25</v>
      </c>
      <c r="T106" s="45">
        <v>31.28</v>
      </c>
      <c r="U106" s="45">
        <v>32.380000000000003</v>
      </c>
      <c r="V106" s="45">
        <v>33.49</v>
      </c>
      <c r="W106" s="45">
        <v>34.590000000000003</v>
      </c>
      <c r="X106" s="45">
        <v>35.67</v>
      </c>
      <c r="Y106" s="45">
        <v>36.770000000000003</v>
      </c>
      <c r="Z106" s="45">
        <v>38.119999999999997</v>
      </c>
      <c r="AA106" s="45">
        <v>39.36</v>
      </c>
      <c r="AB106" s="45">
        <v>40.65</v>
      </c>
      <c r="AC106" s="45">
        <v>41.99</v>
      </c>
      <c r="AD106" s="45">
        <v>43.36</v>
      </c>
      <c r="AE106" s="45">
        <v>44.93</v>
      </c>
      <c r="AF106" s="45">
        <v>46.58</v>
      </c>
      <c r="AG106" s="45">
        <v>48.15</v>
      </c>
      <c r="AH106" s="45">
        <v>49.73</v>
      </c>
      <c r="AI106" s="46">
        <v>3.5999999999999997E-2</v>
      </c>
    </row>
    <row r="107" spans="1:35" ht="15" customHeight="1" x14ac:dyDescent="0.45">
      <c r="A107" s="26" t="s">
        <v>89</v>
      </c>
      <c r="B107" s="44" t="s">
        <v>17</v>
      </c>
      <c r="C107" s="45">
        <v>24.54</v>
      </c>
      <c r="D107" s="45">
        <v>24.84</v>
      </c>
      <c r="E107" s="45">
        <v>31.39</v>
      </c>
      <c r="F107" s="45">
        <v>30.59</v>
      </c>
      <c r="G107" s="45">
        <v>31.54</v>
      </c>
      <c r="H107" s="45">
        <v>32.15</v>
      </c>
      <c r="I107" s="45">
        <v>32.119999999999997</v>
      </c>
      <c r="J107" s="45">
        <v>32.96</v>
      </c>
      <c r="K107" s="45">
        <v>34.020000000000003</v>
      </c>
      <c r="L107" s="45">
        <v>35.159999999999997</v>
      </c>
      <c r="M107" s="45">
        <v>36.369999999999997</v>
      </c>
      <c r="N107" s="45">
        <v>38.96</v>
      </c>
      <c r="O107" s="45">
        <v>40.28</v>
      </c>
      <c r="P107" s="45">
        <v>41.39</v>
      </c>
      <c r="Q107" s="45">
        <v>43.22</v>
      </c>
      <c r="R107" s="45">
        <v>44.85</v>
      </c>
      <c r="S107" s="45">
        <v>47.39</v>
      </c>
      <c r="T107" s="45">
        <v>48.26</v>
      </c>
      <c r="U107" s="45">
        <v>49.59</v>
      </c>
      <c r="V107" s="45">
        <v>52.14</v>
      </c>
      <c r="W107" s="45">
        <v>54.9</v>
      </c>
      <c r="X107" s="45">
        <v>57.47</v>
      </c>
      <c r="Y107" s="45">
        <v>59.28</v>
      </c>
      <c r="Z107" s="45">
        <v>63.29</v>
      </c>
      <c r="AA107" s="45">
        <v>65.53</v>
      </c>
      <c r="AB107" s="45">
        <v>67.78</v>
      </c>
      <c r="AC107" s="45">
        <v>70.150000000000006</v>
      </c>
      <c r="AD107" s="45">
        <v>72.73</v>
      </c>
      <c r="AE107" s="45">
        <v>80.55</v>
      </c>
      <c r="AF107" s="45">
        <v>84.65</v>
      </c>
      <c r="AG107" s="45">
        <v>86.85</v>
      </c>
      <c r="AH107" s="45">
        <v>89.59</v>
      </c>
      <c r="AI107" s="46">
        <v>4.2999999999999997E-2</v>
      </c>
    </row>
    <row r="108" spans="1:35" ht="15" customHeight="1" x14ac:dyDescent="0.45">
      <c r="A108" s="26" t="s">
        <v>88</v>
      </c>
      <c r="B108" s="44" t="s">
        <v>18</v>
      </c>
      <c r="C108" s="45">
        <v>22.17</v>
      </c>
      <c r="D108" s="45">
        <v>22.49</v>
      </c>
      <c r="E108" s="45">
        <v>23.07</v>
      </c>
      <c r="F108" s="45">
        <v>23.65</v>
      </c>
      <c r="G108" s="45">
        <v>24.13</v>
      </c>
      <c r="H108" s="45">
        <v>24.35</v>
      </c>
      <c r="I108" s="45">
        <v>25.19</v>
      </c>
      <c r="J108" s="45">
        <v>25.99</v>
      </c>
      <c r="K108" s="45">
        <v>26.94</v>
      </c>
      <c r="L108" s="45">
        <v>27.73</v>
      </c>
      <c r="M108" s="45">
        <v>28.76</v>
      </c>
      <c r="N108" s="45">
        <v>30.34</v>
      </c>
      <c r="O108" s="45">
        <v>31.25</v>
      </c>
      <c r="P108" s="45">
        <v>32.22</v>
      </c>
      <c r="Q108" s="45">
        <v>33.520000000000003</v>
      </c>
      <c r="R108" s="45">
        <v>34.799999999999997</v>
      </c>
      <c r="S108" s="45">
        <v>35.92</v>
      </c>
      <c r="T108" s="45">
        <v>37.15</v>
      </c>
      <c r="U108" s="45">
        <v>38.1</v>
      </c>
      <c r="V108" s="45">
        <v>39.380000000000003</v>
      </c>
      <c r="W108" s="45">
        <v>40.799999999999997</v>
      </c>
      <c r="X108" s="45">
        <v>41.86</v>
      </c>
      <c r="Y108" s="45">
        <v>43.11</v>
      </c>
      <c r="Z108" s="45">
        <v>44.78</v>
      </c>
      <c r="AA108" s="45">
        <v>46.18</v>
      </c>
      <c r="AB108" s="45">
        <v>47.63</v>
      </c>
      <c r="AC108" s="45">
        <v>49.38</v>
      </c>
      <c r="AD108" s="45">
        <v>50.71</v>
      </c>
      <c r="AE108" s="45">
        <v>52.84</v>
      </c>
      <c r="AF108" s="45">
        <v>54.77</v>
      </c>
      <c r="AG108" s="45">
        <v>56.62</v>
      </c>
      <c r="AH108" s="45">
        <v>58.44</v>
      </c>
      <c r="AI108" s="46">
        <v>3.2000000000000001E-2</v>
      </c>
    </row>
    <row r="109" spans="1:35" ht="15" customHeight="1" x14ac:dyDescent="0.45">
      <c r="A109" s="26" t="s">
        <v>87</v>
      </c>
      <c r="B109" s="44" t="s">
        <v>19</v>
      </c>
      <c r="C109" s="45">
        <v>14.64</v>
      </c>
      <c r="D109" s="45">
        <v>14.8</v>
      </c>
      <c r="E109" s="45">
        <v>15.19</v>
      </c>
      <c r="F109" s="45">
        <v>15.79</v>
      </c>
      <c r="G109" s="45">
        <v>16.29</v>
      </c>
      <c r="H109" s="45">
        <v>17.11</v>
      </c>
      <c r="I109" s="45">
        <v>17.59</v>
      </c>
      <c r="J109" s="45">
        <v>18.54</v>
      </c>
      <c r="K109" s="45">
        <v>19.010000000000002</v>
      </c>
      <c r="L109" s="45">
        <v>20.059999999999999</v>
      </c>
      <c r="M109" s="45">
        <v>20.8</v>
      </c>
      <c r="N109" s="45">
        <v>21.6</v>
      </c>
      <c r="O109" s="45">
        <v>22.55</v>
      </c>
      <c r="P109" s="45">
        <v>23.29</v>
      </c>
      <c r="Q109" s="45">
        <v>24.35</v>
      </c>
      <c r="R109" s="45">
        <v>25.28</v>
      </c>
      <c r="S109" s="45">
        <v>26.22</v>
      </c>
      <c r="T109" s="45">
        <v>27.16</v>
      </c>
      <c r="U109" s="45">
        <v>28.13</v>
      </c>
      <c r="V109" s="45">
        <v>29.08</v>
      </c>
      <c r="W109" s="45">
        <v>30.16</v>
      </c>
      <c r="X109" s="45">
        <v>30.99</v>
      </c>
      <c r="Y109" s="45">
        <v>32.11</v>
      </c>
      <c r="Z109" s="45">
        <v>33.49</v>
      </c>
      <c r="AA109" s="45">
        <v>34.619999999999997</v>
      </c>
      <c r="AB109" s="45">
        <v>35.840000000000003</v>
      </c>
      <c r="AC109" s="45">
        <v>37.450000000000003</v>
      </c>
      <c r="AD109" s="45">
        <v>38.44</v>
      </c>
      <c r="AE109" s="45">
        <v>40.17</v>
      </c>
      <c r="AF109" s="45">
        <v>41.83</v>
      </c>
      <c r="AG109" s="45">
        <v>43.36</v>
      </c>
      <c r="AH109" s="45">
        <v>44.61</v>
      </c>
      <c r="AI109" s="46">
        <v>3.6999999999999998E-2</v>
      </c>
    </row>
    <row r="110" spans="1:35" ht="15" customHeight="1" x14ac:dyDescent="0.45">
      <c r="A110" s="26" t="s">
        <v>86</v>
      </c>
      <c r="B110" s="44" t="s">
        <v>20</v>
      </c>
      <c r="C110" s="45">
        <v>22.11</v>
      </c>
      <c r="D110" s="45">
        <v>21.86</v>
      </c>
      <c r="E110" s="45">
        <v>22.52</v>
      </c>
      <c r="F110" s="45">
        <v>23.45</v>
      </c>
      <c r="G110" s="45">
        <v>24.16</v>
      </c>
      <c r="H110" s="45">
        <v>25.15</v>
      </c>
      <c r="I110" s="45">
        <v>25.88</v>
      </c>
      <c r="J110" s="45">
        <v>26.97</v>
      </c>
      <c r="K110" s="45">
        <v>27.68</v>
      </c>
      <c r="L110" s="45">
        <v>28.78</v>
      </c>
      <c r="M110" s="45">
        <v>29.74</v>
      </c>
      <c r="N110" s="45">
        <v>31.07</v>
      </c>
      <c r="O110" s="45">
        <v>32.130000000000003</v>
      </c>
      <c r="P110" s="45">
        <v>33.08</v>
      </c>
      <c r="Q110" s="45">
        <v>34.36</v>
      </c>
      <c r="R110" s="45">
        <v>35.39</v>
      </c>
      <c r="S110" s="45">
        <v>36.479999999999997</v>
      </c>
      <c r="T110" s="45">
        <v>37.659999999999997</v>
      </c>
      <c r="U110" s="45">
        <v>38.76</v>
      </c>
      <c r="V110" s="45">
        <v>39.97</v>
      </c>
      <c r="W110" s="45">
        <v>41.21</v>
      </c>
      <c r="X110" s="45">
        <v>42.13</v>
      </c>
      <c r="Y110" s="45">
        <v>43.36</v>
      </c>
      <c r="Z110" s="45">
        <v>45.01</v>
      </c>
      <c r="AA110" s="45">
        <v>46.32</v>
      </c>
      <c r="AB110" s="45">
        <v>47.77</v>
      </c>
      <c r="AC110" s="45">
        <v>49.57</v>
      </c>
      <c r="AD110" s="45">
        <v>50.78</v>
      </c>
      <c r="AE110" s="45">
        <v>52.5</v>
      </c>
      <c r="AF110" s="45">
        <v>54.25</v>
      </c>
      <c r="AG110" s="45">
        <v>55.94</v>
      </c>
      <c r="AH110" s="45">
        <v>57.63</v>
      </c>
      <c r="AI110" s="46">
        <v>3.1E-2</v>
      </c>
    </row>
    <row r="111" spans="1:35" ht="15" customHeight="1" x14ac:dyDescent="0.45">
      <c r="A111" s="26" t="s">
        <v>85</v>
      </c>
      <c r="B111" s="44" t="s">
        <v>10</v>
      </c>
      <c r="C111" s="45">
        <v>9.58</v>
      </c>
      <c r="D111" s="45">
        <v>10.83</v>
      </c>
      <c r="E111" s="45">
        <v>10.94</v>
      </c>
      <c r="F111" s="45">
        <v>10.96</v>
      </c>
      <c r="G111" s="45">
        <v>9.82</v>
      </c>
      <c r="H111" s="45">
        <v>10.38</v>
      </c>
      <c r="I111" s="45">
        <v>10.9</v>
      </c>
      <c r="J111" s="45">
        <v>11.92</v>
      </c>
      <c r="K111" s="45">
        <v>13.18</v>
      </c>
      <c r="L111" s="45">
        <v>13.97</v>
      </c>
      <c r="M111" s="45">
        <v>14.66</v>
      </c>
      <c r="N111" s="45">
        <v>14.28</v>
      </c>
      <c r="O111" s="45">
        <v>14.9</v>
      </c>
      <c r="P111" s="45">
        <v>15.31</v>
      </c>
      <c r="Q111" s="45">
        <v>16.010000000000002</v>
      </c>
      <c r="R111" s="45">
        <v>16.55</v>
      </c>
      <c r="S111" s="45">
        <v>17.920000000000002</v>
      </c>
      <c r="T111" s="45">
        <v>18.95</v>
      </c>
      <c r="U111" s="45">
        <v>19.52</v>
      </c>
      <c r="V111" s="45">
        <v>20.83</v>
      </c>
      <c r="W111" s="45">
        <v>21.55</v>
      </c>
      <c r="X111" s="45">
        <v>22.32</v>
      </c>
      <c r="Y111" s="45">
        <v>23.01</v>
      </c>
      <c r="Z111" s="45">
        <v>23.59</v>
      </c>
      <c r="AA111" s="45">
        <v>25.24</v>
      </c>
      <c r="AB111" s="45">
        <v>26.28</v>
      </c>
      <c r="AC111" s="45">
        <v>26.95</v>
      </c>
      <c r="AD111" s="45">
        <v>28.76</v>
      </c>
      <c r="AE111" s="45">
        <v>30.02</v>
      </c>
      <c r="AF111" s="45">
        <v>31.16</v>
      </c>
      <c r="AG111" s="45">
        <v>32.32</v>
      </c>
      <c r="AH111" s="45">
        <v>31.96</v>
      </c>
      <c r="AI111" s="46">
        <v>0.04</v>
      </c>
    </row>
    <row r="112" spans="1:35" ht="15" customHeight="1" x14ac:dyDescent="0.45">
      <c r="A112" s="26" t="s">
        <v>84</v>
      </c>
      <c r="B112" s="44" t="s">
        <v>21</v>
      </c>
      <c r="C112" s="45">
        <v>13.7</v>
      </c>
      <c r="D112" s="45">
        <v>13.61</v>
      </c>
      <c r="E112" s="45">
        <v>13.29</v>
      </c>
      <c r="F112" s="45">
        <v>13.36</v>
      </c>
      <c r="G112" s="45">
        <v>13.7</v>
      </c>
      <c r="H112" s="45">
        <v>13.87</v>
      </c>
      <c r="I112" s="45">
        <v>14.19</v>
      </c>
      <c r="J112" s="45">
        <v>14.47</v>
      </c>
      <c r="K112" s="45">
        <v>14.67</v>
      </c>
      <c r="L112" s="45">
        <v>14.77</v>
      </c>
      <c r="M112" s="45">
        <v>14.79</v>
      </c>
      <c r="N112" s="45">
        <v>15.68</v>
      </c>
      <c r="O112" s="45">
        <v>15.67</v>
      </c>
      <c r="P112" s="45">
        <v>15.79</v>
      </c>
      <c r="Q112" s="45">
        <v>16.14</v>
      </c>
      <c r="R112" s="45">
        <v>16.36</v>
      </c>
      <c r="S112" s="45">
        <v>16.559999999999999</v>
      </c>
      <c r="T112" s="45">
        <v>16.79</v>
      </c>
      <c r="U112" s="45">
        <v>17.14</v>
      </c>
      <c r="V112" s="45">
        <v>17.47</v>
      </c>
      <c r="W112" s="45">
        <v>17.79</v>
      </c>
      <c r="X112" s="45">
        <v>18.11</v>
      </c>
      <c r="Y112" s="45">
        <v>18.440000000000001</v>
      </c>
      <c r="Z112" s="45">
        <v>18.84</v>
      </c>
      <c r="AA112" s="45">
        <v>19.25</v>
      </c>
      <c r="AB112" s="45">
        <v>19.68</v>
      </c>
      <c r="AC112" s="45">
        <v>20.13</v>
      </c>
      <c r="AD112" s="45">
        <v>20.66</v>
      </c>
      <c r="AE112" s="45">
        <v>21.23</v>
      </c>
      <c r="AF112" s="45">
        <v>21.79</v>
      </c>
      <c r="AG112" s="45">
        <v>22.38</v>
      </c>
      <c r="AH112" s="45">
        <v>23.02</v>
      </c>
      <c r="AI112" s="46">
        <v>1.7000000000000001E-2</v>
      </c>
    </row>
    <row r="113" spans="1:35" ht="15" customHeight="1" x14ac:dyDescent="0.45">
      <c r="A113" s="26" t="s">
        <v>83</v>
      </c>
      <c r="B113" s="44" t="s">
        <v>7</v>
      </c>
      <c r="C113" s="45">
        <v>33.25</v>
      </c>
      <c r="D113" s="45">
        <v>34.74</v>
      </c>
      <c r="E113" s="45">
        <v>35.659999999999997</v>
      </c>
      <c r="F113" s="45">
        <v>36.97</v>
      </c>
      <c r="G113" s="45">
        <v>38.46</v>
      </c>
      <c r="H113" s="45">
        <v>39.89</v>
      </c>
      <c r="I113" s="45">
        <v>41.66</v>
      </c>
      <c r="J113" s="45">
        <v>43.37</v>
      </c>
      <c r="K113" s="45">
        <v>44.73</v>
      </c>
      <c r="L113" s="45">
        <v>45.75</v>
      </c>
      <c r="M113" s="45">
        <v>46.68</v>
      </c>
      <c r="N113" s="45">
        <v>47.57</v>
      </c>
      <c r="O113" s="45">
        <v>48.58</v>
      </c>
      <c r="P113" s="45">
        <v>49.63</v>
      </c>
      <c r="Q113" s="45">
        <v>51</v>
      </c>
      <c r="R113" s="45">
        <v>52.23</v>
      </c>
      <c r="S113" s="45">
        <v>52.87</v>
      </c>
      <c r="T113" s="45">
        <v>53.64</v>
      </c>
      <c r="U113" s="45">
        <v>54.59</v>
      </c>
      <c r="V113" s="45">
        <v>55.63</v>
      </c>
      <c r="W113" s="45">
        <v>56.57</v>
      </c>
      <c r="X113" s="45">
        <v>57.48</v>
      </c>
      <c r="Y113" s="45">
        <v>58.47</v>
      </c>
      <c r="Z113" s="45">
        <v>59.53</v>
      </c>
      <c r="AA113" s="45">
        <v>60.42</v>
      </c>
      <c r="AB113" s="45">
        <v>61.53</v>
      </c>
      <c r="AC113" s="45">
        <v>62.74</v>
      </c>
      <c r="AD113" s="45">
        <v>63.99</v>
      </c>
      <c r="AE113" s="45">
        <v>65.290000000000006</v>
      </c>
      <c r="AF113" s="45">
        <v>66.59</v>
      </c>
      <c r="AG113" s="45">
        <v>67.760000000000005</v>
      </c>
      <c r="AH113" s="45">
        <v>68.95</v>
      </c>
      <c r="AI113" s="46">
        <v>2.4E-2</v>
      </c>
    </row>
    <row r="115" spans="1:35" ht="15" customHeight="1" x14ac:dyDescent="0.45">
      <c r="B115" s="43" t="s">
        <v>22</v>
      </c>
    </row>
    <row r="116" spans="1:35" ht="15" customHeight="1" x14ac:dyDescent="0.45">
      <c r="A116" s="26" t="s">
        <v>82</v>
      </c>
      <c r="B116" s="44" t="s">
        <v>5</v>
      </c>
      <c r="C116" s="45">
        <v>21.9</v>
      </c>
      <c r="D116" s="45">
        <v>21.83</v>
      </c>
      <c r="E116" s="45">
        <v>21.59</v>
      </c>
      <c r="F116" s="45">
        <v>21.52</v>
      </c>
      <c r="G116" s="45">
        <v>21.3</v>
      </c>
      <c r="H116" s="45">
        <v>21.33</v>
      </c>
      <c r="I116" s="45">
        <v>21.05</v>
      </c>
      <c r="J116" s="45">
        <v>21.81</v>
      </c>
      <c r="K116" s="45">
        <v>22.27</v>
      </c>
      <c r="L116" s="45">
        <v>23.17</v>
      </c>
      <c r="M116" s="45">
        <v>23.97</v>
      </c>
      <c r="N116" s="45">
        <v>24.66</v>
      </c>
      <c r="O116" s="45">
        <v>25.45</v>
      </c>
      <c r="P116" s="45">
        <v>26.21</v>
      </c>
      <c r="Q116" s="45">
        <v>27.31</v>
      </c>
      <c r="R116" s="45">
        <v>28.26</v>
      </c>
      <c r="S116" s="45">
        <v>29.22</v>
      </c>
      <c r="T116" s="45">
        <v>30.27</v>
      </c>
      <c r="U116" s="45">
        <v>31.16</v>
      </c>
      <c r="V116" s="45">
        <v>32.01</v>
      </c>
      <c r="W116" s="45">
        <v>33.11</v>
      </c>
      <c r="X116" s="45">
        <v>33.94</v>
      </c>
      <c r="Y116" s="45">
        <v>35.04</v>
      </c>
      <c r="Z116" s="45">
        <v>36.479999999999997</v>
      </c>
      <c r="AA116" s="45">
        <v>37.58</v>
      </c>
      <c r="AB116" s="45">
        <v>38.799999999999997</v>
      </c>
      <c r="AC116" s="45">
        <v>40.44</v>
      </c>
      <c r="AD116" s="45">
        <v>41.57</v>
      </c>
      <c r="AE116" s="45">
        <v>43.26</v>
      </c>
      <c r="AF116" s="45">
        <v>45</v>
      </c>
      <c r="AG116" s="45">
        <v>46.58</v>
      </c>
      <c r="AH116" s="45">
        <v>48.03</v>
      </c>
      <c r="AI116" s="46">
        <v>2.5999999999999999E-2</v>
      </c>
    </row>
    <row r="117" spans="1:35" ht="15" customHeight="1" x14ac:dyDescent="0.45">
      <c r="A117" s="26" t="s">
        <v>81</v>
      </c>
      <c r="B117" s="44" t="s">
        <v>10</v>
      </c>
      <c r="C117" s="45">
        <v>12.4</v>
      </c>
      <c r="D117" s="45">
        <v>11.84</v>
      </c>
      <c r="E117" s="45">
        <v>14.02</v>
      </c>
      <c r="F117" s="45">
        <v>14.41</v>
      </c>
      <c r="G117" s="45">
        <v>14.68</v>
      </c>
      <c r="H117" s="45">
        <v>15.13</v>
      </c>
      <c r="I117" s="45">
        <v>15.68</v>
      </c>
      <c r="J117" s="45">
        <v>16.190000000000001</v>
      </c>
      <c r="K117" s="45">
        <v>16.920000000000002</v>
      </c>
      <c r="L117" s="45">
        <v>17.350000000000001</v>
      </c>
      <c r="M117" s="45">
        <v>18.25</v>
      </c>
      <c r="N117" s="45">
        <v>18.95</v>
      </c>
      <c r="O117" s="45">
        <v>19.73</v>
      </c>
      <c r="P117" s="45">
        <v>20.36</v>
      </c>
      <c r="Q117" s="45">
        <v>21.18</v>
      </c>
      <c r="R117" s="45">
        <v>21.87</v>
      </c>
      <c r="S117" s="45">
        <v>22.65</v>
      </c>
      <c r="T117" s="45">
        <v>23.42</v>
      </c>
      <c r="U117" s="45">
        <v>24.22</v>
      </c>
      <c r="V117" s="45">
        <v>25.03</v>
      </c>
      <c r="W117" s="45">
        <v>25.95</v>
      </c>
      <c r="X117" s="45">
        <v>26.88</v>
      </c>
      <c r="Y117" s="45">
        <v>27.67</v>
      </c>
      <c r="Z117" s="45">
        <v>28.59</v>
      </c>
      <c r="AA117" s="45">
        <v>29.31</v>
      </c>
      <c r="AB117" s="45">
        <v>29.96</v>
      </c>
      <c r="AC117" s="45">
        <v>30.48</v>
      </c>
      <c r="AD117" s="45">
        <v>31.67</v>
      </c>
      <c r="AE117" s="45">
        <v>32.729999999999997</v>
      </c>
      <c r="AF117" s="45">
        <v>34</v>
      </c>
      <c r="AG117" s="45">
        <v>35.29</v>
      </c>
      <c r="AH117" s="45">
        <v>36.67</v>
      </c>
      <c r="AI117" s="46">
        <v>3.5999999999999997E-2</v>
      </c>
    </row>
    <row r="118" spans="1:35" ht="15" customHeight="1" x14ac:dyDescent="0.45">
      <c r="A118" s="26" t="s">
        <v>80</v>
      </c>
      <c r="B118" s="44" t="s">
        <v>6</v>
      </c>
      <c r="C118" s="45">
        <v>2.86</v>
      </c>
      <c r="D118" s="45">
        <v>2.72</v>
      </c>
      <c r="E118" s="45">
        <v>2.96</v>
      </c>
      <c r="F118" s="45">
        <v>3.03</v>
      </c>
      <c r="G118" s="45">
        <v>3.18</v>
      </c>
      <c r="H118" s="45">
        <v>3.42</v>
      </c>
      <c r="I118" s="45">
        <v>3.81</v>
      </c>
      <c r="J118" s="45">
        <v>4.1500000000000004</v>
      </c>
      <c r="K118" s="45">
        <v>4.41</v>
      </c>
      <c r="L118" s="45">
        <v>4.59</v>
      </c>
      <c r="M118" s="45">
        <v>4.6900000000000004</v>
      </c>
      <c r="N118" s="45">
        <v>4.71</v>
      </c>
      <c r="O118" s="45">
        <v>4.7699999999999996</v>
      </c>
      <c r="P118" s="45">
        <v>4.91</v>
      </c>
      <c r="Q118" s="45">
        <v>5.1100000000000003</v>
      </c>
      <c r="R118" s="45">
        <v>5.3</v>
      </c>
      <c r="S118" s="45">
        <v>5.4</v>
      </c>
      <c r="T118" s="45">
        <v>5.52</v>
      </c>
      <c r="U118" s="45">
        <v>5.7</v>
      </c>
      <c r="V118" s="45">
        <v>5.86</v>
      </c>
      <c r="W118" s="45">
        <v>6</v>
      </c>
      <c r="X118" s="45">
        <v>6.14</v>
      </c>
      <c r="Y118" s="45">
        <v>6.28</v>
      </c>
      <c r="Z118" s="45">
        <v>6.44</v>
      </c>
      <c r="AA118" s="45">
        <v>6.6</v>
      </c>
      <c r="AB118" s="45">
        <v>6.79</v>
      </c>
      <c r="AC118" s="45">
        <v>6.97</v>
      </c>
      <c r="AD118" s="45">
        <v>7.21</v>
      </c>
      <c r="AE118" s="45">
        <v>7.49</v>
      </c>
      <c r="AF118" s="45">
        <v>7.75</v>
      </c>
      <c r="AG118" s="45">
        <v>7.99</v>
      </c>
      <c r="AH118" s="45">
        <v>8.3000000000000007</v>
      </c>
      <c r="AI118" s="46">
        <v>3.5000000000000003E-2</v>
      </c>
    </row>
    <row r="119" spans="1:35" ht="15" customHeight="1" x14ac:dyDescent="0.45">
      <c r="A119" s="26" t="s">
        <v>79</v>
      </c>
      <c r="B119" s="44" t="s">
        <v>23</v>
      </c>
      <c r="C119" s="45">
        <v>2.0499999999999998</v>
      </c>
      <c r="D119" s="45">
        <v>2.11</v>
      </c>
      <c r="E119" s="45">
        <v>2.13</v>
      </c>
      <c r="F119" s="45">
        <v>2.15</v>
      </c>
      <c r="G119" s="45">
        <v>2.1800000000000002</v>
      </c>
      <c r="H119" s="45">
        <v>2.2200000000000002</v>
      </c>
      <c r="I119" s="45">
        <v>2.25</v>
      </c>
      <c r="J119" s="45">
        <v>2.31</v>
      </c>
      <c r="K119" s="45">
        <v>2.38</v>
      </c>
      <c r="L119" s="45">
        <v>2.42</v>
      </c>
      <c r="M119" s="45">
        <v>2.48</v>
      </c>
      <c r="N119" s="45">
        <v>2.54</v>
      </c>
      <c r="O119" s="45">
        <v>2.59</v>
      </c>
      <c r="P119" s="45">
        <v>2.64</v>
      </c>
      <c r="Q119" s="45">
        <v>2.71</v>
      </c>
      <c r="R119" s="45">
        <v>2.77</v>
      </c>
      <c r="S119" s="45">
        <v>2.82</v>
      </c>
      <c r="T119" s="45">
        <v>2.89</v>
      </c>
      <c r="U119" s="45">
        <v>2.96</v>
      </c>
      <c r="V119" s="45">
        <v>3.02</v>
      </c>
      <c r="W119" s="45">
        <v>3.09</v>
      </c>
      <c r="X119" s="45">
        <v>3.14</v>
      </c>
      <c r="Y119" s="45">
        <v>3.22</v>
      </c>
      <c r="Z119" s="45">
        <v>3.29</v>
      </c>
      <c r="AA119" s="45">
        <v>3.37</v>
      </c>
      <c r="AB119" s="45">
        <v>3.45</v>
      </c>
      <c r="AC119" s="45">
        <v>3.54</v>
      </c>
      <c r="AD119" s="45">
        <v>3.62</v>
      </c>
      <c r="AE119" s="45">
        <v>3.71</v>
      </c>
      <c r="AF119" s="45">
        <v>3.8</v>
      </c>
      <c r="AG119" s="45">
        <v>3.89</v>
      </c>
      <c r="AH119" s="45">
        <v>3.98</v>
      </c>
      <c r="AI119" s="46">
        <v>2.1999999999999999E-2</v>
      </c>
    </row>
    <row r="120" spans="1:35" ht="15" customHeight="1" x14ac:dyDescent="0.45">
      <c r="A120" s="26" t="s">
        <v>163</v>
      </c>
      <c r="B120" s="44" t="s">
        <v>162</v>
      </c>
      <c r="C120" s="45">
        <v>0.68</v>
      </c>
      <c r="D120" s="45">
        <v>0.69</v>
      </c>
      <c r="E120" s="45">
        <v>0.71</v>
      </c>
      <c r="F120" s="45">
        <v>0.73</v>
      </c>
      <c r="G120" s="45">
        <v>0.75</v>
      </c>
      <c r="H120" s="45">
        <v>0.77</v>
      </c>
      <c r="I120" s="45">
        <v>0.79</v>
      </c>
      <c r="J120" s="45">
        <v>0.81</v>
      </c>
      <c r="K120" s="45">
        <v>0.83</v>
      </c>
      <c r="L120" s="45">
        <v>0.85</v>
      </c>
      <c r="M120" s="45">
        <v>0.88</v>
      </c>
      <c r="N120" s="45">
        <v>0.9</v>
      </c>
      <c r="O120" s="45">
        <v>0.92</v>
      </c>
      <c r="P120" s="45">
        <v>0.94</v>
      </c>
      <c r="Q120" s="45">
        <v>0.97</v>
      </c>
      <c r="R120" s="45">
        <v>0.99</v>
      </c>
      <c r="S120" s="45">
        <v>1.01</v>
      </c>
      <c r="T120" s="45">
        <v>1.04</v>
      </c>
      <c r="U120" s="45">
        <v>1.06</v>
      </c>
      <c r="V120" s="45">
        <v>1.0900000000000001</v>
      </c>
      <c r="W120" s="45">
        <v>1.1200000000000001</v>
      </c>
      <c r="X120" s="45">
        <v>1.1499999999999999</v>
      </c>
      <c r="Y120" s="45">
        <v>1.17</v>
      </c>
      <c r="Z120" s="45">
        <v>1.21</v>
      </c>
      <c r="AA120" s="45">
        <v>1.24</v>
      </c>
      <c r="AB120" s="45">
        <v>1.27</v>
      </c>
      <c r="AC120" s="45">
        <v>1.3</v>
      </c>
      <c r="AD120" s="45">
        <v>1.34</v>
      </c>
      <c r="AE120" s="45">
        <v>1.37</v>
      </c>
      <c r="AF120" s="45">
        <v>1.41</v>
      </c>
      <c r="AG120" s="45">
        <v>1.45</v>
      </c>
      <c r="AH120" s="45">
        <v>1.49</v>
      </c>
      <c r="AI120" s="46">
        <v>2.5999999999999999E-2</v>
      </c>
    </row>
    <row r="122" spans="1:35" ht="15" customHeight="1" x14ac:dyDescent="0.45">
      <c r="B122" s="43" t="s">
        <v>24</v>
      </c>
    </row>
    <row r="123" spans="1:35" ht="15" customHeight="1" x14ac:dyDescent="0.45">
      <c r="A123" s="26" t="s">
        <v>78</v>
      </c>
      <c r="B123" s="44" t="s">
        <v>4</v>
      </c>
      <c r="C123" s="45">
        <v>18.52</v>
      </c>
      <c r="D123" s="45">
        <v>18.23</v>
      </c>
      <c r="E123" s="45">
        <v>19.07</v>
      </c>
      <c r="F123" s="45">
        <v>20.329999999999998</v>
      </c>
      <c r="G123" s="45">
        <v>21.47</v>
      </c>
      <c r="H123" s="45">
        <v>22.68</v>
      </c>
      <c r="I123" s="45">
        <v>24.17</v>
      </c>
      <c r="J123" s="45">
        <v>25.77</v>
      </c>
      <c r="K123" s="45">
        <v>27.09</v>
      </c>
      <c r="L123" s="45">
        <v>28.24</v>
      </c>
      <c r="M123" s="45">
        <v>29.22</v>
      </c>
      <c r="N123" s="45">
        <v>30.12</v>
      </c>
      <c r="O123" s="45">
        <v>30.84</v>
      </c>
      <c r="P123" s="45">
        <v>31.64</v>
      </c>
      <c r="Q123" s="45">
        <v>32.72</v>
      </c>
      <c r="R123" s="45">
        <v>33.78</v>
      </c>
      <c r="S123" s="45">
        <v>34.92</v>
      </c>
      <c r="T123" s="45">
        <v>36.159999999999997</v>
      </c>
      <c r="U123" s="45">
        <v>37.49</v>
      </c>
      <c r="V123" s="45">
        <v>38.85</v>
      </c>
      <c r="W123" s="45">
        <v>40.22</v>
      </c>
      <c r="X123" s="45">
        <v>41.57</v>
      </c>
      <c r="Y123" s="45">
        <v>42.95</v>
      </c>
      <c r="Z123" s="45">
        <v>44.57</v>
      </c>
      <c r="AA123" s="45">
        <v>46.13</v>
      </c>
      <c r="AB123" s="45">
        <v>47.73</v>
      </c>
      <c r="AC123" s="45">
        <v>49.4</v>
      </c>
      <c r="AD123" s="45">
        <v>51.11</v>
      </c>
      <c r="AE123" s="45">
        <v>53.03</v>
      </c>
      <c r="AF123" s="45">
        <v>55.08</v>
      </c>
      <c r="AG123" s="45">
        <v>57.06</v>
      </c>
      <c r="AH123" s="45">
        <v>59.06</v>
      </c>
      <c r="AI123" s="46">
        <v>3.7999999999999999E-2</v>
      </c>
    </row>
    <row r="124" spans="1:35" ht="15" customHeight="1" x14ac:dyDescent="0.45">
      <c r="A124" s="26" t="s">
        <v>77</v>
      </c>
      <c r="B124" s="44" t="s">
        <v>17</v>
      </c>
      <c r="C124" s="45">
        <v>24.54</v>
      </c>
      <c r="D124" s="45">
        <v>24.84</v>
      </c>
      <c r="E124" s="45">
        <v>31.39</v>
      </c>
      <c r="F124" s="45">
        <v>30.59</v>
      </c>
      <c r="G124" s="45">
        <v>31.54</v>
      </c>
      <c r="H124" s="45">
        <v>32.15</v>
      </c>
      <c r="I124" s="45">
        <v>32.119999999999997</v>
      </c>
      <c r="J124" s="45">
        <v>32.96</v>
      </c>
      <c r="K124" s="45">
        <v>34.020000000000003</v>
      </c>
      <c r="L124" s="45">
        <v>35.159999999999997</v>
      </c>
      <c r="M124" s="45">
        <v>36.369999999999997</v>
      </c>
      <c r="N124" s="45">
        <v>38.96</v>
      </c>
      <c r="O124" s="45">
        <v>40.28</v>
      </c>
      <c r="P124" s="45">
        <v>41.39</v>
      </c>
      <c r="Q124" s="45">
        <v>43.22</v>
      </c>
      <c r="R124" s="45">
        <v>44.85</v>
      </c>
      <c r="S124" s="45">
        <v>47.39</v>
      </c>
      <c r="T124" s="45">
        <v>48.26</v>
      </c>
      <c r="U124" s="45">
        <v>49.59</v>
      </c>
      <c r="V124" s="45">
        <v>52.14</v>
      </c>
      <c r="W124" s="45">
        <v>54.9</v>
      </c>
      <c r="X124" s="45">
        <v>57.47</v>
      </c>
      <c r="Y124" s="45">
        <v>59.28</v>
      </c>
      <c r="Z124" s="45">
        <v>63.29</v>
      </c>
      <c r="AA124" s="45">
        <v>65.53</v>
      </c>
      <c r="AB124" s="45">
        <v>67.78</v>
      </c>
      <c r="AC124" s="45">
        <v>70.150000000000006</v>
      </c>
      <c r="AD124" s="45">
        <v>72.73</v>
      </c>
      <c r="AE124" s="45">
        <v>80.55</v>
      </c>
      <c r="AF124" s="45">
        <v>84.65</v>
      </c>
      <c r="AG124" s="45">
        <v>86.85</v>
      </c>
      <c r="AH124" s="45">
        <v>89.59</v>
      </c>
      <c r="AI124" s="46">
        <v>4.2999999999999997E-2</v>
      </c>
    </row>
    <row r="125" spans="1:35" ht="15" customHeight="1" x14ac:dyDescent="0.45">
      <c r="A125" s="26" t="s">
        <v>76</v>
      </c>
      <c r="B125" s="44" t="s">
        <v>18</v>
      </c>
      <c r="C125" s="45">
        <v>22.15</v>
      </c>
      <c r="D125" s="45">
        <v>22.48</v>
      </c>
      <c r="E125" s="45">
        <v>23.06</v>
      </c>
      <c r="F125" s="45">
        <v>23.65</v>
      </c>
      <c r="G125" s="45">
        <v>24.13</v>
      </c>
      <c r="H125" s="45">
        <v>24.36</v>
      </c>
      <c r="I125" s="45">
        <v>25.2</v>
      </c>
      <c r="J125" s="45">
        <v>26.01</v>
      </c>
      <c r="K125" s="45">
        <v>26.96</v>
      </c>
      <c r="L125" s="45">
        <v>27.74</v>
      </c>
      <c r="M125" s="45">
        <v>28.78</v>
      </c>
      <c r="N125" s="45">
        <v>30.36</v>
      </c>
      <c r="O125" s="45">
        <v>31.26</v>
      </c>
      <c r="P125" s="45">
        <v>32.24</v>
      </c>
      <c r="Q125" s="45">
        <v>33.54</v>
      </c>
      <c r="R125" s="45">
        <v>34.82</v>
      </c>
      <c r="S125" s="45">
        <v>35.950000000000003</v>
      </c>
      <c r="T125" s="45">
        <v>37.18</v>
      </c>
      <c r="U125" s="45">
        <v>38.119999999999997</v>
      </c>
      <c r="V125" s="45">
        <v>39.4</v>
      </c>
      <c r="W125" s="45">
        <v>40.82</v>
      </c>
      <c r="X125" s="45">
        <v>41.89</v>
      </c>
      <c r="Y125" s="45">
        <v>43.14</v>
      </c>
      <c r="Z125" s="45">
        <v>44.81</v>
      </c>
      <c r="AA125" s="45">
        <v>46.22</v>
      </c>
      <c r="AB125" s="45">
        <v>47.66</v>
      </c>
      <c r="AC125" s="45">
        <v>49.42</v>
      </c>
      <c r="AD125" s="45">
        <v>50.75</v>
      </c>
      <c r="AE125" s="45">
        <v>52.88</v>
      </c>
      <c r="AF125" s="45">
        <v>54.81</v>
      </c>
      <c r="AG125" s="45">
        <v>56.66</v>
      </c>
      <c r="AH125" s="45">
        <v>58.47</v>
      </c>
      <c r="AI125" s="46">
        <v>3.2000000000000001E-2</v>
      </c>
    </row>
    <row r="126" spans="1:35" ht="15" customHeight="1" x14ac:dyDescent="0.45">
      <c r="A126" s="26" t="s">
        <v>75</v>
      </c>
      <c r="B126" s="44" t="s">
        <v>19</v>
      </c>
      <c r="C126" s="45">
        <v>14.64</v>
      </c>
      <c r="D126" s="45">
        <v>14.8</v>
      </c>
      <c r="E126" s="45">
        <v>15.19</v>
      </c>
      <c r="F126" s="45">
        <v>15.79</v>
      </c>
      <c r="G126" s="45">
        <v>16.29</v>
      </c>
      <c r="H126" s="45">
        <v>17.11</v>
      </c>
      <c r="I126" s="45">
        <v>17.59</v>
      </c>
      <c r="J126" s="45">
        <v>18.54</v>
      </c>
      <c r="K126" s="45">
        <v>19.010000000000002</v>
      </c>
      <c r="L126" s="45">
        <v>20.059999999999999</v>
      </c>
      <c r="M126" s="45">
        <v>20.8</v>
      </c>
      <c r="N126" s="45">
        <v>21.6</v>
      </c>
      <c r="O126" s="45">
        <v>22.55</v>
      </c>
      <c r="P126" s="45">
        <v>23.29</v>
      </c>
      <c r="Q126" s="45">
        <v>24.35</v>
      </c>
      <c r="R126" s="45">
        <v>25.28</v>
      </c>
      <c r="S126" s="45">
        <v>26.22</v>
      </c>
      <c r="T126" s="45">
        <v>27.16</v>
      </c>
      <c r="U126" s="45">
        <v>28.13</v>
      </c>
      <c r="V126" s="45">
        <v>29.08</v>
      </c>
      <c r="W126" s="45">
        <v>30.16</v>
      </c>
      <c r="X126" s="45">
        <v>30.99</v>
      </c>
      <c r="Y126" s="45">
        <v>32.11</v>
      </c>
      <c r="Z126" s="45">
        <v>33.49</v>
      </c>
      <c r="AA126" s="45">
        <v>34.619999999999997</v>
      </c>
      <c r="AB126" s="45">
        <v>35.840000000000003</v>
      </c>
      <c r="AC126" s="45">
        <v>37.450000000000003</v>
      </c>
      <c r="AD126" s="45">
        <v>38.44</v>
      </c>
      <c r="AE126" s="45">
        <v>40.17</v>
      </c>
      <c r="AF126" s="45">
        <v>41.83</v>
      </c>
      <c r="AG126" s="45">
        <v>43.36</v>
      </c>
      <c r="AH126" s="45">
        <v>44.61</v>
      </c>
      <c r="AI126" s="46">
        <v>3.6999999999999998E-2</v>
      </c>
    </row>
    <row r="127" spans="1:35" ht="15" customHeight="1" x14ac:dyDescent="0.45">
      <c r="A127" s="26" t="s">
        <v>74</v>
      </c>
      <c r="B127" s="44" t="s">
        <v>5</v>
      </c>
      <c r="C127" s="45">
        <v>22.06</v>
      </c>
      <c r="D127" s="45">
        <v>21.85</v>
      </c>
      <c r="E127" s="45">
        <v>22.36</v>
      </c>
      <c r="F127" s="45">
        <v>23.14</v>
      </c>
      <c r="G127" s="45">
        <v>23.7</v>
      </c>
      <c r="H127" s="45">
        <v>24.54</v>
      </c>
      <c r="I127" s="45">
        <v>25.09</v>
      </c>
      <c r="J127" s="45">
        <v>26.15</v>
      </c>
      <c r="K127" s="45">
        <v>26.84</v>
      </c>
      <c r="L127" s="45">
        <v>27.91</v>
      </c>
      <c r="M127" s="45">
        <v>28.84</v>
      </c>
      <c r="N127" s="45">
        <v>29.99</v>
      </c>
      <c r="O127" s="45">
        <v>31.02</v>
      </c>
      <c r="P127" s="45">
        <v>31.93</v>
      </c>
      <c r="Q127" s="45">
        <v>33.15</v>
      </c>
      <c r="R127" s="45">
        <v>34.15</v>
      </c>
      <c r="S127" s="45">
        <v>35.21</v>
      </c>
      <c r="T127" s="45">
        <v>36.35</v>
      </c>
      <c r="U127" s="45">
        <v>37.4</v>
      </c>
      <c r="V127" s="45">
        <v>38.549999999999997</v>
      </c>
      <c r="W127" s="45">
        <v>39.770000000000003</v>
      </c>
      <c r="X127" s="45">
        <v>40.659999999999997</v>
      </c>
      <c r="Y127" s="45">
        <v>41.86</v>
      </c>
      <c r="Z127" s="45">
        <v>43.46</v>
      </c>
      <c r="AA127" s="45">
        <v>44.74</v>
      </c>
      <c r="AB127" s="45">
        <v>46.14</v>
      </c>
      <c r="AC127" s="45">
        <v>47.9</v>
      </c>
      <c r="AD127" s="45">
        <v>49.06</v>
      </c>
      <c r="AE127" s="45">
        <v>50.74</v>
      </c>
      <c r="AF127" s="45">
        <v>52.46</v>
      </c>
      <c r="AG127" s="45">
        <v>54.09</v>
      </c>
      <c r="AH127" s="45">
        <v>55.73</v>
      </c>
      <c r="AI127" s="46">
        <v>0.03</v>
      </c>
    </row>
    <row r="128" spans="1:35" ht="15" customHeight="1" x14ac:dyDescent="0.45">
      <c r="A128" s="26" t="s">
        <v>73</v>
      </c>
      <c r="B128" s="44" t="s">
        <v>10</v>
      </c>
      <c r="C128" s="45">
        <v>9.75</v>
      </c>
      <c r="D128" s="45">
        <v>10.44</v>
      </c>
      <c r="E128" s="45">
        <v>10.78</v>
      </c>
      <c r="F128" s="45">
        <v>10.95</v>
      </c>
      <c r="G128" s="45">
        <v>10.119999999999999</v>
      </c>
      <c r="H128" s="45">
        <v>10.77</v>
      </c>
      <c r="I128" s="45">
        <v>11.39</v>
      </c>
      <c r="J128" s="45">
        <v>12.34</v>
      </c>
      <c r="K128" s="45">
        <v>13.54</v>
      </c>
      <c r="L128" s="45">
        <v>14.27</v>
      </c>
      <c r="M128" s="45">
        <v>15</v>
      </c>
      <c r="N128" s="45">
        <v>14.74</v>
      </c>
      <c r="O128" s="45">
        <v>15.38</v>
      </c>
      <c r="P128" s="45">
        <v>15.82</v>
      </c>
      <c r="Q128" s="45">
        <v>16.53</v>
      </c>
      <c r="R128" s="45">
        <v>17.07</v>
      </c>
      <c r="S128" s="45">
        <v>18.36</v>
      </c>
      <c r="T128" s="45">
        <v>19.38</v>
      </c>
      <c r="U128" s="45">
        <v>19.97</v>
      </c>
      <c r="V128" s="45">
        <v>21.21</v>
      </c>
      <c r="W128" s="45">
        <v>21.97</v>
      </c>
      <c r="X128" s="45">
        <v>22.78</v>
      </c>
      <c r="Y128" s="45">
        <v>23.49</v>
      </c>
      <c r="Z128" s="45">
        <v>24.12</v>
      </c>
      <c r="AA128" s="45">
        <v>25.64</v>
      </c>
      <c r="AB128" s="45">
        <v>26.64</v>
      </c>
      <c r="AC128" s="45">
        <v>27.3</v>
      </c>
      <c r="AD128" s="45">
        <v>29.04</v>
      </c>
      <c r="AE128" s="45">
        <v>30.25</v>
      </c>
      <c r="AF128" s="45">
        <v>31.39</v>
      </c>
      <c r="AG128" s="45">
        <v>32.56</v>
      </c>
      <c r="AH128" s="45">
        <v>32.49</v>
      </c>
      <c r="AI128" s="46">
        <v>0.04</v>
      </c>
    </row>
    <row r="129" spans="1:35" ht="15" customHeight="1" x14ac:dyDescent="0.45">
      <c r="A129" s="26" t="s">
        <v>72</v>
      </c>
      <c r="B129" s="44" t="s">
        <v>6</v>
      </c>
      <c r="C129" s="45">
        <v>5.03</v>
      </c>
      <c r="D129" s="45">
        <v>4.88</v>
      </c>
      <c r="E129" s="45">
        <v>5.09</v>
      </c>
      <c r="F129" s="45">
        <v>5.2</v>
      </c>
      <c r="G129" s="45">
        <v>5.37</v>
      </c>
      <c r="H129" s="45">
        <v>5.61</v>
      </c>
      <c r="I129" s="45">
        <v>5.99</v>
      </c>
      <c r="J129" s="45">
        <v>6.37</v>
      </c>
      <c r="K129" s="45">
        <v>6.71</v>
      </c>
      <c r="L129" s="45">
        <v>6.97</v>
      </c>
      <c r="M129" s="45">
        <v>7.15</v>
      </c>
      <c r="N129" s="45">
        <v>7.36</v>
      </c>
      <c r="O129" s="45">
        <v>7.47</v>
      </c>
      <c r="P129" s="45">
        <v>7.65</v>
      </c>
      <c r="Q129" s="45">
        <v>7.91</v>
      </c>
      <c r="R129" s="45">
        <v>8.1199999999999992</v>
      </c>
      <c r="S129" s="45">
        <v>8.3000000000000007</v>
      </c>
      <c r="T129" s="45">
        <v>8.4700000000000006</v>
      </c>
      <c r="U129" s="45">
        <v>8.6999999999999993</v>
      </c>
      <c r="V129" s="45">
        <v>8.93</v>
      </c>
      <c r="W129" s="45">
        <v>9.1300000000000008</v>
      </c>
      <c r="X129" s="45">
        <v>9.33</v>
      </c>
      <c r="Y129" s="45">
        <v>9.5500000000000007</v>
      </c>
      <c r="Z129" s="45">
        <v>9.7899999999999991</v>
      </c>
      <c r="AA129" s="45">
        <v>10.029999999999999</v>
      </c>
      <c r="AB129" s="45">
        <v>10.3</v>
      </c>
      <c r="AC129" s="45">
        <v>10.58</v>
      </c>
      <c r="AD129" s="45">
        <v>10.91</v>
      </c>
      <c r="AE129" s="45">
        <v>11.25</v>
      </c>
      <c r="AF129" s="45">
        <v>11.57</v>
      </c>
      <c r="AG129" s="45">
        <v>11.9</v>
      </c>
      <c r="AH129" s="45">
        <v>12.28</v>
      </c>
      <c r="AI129" s="46">
        <v>2.9000000000000001E-2</v>
      </c>
    </row>
    <row r="130" spans="1:35" ht="15" customHeight="1" x14ac:dyDescent="0.45">
      <c r="A130" s="26" t="s">
        <v>71</v>
      </c>
      <c r="B130" s="44" t="s">
        <v>12</v>
      </c>
      <c r="C130" s="45">
        <v>4.1399999999999997</v>
      </c>
      <c r="D130" s="45">
        <v>3.81</v>
      </c>
      <c r="E130" s="45">
        <v>3.65</v>
      </c>
      <c r="F130" s="45">
        <v>3.57</v>
      </c>
      <c r="G130" s="45">
        <v>3.56</v>
      </c>
      <c r="H130" s="45">
        <v>3.64</v>
      </c>
      <c r="I130" s="45">
        <v>3.73</v>
      </c>
      <c r="J130" s="45">
        <v>3.82</v>
      </c>
      <c r="K130" s="45">
        <v>3.95</v>
      </c>
      <c r="L130" s="45">
        <v>4.08</v>
      </c>
      <c r="M130" s="45">
        <v>4.22</v>
      </c>
      <c r="N130" s="45">
        <v>4.3600000000000003</v>
      </c>
      <c r="O130" s="45">
        <v>4.51</v>
      </c>
      <c r="P130" s="45">
        <v>4.66</v>
      </c>
      <c r="Q130" s="45">
        <v>4.8099999999999996</v>
      </c>
      <c r="R130" s="45">
        <v>4.97</v>
      </c>
      <c r="S130" s="45">
        <v>5.13</v>
      </c>
      <c r="T130" s="45">
        <v>5.29</v>
      </c>
      <c r="U130" s="45">
        <v>5.45</v>
      </c>
      <c r="V130" s="45">
        <v>5.62</v>
      </c>
      <c r="W130" s="45">
        <v>5.8</v>
      </c>
      <c r="X130" s="45">
        <v>5.98</v>
      </c>
      <c r="Y130" s="45">
        <v>6.18</v>
      </c>
      <c r="Z130" s="45">
        <v>6.39</v>
      </c>
      <c r="AA130" s="45">
        <v>6.6</v>
      </c>
      <c r="AB130" s="45">
        <v>6.82</v>
      </c>
      <c r="AC130" s="45">
        <v>7.05</v>
      </c>
      <c r="AD130" s="45">
        <v>7.28</v>
      </c>
      <c r="AE130" s="45">
        <v>7.53</v>
      </c>
      <c r="AF130" s="45">
        <v>7.79</v>
      </c>
      <c r="AG130" s="45">
        <v>8.07</v>
      </c>
      <c r="AH130" s="45">
        <v>8.34</v>
      </c>
      <c r="AI130" s="46">
        <v>2.3E-2</v>
      </c>
    </row>
    <row r="131" spans="1:35" ht="15" customHeight="1" x14ac:dyDescent="0.45">
      <c r="A131" s="26" t="s">
        <v>70</v>
      </c>
      <c r="B131" s="44" t="s">
        <v>25</v>
      </c>
      <c r="C131" s="45">
        <v>2.08</v>
      </c>
      <c r="D131" s="45">
        <v>2.14</v>
      </c>
      <c r="E131" s="45">
        <v>2.17</v>
      </c>
      <c r="F131" s="45">
        <v>2.2000000000000002</v>
      </c>
      <c r="G131" s="45">
        <v>2.23</v>
      </c>
      <c r="H131" s="45">
        <v>2.2799999999999998</v>
      </c>
      <c r="I131" s="45">
        <v>2.3199999999999998</v>
      </c>
      <c r="J131" s="45">
        <v>2.38</v>
      </c>
      <c r="K131" s="45">
        <v>2.4500000000000002</v>
      </c>
      <c r="L131" s="45">
        <v>2.4900000000000002</v>
      </c>
      <c r="M131" s="45">
        <v>2.5499999999999998</v>
      </c>
      <c r="N131" s="45">
        <v>2.61</v>
      </c>
      <c r="O131" s="45">
        <v>2.67</v>
      </c>
      <c r="P131" s="45">
        <v>2.73</v>
      </c>
      <c r="Q131" s="45">
        <v>2.79</v>
      </c>
      <c r="R131" s="45">
        <v>2.86</v>
      </c>
      <c r="S131" s="45">
        <v>2.91</v>
      </c>
      <c r="T131" s="45">
        <v>2.98</v>
      </c>
      <c r="U131" s="45">
        <v>3.05</v>
      </c>
      <c r="V131" s="45">
        <v>3.12</v>
      </c>
      <c r="W131" s="45">
        <v>3.19</v>
      </c>
      <c r="X131" s="45">
        <v>3.25</v>
      </c>
      <c r="Y131" s="45">
        <v>3.32</v>
      </c>
      <c r="Z131" s="45">
        <v>3.4</v>
      </c>
      <c r="AA131" s="45">
        <v>3.49</v>
      </c>
      <c r="AB131" s="45">
        <v>3.57</v>
      </c>
      <c r="AC131" s="45">
        <v>3.66</v>
      </c>
      <c r="AD131" s="45">
        <v>3.74</v>
      </c>
      <c r="AE131" s="45">
        <v>3.84</v>
      </c>
      <c r="AF131" s="45">
        <v>3.93</v>
      </c>
      <c r="AG131" s="45">
        <v>4.03</v>
      </c>
      <c r="AH131" s="45">
        <v>4.13</v>
      </c>
      <c r="AI131" s="46">
        <v>2.1999999999999999E-2</v>
      </c>
    </row>
    <row r="132" spans="1:35" ht="15" customHeight="1" x14ac:dyDescent="0.45">
      <c r="A132" s="26" t="s">
        <v>69</v>
      </c>
      <c r="B132" s="44" t="s">
        <v>14</v>
      </c>
      <c r="C132" s="46" t="s">
        <v>15</v>
      </c>
      <c r="D132" s="46" t="s">
        <v>15</v>
      </c>
      <c r="E132" s="46" t="s">
        <v>15</v>
      </c>
      <c r="F132" s="46" t="s">
        <v>15</v>
      </c>
      <c r="G132" s="46" t="s">
        <v>15</v>
      </c>
      <c r="H132" s="46" t="s">
        <v>15</v>
      </c>
      <c r="I132" s="46" t="s">
        <v>15</v>
      </c>
      <c r="J132" s="46" t="s">
        <v>15</v>
      </c>
      <c r="K132" s="46" t="s">
        <v>15</v>
      </c>
      <c r="L132" s="46" t="s">
        <v>15</v>
      </c>
      <c r="M132" s="46" t="s">
        <v>15</v>
      </c>
      <c r="N132" s="46" t="s">
        <v>15</v>
      </c>
      <c r="O132" s="46" t="s">
        <v>15</v>
      </c>
      <c r="P132" s="46" t="s">
        <v>15</v>
      </c>
      <c r="Q132" s="46" t="s">
        <v>15</v>
      </c>
      <c r="R132" s="46" t="s">
        <v>15</v>
      </c>
      <c r="S132" s="46" t="s">
        <v>15</v>
      </c>
      <c r="T132" s="46" t="s">
        <v>15</v>
      </c>
      <c r="U132" s="46" t="s">
        <v>15</v>
      </c>
      <c r="V132" s="46" t="s">
        <v>15</v>
      </c>
      <c r="W132" s="46" t="s">
        <v>15</v>
      </c>
      <c r="X132" s="46" t="s">
        <v>15</v>
      </c>
      <c r="Y132" s="46" t="s">
        <v>15</v>
      </c>
      <c r="Z132" s="46" t="s">
        <v>15</v>
      </c>
      <c r="AA132" s="46" t="s">
        <v>15</v>
      </c>
      <c r="AB132" s="46" t="s">
        <v>15</v>
      </c>
      <c r="AC132" s="46" t="s">
        <v>15</v>
      </c>
      <c r="AD132" s="46" t="s">
        <v>15</v>
      </c>
      <c r="AE132" s="46" t="s">
        <v>15</v>
      </c>
      <c r="AF132" s="46" t="s">
        <v>15</v>
      </c>
      <c r="AG132" s="46" t="s">
        <v>15</v>
      </c>
      <c r="AH132" s="46" t="s">
        <v>15</v>
      </c>
      <c r="AI132" s="46" t="s">
        <v>15</v>
      </c>
    </row>
    <row r="133" spans="1:35" ht="15" customHeight="1" x14ac:dyDescent="0.45">
      <c r="A133" s="26" t="s">
        <v>68</v>
      </c>
      <c r="B133" s="44" t="s">
        <v>7</v>
      </c>
      <c r="C133" s="45">
        <v>30.45</v>
      </c>
      <c r="D133" s="45">
        <v>30.66</v>
      </c>
      <c r="E133" s="45">
        <v>31.21</v>
      </c>
      <c r="F133" s="45">
        <v>31.91</v>
      </c>
      <c r="G133" s="45">
        <v>32.69</v>
      </c>
      <c r="H133" s="45">
        <v>33.65</v>
      </c>
      <c r="I133" s="45">
        <v>34.869999999999997</v>
      </c>
      <c r="J133" s="45">
        <v>36.1</v>
      </c>
      <c r="K133" s="45">
        <v>37.15</v>
      </c>
      <c r="L133" s="45">
        <v>37.89</v>
      </c>
      <c r="M133" s="45">
        <v>38.57</v>
      </c>
      <c r="N133" s="45">
        <v>39.4</v>
      </c>
      <c r="O133" s="45">
        <v>40.119999999999997</v>
      </c>
      <c r="P133" s="45">
        <v>40.82</v>
      </c>
      <c r="Q133" s="45">
        <v>41.87</v>
      </c>
      <c r="R133" s="45">
        <v>42.81</v>
      </c>
      <c r="S133" s="45">
        <v>43.49</v>
      </c>
      <c r="T133" s="45">
        <v>44.32</v>
      </c>
      <c r="U133" s="45">
        <v>45.15</v>
      </c>
      <c r="V133" s="45">
        <v>46.24</v>
      </c>
      <c r="W133" s="45">
        <v>47.13</v>
      </c>
      <c r="X133" s="45">
        <v>47.93</v>
      </c>
      <c r="Y133" s="45">
        <v>48.93</v>
      </c>
      <c r="Z133" s="45">
        <v>49.92</v>
      </c>
      <c r="AA133" s="45">
        <v>50.91</v>
      </c>
      <c r="AB133" s="45">
        <v>52.08</v>
      </c>
      <c r="AC133" s="45">
        <v>53.19</v>
      </c>
      <c r="AD133" s="45">
        <v>54.3</v>
      </c>
      <c r="AE133" s="45">
        <v>55.62</v>
      </c>
      <c r="AF133" s="45">
        <v>56.85</v>
      </c>
      <c r="AG133" s="45">
        <v>57.99</v>
      </c>
      <c r="AH133" s="45">
        <v>59.24</v>
      </c>
      <c r="AI133" s="46">
        <v>2.1999999999999999E-2</v>
      </c>
    </row>
    <row r="135" spans="1:35" ht="15" customHeight="1" x14ac:dyDescent="0.45">
      <c r="B135" s="43" t="s">
        <v>26</v>
      </c>
    </row>
    <row r="136" spans="1:35" ht="15" customHeight="1" x14ac:dyDescent="0.45">
      <c r="B136" s="43" t="s">
        <v>31</v>
      </c>
    </row>
    <row r="137" spans="1:35" ht="15" customHeight="1" x14ac:dyDescent="0.45">
      <c r="A137" s="26" t="s">
        <v>67</v>
      </c>
      <c r="B137" s="44" t="s">
        <v>3</v>
      </c>
      <c r="C137" s="47">
        <v>255</v>
      </c>
      <c r="D137" s="47">
        <v>251</v>
      </c>
      <c r="E137" s="47">
        <v>262</v>
      </c>
      <c r="F137" s="47">
        <v>268</v>
      </c>
      <c r="G137" s="47">
        <v>275</v>
      </c>
      <c r="H137" s="47">
        <v>284</v>
      </c>
      <c r="I137" s="47">
        <v>293</v>
      </c>
      <c r="J137" s="47">
        <v>304</v>
      </c>
      <c r="K137" s="47">
        <v>314</v>
      </c>
      <c r="L137" s="47">
        <v>322</v>
      </c>
      <c r="M137" s="47">
        <v>330</v>
      </c>
      <c r="N137" s="47">
        <v>341</v>
      </c>
      <c r="O137" s="47">
        <v>349</v>
      </c>
      <c r="P137" s="47">
        <v>357</v>
      </c>
      <c r="Q137" s="47">
        <v>369</v>
      </c>
      <c r="R137" s="47">
        <v>379</v>
      </c>
      <c r="S137" s="47">
        <v>389</v>
      </c>
      <c r="T137" s="47">
        <v>399</v>
      </c>
      <c r="U137" s="47">
        <v>410</v>
      </c>
      <c r="V137" s="47">
        <v>423</v>
      </c>
      <c r="W137" s="47">
        <v>434</v>
      </c>
      <c r="X137" s="47">
        <v>445</v>
      </c>
      <c r="Y137" s="47">
        <v>458</v>
      </c>
      <c r="Z137" s="47">
        <v>471</v>
      </c>
      <c r="AA137" s="47">
        <v>484</v>
      </c>
      <c r="AB137" s="47">
        <v>499</v>
      </c>
      <c r="AC137" s="47">
        <v>514</v>
      </c>
      <c r="AD137" s="47">
        <v>529</v>
      </c>
      <c r="AE137" s="47">
        <v>547</v>
      </c>
      <c r="AF137" s="47">
        <v>564</v>
      </c>
      <c r="AG137" s="47">
        <v>580</v>
      </c>
      <c r="AH137" s="47">
        <v>598</v>
      </c>
      <c r="AI137" s="46">
        <v>2.8000000000000001E-2</v>
      </c>
    </row>
    <row r="138" spans="1:35" ht="15" customHeight="1" x14ac:dyDescent="0.45">
      <c r="A138" s="26" t="s">
        <v>66</v>
      </c>
      <c r="B138" s="44" t="s">
        <v>8</v>
      </c>
      <c r="C138" s="47">
        <v>189</v>
      </c>
      <c r="D138" s="47">
        <v>188</v>
      </c>
      <c r="E138" s="47">
        <v>195</v>
      </c>
      <c r="F138" s="47">
        <v>202</v>
      </c>
      <c r="G138" s="47">
        <v>207</v>
      </c>
      <c r="H138" s="47">
        <v>214</v>
      </c>
      <c r="I138" s="47">
        <v>223</v>
      </c>
      <c r="J138" s="47">
        <v>231</v>
      </c>
      <c r="K138" s="47">
        <v>239</v>
      </c>
      <c r="L138" s="47">
        <v>245</v>
      </c>
      <c r="M138" s="47">
        <v>251</v>
      </c>
      <c r="N138" s="47">
        <v>258</v>
      </c>
      <c r="O138" s="47">
        <v>264</v>
      </c>
      <c r="P138" s="47">
        <v>270</v>
      </c>
      <c r="Q138" s="47">
        <v>279</v>
      </c>
      <c r="R138" s="47">
        <v>287</v>
      </c>
      <c r="S138" s="47">
        <v>294</v>
      </c>
      <c r="T138" s="47">
        <v>302</v>
      </c>
      <c r="U138" s="47">
        <v>310</v>
      </c>
      <c r="V138" s="47">
        <v>320</v>
      </c>
      <c r="W138" s="47">
        <v>328</v>
      </c>
      <c r="X138" s="47">
        <v>336</v>
      </c>
      <c r="Y138" s="47">
        <v>346</v>
      </c>
      <c r="Z138" s="47">
        <v>356</v>
      </c>
      <c r="AA138" s="47">
        <v>367</v>
      </c>
      <c r="AB138" s="47">
        <v>378</v>
      </c>
      <c r="AC138" s="47">
        <v>390</v>
      </c>
      <c r="AD138" s="47">
        <v>402</v>
      </c>
      <c r="AE138" s="47">
        <v>417</v>
      </c>
      <c r="AF138" s="47">
        <v>431</v>
      </c>
      <c r="AG138" s="47">
        <v>445</v>
      </c>
      <c r="AH138" s="47">
        <v>460</v>
      </c>
      <c r="AI138" s="46">
        <v>2.9000000000000001E-2</v>
      </c>
    </row>
    <row r="139" spans="1:35" ht="15" customHeight="1" x14ac:dyDescent="0.45">
      <c r="A139" s="26" t="s">
        <v>65</v>
      </c>
      <c r="B139" s="44" t="s">
        <v>9</v>
      </c>
      <c r="C139" s="47">
        <v>185</v>
      </c>
      <c r="D139" s="47">
        <v>183</v>
      </c>
      <c r="E139" s="47">
        <v>192</v>
      </c>
      <c r="F139" s="47">
        <v>204</v>
      </c>
      <c r="G139" s="47">
        <v>214</v>
      </c>
      <c r="H139" s="47">
        <v>227</v>
      </c>
      <c r="I139" s="47">
        <v>242</v>
      </c>
      <c r="J139" s="47">
        <v>258</v>
      </c>
      <c r="K139" s="47">
        <v>271</v>
      </c>
      <c r="L139" s="47">
        <v>284</v>
      </c>
      <c r="M139" s="47">
        <v>295</v>
      </c>
      <c r="N139" s="47">
        <v>305</v>
      </c>
      <c r="O139" s="47">
        <v>315</v>
      </c>
      <c r="P139" s="47">
        <v>327</v>
      </c>
      <c r="Q139" s="47">
        <v>341</v>
      </c>
      <c r="R139" s="47">
        <v>356</v>
      </c>
      <c r="S139" s="47">
        <v>369</v>
      </c>
      <c r="T139" s="47">
        <v>384</v>
      </c>
      <c r="U139" s="47">
        <v>399</v>
      </c>
      <c r="V139" s="47">
        <v>415</v>
      </c>
      <c r="W139" s="47">
        <v>431</v>
      </c>
      <c r="X139" s="47">
        <v>447</v>
      </c>
      <c r="Y139" s="47">
        <v>464</v>
      </c>
      <c r="Z139" s="47">
        <v>485</v>
      </c>
      <c r="AA139" s="47">
        <v>504</v>
      </c>
      <c r="AB139" s="47">
        <v>525</v>
      </c>
      <c r="AC139" s="47">
        <v>548</v>
      </c>
      <c r="AD139" s="47">
        <v>570</v>
      </c>
      <c r="AE139" s="47">
        <v>596</v>
      </c>
      <c r="AF139" s="47">
        <v>623</v>
      </c>
      <c r="AG139" s="47">
        <v>651</v>
      </c>
      <c r="AH139" s="47">
        <v>677</v>
      </c>
      <c r="AI139" s="46">
        <v>4.2999999999999997E-2</v>
      </c>
    </row>
    <row r="140" spans="1:35" ht="15" customHeight="1" x14ac:dyDescent="0.45">
      <c r="A140" s="26" t="s">
        <v>64</v>
      </c>
      <c r="B140" s="44" t="s">
        <v>16</v>
      </c>
      <c r="C140" s="47">
        <v>574</v>
      </c>
      <c r="D140" s="47">
        <v>582</v>
      </c>
      <c r="E140" s="47">
        <v>594</v>
      </c>
      <c r="F140" s="47">
        <v>606</v>
      </c>
      <c r="G140" s="47">
        <v>612</v>
      </c>
      <c r="H140" s="47">
        <v>617</v>
      </c>
      <c r="I140" s="47">
        <v>629</v>
      </c>
      <c r="J140" s="47">
        <v>647</v>
      </c>
      <c r="K140" s="47">
        <v>662</v>
      </c>
      <c r="L140" s="47">
        <v>680</v>
      </c>
      <c r="M140" s="47">
        <v>699</v>
      </c>
      <c r="N140" s="47">
        <v>728</v>
      </c>
      <c r="O140" s="47">
        <v>748</v>
      </c>
      <c r="P140" s="47">
        <v>767</v>
      </c>
      <c r="Q140" s="47">
        <v>794</v>
      </c>
      <c r="R140" s="47">
        <v>820</v>
      </c>
      <c r="S140" s="47">
        <v>843</v>
      </c>
      <c r="T140" s="47">
        <v>869</v>
      </c>
      <c r="U140" s="47">
        <v>891</v>
      </c>
      <c r="V140" s="47">
        <v>920</v>
      </c>
      <c r="W140" s="47">
        <v>951</v>
      </c>
      <c r="X140" s="47">
        <v>976</v>
      </c>
      <c r="Y140" s="47">
        <v>1007</v>
      </c>
      <c r="Z140" s="47">
        <v>1048</v>
      </c>
      <c r="AA140" s="47">
        <v>1084</v>
      </c>
      <c r="AB140" s="47">
        <v>1123</v>
      </c>
      <c r="AC140" s="47">
        <v>1170</v>
      </c>
      <c r="AD140" s="47">
        <v>1207</v>
      </c>
      <c r="AE140" s="47">
        <v>1261</v>
      </c>
      <c r="AF140" s="47">
        <v>1314</v>
      </c>
      <c r="AG140" s="47">
        <v>1365</v>
      </c>
      <c r="AH140" s="47">
        <v>1414</v>
      </c>
      <c r="AI140" s="46">
        <v>0.03</v>
      </c>
    </row>
    <row r="141" spans="1:35" ht="15" customHeight="1" x14ac:dyDescent="0.45">
      <c r="A141" s="26" t="s">
        <v>63</v>
      </c>
      <c r="B141" s="44" t="s">
        <v>27</v>
      </c>
      <c r="C141" s="47">
        <v>1203</v>
      </c>
      <c r="D141" s="47">
        <v>1204</v>
      </c>
      <c r="E141" s="47">
        <v>1242</v>
      </c>
      <c r="F141" s="47">
        <v>1279</v>
      </c>
      <c r="G141" s="47">
        <v>1308</v>
      </c>
      <c r="H141" s="47">
        <v>1342</v>
      </c>
      <c r="I141" s="47">
        <v>1387</v>
      </c>
      <c r="J141" s="47">
        <v>1440</v>
      </c>
      <c r="K141" s="47">
        <v>1486</v>
      </c>
      <c r="L141" s="47">
        <v>1531</v>
      </c>
      <c r="M141" s="47">
        <v>1576</v>
      </c>
      <c r="N141" s="47">
        <v>1632</v>
      </c>
      <c r="O141" s="47">
        <v>1676</v>
      </c>
      <c r="P141" s="47">
        <v>1721</v>
      </c>
      <c r="Q141" s="47">
        <v>1784</v>
      </c>
      <c r="R141" s="47">
        <v>1842</v>
      </c>
      <c r="S141" s="47">
        <v>1896</v>
      </c>
      <c r="T141" s="47">
        <v>1954</v>
      </c>
      <c r="U141" s="47">
        <v>2010</v>
      </c>
      <c r="V141" s="47">
        <v>2077</v>
      </c>
      <c r="W141" s="47">
        <v>2144</v>
      </c>
      <c r="X141" s="47">
        <v>2204</v>
      </c>
      <c r="Y141" s="47">
        <v>2275</v>
      </c>
      <c r="Z141" s="47">
        <v>2361</v>
      </c>
      <c r="AA141" s="47">
        <v>2440</v>
      </c>
      <c r="AB141" s="47">
        <v>2526</v>
      </c>
      <c r="AC141" s="47">
        <v>2623</v>
      </c>
      <c r="AD141" s="47">
        <v>2708</v>
      </c>
      <c r="AE141" s="47">
        <v>2821</v>
      </c>
      <c r="AF141" s="47">
        <v>2931</v>
      </c>
      <c r="AG141" s="47">
        <v>3040</v>
      </c>
      <c r="AH141" s="47">
        <v>3148</v>
      </c>
      <c r="AI141" s="46">
        <v>3.2000000000000001E-2</v>
      </c>
    </row>
    <row r="142" spans="1:35" ht="15" customHeight="1" x14ac:dyDescent="0.45">
      <c r="A142" s="26" t="s">
        <v>62</v>
      </c>
      <c r="B142" s="44" t="s">
        <v>28</v>
      </c>
      <c r="C142" s="47">
        <v>0</v>
      </c>
      <c r="D142" s="47">
        <v>0</v>
      </c>
      <c r="E142" s="47">
        <v>1</v>
      </c>
      <c r="F142" s="47">
        <v>1</v>
      </c>
      <c r="G142" s="47">
        <v>1</v>
      </c>
      <c r="H142" s="47">
        <v>1</v>
      </c>
      <c r="I142" s="47">
        <v>1</v>
      </c>
      <c r="J142" s="47">
        <v>1</v>
      </c>
      <c r="K142" s="47">
        <v>1</v>
      </c>
      <c r="L142" s="47">
        <v>1</v>
      </c>
      <c r="M142" s="47">
        <v>1</v>
      </c>
      <c r="N142" s="47">
        <v>1</v>
      </c>
      <c r="O142" s="47">
        <v>1</v>
      </c>
      <c r="P142" s="47">
        <v>1</v>
      </c>
      <c r="Q142" s="47">
        <v>1</v>
      </c>
      <c r="R142" s="47">
        <v>1</v>
      </c>
      <c r="S142" s="47">
        <v>1</v>
      </c>
      <c r="T142" s="47">
        <v>1</v>
      </c>
      <c r="U142" s="47">
        <v>1</v>
      </c>
      <c r="V142" s="47">
        <v>1</v>
      </c>
      <c r="W142" s="47">
        <v>1</v>
      </c>
      <c r="X142" s="47">
        <v>1</v>
      </c>
      <c r="Y142" s="47">
        <v>1</v>
      </c>
      <c r="Z142" s="47">
        <v>1</v>
      </c>
      <c r="AA142" s="47">
        <v>1</v>
      </c>
      <c r="AB142" s="47">
        <v>1</v>
      </c>
      <c r="AC142" s="47">
        <v>1</v>
      </c>
      <c r="AD142" s="47">
        <v>1</v>
      </c>
      <c r="AE142" s="47">
        <v>1</v>
      </c>
      <c r="AF142" s="47">
        <v>1</v>
      </c>
      <c r="AG142" s="47">
        <v>1</v>
      </c>
      <c r="AH142" s="47">
        <v>1</v>
      </c>
      <c r="AI142" s="46">
        <v>2.8000000000000001E-2</v>
      </c>
    </row>
    <row r="143" spans="1:35" ht="15" customHeight="1" x14ac:dyDescent="0.45">
      <c r="A143" s="26" t="s">
        <v>61</v>
      </c>
      <c r="B143" s="43" t="s">
        <v>29</v>
      </c>
      <c r="C143" s="48">
        <v>1203</v>
      </c>
      <c r="D143" s="48">
        <v>1205</v>
      </c>
      <c r="E143" s="48">
        <v>1243</v>
      </c>
      <c r="F143" s="48">
        <v>1280</v>
      </c>
      <c r="G143" s="48">
        <v>1309</v>
      </c>
      <c r="H143" s="48">
        <v>1342</v>
      </c>
      <c r="I143" s="48">
        <v>1387</v>
      </c>
      <c r="J143" s="48">
        <v>1441</v>
      </c>
      <c r="K143" s="48">
        <v>1487</v>
      </c>
      <c r="L143" s="48">
        <v>1532</v>
      </c>
      <c r="M143" s="48">
        <v>1576</v>
      </c>
      <c r="N143" s="48">
        <v>1633</v>
      </c>
      <c r="O143" s="48">
        <v>1677</v>
      </c>
      <c r="P143" s="48">
        <v>1722</v>
      </c>
      <c r="Q143" s="48">
        <v>1785</v>
      </c>
      <c r="R143" s="48">
        <v>1843</v>
      </c>
      <c r="S143" s="48">
        <v>1896</v>
      </c>
      <c r="T143" s="48">
        <v>1955</v>
      </c>
      <c r="U143" s="48">
        <v>2011</v>
      </c>
      <c r="V143" s="48">
        <v>2078</v>
      </c>
      <c r="W143" s="48">
        <v>2145</v>
      </c>
      <c r="X143" s="48">
        <v>2205</v>
      </c>
      <c r="Y143" s="48">
        <v>2276</v>
      </c>
      <c r="Z143" s="48">
        <v>2362</v>
      </c>
      <c r="AA143" s="48">
        <v>2441</v>
      </c>
      <c r="AB143" s="48">
        <v>2526</v>
      </c>
      <c r="AC143" s="48">
        <v>2624</v>
      </c>
      <c r="AD143" s="48">
        <v>2709</v>
      </c>
      <c r="AE143" s="48">
        <v>2822</v>
      </c>
      <c r="AF143" s="48">
        <v>2932</v>
      </c>
      <c r="AG143" s="48">
        <v>3041</v>
      </c>
      <c r="AH143" s="48">
        <v>3149</v>
      </c>
      <c r="AI143" s="49">
        <v>3.2000000000000001E-2</v>
      </c>
    </row>
    <row r="145" spans="2:35" ht="15" customHeight="1" thickBot="1" x14ac:dyDescent="0.5"/>
    <row r="146" spans="2:35" ht="15" customHeight="1" x14ac:dyDescent="0.45">
      <c r="B146" s="50" t="s">
        <v>32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2:35" ht="15" customHeight="1" x14ac:dyDescent="0.45">
      <c r="B147" s="27" t="s">
        <v>164</v>
      </c>
    </row>
    <row r="148" spans="2:35" ht="15" customHeight="1" x14ac:dyDescent="0.45">
      <c r="B148" s="27" t="s">
        <v>33</v>
      </c>
    </row>
    <row r="149" spans="2:35" ht="15" customHeight="1" x14ac:dyDescent="0.45">
      <c r="B149" s="27" t="s">
        <v>160</v>
      </c>
    </row>
    <row r="150" spans="2:35" ht="15" customHeight="1" x14ac:dyDescent="0.45">
      <c r="B150" s="27" t="s">
        <v>34</v>
      </c>
    </row>
    <row r="151" spans="2:35" ht="15" customHeight="1" x14ac:dyDescent="0.45">
      <c r="B151" s="27" t="s">
        <v>35</v>
      </c>
    </row>
    <row r="152" spans="2:35" ht="15" customHeight="1" x14ac:dyDescent="0.45">
      <c r="B152" s="27" t="s">
        <v>36</v>
      </c>
    </row>
    <row r="153" spans="2:35" ht="15" customHeight="1" x14ac:dyDescent="0.45">
      <c r="B153" s="27" t="s">
        <v>165</v>
      </c>
    </row>
    <row r="154" spans="2:35" ht="15" customHeight="1" x14ac:dyDescent="0.45">
      <c r="B154" s="27" t="s">
        <v>166</v>
      </c>
    </row>
    <row r="155" spans="2:35" ht="15" customHeight="1" x14ac:dyDescent="0.45">
      <c r="B155" s="27" t="s">
        <v>37</v>
      </c>
    </row>
    <row r="156" spans="2:35" ht="15" customHeight="1" x14ac:dyDescent="0.45">
      <c r="B156" s="27" t="s">
        <v>38</v>
      </c>
    </row>
    <row r="157" spans="2:35" ht="15" customHeight="1" x14ac:dyDescent="0.45">
      <c r="B157" s="27" t="s">
        <v>39</v>
      </c>
    </row>
    <row r="158" spans="2:35" ht="15" customHeight="1" x14ac:dyDescent="0.45">
      <c r="B158" s="27" t="s">
        <v>40</v>
      </c>
    </row>
    <row r="159" spans="2:35" ht="15" customHeight="1" x14ac:dyDescent="0.45">
      <c r="B159" s="27" t="s">
        <v>286</v>
      </c>
    </row>
    <row r="160" spans="2:35" ht="15" customHeight="1" x14ac:dyDescent="0.45">
      <c r="B160" s="27" t="s">
        <v>287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K124"/>
  <sheetViews>
    <sheetView workbookViewId="0"/>
    <sheetView workbookViewId="1"/>
  </sheetViews>
  <sheetFormatPr defaultColWidth="9.1328125" defaultRowHeight="15" customHeight="1" x14ac:dyDescent="0.35"/>
  <cols>
    <col min="1" max="1" width="12" style="53" customWidth="1"/>
    <col min="2" max="2" width="45.73046875" style="53" customWidth="1"/>
    <col min="3" max="16384" width="9.1328125" style="53"/>
  </cols>
  <sheetData>
    <row r="1" spans="1:37" ht="15" customHeight="1" thickBot="1" x14ac:dyDescent="0.4">
      <c r="A1" s="60"/>
      <c r="B1" s="61" t="s">
        <v>278</v>
      </c>
      <c r="C1" s="62">
        <v>2019</v>
      </c>
      <c r="D1" s="62">
        <v>2020</v>
      </c>
      <c r="E1" s="62">
        <v>2021</v>
      </c>
      <c r="F1" s="62">
        <v>2022</v>
      </c>
      <c r="G1" s="62">
        <v>2023</v>
      </c>
      <c r="H1" s="62">
        <v>2024</v>
      </c>
      <c r="I1" s="62">
        <v>2025</v>
      </c>
      <c r="J1" s="62">
        <v>2026</v>
      </c>
      <c r="K1" s="62">
        <v>2027</v>
      </c>
      <c r="L1" s="62">
        <v>2028</v>
      </c>
      <c r="M1" s="62">
        <v>2029</v>
      </c>
      <c r="N1" s="62">
        <v>2030</v>
      </c>
      <c r="O1" s="62">
        <v>2031</v>
      </c>
      <c r="P1" s="62">
        <v>2032</v>
      </c>
      <c r="Q1" s="62">
        <v>2033</v>
      </c>
      <c r="R1" s="62">
        <v>2034</v>
      </c>
      <c r="S1" s="62">
        <v>2035</v>
      </c>
      <c r="T1" s="62">
        <v>2036</v>
      </c>
      <c r="U1" s="62">
        <v>2037</v>
      </c>
      <c r="V1" s="62">
        <v>2038</v>
      </c>
      <c r="W1" s="62">
        <v>2039</v>
      </c>
      <c r="X1" s="62">
        <v>2040</v>
      </c>
      <c r="Y1" s="62">
        <v>2041</v>
      </c>
      <c r="Z1" s="62">
        <v>2042</v>
      </c>
      <c r="AA1" s="62">
        <v>2043</v>
      </c>
      <c r="AB1" s="62">
        <v>2044</v>
      </c>
      <c r="AC1" s="62">
        <v>2045</v>
      </c>
      <c r="AD1" s="62">
        <v>2046</v>
      </c>
      <c r="AE1" s="62">
        <v>2047</v>
      </c>
      <c r="AF1" s="62">
        <v>2048</v>
      </c>
      <c r="AG1" s="62">
        <v>2049</v>
      </c>
      <c r="AH1" s="62">
        <v>2050</v>
      </c>
      <c r="AI1" s="60"/>
      <c r="AJ1" s="54"/>
    </row>
    <row r="2" spans="1:37" ht="15" customHeight="1" thickTop="1" x14ac:dyDescent="0.35">
      <c r="A2" s="60"/>
      <c r="B2" s="60"/>
      <c r="C2" s="74"/>
      <c r="D2" s="74"/>
      <c r="E2" s="74"/>
      <c r="F2" s="74"/>
      <c r="G2" s="74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</row>
    <row r="3" spans="1:37" ht="15" customHeight="1" x14ac:dyDescent="0.35">
      <c r="A3" s="60"/>
      <c r="B3" s="60"/>
      <c r="C3" s="74" t="s">
        <v>60</v>
      </c>
      <c r="D3" s="74" t="s">
        <v>279</v>
      </c>
      <c r="E3" s="74"/>
      <c r="F3" s="74"/>
      <c r="G3" s="74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</row>
    <row r="4" spans="1:37" ht="15" customHeight="1" x14ac:dyDescent="0.35">
      <c r="A4" s="60"/>
      <c r="B4" s="60"/>
      <c r="C4" s="74" t="s">
        <v>59</v>
      </c>
      <c r="D4" s="74" t="s">
        <v>280</v>
      </c>
      <c r="E4" s="74"/>
      <c r="F4" s="74"/>
      <c r="G4" s="74" t="s">
        <v>58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</row>
    <row r="5" spans="1:37" ht="15" customHeight="1" x14ac:dyDescent="0.35">
      <c r="A5" s="60"/>
      <c r="B5" s="60"/>
      <c r="C5" s="74" t="s">
        <v>57</v>
      </c>
      <c r="D5" s="74" t="s">
        <v>281</v>
      </c>
      <c r="E5" s="74"/>
      <c r="F5" s="74"/>
      <c r="G5" s="74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7" ht="15" customHeight="1" x14ac:dyDescent="0.35">
      <c r="A6" s="60"/>
      <c r="B6" s="60"/>
      <c r="C6" s="74" t="s">
        <v>56</v>
      </c>
      <c r="D6" s="74"/>
      <c r="E6" s="74" t="s">
        <v>282</v>
      </c>
      <c r="F6" s="74"/>
      <c r="G6" s="74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10" spans="1:37" ht="15" customHeight="1" x14ac:dyDescent="0.5">
      <c r="A10" s="63" t="s">
        <v>251</v>
      </c>
      <c r="B10" s="64" t="s">
        <v>250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7" ht="15" customHeight="1" x14ac:dyDescent="0.35">
      <c r="A11" s="60"/>
      <c r="B11" s="61" t="s">
        <v>288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</row>
    <row r="12" spans="1:37" ht="15" customHeight="1" x14ac:dyDescent="0.35">
      <c r="A12" s="60"/>
      <c r="B12" s="61" t="s">
        <v>1</v>
      </c>
      <c r="C12" s="65" t="s">
        <v>1</v>
      </c>
      <c r="D12" s="65" t="s">
        <v>1</v>
      </c>
      <c r="E12" s="65" t="s">
        <v>1</v>
      </c>
      <c r="F12" s="65" t="s">
        <v>1</v>
      </c>
      <c r="G12" s="65" t="s">
        <v>1</v>
      </c>
      <c r="H12" s="65" t="s">
        <v>1</v>
      </c>
      <c r="I12" s="65" t="s">
        <v>1</v>
      </c>
      <c r="J12" s="65" t="s">
        <v>1</v>
      </c>
      <c r="K12" s="65" t="s">
        <v>1</v>
      </c>
      <c r="L12" s="65" t="s">
        <v>1</v>
      </c>
      <c r="M12" s="65" t="s">
        <v>1</v>
      </c>
      <c r="N12" s="65" t="s">
        <v>1</v>
      </c>
      <c r="O12" s="65" t="s">
        <v>1</v>
      </c>
      <c r="P12" s="65" t="s">
        <v>1</v>
      </c>
      <c r="Q12" s="65" t="s">
        <v>1</v>
      </c>
      <c r="R12" s="65" t="s">
        <v>1</v>
      </c>
      <c r="S12" s="65" t="s">
        <v>1</v>
      </c>
      <c r="T12" s="65" t="s">
        <v>1</v>
      </c>
      <c r="U12" s="65" t="s">
        <v>1</v>
      </c>
      <c r="V12" s="65" t="s">
        <v>1</v>
      </c>
      <c r="W12" s="65" t="s">
        <v>1</v>
      </c>
      <c r="X12" s="65" t="s">
        <v>1</v>
      </c>
      <c r="Y12" s="65" t="s">
        <v>1</v>
      </c>
      <c r="Z12" s="65" t="s">
        <v>1</v>
      </c>
      <c r="AA12" s="65" t="s">
        <v>1</v>
      </c>
      <c r="AB12" s="65" t="s">
        <v>1</v>
      </c>
      <c r="AC12" s="65" t="s">
        <v>1</v>
      </c>
      <c r="AD12" s="65" t="s">
        <v>1</v>
      </c>
      <c r="AE12" s="65" t="s">
        <v>1</v>
      </c>
      <c r="AF12" s="65" t="s">
        <v>1</v>
      </c>
      <c r="AG12" s="65" t="s">
        <v>1</v>
      </c>
      <c r="AH12" s="65" t="s">
        <v>1</v>
      </c>
      <c r="AI12" s="65" t="s">
        <v>284</v>
      </c>
      <c r="AJ12" s="55"/>
      <c r="AK12" s="55"/>
    </row>
    <row r="13" spans="1:37" ht="15" customHeight="1" thickBot="1" x14ac:dyDescent="0.4">
      <c r="A13" s="60"/>
      <c r="B13" s="62" t="s">
        <v>249</v>
      </c>
      <c r="C13" s="62">
        <v>2019</v>
      </c>
      <c r="D13" s="62">
        <v>2020</v>
      </c>
      <c r="E13" s="62">
        <v>2021</v>
      </c>
      <c r="F13" s="62">
        <v>2022</v>
      </c>
      <c r="G13" s="62">
        <v>2023</v>
      </c>
      <c r="H13" s="62">
        <v>2024</v>
      </c>
      <c r="I13" s="62">
        <v>2025</v>
      </c>
      <c r="J13" s="62">
        <v>2026</v>
      </c>
      <c r="K13" s="62">
        <v>2027</v>
      </c>
      <c r="L13" s="62">
        <v>2028</v>
      </c>
      <c r="M13" s="62">
        <v>2029</v>
      </c>
      <c r="N13" s="62">
        <v>2030</v>
      </c>
      <c r="O13" s="62">
        <v>2031</v>
      </c>
      <c r="P13" s="62">
        <v>2032</v>
      </c>
      <c r="Q13" s="62">
        <v>2033</v>
      </c>
      <c r="R13" s="62">
        <v>2034</v>
      </c>
      <c r="S13" s="62">
        <v>2035</v>
      </c>
      <c r="T13" s="62">
        <v>2036</v>
      </c>
      <c r="U13" s="62">
        <v>2037</v>
      </c>
      <c r="V13" s="62">
        <v>2038</v>
      </c>
      <c r="W13" s="62">
        <v>2039</v>
      </c>
      <c r="X13" s="62">
        <v>2040</v>
      </c>
      <c r="Y13" s="62">
        <v>2041</v>
      </c>
      <c r="Z13" s="62">
        <v>2042</v>
      </c>
      <c r="AA13" s="62">
        <v>2043</v>
      </c>
      <c r="AB13" s="62">
        <v>2044</v>
      </c>
      <c r="AC13" s="62">
        <v>2045</v>
      </c>
      <c r="AD13" s="62">
        <v>2046</v>
      </c>
      <c r="AE13" s="62">
        <v>2047</v>
      </c>
      <c r="AF13" s="62">
        <v>2048</v>
      </c>
      <c r="AG13" s="62">
        <v>2049</v>
      </c>
      <c r="AH13" s="62">
        <v>2050</v>
      </c>
      <c r="AI13" s="62">
        <v>2050</v>
      </c>
      <c r="AJ13" s="54"/>
      <c r="AK13" s="54"/>
    </row>
    <row r="14" spans="1:37" ht="15" customHeight="1" thickTop="1" x14ac:dyDescent="0.3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7" ht="15" customHeight="1" x14ac:dyDescent="0.35">
      <c r="A15" s="60"/>
      <c r="B15" s="66" t="s">
        <v>289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</row>
    <row r="16" spans="1:37" ht="15" customHeight="1" x14ac:dyDescent="0.45">
      <c r="A16" s="63" t="s">
        <v>248</v>
      </c>
      <c r="B16" s="67" t="s">
        <v>212</v>
      </c>
      <c r="C16" s="72">
        <v>63.371997999999998</v>
      </c>
      <c r="D16" s="72">
        <v>58.505806</v>
      </c>
      <c r="E16" s="72">
        <v>61.632210000000001</v>
      </c>
      <c r="F16" s="72">
        <v>64.001991000000004</v>
      </c>
      <c r="G16" s="72">
        <v>65.341621000000004</v>
      </c>
      <c r="H16" s="72">
        <v>67.003448000000006</v>
      </c>
      <c r="I16" s="72">
        <v>68.735039</v>
      </c>
      <c r="J16" s="72">
        <v>70.371643000000006</v>
      </c>
      <c r="K16" s="72">
        <v>71.580528000000001</v>
      </c>
      <c r="L16" s="72">
        <v>73.166756000000007</v>
      </c>
      <c r="M16" s="72">
        <v>74.728347999999997</v>
      </c>
      <c r="N16" s="72">
        <v>75.831558000000001</v>
      </c>
      <c r="O16" s="72">
        <v>77.375022999999999</v>
      </c>
      <c r="P16" s="72">
        <v>78.623016000000007</v>
      </c>
      <c r="Q16" s="72">
        <v>80.499656999999999</v>
      </c>
      <c r="R16" s="72">
        <v>81.877769000000001</v>
      </c>
      <c r="S16" s="72">
        <v>83.325171999999995</v>
      </c>
      <c r="T16" s="72">
        <v>84.876801</v>
      </c>
      <c r="U16" s="72">
        <v>86.175788999999995</v>
      </c>
      <c r="V16" s="72">
        <v>87.637855999999999</v>
      </c>
      <c r="W16" s="72">
        <v>89.162689</v>
      </c>
      <c r="X16" s="72">
        <v>90.480170999999999</v>
      </c>
      <c r="Y16" s="72">
        <v>91.638084000000006</v>
      </c>
      <c r="Z16" s="72">
        <v>93.707344000000006</v>
      </c>
      <c r="AA16" s="72">
        <v>94.894356000000002</v>
      </c>
      <c r="AB16" s="72">
        <v>96.306297000000001</v>
      </c>
      <c r="AC16" s="72">
        <v>97.762259999999998</v>
      </c>
      <c r="AD16" s="72">
        <v>99.024994000000007</v>
      </c>
      <c r="AE16" s="72">
        <v>100.73233</v>
      </c>
      <c r="AF16" s="72">
        <v>102.33839399999999</v>
      </c>
      <c r="AG16" s="72">
        <v>103.79858400000001</v>
      </c>
      <c r="AH16" s="72">
        <v>104.98382599999999</v>
      </c>
      <c r="AI16" s="69">
        <v>1.6417000000000001E-2</v>
      </c>
      <c r="AJ16" s="17"/>
      <c r="AK16" s="16"/>
    </row>
    <row r="17" spans="1:37" ht="15" customHeight="1" x14ac:dyDescent="0.45">
      <c r="A17" s="63" t="s">
        <v>247</v>
      </c>
      <c r="B17" s="67" t="s">
        <v>210</v>
      </c>
      <c r="C17" s="72">
        <v>56.261001999999998</v>
      </c>
      <c r="D17" s="72">
        <v>53.136775999999998</v>
      </c>
      <c r="E17" s="72">
        <v>58.231895000000002</v>
      </c>
      <c r="F17" s="72">
        <v>59.639107000000003</v>
      </c>
      <c r="G17" s="72">
        <v>60.805594999999997</v>
      </c>
      <c r="H17" s="72">
        <v>63.003368000000002</v>
      </c>
      <c r="I17" s="72">
        <v>64.557952999999998</v>
      </c>
      <c r="J17" s="72">
        <v>66.193848000000003</v>
      </c>
      <c r="K17" s="72">
        <v>67.774688999999995</v>
      </c>
      <c r="L17" s="72">
        <v>68.532477999999998</v>
      </c>
      <c r="M17" s="72">
        <v>70.067909</v>
      </c>
      <c r="N17" s="72">
        <v>71.338820999999996</v>
      </c>
      <c r="O17" s="72">
        <v>73.019858999999997</v>
      </c>
      <c r="P17" s="72">
        <v>73.873024000000001</v>
      </c>
      <c r="Q17" s="72">
        <v>76.580032000000003</v>
      </c>
      <c r="R17" s="72">
        <v>77.812531000000007</v>
      </c>
      <c r="S17" s="72">
        <v>79.355727999999999</v>
      </c>
      <c r="T17" s="72">
        <v>81.419929999999994</v>
      </c>
      <c r="U17" s="72">
        <v>81.804587999999995</v>
      </c>
      <c r="V17" s="72">
        <v>83.338547000000005</v>
      </c>
      <c r="W17" s="72">
        <v>84.788505999999998</v>
      </c>
      <c r="X17" s="72">
        <v>85.737099000000001</v>
      </c>
      <c r="Y17" s="72">
        <v>86.747519999999994</v>
      </c>
      <c r="Z17" s="72">
        <v>89.025313999999995</v>
      </c>
      <c r="AA17" s="72">
        <v>90.120521999999994</v>
      </c>
      <c r="AB17" s="72">
        <v>91.401298999999995</v>
      </c>
      <c r="AC17" s="72">
        <v>93.352012999999999</v>
      </c>
      <c r="AD17" s="72">
        <v>94.050811999999993</v>
      </c>
      <c r="AE17" s="72">
        <v>96.415947000000003</v>
      </c>
      <c r="AF17" s="72">
        <v>98.235748000000001</v>
      </c>
      <c r="AG17" s="72">
        <v>99.713111999999995</v>
      </c>
      <c r="AH17" s="72">
        <v>100.72344200000001</v>
      </c>
      <c r="AI17" s="69">
        <v>1.8964000000000002E-2</v>
      </c>
      <c r="AJ17" s="17"/>
      <c r="AK17" s="16"/>
    </row>
    <row r="18" spans="1:37" ht="15" customHeight="1" x14ac:dyDescent="0.45">
      <c r="A18" s="63" t="s">
        <v>246</v>
      </c>
      <c r="B18" s="67" t="s">
        <v>208</v>
      </c>
      <c r="C18" s="72">
        <v>56.764999000000003</v>
      </c>
      <c r="D18" s="72">
        <v>48.679512000000003</v>
      </c>
      <c r="E18" s="72">
        <v>58.646915</v>
      </c>
      <c r="F18" s="72">
        <v>60.673488999999996</v>
      </c>
      <c r="G18" s="72">
        <v>61.660038</v>
      </c>
      <c r="H18" s="72">
        <v>64.2286</v>
      </c>
      <c r="I18" s="72">
        <v>65.792182999999994</v>
      </c>
      <c r="J18" s="72">
        <v>65.918387999999993</v>
      </c>
      <c r="K18" s="72">
        <v>68.317535000000007</v>
      </c>
      <c r="L18" s="72">
        <v>67.795165999999995</v>
      </c>
      <c r="M18" s="72">
        <v>69.317443999999995</v>
      </c>
      <c r="N18" s="72">
        <v>70.407996999999995</v>
      </c>
      <c r="O18" s="72">
        <v>72.059760999999995</v>
      </c>
      <c r="P18" s="72">
        <v>72.439628999999996</v>
      </c>
      <c r="Q18" s="72">
        <v>76.389565000000005</v>
      </c>
      <c r="R18" s="72">
        <v>75.864440999999999</v>
      </c>
      <c r="S18" s="72">
        <v>77.173919999999995</v>
      </c>
      <c r="T18" s="72">
        <v>80.244118</v>
      </c>
      <c r="U18" s="72">
        <v>81.223990999999998</v>
      </c>
      <c r="V18" s="72">
        <v>82.636848000000001</v>
      </c>
      <c r="W18" s="72">
        <v>84.075264000000004</v>
      </c>
      <c r="X18" s="72">
        <v>86.369857999999994</v>
      </c>
      <c r="Y18" s="72">
        <v>87.327194000000006</v>
      </c>
      <c r="Z18" s="72">
        <v>89.690337999999997</v>
      </c>
      <c r="AA18" s="72">
        <v>90.550606000000002</v>
      </c>
      <c r="AB18" s="72">
        <v>91.734061999999994</v>
      </c>
      <c r="AC18" s="72">
        <v>93.845352000000005</v>
      </c>
      <c r="AD18" s="72">
        <v>94.779387999999997</v>
      </c>
      <c r="AE18" s="72">
        <v>96.823798999999994</v>
      </c>
      <c r="AF18" s="72">
        <v>98.096396999999996</v>
      </c>
      <c r="AG18" s="72">
        <v>99.421761000000004</v>
      </c>
      <c r="AH18" s="72">
        <v>100.464241</v>
      </c>
      <c r="AI18" s="69">
        <v>1.8585999999999998E-2</v>
      </c>
      <c r="AJ18" s="17"/>
      <c r="AK18" s="16"/>
    </row>
    <row r="19" spans="1:37" ht="15" customHeight="1" x14ac:dyDescent="0.45">
      <c r="A19" s="63" t="s">
        <v>245</v>
      </c>
      <c r="B19" s="67" t="s">
        <v>244</v>
      </c>
      <c r="C19" s="72">
        <v>7.1109960000000001</v>
      </c>
      <c r="D19" s="72">
        <v>5.3690300000000004</v>
      </c>
      <c r="E19" s="72">
        <v>3.4003139999999998</v>
      </c>
      <c r="F19" s="72">
        <v>4.3628850000000003</v>
      </c>
      <c r="G19" s="72">
        <v>4.5360259999999997</v>
      </c>
      <c r="H19" s="72">
        <v>4.0000799999999996</v>
      </c>
      <c r="I19" s="72">
        <v>4.1770860000000001</v>
      </c>
      <c r="J19" s="72">
        <v>4.1777949999999997</v>
      </c>
      <c r="K19" s="72">
        <v>3.8058399999999999</v>
      </c>
      <c r="L19" s="72">
        <v>4.634277</v>
      </c>
      <c r="M19" s="72">
        <v>4.6604390000000002</v>
      </c>
      <c r="N19" s="72">
        <v>4.492737</v>
      </c>
      <c r="O19" s="72">
        <v>4.3551640000000003</v>
      </c>
      <c r="P19" s="72">
        <v>4.7499919999999998</v>
      </c>
      <c r="Q19" s="72">
        <v>3.9196240000000002</v>
      </c>
      <c r="R19" s="72">
        <v>4.065239</v>
      </c>
      <c r="S19" s="72">
        <v>3.9694440000000002</v>
      </c>
      <c r="T19" s="72">
        <v>3.456871</v>
      </c>
      <c r="U19" s="72">
        <v>4.3712010000000001</v>
      </c>
      <c r="V19" s="72">
        <v>4.299309</v>
      </c>
      <c r="W19" s="72">
        <v>4.3741839999999996</v>
      </c>
      <c r="X19" s="72">
        <v>4.7430729999999999</v>
      </c>
      <c r="Y19" s="72">
        <v>4.8905640000000004</v>
      </c>
      <c r="Z19" s="72">
        <v>4.6820300000000001</v>
      </c>
      <c r="AA19" s="72">
        <v>4.7738339999999999</v>
      </c>
      <c r="AB19" s="72">
        <v>4.9049990000000001</v>
      </c>
      <c r="AC19" s="72">
        <v>4.4102480000000002</v>
      </c>
      <c r="AD19" s="72">
        <v>4.9741819999999999</v>
      </c>
      <c r="AE19" s="72">
        <v>4.3163830000000001</v>
      </c>
      <c r="AF19" s="72">
        <v>4.102646</v>
      </c>
      <c r="AG19" s="72">
        <v>4.0854720000000002</v>
      </c>
      <c r="AH19" s="72">
        <v>4.2603840000000002</v>
      </c>
      <c r="AI19" s="69">
        <v>-1.6389000000000001E-2</v>
      </c>
      <c r="AJ19" s="17"/>
      <c r="AK19" s="16"/>
    </row>
    <row r="21" spans="1:37" ht="15" customHeight="1" x14ac:dyDescent="0.35">
      <c r="A21" s="60"/>
      <c r="B21" s="66" t="s">
        <v>243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3" spans="1:37" ht="15" customHeight="1" x14ac:dyDescent="0.35">
      <c r="A23" s="60"/>
      <c r="B23" s="66" t="s">
        <v>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7" ht="15" customHeight="1" x14ac:dyDescent="0.45">
      <c r="A24" s="63" t="s">
        <v>242</v>
      </c>
      <c r="B24" s="67" t="s">
        <v>4</v>
      </c>
      <c r="C24" s="68">
        <v>1.95153</v>
      </c>
      <c r="D24" s="68">
        <v>1.9274450000000001</v>
      </c>
      <c r="E24" s="68">
        <v>1.960602</v>
      </c>
      <c r="F24" s="68">
        <v>2.0258129999999999</v>
      </c>
      <c r="G24" s="68">
        <v>2.0898080000000001</v>
      </c>
      <c r="H24" s="68">
        <v>2.1600549999999998</v>
      </c>
      <c r="I24" s="68">
        <v>2.2492350000000001</v>
      </c>
      <c r="J24" s="68">
        <v>2.3461439999999998</v>
      </c>
      <c r="K24" s="68">
        <v>2.423702</v>
      </c>
      <c r="L24" s="68">
        <v>2.4833409999999998</v>
      </c>
      <c r="M24" s="68">
        <v>2.5249999999999999</v>
      </c>
      <c r="N24" s="68">
        <v>2.5608430000000002</v>
      </c>
      <c r="O24" s="68">
        <v>2.5747599999999999</v>
      </c>
      <c r="P24" s="68">
        <v>2.5893609999999998</v>
      </c>
      <c r="Q24" s="68">
        <v>2.6186910000000001</v>
      </c>
      <c r="R24" s="68">
        <v>2.6490130000000001</v>
      </c>
      <c r="S24" s="68">
        <v>2.6823640000000002</v>
      </c>
      <c r="T24" s="68">
        <v>2.7199080000000002</v>
      </c>
      <c r="U24" s="68">
        <v>2.7611020000000002</v>
      </c>
      <c r="V24" s="68">
        <v>2.8028940000000002</v>
      </c>
      <c r="W24" s="68">
        <v>2.8434849999999998</v>
      </c>
      <c r="X24" s="68">
        <v>2.8810310000000001</v>
      </c>
      <c r="Y24" s="68">
        <v>2.9162819999999998</v>
      </c>
      <c r="Z24" s="68">
        <v>2.9596969999999998</v>
      </c>
      <c r="AA24" s="68">
        <v>3.0000049999999998</v>
      </c>
      <c r="AB24" s="68">
        <v>3.039447</v>
      </c>
      <c r="AC24" s="68">
        <v>3.078538</v>
      </c>
      <c r="AD24" s="68">
        <v>3.1166779999999998</v>
      </c>
      <c r="AE24" s="68">
        <v>3.1600929999999998</v>
      </c>
      <c r="AF24" s="68">
        <v>3.2061980000000001</v>
      </c>
      <c r="AG24" s="68">
        <v>3.2481550000000001</v>
      </c>
      <c r="AH24" s="68">
        <v>3.2876759999999998</v>
      </c>
      <c r="AI24" s="69">
        <v>1.6966999999999999E-2</v>
      </c>
      <c r="AJ24" s="17"/>
      <c r="AK24" s="16"/>
    </row>
    <row r="25" spans="1:37" ht="15" customHeight="1" x14ac:dyDescent="0.45">
      <c r="A25" s="63" t="s">
        <v>241</v>
      </c>
      <c r="B25" s="67" t="s">
        <v>5</v>
      </c>
      <c r="C25" s="68">
        <v>3.0089250000000001</v>
      </c>
      <c r="D25" s="68">
        <v>2.9279329999999999</v>
      </c>
      <c r="E25" s="68">
        <v>2.9736419999999999</v>
      </c>
      <c r="F25" s="68">
        <v>3.0516649999999998</v>
      </c>
      <c r="G25" s="68">
        <v>3.1067629999999999</v>
      </c>
      <c r="H25" s="68">
        <v>3.1986150000000002</v>
      </c>
      <c r="I25" s="68">
        <v>3.258257</v>
      </c>
      <c r="J25" s="68">
        <v>3.308532</v>
      </c>
      <c r="K25" s="68">
        <v>3.3128340000000001</v>
      </c>
      <c r="L25" s="68">
        <v>3.3594469999999998</v>
      </c>
      <c r="M25" s="68">
        <v>3.386463</v>
      </c>
      <c r="N25" s="68">
        <v>3.4018489999999999</v>
      </c>
      <c r="O25" s="68">
        <v>3.4392649999999998</v>
      </c>
      <c r="P25" s="68">
        <v>3.4621189999999999</v>
      </c>
      <c r="Q25" s="68">
        <v>3.50725</v>
      </c>
      <c r="R25" s="68">
        <v>3.536197</v>
      </c>
      <c r="S25" s="68">
        <v>3.565753</v>
      </c>
      <c r="T25" s="68">
        <v>3.599078</v>
      </c>
      <c r="U25" s="68">
        <v>3.6206960000000001</v>
      </c>
      <c r="V25" s="68">
        <v>3.6487599999999998</v>
      </c>
      <c r="W25" s="68">
        <v>3.6803409999999999</v>
      </c>
      <c r="X25" s="68">
        <v>3.6808369999999999</v>
      </c>
      <c r="Y25" s="68">
        <v>3.7069800000000002</v>
      </c>
      <c r="Z25" s="68">
        <v>3.757476</v>
      </c>
      <c r="AA25" s="68">
        <v>3.781371</v>
      </c>
      <c r="AB25" s="68">
        <v>3.8072270000000001</v>
      </c>
      <c r="AC25" s="68">
        <v>3.8559950000000001</v>
      </c>
      <c r="AD25" s="68">
        <v>3.861999</v>
      </c>
      <c r="AE25" s="68">
        <v>3.8977580000000001</v>
      </c>
      <c r="AF25" s="68">
        <v>3.9353479999999998</v>
      </c>
      <c r="AG25" s="68">
        <v>3.9597630000000001</v>
      </c>
      <c r="AH25" s="68">
        <v>3.977589</v>
      </c>
      <c r="AI25" s="69">
        <v>9.044E-3</v>
      </c>
      <c r="AJ25" s="17"/>
      <c r="AK25" s="16"/>
    </row>
    <row r="27" spans="1:37" ht="15" customHeight="1" x14ac:dyDescent="0.35">
      <c r="A27" s="60"/>
      <c r="B27" s="66" t="s">
        <v>8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</row>
    <row r="28" spans="1:37" ht="15" customHeight="1" x14ac:dyDescent="0.45">
      <c r="A28" s="63" t="s">
        <v>240</v>
      </c>
      <c r="B28" s="67" t="s">
        <v>5</v>
      </c>
      <c r="C28" s="68">
        <v>3.0205359999999999</v>
      </c>
      <c r="D28" s="68">
        <v>2.9389050000000001</v>
      </c>
      <c r="E28" s="68">
        <v>2.8501020000000001</v>
      </c>
      <c r="F28" s="68">
        <v>2.7924190000000002</v>
      </c>
      <c r="G28" s="68">
        <v>2.7124190000000001</v>
      </c>
      <c r="H28" s="68">
        <v>2.6680809999999999</v>
      </c>
      <c r="I28" s="68">
        <v>2.5893160000000002</v>
      </c>
      <c r="J28" s="68">
        <v>2.6416879999999998</v>
      </c>
      <c r="K28" s="68">
        <v>2.6467329999999998</v>
      </c>
      <c r="L28" s="68">
        <v>2.6939069999999998</v>
      </c>
      <c r="M28" s="68">
        <v>2.7215349999999998</v>
      </c>
      <c r="N28" s="68">
        <v>2.7789820000000001</v>
      </c>
      <c r="O28" s="68">
        <v>2.816446</v>
      </c>
      <c r="P28" s="68">
        <v>2.8395139999999999</v>
      </c>
      <c r="Q28" s="68">
        <v>2.8936199999999999</v>
      </c>
      <c r="R28" s="68">
        <v>2.9223870000000001</v>
      </c>
      <c r="S28" s="68">
        <v>2.9533930000000002</v>
      </c>
      <c r="T28" s="68">
        <v>2.9879669999999998</v>
      </c>
      <c r="U28" s="68">
        <v>3.0097510000000001</v>
      </c>
      <c r="V28" s="68">
        <v>3.038411</v>
      </c>
      <c r="W28" s="68">
        <v>3.0709939999999998</v>
      </c>
      <c r="X28" s="68">
        <v>3.0723210000000001</v>
      </c>
      <c r="Y28" s="68">
        <v>3.099145</v>
      </c>
      <c r="Z28" s="68">
        <v>3.1506940000000001</v>
      </c>
      <c r="AA28" s="68">
        <v>3.175611</v>
      </c>
      <c r="AB28" s="68">
        <v>3.2015660000000001</v>
      </c>
      <c r="AC28" s="68">
        <v>3.2527460000000001</v>
      </c>
      <c r="AD28" s="68">
        <v>3.2585350000000002</v>
      </c>
      <c r="AE28" s="68">
        <v>3.2975850000000002</v>
      </c>
      <c r="AF28" s="68">
        <v>3.3349259999999998</v>
      </c>
      <c r="AG28" s="68">
        <v>3.3605640000000001</v>
      </c>
      <c r="AH28" s="68">
        <v>3.3806319999999999</v>
      </c>
      <c r="AI28" s="69">
        <v>3.64E-3</v>
      </c>
      <c r="AJ28" s="17"/>
      <c r="AK28" s="16"/>
    </row>
    <row r="29" spans="1:37" ht="15" customHeight="1" x14ac:dyDescent="0.45">
      <c r="A29" s="63" t="s">
        <v>239</v>
      </c>
      <c r="B29" s="67" t="s">
        <v>10</v>
      </c>
      <c r="C29" s="68">
        <v>0.95195799999999997</v>
      </c>
      <c r="D29" s="68">
        <v>0.54184600000000005</v>
      </c>
      <c r="E29" s="68">
        <v>0.76149900000000004</v>
      </c>
      <c r="F29" s="68">
        <v>0.94235000000000002</v>
      </c>
      <c r="G29" s="68">
        <v>1.118109</v>
      </c>
      <c r="H29" s="68">
        <v>1.3097350000000001</v>
      </c>
      <c r="I29" s="68">
        <v>1.511196</v>
      </c>
      <c r="J29" s="68">
        <v>1.5105139999999999</v>
      </c>
      <c r="K29" s="68">
        <v>1.565728</v>
      </c>
      <c r="L29" s="68">
        <v>1.5549470000000001</v>
      </c>
      <c r="M29" s="68">
        <v>1.6212599999999999</v>
      </c>
      <c r="N29" s="68">
        <v>1.6437580000000001</v>
      </c>
      <c r="O29" s="68">
        <v>1.691487</v>
      </c>
      <c r="P29" s="68">
        <v>1.7070970000000001</v>
      </c>
      <c r="Q29" s="68">
        <v>1.7450479999999999</v>
      </c>
      <c r="R29" s="68">
        <v>1.7600279999999999</v>
      </c>
      <c r="S29" s="68">
        <v>1.796859</v>
      </c>
      <c r="T29" s="68">
        <v>1.8300559999999999</v>
      </c>
      <c r="U29" s="68">
        <v>1.8503620000000001</v>
      </c>
      <c r="V29" s="68">
        <v>1.8787929999999999</v>
      </c>
      <c r="W29" s="68">
        <v>1.9228270000000001</v>
      </c>
      <c r="X29" s="68">
        <v>1.971846</v>
      </c>
      <c r="Y29" s="68">
        <v>2.0185770000000001</v>
      </c>
      <c r="Z29" s="68">
        <v>2.0496210000000001</v>
      </c>
      <c r="AA29" s="68">
        <v>2.0818599999999998</v>
      </c>
      <c r="AB29" s="68">
        <v>2.1045669999999999</v>
      </c>
      <c r="AC29" s="68">
        <v>2.1169060000000002</v>
      </c>
      <c r="AD29" s="68">
        <v>2.1673909999999998</v>
      </c>
      <c r="AE29" s="68">
        <v>2.1732909999999999</v>
      </c>
      <c r="AF29" s="68">
        <v>2.1974930000000001</v>
      </c>
      <c r="AG29" s="68">
        <v>2.228297</v>
      </c>
      <c r="AH29" s="68">
        <v>2.2786080000000002</v>
      </c>
      <c r="AI29" s="69">
        <v>2.8555000000000001E-2</v>
      </c>
      <c r="AJ29" s="17"/>
      <c r="AK29" s="16"/>
    </row>
    <row r="30" spans="1:37" ht="15" customHeight="1" x14ac:dyDescent="0.45">
      <c r="A30" s="63" t="s">
        <v>238</v>
      </c>
      <c r="B30" s="67" t="s">
        <v>290</v>
      </c>
      <c r="C30" s="72">
        <v>39.982253999999998</v>
      </c>
      <c r="D30" s="72">
        <v>22.757542000000001</v>
      </c>
      <c r="E30" s="72">
        <v>31.982965</v>
      </c>
      <c r="F30" s="72">
        <v>39.578693000000001</v>
      </c>
      <c r="G30" s="72">
        <v>46.960574999999999</v>
      </c>
      <c r="H30" s="72">
        <v>55.008884000000002</v>
      </c>
      <c r="I30" s="72">
        <v>63.470238000000002</v>
      </c>
      <c r="J30" s="72">
        <v>63.441566000000002</v>
      </c>
      <c r="K30" s="72">
        <v>65.760574000000005</v>
      </c>
      <c r="L30" s="72">
        <v>65.307793000000004</v>
      </c>
      <c r="M30" s="72">
        <v>68.092934</v>
      </c>
      <c r="N30" s="72">
        <v>69.037818999999999</v>
      </c>
      <c r="O30" s="72">
        <v>71.042434999999998</v>
      </c>
      <c r="P30" s="72">
        <v>71.698074000000005</v>
      </c>
      <c r="Q30" s="72">
        <v>73.292000000000002</v>
      </c>
      <c r="R30" s="72">
        <v>73.921188000000001</v>
      </c>
      <c r="S30" s="72">
        <v>75.468070999999995</v>
      </c>
      <c r="T30" s="72">
        <v>76.862365999999994</v>
      </c>
      <c r="U30" s="72">
        <v>77.715202000000005</v>
      </c>
      <c r="V30" s="72">
        <v>78.909285999999994</v>
      </c>
      <c r="W30" s="72">
        <v>80.758735999999999</v>
      </c>
      <c r="X30" s="72">
        <v>82.817535000000007</v>
      </c>
      <c r="Y30" s="72">
        <v>84.780227999999994</v>
      </c>
      <c r="Z30" s="72">
        <v>86.084091000000001</v>
      </c>
      <c r="AA30" s="72">
        <v>87.438102999999998</v>
      </c>
      <c r="AB30" s="72">
        <v>88.391807999999997</v>
      </c>
      <c r="AC30" s="72">
        <v>88.910049000000001</v>
      </c>
      <c r="AD30" s="72">
        <v>91.030417999999997</v>
      </c>
      <c r="AE30" s="72">
        <v>91.278221000000002</v>
      </c>
      <c r="AF30" s="72">
        <v>92.294692999999995</v>
      </c>
      <c r="AG30" s="72">
        <v>93.588454999999996</v>
      </c>
      <c r="AH30" s="72">
        <v>95.701530000000005</v>
      </c>
      <c r="AI30" s="69">
        <v>2.8555000000000001E-2</v>
      </c>
      <c r="AJ30" s="17"/>
      <c r="AK30" s="16"/>
    </row>
    <row r="32" spans="1:37" ht="15" customHeight="1" x14ac:dyDescent="0.35">
      <c r="A32" s="60"/>
      <c r="B32" s="66" t="s">
        <v>201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37" ht="15" customHeight="1" x14ac:dyDescent="0.45">
      <c r="A33" s="63" t="s">
        <v>237</v>
      </c>
      <c r="B33" s="67" t="s">
        <v>4</v>
      </c>
      <c r="C33" s="68">
        <v>1.1561520000000001</v>
      </c>
      <c r="D33" s="68">
        <v>1.0555950000000001</v>
      </c>
      <c r="E33" s="68">
        <v>1.1070800000000001</v>
      </c>
      <c r="F33" s="68">
        <v>1.177967</v>
      </c>
      <c r="G33" s="68">
        <v>1.2216800000000001</v>
      </c>
      <c r="H33" s="68">
        <v>1.271428</v>
      </c>
      <c r="I33" s="68">
        <v>1.344306</v>
      </c>
      <c r="J33" s="68">
        <v>1.414812</v>
      </c>
      <c r="K33" s="68">
        <v>1.4490510000000001</v>
      </c>
      <c r="L33" s="68">
        <v>1.4698009999999999</v>
      </c>
      <c r="M33" s="68">
        <v>1.4790829999999999</v>
      </c>
      <c r="N33" s="68">
        <v>1.471606</v>
      </c>
      <c r="O33" s="68">
        <v>1.47295</v>
      </c>
      <c r="P33" s="68">
        <v>1.4816549999999999</v>
      </c>
      <c r="Q33" s="68">
        <v>1.5086759999999999</v>
      </c>
      <c r="R33" s="68">
        <v>1.532179</v>
      </c>
      <c r="S33" s="68">
        <v>1.5566120000000001</v>
      </c>
      <c r="T33" s="68">
        <v>1.584565</v>
      </c>
      <c r="U33" s="68">
        <v>1.614619</v>
      </c>
      <c r="V33" s="68">
        <v>1.6425909999999999</v>
      </c>
      <c r="W33" s="68">
        <v>1.667983</v>
      </c>
      <c r="X33" s="68">
        <v>1.689678</v>
      </c>
      <c r="Y33" s="68">
        <v>1.7102520000000001</v>
      </c>
      <c r="Z33" s="68">
        <v>1.7447189999999999</v>
      </c>
      <c r="AA33" s="68">
        <v>1.769331</v>
      </c>
      <c r="AB33" s="68">
        <v>1.7940510000000001</v>
      </c>
      <c r="AC33" s="68">
        <v>1.819096</v>
      </c>
      <c r="AD33" s="68">
        <v>1.843126</v>
      </c>
      <c r="AE33" s="68">
        <v>1.8756839999999999</v>
      </c>
      <c r="AF33" s="68">
        <v>1.908717</v>
      </c>
      <c r="AG33" s="68">
        <v>1.9332510000000001</v>
      </c>
      <c r="AH33" s="68">
        <v>1.956728</v>
      </c>
      <c r="AI33" s="69">
        <v>1.7118000000000001E-2</v>
      </c>
      <c r="AJ33" s="17"/>
      <c r="AK33" s="16"/>
    </row>
    <row r="34" spans="1:37" ht="15" customHeight="1" x14ac:dyDescent="0.45">
      <c r="A34" s="63" t="s">
        <v>236</v>
      </c>
      <c r="B34" s="67" t="s">
        <v>5</v>
      </c>
      <c r="C34" s="68">
        <v>3.010132</v>
      </c>
      <c r="D34" s="68">
        <v>2.9285450000000002</v>
      </c>
      <c r="E34" s="68">
        <v>2.8431340000000001</v>
      </c>
      <c r="F34" s="68">
        <v>2.7879399999999999</v>
      </c>
      <c r="G34" s="68">
        <v>2.7107519999999998</v>
      </c>
      <c r="H34" s="68">
        <v>2.668828</v>
      </c>
      <c r="I34" s="68">
        <v>2.590347</v>
      </c>
      <c r="J34" s="68">
        <v>2.645594</v>
      </c>
      <c r="K34" s="68">
        <v>2.652542</v>
      </c>
      <c r="L34" s="68">
        <v>2.7001930000000001</v>
      </c>
      <c r="M34" s="68">
        <v>2.7292990000000001</v>
      </c>
      <c r="N34" s="68">
        <v>2.7460290000000001</v>
      </c>
      <c r="O34" s="68">
        <v>2.784456</v>
      </c>
      <c r="P34" s="68">
        <v>2.808522</v>
      </c>
      <c r="Q34" s="68">
        <v>2.857742</v>
      </c>
      <c r="R34" s="68">
        <v>2.8866849999999999</v>
      </c>
      <c r="S34" s="68">
        <v>2.9187460000000001</v>
      </c>
      <c r="T34" s="68">
        <v>2.9535010000000002</v>
      </c>
      <c r="U34" s="68">
        <v>2.9759880000000001</v>
      </c>
      <c r="V34" s="68">
        <v>3.0047839999999999</v>
      </c>
      <c r="W34" s="68">
        <v>3.0375429999999999</v>
      </c>
      <c r="X34" s="68">
        <v>3.039355</v>
      </c>
      <c r="Y34" s="68">
        <v>3.0661450000000001</v>
      </c>
      <c r="Z34" s="68">
        <v>3.1184229999999999</v>
      </c>
      <c r="AA34" s="68">
        <v>3.143294</v>
      </c>
      <c r="AB34" s="68">
        <v>3.1703060000000001</v>
      </c>
      <c r="AC34" s="68">
        <v>3.2227139999999999</v>
      </c>
      <c r="AD34" s="68">
        <v>3.2272099999999999</v>
      </c>
      <c r="AE34" s="68">
        <v>3.2666659999999998</v>
      </c>
      <c r="AF34" s="68">
        <v>3.3023159999999998</v>
      </c>
      <c r="AG34" s="68">
        <v>3.3276590000000001</v>
      </c>
      <c r="AH34" s="68">
        <v>3.3493650000000001</v>
      </c>
      <c r="AI34" s="69">
        <v>3.4510000000000001E-3</v>
      </c>
      <c r="AJ34" s="17"/>
      <c r="AK34" s="16"/>
    </row>
    <row r="35" spans="1:37" ht="15" customHeight="1" x14ac:dyDescent="0.45">
      <c r="A35" s="63" t="s">
        <v>235</v>
      </c>
      <c r="B35" s="67" t="s">
        <v>10</v>
      </c>
      <c r="C35" s="68">
        <v>0.97050499999999995</v>
      </c>
      <c r="D35" s="68">
        <v>0.54158799999999996</v>
      </c>
      <c r="E35" s="68">
        <v>0.78850399999999998</v>
      </c>
      <c r="F35" s="68">
        <v>1.0445420000000001</v>
      </c>
      <c r="G35" s="68">
        <v>1.281426</v>
      </c>
      <c r="H35" s="68">
        <v>1.54461</v>
      </c>
      <c r="I35" s="68">
        <v>1.799202</v>
      </c>
      <c r="J35" s="68">
        <v>1.79451</v>
      </c>
      <c r="K35" s="68">
        <v>1.863051</v>
      </c>
      <c r="L35" s="68">
        <v>1.8392740000000001</v>
      </c>
      <c r="M35" s="68">
        <v>1.907076</v>
      </c>
      <c r="N35" s="68">
        <v>1.9370529999999999</v>
      </c>
      <c r="O35" s="68">
        <v>1.98837</v>
      </c>
      <c r="P35" s="68">
        <v>2.0003220000000002</v>
      </c>
      <c r="Q35" s="68">
        <v>2.0356839999999998</v>
      </c>
      <c r="R35" s="68">
        <v>2.0463300000000002</v>
      </c>
      <c r="S35" s="68">
        <v>2.0828419999999999</v>
      </c>
      <c r="T35" s="68">
        <v>2.1167440000000002</v>
      </c>
      <c r="U35" s="68">
        <v>2.1467130000000001</v>
      </c>
      <c r="V35" s="68">
        <v>2.1754220000000002</v>
      </c>
      <c r="W35" s="68">
        <v>2.2199930000000001</v>
      </c>
      <c r="X35" s="68">
        <v>2.2722519999999999</v>
      </c>
      <c r="Y35" s="68">
        <v>2.3164150000000001</v>
      </c>
      <c r="Z35" s="68">
        <v>2.3503479999999999</v>
      </c>
      <c r="AA35" s="68">
        <v>2.3812129999999998</v>
      </c>
      <c r="AB35" s="68">
        <v>2.4049239999999998</v>
      </c>
      <c r="AC35" s="68">
        <v>2.4180510000000002</v>
      </c>
      <c r="AD35" s="68">
        <v>2.4671759999999998</v>
      </c>
      <c r="AE35" s="68">
        <v>2.474116</v>
      </c>
      <c r="AF35" s="68">
        <v>2.4989509999999999</v>
      </c>
      <c r="AG35" s="68">
        <v>2.5296699999999999</v>
      </c>
      <c r="AH35" s="68">
        <v>2.576365</v>
      </c>
      <c r="AI35" s="69">
        <v>3.1995000000000003E-2</v>
      </c>
      <c r="AJ35" s="17"/>
      <c r="AK35" s="16"/>
    </row>
    <row r="36" spans="1:37" ht="15" customHeight="1" x14ac:dyDescent="0.45">
      <c r="A36" s="63" t="s">
        <v>234</v>
      </c>
      <c r="B36" s="67" t="s">
        <v>290</v>
      </c>
      <c r="C36" s="72">
        <v>40.761203999999999</v>
      </c>
      <c r="D36" s="72">
        <v>22.746689</v>
      </c>
      <c r="E36" s="72">
        <v>33.117148999999998</v>
      </c>
      <c r="F36" s="72">
        <v>43.870776999999997</v>
      </c>
      <c r="G36" s="72">
        <v>53.819889000000003</v>
      </c>
      <c r="H36" s="72">
        <v>64.873633999999996</v>
      </c>
      <c r="I36" s="72">
        <v>75.566474999999997</v>
      </c>
      <c r="J36" s="72">
        <v>75.369408000000007</v>
      </c>
      <c r="K36" s="72">
        <v>78.248154</v>
      </c>
      <c r="L36" s="72">
        <v>77.249527</v>
      </c>
      <c r="M36" s="72">
        <v>80.097176000000005</v>
      </c>
      <c r="N36" s="72">
        <v>81.356232000000006</v>
      </c>
      <c r="O36" s="72">
        <v>83.511550999999997</v>
      </c>
      <c r="P36" s="72">
        <v>84.013519000000002</v>
      </c>
      <c r="Q36" s="72">
        <v>85.498726000000005</v>
      </c>
      <c r="R36" s="72">
        <v>85.945847000000001</v>
      </c>
      <c r="S36" s="72">
        <v>87.479377999999997</v>
      </c>
      <c r="T36" s="72">
        <v>88.903244000000001</v>
      </c>
      <c r="U36" s="72">
        <v>90.161934000000002</v>
      </c>
      <c r="V36" s="72">
        <v>91.367714000000007</v>
      </c>
      <c r="W36" s="72">
        <v>93.239722999999998</v>
      </c>
      <c r="X36" s="72">
        <v>95.434569999999994</v>
      </c>
      <c r="Y36" s="72">
        <v>97.289421000000004</v>
      </c>
      <c r="Z36" s="72">
        <v>98.714622000000006</v>
      </c>
      <c r="AA36" s="72">
        <v>100.01095599999999</v>
      </c>
      <c r="AB36" s="72">
        <v>101.006798</v>
      </c>
      <c r="AC36" s="72">
        <v>101.558121</v>
      </c>
      <c r="AD36" s="72">
        <v>103.621407</v>
      </c>
      <c r="AE36" s="72">
        <v>103.912857</v>
      </c>
      <c r="AF36" s="72">
        <v>104.95594800000001</v>
      </c>
      <c r="AG36" s="72">
        <v>106.246117</v>
      </c>
      <c r="AH36" s="72">
        <v>108.207314</v>
      </c>
      <c r="AI36" s="69">
        <v>3.1995000000000003E-2</v>
      </c>
      <c r="AJ36" s="17"/>
      <c r="AK36" s="16"/>
    </row>
    <row r="38" spans="1:37" ht="15" customHeight="1" x14ac:dyDescent="0.35">
      <c r="A38" s="60"/>
      <c r="B38" s="66" t="s">
        <v>16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</row>
    <row r="39" spans="1:37" ht="15" customHeight="1" x14ac:dyDescent="0.45">
      <c r="A39" s="63" t="s">
        <v>233</v>
      </c>
      <c r="B39" s="67" t="s">
        <v>4</v>
      </c>
      <c r="C39" s="68">
        <v>1.519323</v>
      </c>
      <c r="D39" s="68">
        <v>1.42116</v>
      </c>
      <c r="E39" s="68">
        <v>1.4632270000000001</v>
      </c>
      <c r="F39" s="68">
        <v>1.5264219999999999</v>
      </c>
      <c r="G39" s="68">
        <v>1.566503</v>
      </c>
      <c r="H39" s="68">
        <v>1.6108130000000001</v>
      </c>
      <c r="I39" s="68">
        <v>1.6741220000000001</v>
      </c>
      <c r="J39" s="68">
        <v>1.7352080000000001</v>
      </c>
      <c r="K39" s="68">
        <v>1.765703</v>
      </c>
      <c r="L39" s="68">
        <v>1.7840149999999999</v>
      </c>
      <c r="M39" s="68">
        <v>1.7923260000000001</v>
      </c>
      <c r="N39" s="68">
        <v>1.835572</v>
      </c>
      <c r="O39" s="68">
        <v>1.8362879999999999</v>
      </c>
      <c r="P39" s="68">
        <v>1.8431059999999999</v>
      </c>
      <c r="Q39" s="68">
        <v>1.8718889999999999</v>
      </c>
      <c r="R39" s="68">
        <v>1.8910979999999999</v>
      </c>
      <c r="S39" s="68">
        <v>1.911016</v>
      </c>
      <c r="T39" s="68">
        <v>1.9338340000000001</v>
      </c>
      <c r="U39" s="68">
        <v>1.958278</v>
      </c>
      <c r="V39" s="68">
        <v>1.9809330000000001</v>
      </c>
      <c r="W39" s="68">
        <v>2.0013399999999999</v>
      </c>
      <c r="X39" s="68">
        <v>2.0186380000000002</v>
      </c>
      <c r="Y39" s="68">
        <v>2.0348269999999999</v>
      </c>
      <c r="Z39" s="68">
        <v>2.0617079999999999</v>
      </c>
      <c r="AA39" s="68">
        <v>2.0811190000000002</v>
      </c>
      <c r="AB39" s="68">
        <v>2.1003409999999998</v>
      </c>
      <c r="AC39" s="68">
        <v>2.1196670000000002</v>
      </c>
      <c r="AD39" s="68">
        <v>2.1382050000000001</v>
      </c>
      <c r="AE39" s="68">
        <v>2.1630690000000001</v>
      </c>
      <c r="AF39" s="68">
        <v>2.1884199999999998</v>
      </c>
      <c r="AG39" s="68">
        <v>2.2072970000000001</v>
      </c>
      <c r="AH39" s="68">
        <v>2.225171</v>
      </c>
      <c r="AI39" s="69">
        <v>1.2385E-2</v>
      </c>
      <c r="AJ39" s="17"/>
      <c r="AK39" s="16"/>
    </row>
    <row r="40" spans="1:37" ht="15" customHeight="1" x14ac:dyDescent="0.45">
      <c r="A40" s="63" t="s">
        <v>232</v>
      </c>
      <c r="B40" s="67" t="s">
        <v>17</v>
      </c>
      <c r="C40" s="68">
        <v>2.3293599999999999</v>
      </c>
      <c r="D40" s="68">
        <v>2.3014429999999999</v>
      </c>
      <c r="E40" s="68">
        <v>2.8392770000000001</v>
      </c>
      <c r="F40" s="68">
        <v>2.6985209999999999</v>
      </c>
      <c r="G40" s="68">
        <v>2.7166839999999999</v>
      </c>
      <c r="H40" s="68">
        <v>2.707379</v>
      </c>
      <c r="I40" s="68">
        <v>2.6449739999999999</v>
      </c>
      <c r="J40" s="68">
        <v>2.6519910000000002</v>
      </c>
      <c r="K40" s="68">
        <v>2.6733880000000001</v>
      </c>
      <c r="L40" s="68">
        <v>2.6983609999999998</v>
      </c>
      <c r="M40" s="68">
        <v>2.7257500000000001</v>
      </c>
      <c r="N40" s="68">
        <v>2.8533620000000002</v>
      </c>
      <c r="O40" s="68">
        <v>2.8847179999999999</v>
      </c>
      <c r="P40" s="68">
        <v>2.8999609999999998</v>
      </c>
      <c r="Q40" s="68">
        <v>2.9625910000000002</v>
      </c>
      <c r="R40" s="68">
        <v>3.0088189999999999</v>
      </c>
      <c r="S40" s="68">
        <v>3.1113949999999999</v>
      </c>
      <c r="T40" s="68">
        <v>3.1005250000000002</v>
      </c>
      <c r="U40" s="68">
        <v>3.1169730000000002</v>
      </c>
      <c r="V40" s="68">
        <v>3.2053880000000001</v>
      </c>
      <c r="W40" s="68">
        <v>3.3008479999999998</v>
      </c>
      <c r="X40" s="68">
        <v>3.380296</v>
      </c>
      <c r="Y40" s="68">
        <v>3.4094739999999999</v>
      </c>
      <c r="Z40" s="68">
        <v>3.5579139999999998</v>
      </c>
      <c r="AA40" s="68">
        <v>3.6011549999999999</v>
      </c>
      <c r="AB40" s="68">
        <v>3.6401650000000001</v>
      </c>
      <c r="AC40" s="68">
        <v>3.680517</v>
      </c>
      <c r="AD40" s="68">
        <v>3.7272919999999998</v>
      </c>
      <c r="AE40" s="68">
        <v>4.0306850000000001</v>
      </c>
      <c r="AF40" s="68">
        <v>4.1336250000000003</v>
      </c>
      <c r="AG40" s="68">
        <v>4.1381309999999996</v>
      </c>
      <c r="AH40" s="68">
        <v>4.1666189999999999</v>
      </c>
      <c r="AI40" s="69">
        <v>1.8935E-2</v>
      </c>
      <c r="AJ40" s="17"/>
      <c r="AK40" s="16"/>
    </row>
    <row r="41" spans="1:37" ht="15" customHeight="1" x14ac:dyDescent="0.45">
      <c r="A41" s="63" t="s">
        <v>231</v>
      </c>
      <c r="B41" s="67" t="s">
        <v>194</v>
      </c>
      <c r="C41" s="68">
        <v>1.3820220000000001</v>
      </c>
      <c r="D41" s="68">
        <v>1.3456490000000001</v>
      </c>
      <c r="E41" s="68">
        <v>1.4028890000000001</v>
      </c>
      <c r="F41" s="68">
        <v>1.474135</v>
      </c>
      <c r="G41" s="68">
        <v>1.4606079999999999</v>
      </c>
      <c r="H41" s="68">
        <v>1.453668</v>
      </c>
      <c r="I41" s="68">
        <v>1.5032319999999999</v>
      </c>
      <c r="J41" s="68">
        <v>1.518432</v>
      </c>
      <c r="K41" s="68">
        <v>1.5641039999999999</v>
      </c>
      <c r="L41" s="68">
        <v>1.6226480000000001</v>
      </c>
      <c r="M41" s="68">
        <v>1.657689</v>
      </c>
      <c r="N41" s="68">
        <v>1.749368</v>
      </c>
      <c r="O41" s="68">
        <v>1.7549809999999999</v>
      </c>
      <c r="P41" s="68">
        <v>1.7608790000000001</v>
      </c>
      <c r="Q41" s="68">
        <v>1.7647299999999999</v>
      </c>
      <c r="R41" s="68">
        <v>1.7559229999999999</v>
      </c>
      <c r="S41" s="68">
        <v>1.7625470000000001</v>
      </c>
      <c r="T41" s="68">
        <v>1.7668539999999999</v>
      </c>
      <c r="U41" s="68">
        <v>1.7747329999999999</v>
      </c>
      <c r="V41" s="68">
        <v>1.7809280000000001</v>
      </c>
      <c r="W41" s="68">
        <v>1.8044990000000001</v>
      </c>
      <c r="X41" s="68">
        <v>1.812236</v>
      </c>
      <c r="Y41" s="68">
        <v>1.818087</v>
      </c>
      <c r="Z41" s="68">
        <v>1.8550310000000001</v>
      </c>
      <c r="AA41" s="68">
        <v>1.8782559999999999</v>
      </c>
      <c r="AB41" s="68">
        <v>1.9169149999999999</v>
      </c>
      <c r="AC41" s="68">
        <v>1.9108309999999999</v>
      </c>
      <c r="AD41" s="68">
        <v>1.942604</v>
      </c>
      <c r="AE41" s="68">
        <v>1.985425</v>
      </c>
      <c r="AF41" s="68">
        <v>2.0071680000000001</v>
      </c>
      <c r="AG41" s="68">
        <v>2.0574970000000001</v>
      </c>
      <c r="AH41" s="68">
        <v>2.1555550000000001</v>
      </c>
      <c r="AI41" s="69">
        <v>1.4442E-2</v>
      </c>
      <c r="AJ41" s="17"/>
      <c r="AK41" s="16"/>
    </row>
    <row r="42" spans="1:37" ht="15" customHeight="1" x14ac:dyDescent="0.45">
      <c r="A42" s="63" t="s">
        <v>230</v>
      </c>
      <c r="B42" s="67" t="s">
        <v>18</v>
      </c>
      <c r="C42" s="68">
        <v>2.667821</v>
      </c>
      <c r="D42" s="68">
        <v>2.64161</v>
      </c>
      <c r="E42" s="68">
        <v>2.6443370000000002</v>
      </c>
      <c r="F42" s="68">
        <v>2.6447820000000002</v>
      </c>
      <c r="G42" s="68">
        <v>2.6339389999999998</v>
      </c>
      <c r="H42" s="68">
        <v>2.5986470000000002</v>
      </c>
      <c r="I42" s="68">
        <v>2.627421</v>
      </c>
      <c r="J42" s="68">
        <v>2.6489530000000001</v>
      </c>
      <c r="K42" s="68">
        <v>2.6805880000000002</v>
      </c>
      <c r="L42" s="68">
        <v>2.6934100000000001</v>
      </c>
      <c r="M42" s="68">
        <v>2.7282999999999999</v>
      </c>
      <c r="N42" s="68">
        <v>2.8120669999999999</v>
      </c>
      <c r="O42" s="68">
        <v>2.830978</v>
      </c>
      <c r="P42" s="68">
        <v>2.8553410000000001</v>
      </c>
      <c r="Q42" s="68">
        <v>2.9054350000000002</v>
      </c>
      <c r="R42" s="68">
        <v>2.9513189999999998</v>
      </c>
      <c r="S42" s="68">
        <v>2.981379</v>
      </c>
      <c r="T42" s="68">
        <v>3.0165229999999998</v>
      </c>
      <c r="U42" s="68">
        <v>3.0252829999999999</v>
      </c>
      <c r="V42" s="68">
        <v>3.0579109999999998</v>
      </c>
      <c r="W42" s="68">
        <v>3.0983939999999999</v>
      </c>
      <c r="X42" s="68">
        <v>3.108914</v>
      </c>
      <c r="Y42" s="68">
        <v>3.1306609999999999</v>
      </c>
      <c r="Z42" s="68">
        <v>3.178531</v>
      </c>
      <c r="AA42" s="68">
        <v>3.2038869999999999</v>
      </c>
      <c r="AB42" s="68">
        <v>3.228723</v>
      </c>
      <c r="AC42" s="68">
        <v>3.2699579999999999</v>
      </c>
      <c r="AD42" s="68">
        <v>3.2796799999999999</v>
      </c>
      <c r="AE42" s="68">
        <v>3.3363260000000001</v>
      </c>
      <c r="AF42" s="68">
        <v>3.374393</v>
      </c>
      <c r="AG42" s="68">
        <v>3.4033039999999999</v>
      </c>
      <c r="AH42" s="68">
        <v>3.4278719999999998</v>
      </c>
      <c r="AI42" s="69">
        <v>8.1189999999999995E-3</v>
      </c>
      <c r="AJ42" s="17"/>
      <c r="AK42" s="16"/>
    </row>
    <row r="43" spans="1:37" ht="15" customHeight="1" x14ac:dyDescent="0.45">
      <c r="A43" s="63" t="s">
        <v>229</v>
      </c>
      <c r="B43" s="67" t="s">
        <v>19</v>
      </c>
      <c r="C43" s="68">
        <v>1.976542</v>
      </c>
      <c r="D43" s="68">
        <v>1.9506760000000001</v>
      </c>
      <c r="E43" s="68">
        <v>1.9534389999999999</v>
      </c>
      <c r="F43" s="68">
        <v>1.981519</v>
      </c>
      <c r="G43" s="68">
        <v>1.995884</v>
      </c>
      <c r="H43" s="68">
        <v>2.0495670000000001</v>
      </c>
      <c r="I43" s="68">
        <v>2.0593270000000001</v>
      </c>
      <c r="J43" s="68">
        <v>2.1209150000000001</v>
      </c>
      <c r="K43" s="68">
        <v>2.124838</v>
      </c>
      <c r="L43" s="68">
        <v>2.1889780000000001</v>
      </c>
      <c r="M43" s="68">
        <v>2.217425</v>
      </c>
      <c r="N43" s="68">
        <v>2.2497509999999998</v>
      </c>
      <c r="O43" s="68">
        <v>2.2967339999999998</v>
      </c>
      <c r="P43" s="68">
        <v>2.3203019999999999</v>
      </c>
      <c r="Q43" s="68">
        <v>2.373818</v>
      </c>
      <c r="R43" s="68">
        <v>2.41222</v>
      </c>
      <c r="S43" s="68">
        <v>2.448677</v>
      </c>
      <c r="T43" s="68">
        <v>2.4817170000000002</v>
      </c>
      <c r="U43" s="68">
        <v>2.5142790000000002</v>
      </c>
      <c r="V43" s="68">
        <v>2.5420569999999998</v>
      </c>
      <c r="W43" s="68">
        <v>2.5794169999999998</v>
      </c>
      <c r="X43" s="68">
        <v>2.5917219999999999</v>
      </c>
      <c r="Y43" s="68">
        <v>2.6257769999999998</v>
      </c>
      <c r="Z43" s="68">
        <v>2.6776680000000002</v>
      </c>
      <c r="AA43" s="68">
        <v>2.7055099999999999</v>
      </c>
      <c r="AB43" s="68">
        <v>2.737298</v>
      </c>
      <c r="AC43" s="68">
        <v>2.7945739999999999</v>
      </c>
      <c r="AD43" s="68">
        <v>2.8016510000000001</v>
      </c>
      <c r="AE43" s="68">
        <v>2.8586710000000002</v>
      </c>
      <c r="AF43" s="68">
        <v>2.905011</v>
      </c>
      <c r="AG43" s="68">
        <v>2.9385020000000002</v>
      </c>
      <c r="AH43" s="68">
        <v>2.9509319999999999</v>
      </c>
      <c r="AI43" s="69">
        <v>1.3011999999999999E-2</v>
      </c>
      <c r="AJ43" s="17"/>
      <c r="AK43" s="16"/>
    </row>
    <row r="44" spans="1:37" ht="15" customHeight="1" x14ac:dyDescent="0.45">
      <c r="A44" s="63" t="s">
        <v>228</v>
      </c>
      <c r="B44" s="67" t="s">
        <v>20</v>
      </c>
      <c r="C44" s="68">
        <v>3.0399669999999999</v>
      </c>
      <c r="D44" s="68">
        <v>2.9344049999999999</v>
      </c>
      <c r="E44" s="68">
        <v>2.9493360000000002</v>
      </c>
      <c r="F44" s="68">
        <v>2.9949479999999999</v>
      </c>
      <c r="G44" s="68">
        <v>3.0121190000000002</v>
      </c>
      <c r="H44" s="68">
        <v>3.0663870000000002</v>
      </c>
      <c r="I44" s="68">
        <v>3.0845769999999999</v>
      </c>
      <c r="J44" s="68">
        <v>3.1412900000000001</v>
      </c>
      <c r="K44" s="68">
        <v>3.1493359999999999</v>
      </c>
      <c r="L44" s="68">
        <v>3.1974529999999999</v>
      </c>
      <c r="M44" s="68">
        <v>3.2269950000000001</v>
      </c>
      <c r="N44" s="68">
        <v>3.2938559999999999</v>
      </c>
      <c r="O44" s="68">
        <v>3.3310569999999999</v>
      </c>
      <c r="P44" s="68">
        <v>3.3550689999999999</v>
      </c>
      <c r="Q44" s="68">
        <v>3.4091459999999998</v>
      </c>
      <c r="R44" s="68">
        <v>3.4365450000000002</v>
      </c>
      <c r="S44" s="68">
        <v>3.4674489999999998</v>
      </c>
      <c r="T44" s="68">
        <v>3.5024649999999999</v>
      </c>
      <c r="U44" s="68">
        <v>3.527104</v>
      </c>
      <c r="V44" s="68">
        <v>3.5561530000000001</v>
      </c>
      <c r="W44" s="68">
        <v>3.5872730000000002</v>
      </c>
      <c r="X44" s="68">
        <v>3.5866609999999999</v>
      </c>
      <c r="Y44" s="68">
        <v>3.6097619999999999</v>
      </c>
      <c r="Z44" s="68">
        <v>3.662671</v>
      </c>
      <c r="AA44" s="68">
        <v>3.6861480000000002</v>
      </c>
      <c r="AB44" s="68">
        <v>3.7137150000000001</v>
      </c>
      <c r="AC44" s="68">
        <v>3.7645810000000002</v>
      </c>
      <c r="AD44" s="68">
        <v>3.7666650000000002</v>
      </c>
      <c r="AE44" s="68">
        <v>3.8030430000000002</v>
      </c>
      <c r="AF44" s="68">
        <v>3.8359009999999998</v>
      </c>
      <c r="AG44" s="68">
        <v>3.8594680000000001</v>
      </c>
      <c r="AH44" s="68">
        <v>3.8806039999999999</v>
      </c>
      <c r="AI44" s="69">
        <v>7.9070000000000008E-3</v>
      </c>
      <c r="AJ44" s="17"/>
      <c r="AK44" s="16"/>
    </row>
    <row r="45" spans="1:37" ht="15" customHeight="1" x14ac:dyDescent="0.45">
      <c r="A45" s="63" t="s">
        <v>227</v>
      </c>
      <c r="B45" s="67" t="s">
        <v>10</v>
      </c>
      <c r="C45" s="68">
        <v>1.433724</v>
      </c>
      <c r="D45" s="68">
        <v>1.5820860000000001</v>
      </c>
      <c r="E45" s="68">
        <v>1.559733</v>
      </c>
      <c r="F45" s="68">
        <v>1.525112</v>
      </c>
      <c r="G45" s="68">
        <v>1.334384</v>
      </c>
      <c r="H45" s="68">
        <v>1.3785609999999999</v>
      </c>
      <c r="I45" s="68">
        <v>1.415656</v>
      </c>
      <c r="J45" s="68">
        <v>1.512586</v>
      </c>
      <c r="K45" s="68">
        <v>1.6337029999999999</v>
      </c>
      <c r="L45" s="68">
        <v>1.690064</v>
      </c>
      <c r="M45" s="68">
        <v>1.7326649999999999</v>
      </c>
      <c r="N45" s="68">
        <v>1.6490370000000001</v>
      </c>
      <c r="O45" s="68">
        <v>1.682237</v>
      </c>
      <c r="P45" s="68">
        <v>1.692061</v>
      </c>
      <c r="Q45" s="68">
        <v>1.730383</v>
      </c>
      <c r="R45" s="68">
        <v>1.7503629999999999</v>
      </c>
      <c r="S45" s="68">
        <v>1.854967</v>
      </c>
      <c r="T45" s="68">
        <v>1.9201010000000001</v>
      </c>
      <c r="U45" s="68">
        <v>1.9342429999999999</v>
      </c>
      <c r="V45" s="68">
        <v>2.019558</v>
      </c>
      <c r="W45" s="68">
        <v>2.0435759999999998</v>
      </c>
      <c r="X45" s="68">
        <v>2.070103</v>
      </c>
      <c r="Y45" s="68">
        <v>2.0870540000000002</v>
      </c>
      <c r="Z45" s="68">
        <v>2.090897</v>
      </c>
      <c r="AA45" s="68">
        <v>2.1875239999999998</v>
      </c>
      <c r="AB45" s="68">
        <v>2.2257829999999998</v>
      </c>
      <c r="AC45" s="68">
        <v>2.2297509999999998</v>
      </c>
      <c r="AD45" s="68">
        <v>2.324173</v>
      </c>
      <c r="AE45" s="68">
        <v>2.3688099999999999</v>
      </c>
      <c r="AF45" s="68">
        <v>2.3996330000000001</v>
      </c>
      <c r="AG45" s="68">
        <v>2.4285329999999998</v>
      </c>
      <c r="AH45" s="68">
        <v>2.3442340000000002</v>
      </c>
      <c r="AI45" s="69">
        <v>1.5987000000000001E-2</v>
      </c>
      <c r="AJ45" s="17"/>
      <c r="AK45" s="16"/>
    </row>
    <row r="46" spans="1:37" ht="15" customHeight="1" x14ac:dyDescent="0.45">
      <c r="A46" s="63" t="s">
        <v>226</v>
      </c>
      <c r="B46" s="67" t="s">
        <v>290</v>
      </c>
      <c r="C46" s="72">
        <v>60.216419000000002</v>
      </c>
      <c r="D46" s="72">
        <v>66.447593999999995</v>
      </c>
      <c r="E46" s="72">
        <v>65.508788999999993</v>
      </c>
      <c r="F46" s="72">
        <v>64.054717999999994</v>
      </c>
      <c r="G46" s="72">
        <v>56.044128000000001</v>
      </c>
      <c r="H46" s="72">
        <v>57.899577999999998</v>
      </c>
      <c r="I46" s="72">
        <v>59.457541999999997</v>
      </c>
      <c r="J46" s="72">
        <v>63.528629000000002</v>
      </c>
      <c r="K46" s="72">
        <v>68.615547000000007</v>
      </c>
      <c r="L46" s="72">
        <v>70.982688999999993</v>
      </c>
      <c r="M46" s="72">
        <v>72.771941999999996</v>
      </c>
      <c r="N46" s="72">
        <v>69.259544000000005</v>
      </c>
      <c r="O46" s="72">
        <v>70.653946000000005</v>
      </c>
      <c r="P46" s="72">
        <v>71.066574000000003</v>
      </c>
      <c r="Q46" s="72">
        <v>72.676094000000006</v>
      </c>
      <c r="R46" s="72">
        <v>73.515265999999997</v>
      </c>
      <c r="S46" s="72">
        <v>77.908614999999998</v>
      </c>
      <c r="T46" s="72">
        <v>80.644233999999997</v>
      </c>
      <c r="U46" s="72">
        <v>81.238204999999994</v>
      </c>
      <c r="V46" s="72">
        <v>84.821433999999996</v>
      </c>
      <c r="W46" s="72">
        <v>85.830214999999995</v>
      </c>
      <c r="X46" s="72">
        <v>86.944321000000002</v>
      </c>
      <c r="Y46" s="72">
        <v>87.656288000000004</v>
      </c>
      <c r="Z46" s="72">
        <v>87.817688000000004</v>
      </c>
      <c r="AA46" s="72">
        <v>91.875998999999993</v>
      </c>
      <c r="AB46" s="72">
        <v>93.482879999999994</v>
      </c>
      <c r="AC46" s="72">
        <v>93.649529000000001</v>
      </c>
      <c r="AD46" s="72">
        <v>97.615264999999994</v>
      </c>
      <c r="AE46" s="72">
        <v>99.490027999999995</v>
      </c>
      <c r="AF46" s="72">
        <v>100.784599</v>
      </c>
      <c r="AG46" s="72">
        <v>101.998375</v>
      </c>
      <c r="AH46" s="72">
        <v>98.457847999999998</v>
      </c>
      <c r="AI46" s="69">
        <v>1.5987000000000001E-2</v>
      </c>
      <c r="AJ46" s="17"/>
      <c r="AK46" s="16"/>
    </row>
    <row r="48" spans="1:37" ht="15" customHeight="1" x14ac:dyDescent="0.35">
      <c r="A48" s="60"/>
      <c r="B48" s="66" t="s">
        <v>189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</row>
    <row r="49" spans="1:37" ht="15" customHeight="1" x14ac:dyDescent="0.45">
      <c r="A49" s="63" t="s">
        <v>225</v>
      </c>
      <c r="B49" s="67" t="s">
        <v>5</v>
      </c>
      <c r="C49" s="68">
        <v>3.0106920000000001</v>
      </c>
      <c r="D49" s="68">
        <v>2.9296700000000002</v>
      </c>
      <c r="E49" s="68">
        <v>2.8277860000000001</v>
      </c>
      <c r="F49" s="68">
        <v>2.749066</v>
      </c>
      <c r="G49" s="68">
        <v>2.6558850000000001</v>
      </c>
      <c r="H49" s="68">
        <v>2.6002550000000002</v>
      </c>
      <c r="I49" s="68">
        <v>2.5090059999999998</v>
      </c>
      <c r="J49" s="68">
        <v>2.5399210000000001</v>
      </c>
      <c r="K49" s="68">
        <v>2.5334289999999999</v>
      </c>
      <c r="L49" s="68">
        <v>2.5739649999999998</v>
      </c>
      <c r="M49" s="68">
        <v>2.6002299999999998</v>
      </c>
      <c r="N49" s="68">
        <v>2.6139100000000002</v>
      </c>
      <c r="O49" s="68">
        <v>2.6379410000000001</v>
      </c>
      <c r="P49" s="68">
        <v>2.6584729999999999</v>
      </c>
      <c r="Q49" s="68">
        <v>2.710102</v>
      </c>
      <c r="R49" s="68">
        <v>2.744075</v>
      </c>
      <c r="S49" s="68">
        <v>2.7771279999999998</v>
      </c>
      <c r="T49" s="68">
        <v>2.8150469999999999</v>
      </c>
      <c r="U49" s="68">
        <v>2.8350420000000001</v>
      </c>
      <c r="V49" s="68">
        <v>2.8482810000000001</v>
      </c>
      <c r="W49" s="68">
        <v>2.8824369999999999</v>
      </c>
      <c r="X49" s="68">
        <v>2.8892000000000002</v>
      </c>
      <c r="Y49" s="68">
        <v>2.9166949999999998</v>
      </c>
      <c r="Z49" s="68">
        <v>2.9686849999999998</v>
      </c>
      <c r="AA49" s="68">
        <v>2.9904929999999998</v>
      </c>
      <c r="AB49" s="68">
        <v>3.0165299999999999</v>
      </c>
      <c r="AC49" s="68">
        <v>3.0712809999999999</v>
      </c>
      <c r="AD49" s="68">
        <v>3.0831629999999999</v>
      </c>
      <c r="AE49" s="68">
        <v>3.133991</v>
      </c>
      <c r="AF49" s="68">
        <v>3.1819920000000002</v>
      </c>
      <c r="AG49" s="68">
        <v>3.2138209999999998</v>
      </c>
      <c r="AH49" s="68">
        <v>3.2346349999999999</v>
      </c>
      <c r="AI49" s="69">
        <v>2.317E-3</v>
      </c>
      <c r="AJ49" s="17"/>
      <c r="AK49" s="16"/>
    </row>
    <row r="50" spans="1:37" ht="15" customHeight="1" x14ac:dyDescent="0.45">
      <c r="A50" s="63" t="s">
        <v>224</v>
      </c>
      <c r="B50" s="67" t="s">
        <v>10</v>
      </c>
      <c r="C50" s="68">
        <v>1.8562190000000001</v>
      </c>
      <c r="D50" s="68">
        <v>1.729479</v>
      </c>
      <c r="E50" s="68">
        <v>1.9999119999999999</v>
      </c>
      <c r="F50" s="68">
        <v>2.0042789999999999</v>
      </c>
      <c r="G50" s="68">
        <v>1.993779</v>
      </c>
      <c r="H50" s="68">
        <v>2.009747</v>
      </c>
      <c r="I50" s="68">
        <v>2.036276</v>
      </c>
      <c r="J50" s="68">
        <v>2.05376</v>
      </c>
      <c r="K50" s="68">
        <v>2.0970520000000001</v>
      </c>
      <c r="L50" s="68">
        <v>2.098881</v>
      </c>
      <c r="M50" s="68">
        <v>2.1568719999999999</v>
      </c>
      <c r="N50" s="68">
        <v>2.1889449999999999</v>
      </c>
      <c r="O50" s="68">
        <v>2.2283110000000002</v>
      </c>
      <c r="P50" s="68">
        <v>2.2495940000000001</v>
      </c>
      <c r="Q50" s="68">
        <v>2.289231</v>
      </c>
      <c r="R50" s="68">
        <v>2.3138489999999998</v>
      </c>
      <c r="S50" s="68">
        <v>2.3451</v>
      </c>
      <c r="T50" s="68">
        <v>2.3730820000000001</v>
      </c>
      <c r="U50" s="68">
        <v>2.4005260000000002</v>
      </c>
      <c r="V50" s="68">
        <v>2.4263430000000001</v>
      </c>
      <c r="W50" s="68">
        <v>2.4607760000000001</v>
      </c>
      <c r="X50" s="68">
        <v>2.4928270000000001</v>
      </c>
      <c r="Y50" s="68">
        <v>2.5093320000000001</v>
      </c>
      <c r="Z50" s="68">
        <v>2.5348760000000001</v>
      </c>
      <c r="AA50" s="68">
        <v>2.5397150000000002</v>
      </c>
      <c r="AB50" s="68">
        <v>2.5367839999999999</v>
      </c>
      <c r="AC50" s="68">
        <v>2.5215019999999999</v>
      </c>
      <c r="AD50" s="68">
        <v>2.5592700000000002</v>
      </c>
      <c r="AE50" s="68">
        <v>2.5824020000000001</v>
      </c>
      <c r="AF50" s="68">
        <v>2.617966</v>
      </c>
      <c r="AG50" s="68">
        <v>2.651799</v>
      </c>
      <c r="AH50" s="68">
        <v>2.689562</v>
      </c>
      <c r="AI50" s="69">
        <v>1.2034E-2</v>
      </c>
      <c r="AJ50" s="17"/>
      <c r="AK50" s="16"/>
    </row>
    <row r="51" spans="1:37" ht="15" customHeight="1" x14ac:dyDescent="0.45">
      <c r="A51" s="63" t="s">
        <v>223</v>
      </c>
      <c r="B51" s="67" t="s">
        <v>290</v>
      </c>
      <c r="C51" s="72">
        <v>77.961189000000005</v>
      </c>
      <c r="D51" s="72">
        <v>72.638137999999998</v>
      </c>
      <c r="E51" s="72">
        <v>83.996291999999997</v>
      </c>
      <c r="F51" s="72">
        <v>84.179703000000003</v>
      </c>
      <c r="G51" s="72">
        <v>83.738701000000006</v>
      </c>
      <c r="H51" s="72">
        <v>84.409385999999998</v>
      </c>
      <c r="I51" s="72">
        <v>85.523598000000007</v>
      </c>
      <c r="J51" s="72">
        <v>86.257926999999995</v>
      </c>
      <c r="K51" s="72">
        <v>88.076164000000006</v>
      </c>
      <c r="L51" s="72">
        <v>88.153000000000006</v>
      </c>
      <c r="M51" s="72">
        <v>90.588622999999998</v>
      </c>
      <c r="N51" s="72">
        <v>91.935676999999998</v>
      </c>
      <c r="O51" s="72">
        <v>93.589066000000003</v>
      </c>
      <c r="P51" s="72">
        <v>94.482971000000006</v>
      </c>
      <c r="Q51" s="72">
        <v>96.147696999999994</v>
      </c>
      <c r="R51" s="72">
        <v>97.181647999999996</v>
      </c>
      <c r="S51" s="72">
        <v>98.494185999999999</v>
      </c>
      <c r="T51" s="72">
        <v>99.669433999999995</v>
      </c>
      <c r="U51" s="72">
        <v>100.822075</v>
      </c>
      <c r="V51" s="72">
        <v>101.906403</v>
      </c>
      <c r="W51" s="72">
        <v>103.352592</v>
      </c>
      <c r="X51" s="72">
        <v>104.698746</v>
      </c>
      <c r="Y51" s="72">
        <v>105.39196</v>
      </c>
      <c r="Z51" s="72">
        <v>106.464806</v>
      </c>
      <c r="AA51" s="72">
        <v>106.668015</v>
      </c>
      <c r="AB51" s="72">
        <v>106.544922</v>
      </c>
      <c r="AC51" s="72">
        <v>105.903099</v>
      </c>
      <c r="AD51" s="72">
        <v>107.489357</v>
      </c>
      <c r="AE51" s="72">
        <v>108.460899</v>
      </c>
      <c r="AF51" s="72">
        <v>109.954582</v>
      </c>
      <c r="AG51" s="72">
        <v>111.37556499999999</v>
      </c>
      <c r="AH51" s="72">
        <v>112.961617</v>
      </c>
      <c r="AI51" s="69">
        <v>1.2034E-2</v>
      </c>
      <c r="AJ51" s="17"/>
      <c r="AK51" s="16"/>
    </row>
    <row r="53" spans="1:37" ht="15" customHeight="1" x14ac:dyDescent="0.35">
      <c r="A53" s="60"/>
      <c r="B53" s="66" t="s">
        <v>222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</row>
    <row r="54" spans="1:37" ht="15" customHeight="1" x14ac:dyDescent="0.45">
      <c r="A54" s="63" t="s">
        <v>221</v>
      </c>
      <c r="B54" s="67" t="s">
        <v>4</v>
      </c>
      <c r="C54" s="68">
        <v>1.6912499999999999</v>
      </c>
      <c r="D54" s="68">
        <v>1.625348</v>
      </c>
      <c r="E54" s="68">
        <v>1.658989</v>
      </c>
      <c r="F54" s="68">
        <v>1.7254529999999999</v>
      </c>
      <c r="G54" s="68">
        <v>1.778958</v>
      </c>
      <c r="H54" s="68">
        <v>1.8372200000000001</v>
      </c>
      <c r="I54" s="68">
        <v>1.9149910000000001</v>
      </c>
      <c r="J54" s="68">
        <v>1.9948459999999999</v>
      </c>
      <c r="K54" s="68">
        <v>2.04806</v>
      </c>
      <c r="L54" s="68">
        <v>2.0847449999999998</v>
      </c>
      <c r="M54" s="68">
        <v>2.1068159999999998</v>
      </c>
      <c r="N54" s="68">
        <v>2.1221329999999998</v>
      </c>
      <c r="O54" s="68">
        <v>2.1254209999999998</v>
      </c>
      <c r="P54" s="68">
        <v>2.1327630000000002</v>
      </c>
      <c r="Q54" s="68">
        <v>2.1578179999999998</v>
      </c>
      <c r="R54" s="68">
        <v>2.1808049999999999</v>
      </c>
      <c r="S54" s="68">
        <v>2.2058870000000002</v>
      </c>
      <c r="T54" s="68">
        <v>2.2350080000000001</v>
      </c>
      <c r="U54" s="68">
        <v>2.266721</v>
      </c>
      <c r="V54" s="68">
        <v>2.2976480000000001</v>
      </c>
      <c r="W54" s="68">
        <v>2.3268149999999999</v>
      </c>
      <c r="X54" s="68">
        <v>2.3524319999999999</v>
      </c>
      <c r="Y54" s="68">
        <v>2.376274</v>
      </c>
      <c r="Z54" s="68">
        <v>2.4108909999999999</v>
      </c>
      <c r="AA54" s="68">
        <v>2.4389989999999999</v>
      </c>
      <c r="AB54" s="68">
        <v>2.4663979999999999</v>
      </c>
      <c r="AC54" s="68">
        <v>2.4936210000000001</v>
      </c>
      <c r="AD54" s="68">
        <v>2.5199349999999998</v>
      </c>
      <c r="AE54" s="68">
        <v>2.5529799999999998</v>
      </c>
      <c r="AF54" s="68">
        <v>2.5876429999999999</v>
      </c>
      <c r="AG54" s="68">
        <v>2.616053</v>
      </c>
      <c r="AH54" s="68">
        <v>2.6427990000000001</v>
      </c>
      <c r="AI54" s="69">
        <v>1.4503E-2</v>
      </c>
      <c r="AJ54" s="17"/>
      <c r="AK54" s="16"/>
    </row>
    <row r="55" spans="1:37" ht="15" customHeight="1" x14ac:dyDescent="0.45">
      <c r="A55" s="63" t="s">
        <v>220</v>
      </c>
      <c r="B55" s="67" t="s">
        <v>18</v>
      </c>
      <c r="C55" s="68">
        <v>2.6656010000000001</v>
      </c>
      <c r="D55" s="68">
        <v>2.6399789999999999</v>
      </c>
      <c r="E55" s="68">
        <v>2.6431900000000002</v>
      </c>
      <c r="F55" s="68">
        <v>2.6441300000000001</v>
      </c>
      <c r="G55" s="68">
        <v>2.633867</v>
      </c>
      <c r="H55" s="68">
        <v>2.5992510000000002</v>
      </c>
      <c r="I55" s="68">
        <v>2.6286719999999999</v>
      </c>
      <c r="J55" s="68">
        <v>2.650331</v>
      </c>
      <c r="K55" s="68">
        <v>2.682016</v>
      </c>
      <c r="L55" s="68">
        <v>2.6949529999999999</v>
      </c>
      <c r="M55" s="68">
        <v>2.7298939999999998</v>
      </c>
      <c r="N55" s="68">
        <v>2.8137409999999998</v>
      </c>
      <c r="O55" s="68">
        <v>2.8327450000000001</v>
      </c>
      <c r="P55" s="68">
        <v>2.8571800000000001</v>
      </c>
      <c r="Q55" s="68">
        <v>2.907378</v>
      </c>
      <c r="R55" s="68">
        <v>2.9532949999999998</v>
      </c>
      <c r="S55" s="68">
        <v>2.9834559999999999</v>
      </c>
      <c r="T55" s="68">
        <v>3.0186090000000001</v>
      </c>
      <c r="U55" s="68">
        <v>3.0274169999999998</v>
      </c>
      <c r="V55" s="68">
        <v>3.060073</v>
      </c>
      <c r="W55" s="68">
        <v>3.1005470000000002</v>
      </c>
      <c r="X55" s="68">
        <v>3.11111</v>
      </c>
      <c r="Y55" s="68">
        <v>3.1328849999999999</v>
      </c>
      <c r="Z55" s="68">
        <v>3.1807620000000001</v>
      </c>
      <c r="AA55" s="68">
        <v>3.2061389999999999</v>
      </c>
      <c r="AB55" s="68">
        <v>3.230979</v>
      </c>
      <c r="AC55" s="68">
        <v>3.2721650000000002</v>
      </c>
      <c r="AD55" s="68">
        <v>3.2819690000000001</v>
      </c>
      <c r="AE55" s="68">
        <v>3.338524</v>
      </c>
      <c r="AF55" s="68">
        <v>3.3765939999999999</v>
      </c>
      <c r="AG55" s="68">
        <v>3.405497</v>
      </c>
      <c r="AH55" s="68">
        <v>3.430088</v>
      </c>
      <c r="AI55" s="69">
        <v>8.1670000000000006E-3</v>
      </c>
      <c r="AJ55" s="17"/>
      <c r="AK55" s="16"/>
    </row>
    <row r="56" spans="1:37" ht="15" customHeight="1" x14ac:dyDescent="0.45">
      <c r="A56" s="63" t="s">
        <v>219</v>
      </c>
      <c r="B56" s="67" t="s">
        <v>19</v>
      </c>
      <c r="C56" s="68">
        <v>1.976542</v>
      </c>
      <c r="D56" s="68">
        <v>1.9506760000000001</v>
      </c>
      <c r="E56" s="68">
        <v>1.9534389999999999</v>
      </c>
      <c r="F56" s="68">
        <v>1.981519</v>
      </c>
      <c r="G56" s="68">
        <v>1.995884</v>
      </c>
      <c r="H56" s="68">
        <v>2.0495670000000001</v>
      </c>
      <c r="I56" s="68">
        <v>2.0593270000000001</v>
      </c>
      <c r="J56" s="68">
        <v>2.1209150000000001</v>
      </c>
      <c r="K56" s="68">
        <v>2.124838</v>
      </c>
      <c r="L56" s="68">
        <v>2.1889780000000001</v>
      </c>
      <c r="M56" s="68">
        <v>2.217425</v>
      </c>
      <c r="N56" s="68">
        <v>2.2497509999999998</v>
      </c>
      <c r="O56" s="68">
        <v>2.2967339999999998</v>
      </c>
      <c r="P56" s="68">
        <v>2.3203019999999999</v>
      </c>
      <c r="Q56" s="68">
        <v>2.373818</v>
      </c>
      <c r="R56" s="68">
        <v>2.41222</v>
      </c>
      <c r="S56" s="68">
        <v>2.448677</v>
      </c>
      <c r="T56" s="68">
        <v>2.4817170000000002</v>
      </c>
      <c r="U56" s="68">
        <v>2.5142790000000002</v>
      </c>
      <c r="V56" s="68">
        <v>2.5420569999999998</v>
      </c>
      <c r="W56" s="68">
        <v>2.5794169999999998</v>
      </c>
      <c r="X56" s="68">
        <v>2.5917219999999999</v>
      </c>
      <c r="Y56" s="68">
        <v>2.6257769999999998</v>
      </c>
      <c r="Z56" s="68">
        <v>2.6776680000000002</v>
      </c>
      <c r="AA56" s="68">
        <v>2.7055099999999999</v>
      </c>
      <c r="AB56" s="68">
        <v>2.737298</v>
      </c>
      <c r="AC56" s="68">
        <v>2.7945739999999999</v>
      </c>
      <c r="AD56" s="68">
        <v>2.8016510000000001</v>
      </c>
      <c r="AE56" s="68">
        <v>2.8586710000000002</v>
      </c>
      <c r="AF56" s="68">
        <v>2.905011</v>
      </c>
      <c r="AG56" s="68">
        <v>2.9385020000000002</v>
      </c>
      <c r="AH56" s="68">
        <v>2.9509319999999999</v>
      </c>
      <c r="AI56" s="69">
        <v>1.3011999999999999E-2</v>
      </c>
      <c r="AJ56" s="17"/>
      <c r="AK56" s="16"/>
    </row>
    <row r="57" spans="1:37" ht="15" customHeight="1" x14ac:dyDescent="0.45">
      <c r="A57" s="63" t="s">
        <v>218</v>
      </c>
      <c r="B57" s="67" t="s">
        <v>5</v>
      </c>
      <c r="C57" s="68">
        <v>3.0324309999999999</v>
      </c>
      <c r="D57" s="68">
        <v>2.932855</v>
      </c>
      <c r="E57" s="68">
        <v>2.9289109999999998</v>
      </c>
      <c r="F57" s="68">
        <v>2.9560940000000002</v>
      </c>
      <c r="G57" s="68">
        <v>2.9557380000000002</v>
      </c>
      <c r="H57" s="68">
        <v>2.9916710000000002</v>
      </c>
      <c r="I57" s="68">
        <v>2.9912230000000002</v>
      </c>
      <c r="J57" s="68">
        <v>3.046449</v>
      </c>
      <c r="K57" s="68">
        <v>3.0532530000000002</v>
      </c>
      <c r="L57" s="68">
        <v>3.1003579999999999</v>
      </c>
      <c r="M57" s="68">
        <v>3.1285349999999998</v>
      </c>
      <c r="N57" s="68">
        <v>3.1790449999999999</v>
      </c>
      <c r="O57" s="68">
        <v>3.2154060000000002</v>
      </c>
      <c r="P57" s="68">
        <v>3.237949</v>
      </c>
      <c r="Q57" s="68">
        <v>3.2895189999999999</v>
      </c>
      <c r="R57" s="68">
        <v>3.3159160000000001</v>
      </c>
      <c r="S57" s="68">
        <v>3.346336</v>
      </c>
      <c r="T57" s="68">
        <v>3.380042</v>
      </c>
      <c r="U57" s="68">
        <v>3.4028870000000002</v>
      </c>
      <c r="V57" s="68">
        <v>3.4305099999999999</v>
      </c>
      <c r="W57" s="68">
        <v>3.4615480000000001</v>
      </c>
      <c r="X57" s="68">
        <v>3.4609869999999998</v>
      </c>
      <c r="Y57" s="68">
        <v>3.484731</v>
      </c>
      <c r="Z57" s="68">
        <v>3.5368219999999999</v>
      </c>
      <c r="AA57" s="68">
        <v>3.5604550000000001</v>
      </c>
      <c r="AB57" s="68">
        <v>3.5864959999999999</v>
      </c>
      <c r="AC57" s="68">
        <v>3.6372749999999998</v>
      </c>
      <c r="AD57" s="68">
        <v>3.6392069999999999</v>
      </c>
      <c r="AE57" s="68">
        <v>3.6760030000000001</v>
      </c>
      <c r="AF57" s="68">
        <v>3.7093579999999999</v>
      </c>
      <c r="AG57" s="68">
        <v>3.732475</v>
      </c>
      <c r="AH57" s="68">
        <v>3.7530450000000002</v>
      </c>
      <c r="AI57" s="69">
        <v>6.901E-3</v>
      </c>
      <c r="AJ57" s="17"/>
      <c r="AK57" s="16"/>
    </row>
    <row r="58" spans="1:37" ht="15" customHeight="1" x14ac:dyDescent="0.45">
      <c r="A58" s="63" t="s">
        <v>217</v>
      </c>
      <c r="B58" s="67" t="s">
        <v>10</v>
      </c>
      <c r="C58" s="68">
        <v>1.4595279999999999</v>
      </c>
      <c r="D58" s="68">
        <v>1.5257160000000001</v>
      </c>
      <c r="E58" s="68">
        <v>1.537528</v>
      </c>
      <c r="F58" s="68">
        <v>1.5229060000000001</v>
      </c>
      <c r="G58" s="68">
        <v>1.3746719999999999</v>
      </c>
      <c r="H58" s="68">
        <v>1.43022</v>
      </c>
      <c r="I58" s="68">
        <v>1.4784809999999999</v>
      </c>
      <c r="J58" s="68">
        <v>1.5654220000000001</v>
      </c>
      <c r="K58" s="68">
        <v>1.6780809999999999</v>
      </c>
      <c r="L58" s="68">
        <v>1.7269749999999999</v>
      </c>
      <c r="M58" s="68">
        <v>1.7727440000000001</v>
      </c>
      <c r="N58" s="68">
        <v>1.7021040000000001</v>
      </c>
      <c r="O58" s="68">
        <v>1.7371749999999999</v>
      </c>
      <c r="P58" s="68">
        <v>1.747889</v>
      </c>
      <c r="Q58" s="68">
        <v>1.786316</v>
      </c>
      <c r="R58" s="68">
        <v>1.8059019999999999</v>
      </c>
      <c r="S58" s="68">
        <v>1.900719</v>
      </c>
      <c r="T58" s="68">
        <v>1.9634050000000001</v>
      </c>
      <c r="U58" s="68">
        <v>1.9795510000000001</v>
      </c>
      <c r="V58" s="68">
        <v>2.056263</v>
      </c>
      <c r="W58" s="68">
        <v>2.0828519999999999</v>
      </c>
      <c r="X58" s="68">
        <v>2.1126499999999999</v>
      </c>
      <c r="Y58" s="68">
        <v>2.1299619999999999</v>
      </c>
      <c r="Z58" s="68">
        <v>2.1381760000000001</v>
      </c>
      <c r="AA58" s="68">
        <v>2.2219790000000001</v>
      </c>
      <c r="AB58" s="68">
        <v>2.2563710000000001</v>
      </c>
      <c r="AC58" s="68">
        <v>2.2583769999999999</v>
      </c>
      <c r="AD58" s="68">
        <v>2.3468230000000001</v>
      </c>
      <c r="AE58" s="68">
        <v>2.3865150000000002</v>
      </c>
      <c r="AF58" s="68">
        <v>2.4170120000000002</v>
      </c>
      <c r="AG58" s="68">
        <v>2.446574</v>
      </c>
      <c r="AH58" s="68">
        <v>2.3831479999999998</v>
      </c>
      <c r="AI58" s="69">
        <v>1.5942000000000001E-2</v>
      </c>
      <c r="AJ58" s="17"/>
      <c r="AK58" s="16"/>
    </row>
    <row r="59" spans="1:37" ht="15" customHeight="1" x14ac:dyDescent="0.45">
      <c r="A59" s="63" t="s">
        <v>216</v>
      </c>
      <c r="B59" s="67" t="s">
        <v>290</v>
      </c>
      <c r="C59" s="72">
        <v>61.300182</v>
      </c>
      <c r="D59" s="72">
        <v>64.080055000000002</v>
      </c>
      <c r="E59" s="72">
        <v>64.576179999999994</v>
      </c>
      <c r="F59" s="72">
        <v>63.962066999999998</v>
      </c>
      <c r="G59" s="72">
        <v>57.736217000000003</v>
      </c>
      <c r="H59" s="72">
        <v>60.069243999999998</v>
      </c>
      <c r="I59" s="72">
        <v>62.096203000000003</v>
      </c>
      <c r="J59" s="72">
        <v>65.747710999999995</v>
      </c>
      <c r="K59" s="72">
        <v>70.479384999999994</v>
      </c>
      <c r="L59" s="72">
        <v>72.532966999999999</v>
      </c>
      <c r="M59" s="72">
        <v>74.455246000000002</v>
      </c>
      <c r="N59" s="72">
        <v>71.488349999999997</v>
      </c>
      <c r="O59" s="72">
        <v>72.961357000000007</v>
      </c>
      <c r="P59" s="72">
        <v>73.411323999999993</v>
      </c>
      <c r="Q59" s="72">
        <v>75.025283999999999</v>
      </c>
      <c r="R59" s="72">
        <v>75.847892999999999</v>
      </c>
      <c r="S59" s="72">
        <v>79.830192999999994</v>
      </c>
      <c r="T59" s="72">
        <v>82.463013000000004</v>
      </c>
      <c r="U59" s="72">
        <v>83.141150999999994</v>
      </c>
      <c r="V59" s="72">
        <v>86.363067999999998</v>
      </c>
      <c r="W59" s="72">
        <v>87.479797000000005</v>
      </c>
      <c r="X59" s="72">
        <v>88.731292999999994</v>
      </c>
      <c r="Y59" s="72">
        <v>89.458404999999999</v>
      </c>
      <c r="Z59" s="72">
        <v>89.803391000000005</v>
      </c>
      <c r="AA59" s="72">
        <v>93.323134999999994</v>
      </c>
      <c r="AB59" s="72">
        <v>94.767578</v>
      </c>
      <c r="AC59" s="72">
        <v>94.851821999999999</v>
      </c>
      <c r="AD59" s="72">
        <v>98.566581999999997</v>
      </c>
      <c r="AE59" s="72">
        <v>100.233627</v>
      </c>
      <c r="AF59" s="72">
        <v>101.51449599999999</v>
      </c>
      <c r="AG59" s="72">
        <v>102.756119</v>
      </c>
      <c r="AH59" s="72">
        <v>100.092224</v>
      </c>
      <c r="AI59" s="69">
        <v>1.5942000000000001E-2</v>
      </c>
      <c r="AJ59" s="17"/>
      <c r="AK59" s="16"/>
    </row>
    <row r="60" spans="1:37" ht="15" customHeight="1" x14ac:dyDescent="0.35">
      <c r="A60" s="63" t="s">
        <v>215</v>
      </c>
      <c r="B60" s="66" t="s">
        <v>178</v>
      </c>
      <c r="C60" s="70">
        <v>2.366549</v>
      </c>
      <c r="D60" s="70">
        <v>2.2958129999999999</v>
      </c>
      <c r="E60" s="70">
        <v>2.2934139999999998</v>
      </c>
      <c r="F60" s="70">
        <v>2.3040690000000001</v>
      </c>
      <c r="G60" s="70">
        <v>2.2905660000000001</v>
      </c>
      <c r="H60" s="70">
        <v>2.2866230000000001</v>
      </c>
      <c r="I60" s="70">
        <v>2.3058420000000002</v>
      </c>
      <c r="J60" s="70">
        <v>2.340973</v>
      </c>
      <c r="K60" s="70">
        <v>2.3592080000000002</v>
      </c>
      <c r="L60" s="70">
        <v>2.380922</v>
      </c>
      <c r="M60" s="70">
        <v>2.4027699999999999</v>
      </c>
      <c r="N60" s="70">
        <v>2.4460250000000001</v>
      </c>
      <c r="O60" s="70">
        <v>2.4631829999999999</v>
      </c>
      <c r="P60" s="70">
        <v>2.4782130000000002</v>
      </c>
      <c r="Q60" s="70">
        <v>2.5176970000000001</v>
      </c>
      <c r="R60" s="70">
        <v>2.5478610000000002</v>
      </c>
      <c r="S60" s="70">
        <v>2.5723739999999999</v>
      </c>
      <c r="T60" s="70">
        <v>2.6012529999999998</v>
      </c>
      <c r="U60" s="70">
        <v>2.6147909999999999</v>
      </c>
      <c r="V60" s="70">
        <v>2.640641</v>
      </c>
      <c r="W60" s="70">
        <v>2.6702499999999998</v>
      </c>
      <c r="X60" s="70">
        <v>2.6771229999999999</v>
      </c>
      <c r="Y60" s="70">
        <v>2.6963140000000001</v>
      </c>
      <c r="Z60" s="70">
        <v>2.7375090000000002</v>
      </c>
      <c r="AA60" s="70">
        <v>2.7595909999999999</v>
      </c>
      <c r="AB60" s="70">
        <v>2.7821609999999999</v>
      </c>
      <c r="AC60" s="70">
        <v>2.8192689999999998</v>
      </c>
      <c r="AD60" s="70">
        <v>2.8272900000000001</v>
      </c>
      <c r="AE60" s="70">
        <v>2.8716119999999998</v>
      </c>
      <c r="AF60" s="70">
        <v>2.9046259999999999</v>
      </c>
      <c r="AG60" s="70">
        <v>2.9279790000000001</v>
      </c>
      <c r="AH60" s="70">
        <v>2.9456690000000001</v>
      </c>
      <c r="AI60" s="71">
        <v>7.0860000000000003E-3</v>
      </c>
      <c r="AJ60" s="56"/>
      <c r="AK60" s="57"/>
    </row>
    <row r="63" spans="1:37" ht="15" customHeight="1" x14ac:dyDescent="0.35">
      <c r="A63" s="60"/>
      <c r="B63" s="66" t="s">
        <v>30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</row>
    <row r="64" spans="1:37" ht="15" customHeight="1" x14ac:dyDescent="0.35">
      <c r="A64" s="60"/>
      <c r="B64" s="66" t="s">
        <v>214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65" spans="1:37" ht="15" customHeight="1" x14ac:dyDescent="0.45">
      <c r="A65" s="63" t="s">
        <v>213</v>
      </c>
      <c r="B65" s="67" t="s">
        <v>212</v>
      </c>
      <c r="C65" s="72">
        <v>63.371997999999998</v>
      </c>
      <c r="D65" s="72">
        <v>59.932999000000002</v>
      </c>
      <c r="E65" s="72">
        <v>64.689864999999998</v>
      </c>
      <c r="F65" s="72">
        <v>68.861427000000006</v>
      </c>
      <c r="G65" s="72">
        <v>72.013762999999997</v>
      </c>
      <c r="H65" s="72">
        <v>75.530227999999994</v>
      </c>
      <c r="I65" s="72">
        <v>79.240425000000002</v>
      </c>
      <c r="J65" s="72">
        <v>83.028533999999993</v>
      </c>
      <c r="K65" s="72">
        <v>86.475121000000001</v>
      </c>
      <c r="L65" s="72">
        <v>90.513267999999997</v>
      </c>
      <c r="M65" s="72">
        <v>94.651404999999997</v>
      </c>
      <c r="N65" s="72">
        <v>98.288391000000004</v>
      </c>
      <c r="O65" s="72">
        <v>102.55667099999999</v>
      </c>
      <c r="P65" s="72">
        <v>106.521652</v>
      </c>
      <c r="Q65" s="72">
        <v>111.479332</v>
      </c>
      <c r="R65" s="72">
        <v>115.851364</v>
      </c>
      <c r="S65" s="72">
        <v>120.46687300000001</v>
      </c>
      <c r="T65" s="72">
        <v>125.41025500000001</v>
      </c>
      <c r="U65" s="72">
        <v>130.158951</v>
      </c>
      <c r="V65" s="72">
        <v>135.32948300000001</v>
      </c>
      <c r="W65" s="72">
        <v>140.765717</v>
      </c>
      <c r="X65" s="72">
        <v>146.03994800000001</v>
      </c>
      <c r="Y65" s="72">
        <v>151.26097100000001</v>
      </c>
      <c r="Z65" s="72">
        <v>158.22602800000001</v>
      </c>
      <c r="AA65" s="72">
        <v>163.915482</v>
      </c>
      <c r="AB65" s="72">
        <v>170.23127700000001</v>
      </c>
      <c r="AC65" s="72">
        <v>176.887756</v>
      </c>
      <c r="AD65" s="72">
        <v>183.427155</v>
      </c>
      <c r="AE65" s="72">
        <v>191.10295099999999</v>
      </c>
      <c r="AF65" s="72">
        <v>198.939514</v>
      </c>
      <c r="AG65" s="72">
        <v>206.79264800000001</v>
      </c>
      <c r="AH65" s="72">
        <v>214.277344</v>
      </c>
      <c r="AI65" s="69">
        <v>4.0080999999999999E-2</v>
      </c>
      <c r="AJ65" s="17"/>
      <c r="AK65" s="16"/>
    </row>
    <row r="66" spans="1:37" ht="15" customHeight="1" x14ac:dyDescent="0.45">
      <c r="A66" s="63" t="s">
        <v>211</v>
      </c>
      <c r="B66" s="67" t="s">
        <v>210</v>
      </c>
      <c r="C66" s="72">
        <v>56.261001999999998</v>
      </c>
      <c r="D66" s="72">
        <v>54.432999000000002</v>
      </c>
      <c r="E66" s="72">
        <v>61.120860999999998</v>
      </c>
      <c r="F66" s="72">
        <v>64.167282</v>
      </c>
      <c r="G66" s="72">
        <v>67.014549000000002</v>
      </c>
      <c r="H66" s="72">
        <v>71.021102999999997</v>
      </c>
      <c r="I66" s="72">
        <v>74.424919000000003</v>
      </c>
      <c r="J66" s="72">
        <v>78.099334999999996</v>
      </c>
      <c r="K66" s="72">
        <v>81.877350000000007</v>
      </c>
      <c r="L66" s="72">
        <v>84.780281000000002</v>
      </c>
      <c r="M66" s="72">
        <v>88.748465999999993</v>
      </c>
      <c r="N66" s="72">
        <v>92.465171999999995</v>
      </c>
      <c r="O66" s="72">
        <v>96.784126000000001</v>
      </c>
      <c r="P66" s="72">
        <v>100.08616600000001</v>
      </c>
      <c r="Q66" s="72">
        <v>106.05126199999999</v>
      </c>
      <c r="R66" s="72">
        <v>110.099335</v>
      </c>
      <c r="S66" s="72">
        <v>114.72807299999999</v>
      </c>
      <c r="T66" s="72">
        <v>120.302536</v>
      </c>
      <c r="U66" s="72">
        <v>123.55674</v>
      </c>
      <c r="V66" s="72">
        <v>128.69053600000001</v>
      </c>
      <c r="W66" s="72">
        <v>133.85997</v>
      </c>
      <c r="X66" s="72">
        <v>138.38436899999999</v>
      </c>
      <c r="Y66" s="72">
        <v>143.18843100000001</v>
      </c>
      <c r="Z66" s="72">
        <v>150.32037399999999</v>
      </c>
      <c r="AA66" s="72">
        <v>155.66941800000001</v>
      </c>
      <c r="AB66" s="72">
        <v>161.56118799999999</v>
      </c>
      <c r="AC66" s="72">
        <v>168.90799000000001</v>
      </c>
      <c r="AD66" s="72">
        <v>174.21331799999999</v>
      </c>
      <c r="AE66" s="72">
        <v>182.914185</v>
      </c>
      <c r="AF66" s="72">
        <v>190.96421799999999</v>
      </c>
      <c r="AG66" s="72">
        <v>198.653381</v>
      </c>
      <c r="AH66" s="72">
        <v>205.58166499999999</v>
      </c>
      <c r="AI66" s="69">
        <v>4.2687000000000003E-2</v>
      </c>
      <c r="AJ66" s="17"/>
      <c r="AK66" s="16"/>
    </row>
    <row r="67" spans="1:37" ht="15" customHeight="1" x14ac:dyDescent="0.45">
      <c r="A67" s="63" t="s">
        <v>209</v>
      </c>
      <c r="B67" s="67" t="s">
        <v>208</v>
      </c>
      <c r="C67" s="72">
        <v>56.764999000000003</v>
      </c>
      <c r="D67" s="72">
        <v>49.867001000000002</v>
      </c>
      <c r="E67" s="72">
        <v>61.556469</v>
      </c>
      <c r="F67" s="72">
        <v>65.280204999999995</v>
      </c>
      <c r="G67" s="72">
        <v>67.956237999999999</v>
      </c>
      <c r="H67" s="72">
        <v>72.402259999999998</v>
      </c>
      <c r="I67" s="72">
        <v>75.847785999999999</v>
      </c>
      <c r="J67" s="72">
        <v>77.774330000000006</v>
      </c>
      <c r="K67" s="72">
        <v>82.533157000000003</v>
      </c>
      <c r="L67" s="72">
        <v>83.868163999999993</v>
      </c>
      <c r="M67" s="72">
        <v>87.797920000000005</v>
      </c>
      <c r="N67" s="72">
        <v>91.258697999999995</v>
      </c>
      <c r="O67" s="72">
        <v>95.511559000000005</v>
      </c>
      <c r="P67" s="72">
        <v>98.144149999999996</v>
      </c>
      <c r="Q67" s="72">
        <v>105.787498</v>
      </c>
      <c r="R67" s="72">
        <v>107.34292600000001</v>
      </c>
      <c r="S67" s="72">
        <v>111.57373</v>
      </c>
      <c r="T67" s="72">
        <v>118.565208</v>
      </c>
      <c r="U67" s="72">
        <v>122.67982499999999</v>
      </c>
      <c r="V67" s="72">
        <v>127.606979</v>
      </c>
      <c r="W67" s="72">
        <v>132.73393200000001</v>
      </c>
      <c r="X67" s="72">
        <v>139.40568500000001</v>
      </c>
      <c r="Y67" s="72">
        <v>144.145264</v>
      </c>
      <c r="Z67" s="72">
        <v>151.44326799999999</v>
      </c>
      <c r="AA67" s="72">
        <v>156.41232299999999</v>
      </c>
      <c r="AB67" s="72">
        <v>162.149384</v>
      </c>
      <c r="AC67" s="72">
        <v>169.800613</v>
      </c>
      <c r="AD67" s="72">
        <v>175.562881</v>
      </c>
      <c r="AE67" s="72">
        <v>183.687927</v>
      </c>
      <c r="AF67" s="72">
        <v>190.69332900000001</v>
      </c>
      <c r="AG67" s="72">
        <v>198.07292200000001</v>
      </c>
      <c r="AH67" s="72">
        <v>205.052628</v>
      </c>
      <c r="AI67" s="69">
        <v>4.2300999999999998E-2</v>
      </c>
      <c r="AJ67" s="17"/>
      <c r="AK67" s="16"/>
    </row>
    <row r="69" spans="1:37" ht="15" customHeight="1" x14ac:dyDescent="0.35">
      <c r="A69" s="60"/>
      <c r="B69" s="66" t="s">
        <v>207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</row>
    <row r="70" spans="1:37" ht="15" customHeight="1" x14ac:dyDescent="0.35">
      <c r="A70" s="60"/>
      <c r="B70" s="66" t="s">
        <v>206</v>
      </c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</row>
    <row r="71" spans="1:37" ht="15" customHeight="1" x14ac:dyDescent="0.35">
      <c r="A71" s="60"/>
      <c r="B71" s="66" t="s">
        <v>3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</row>
    <row r="72" spans="1:37" ht="15" customHeight="1" x14ac:dyDescent="0.45">
      <c r="A72" s="63" t="s">
        <v>205</v>
      </c>
      <c r="B72" s="67" t="s">
        <v>4</v>
      </c>
      <c r="C72" s="68">
        <v>1.95153</v>
      </c>
      <c r="D72" s="68">
        <v>1.9744630000000001</v>
      </c>
      <c r="E72" s="68">
        <v>2.0578699999999999</v>
      </c>
      <c r="F72" s="68">
        <v>2.1796259999999998</v>
      </c>
      <c r="G72" s="68">
        <v>2.3032010000000001</v>
      </c>
      <c r="H72" s="68">
        <v>2.4349409999999998</v>
      </c>
      <c r="I72" s="68">
        <v>2.5930049999999998</v>
      </c>
      <c r="J72" s="68">
        <v>2.7681170000000002</v>
      </c>
      <c r="K72" s="68">
        <v>2.9280300000000001</v>
      </c>
      <c r="L72" s="68">
        <v>3.072095</v>
      </c>
      <c r="M72" s="68">
        <v>3.1981809999999999</v>
      </c>
      <c r="N72" s="68">
        <v>3.319213</v>
      </c>
      <c r="O72" s="68">
        <v>3.4127139999999998</v>
      </c>
      <c r="P72" s="68">
        <v>3.5081709999999999</v>
      </c>
      <c r="Q72" s="68">
        <v>3.626474</v>
      </c>
      <c r="R72" s="68">
        <v>3.74817</v>
      </c>
      <c r="S72" s="68">
        <v>3.878012</v>
      </c>
      <c r="T72" s="68">
        <v>4.0188179999999996</v>
      </c>
      <c r="U72" s="68">
        <v>4.1703380000000001</v>
      </c>
      <c r="V72" s="68">
        <v>4.328201</v>
      </c>
      <c r="W72" s="68">
        <v>4.4891560000000004</v>
      </c>
      <c r="X72" s="68">
        <v>4.6501419999999998</v>
      </c>
      <c r="Y72" s="68">
        <v>4.8137150000000002</v>
      </c>
      <c r="Z72" s="68">
        <v>4.9974860000000003</v>
      </c>
      <c r="AA72" s="68">
        <v>5.1820500000000003</v>
      </c>
      <c r="AB72" s="68">
        <v>5.3725339999999999</v>
      </c>
      <c r="AC72" s="68">
        <v>5.5702030000000002</v>
      </c>
      <c r="AD72" s="68">
        <v>5.7731219999999999</v>
      </c>
      <c r="AE72" s="68">
        <v>5.995126</v>
      </c>
      <c r="AF72" s="68">
        <v>6.2326499999999996</v>
      </c>
      <c r="AG72" s="68">
        <v>6.4711350000000003</v>
      </c>
      <c r="AH72" s="68">
        <v>6.7103140000000003</v>
      </c>
      <c r="AI72" s="69">
        <v>4.0644E-2</v>
      </c>
      <c r="AJ72" s="17"/>
      <c r="AK72" s="16"/>
    </row>
    <row r="73" spans="1:37" ht="15" customHeight="1" x14ac:dyDescent="0.45">
      <c r="A73" s="63" t="s">
        <v>204</v>
      </c>
      <c r="B73" s="67" t="s">
        <v>5</v>
      </c>
      <c r="C73" s="68">
        <v>3.0089250000000001</v>
      </c>
      <c r="D73" s="68">
        <v>2.999358</v>
      </c>
      <c r="E73" s="68">
        <v>3.1211679999999999</v>
      </c>
      <c r="F73" s="68">
        <v>3.2833670000000001</v>
      </c>
      <c r="G73" s="68">
        <v>3.4239999999999999</v>
      </c>
      <c r="H73" s="68">
        <v>3.605667</v>
      </c>
      <c r="I73" s="68">
        <v>3.7562449999999998</v>
      </c>
      <c r="J73" s="68">
        <v>3.903597</v>
      </c>
      <c r="K73" s="68">
        <v>4.002173</v>
      </c>
      <c r="L73" s="68">
        <v>4.1559109999999997</v>
      </c>
      <c r="M73" s="68">
        <v>4.2893150000000002</v>
      </c>
      <c r="N73" s="68">
        <v>4.4092760000000002</v>
      </c>
      <c r="O73" s="68">
        <v>4.5585719999999998</v>
      </c>
      <c r="P73" s="68">
        <v>4.6906189999999999</v>
      </c>
      <c r="Q73" s="68">
        <v>4.8569880000000003</v>
      </c>
      <c r="R73" s="68">
        <v>5.0034739999999998</v>
      </c>
      <c r="S73" s="68">
        <v>5.1551660000000004</v>
      </c>
      <c r="T73" s="68">
        <v>5.3178409999999996</v>
      </c>
      <c r="U73" s="68">
        <v>5.4686599999999999</v>
      </c>
      <c r="V73" s="68">
        <v>5.6343769999999997</v>
      </c>
      <c r="W73" s="68">
        <v>5.8103429999999996</v>
      </c>
      <c r="X73" s="68">
        <v>5.9410720000000001</v>
      </c>
      <c r="Y73" s="68">
        <v>6.118868</v>
      </c>
      <c r="Z73" s="68">
        <v>6.3445460000000002</v>
      </c>
      <c r="AA73" s="68">
        <v>6.5317400000000001</v>
      </c>
      <c r="AB73" s="68">
        <v>6.7296639999999996</v>
      </c>
      <c r="AC73" s="68">
        <v>6.9769079999999999</v>
      </c>
      <c r="AD73" s="68">
        <v>7.1537040000000003</v>
      </c>
      <c r="AE73" s="68">
        <v>7.3945780000000001</v>
      </c>
      <c r="AF73" s="68">
        <v>7.6500729999999999</v>
      </c>
      <c r="AG73" s="68">
        <v>7.8888340000000001</v>
      </c>
      <c r="AH73" s="68">
        <v>8.1184619999999992</v>
      </c>
      <c r="AI73" s="69">
        <v>3.2536000000000002E-2</v>
      </c>
      <c r="AJ73" s="17"/>
      <c r="AK73" s="16"/>
    </row>
    <row r="75" spans="1:37" ht="15" customHeight="1" x14ac:dyDescent="0.35">
      <c r="A75" s="60"/>
      <c r="B75" s="66" t="s">
        <v>8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</row>
    <row r="76" spans="1:37" ht="15" customHeight="1" x14ac:dyDescent="0.45">
      <c r="A76" s="63" t="s">
        <v>203</v>
      </c>
      <c r="B76" s="67" t="s">
        <v>5</v>
      </c>
      <c r="C76" s="68">
        <v>3.0205359999999999</v>
      </c>
      <c r="D76" s="68">
        <v>3.0105970000000002</v>
      </c>
      <c r="E76" s="68">
        <v>2.9914990000000001</v>
      </c>
      <c r="F76" s="68">
        <v>3.0044369999999998</v>
      </c>
      <c r="G76" s="68">
        <v>2.9893890000000001</v>
      </c>
      <c r="H76" s="68">
        <v>3.0076170000000002</v>
      </c>
      <c r="I76" s="68">
        <v>2.9850639999999999</v>
      </c>
      <c r="J76" s="68">
        <v>3.1168170000000002</v>
      </c>
      <c r="K76" s="68">
        <v>3.1974689999999999</v>
      </c>
      <c r="L76" s="68">
        <v>3.3325830000000001</v>
      </c>
      <c r="M76" s="68">
        <v>3.447114</v>
      </c>
      <c r="N76" s="68">
        <v>3.6019519999999998</v>
      </c>
      <c r="O76" s="68">
        <v>3.7330559999999999</v>
      </c>
      <c r="P76" s="68">
        <v>3.847089</v>
      </c>
      <c r="Q76" s="68">
        <v>4.0072070000000002</v>
      </c>
      <c r="R76" s="68">
        <v>4.1349749999999998</v>
      </c>
      <c r="S76" s="68">
        <v>4.2698510000000001</v>
      </c>
      <c r="T76" s="68">
        <v>4.4148899999999998</v>
      </c>
      <c r="U76" s="68">
        <v>4.5458949999999998</v>
      </c>
      <c r="V76" s="68">
        <v>4.6918829999999998</v>
      </c>
      <c r="W76" s="68">
        <v>4.8483349999999996</v>
      </c>
      <c r="X76" s="68">
        <v>4.9588939999999999</v>
      </c>
      <c r="Y76" s="68">
        <v>5.1155549999999996</v>
      </c>
      <c r="Z76" s="68">
        <v>5.3199860000000001</v>
      </c>
      <c r="AA76" s="68">
        <v>5.4853810000000003</v>
      </c>
      <c r="AB76" s="68">
        <v>5.659097</v>
      </c>
      <c r="AC76" s="68">
        <v>5.8854090000000001</v>
      </c>
      <c r="AD76" s="68">
        <v>6.0358879999999999</v>
      </c>
      <c r="AE76" s="68">
        <v>6.2559680000000002</v>
      </c>
      <c r="AF76" s="68">
        <v>6.4828910000000004</v>
      </c>
      <c r="AG76" s="68">
        <v>6.6950820000000002</v>
      </c>
      <c r="AH76" s="68">
        <v>6.9000430000000001</v>
      </c>
      <c r="AI76" s="69">
        <v>2.7005999999999999E-2</v>
      </c>
      <c r="AJ76" s="17"/>
      <c r="AK76" s="16"/>
    </row>
    <row r="77" spans="1:37" ht="15" customHeight="1" x14ac:dyDescent="0.45">
      <c r="A77" s="63" t="s">
        <v>202</v>
      </c>
      <c r="B77" s="67" t="s">
        <v>10</v>
      </c>
      <c r="C77" s="68">
        <v>0.95195799999999997</v>
      </c>
      <c r="D77" s="68">
        <v>0.555064</v>
      </c>
      <c r="E77" s="68">
        <v>0.79927800000000004</v>
      </c>
      <c r="F77" s="68">
        <v>1.0138990000000001</v>
      </c>
      <c r="G77" s="68">
        <v>1.232281</v>
      </c>
      <c r="H77" s="68">
        <v>1.4764109999999999</v>
      </c>
      <c r="I77" s="68">
        <v>1.7421660000000001</v>
      </c>
      <c r="J77" s="68">
        <v>1.7821910000000001</v>
      </c>
      <c r="K77" s="68">
        <v>1.891527</v>
      </c>
      <c r="L77" s="68">
        <v>1.923597</v>
      </c>
      <c r="M77" s="68">
        <v>2.053499</v>
      </c>
      <c r="N77" s="68">
        <v>2.1305420000000002</v>
      </c>
      <c r="O77" s="68">
        <v>2.2419799999999999</v>
      </c>
      <c r="P77" s="68">
        <v>2.3128440000000001</v>
      </c>
      <c r="Q77" s="68">
        <v>2.4166150000000002</v>
      </c>
      <c r="R77" s="68">
        <v>2.4903179999999998</v>
      </c>
      <c r="S77" s="68">
        <v>2.5977980000000001</v>
      </c>
      <c r="T77" s="68">
        <v>2.7040109999999999</v>
      </c>
      <c r="U77" s="68">
        <v>2.7947660000000001</v>
      </c>
      <c r="V77" s="68">
        <v>2.9012120000000001</v>
      </c>
      <c r="W77" s="68">
        <v>3.035666</v>
      </c>
      <c r="X77" s="68">
        <v>3.1826669999999999</v>
      </c>
      <c r="Y77" s="68">
        <v>3.3319320000000001</v>
      </c>
      <c r="Z77" s="68">
        <v>3.4608110000000001</v>
      </c>
      <c r="AA77" s="68">
        <v>3.5960939999999999</v>
      </c>
      <c r="AB77" s="68">
        <v>3.7200380000000002</v>
      </c>
      <c r="AC77" s="68">
        <v>3.8302580000000002</v>
      </c>
      <c r="AD77" s="68">
        <v>4.0147269999999997</v>
      </c>
      <c r="AE77" s="68">
        <v>4.1230289999999998</v>
      </c>
      <c r="AF77" s="68">
        <v>4.2717900000000002</v>
      </c>
      <c r="AG77" s="68">
        <v>4.4393219999999998</v>
      </c>
      <c r="AH77" s="68">
        <v>4.6507550000000002</v>
      </c>
      <c r="AI77" s="69">
        <v>5.2502E-2</v>
      </c>
      <c r="AJ77" s="17"/>
      <c r="AK77" s="16"/>
    </row>
    <row r="79" spans="1:37" ht="15" customHeight="1" x14ac:dyDescent="0.35">
      <c r="A79" s="60"/>
      <c r="B79" s="66" t="s">
        <v>201</v>
      </c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</row>
    <row r="80" spans="1:37" ht="15" customHeight="1" x14ac:dyDescent="0.45">
      <c r="A80" s="63" t="s">
        <v>200</v>
      </c>
      <c r="B80" s="67" t="s">
        <v>4</v>
      </c>
      <c r="C80" s="68">
        <v>1.1561520000000001</v>
      </c>
      <c r="D80" s="68">
        <v>1.0813459999999999</v>
      </c>
      <c r="E80" s="68">
        <v>1.162004</v>
      </c>
      <c r="F80" s="68">
        <v>1.267406</v>
      </c>
      <c r="G80" s="68">
        <v>1.346428</v>
      </c>
      <c r="H80" s="68">
        <v>1.4332279999999999</v>
      </c>
      <c r="I80" s="68">
        <v>1.549768</v>
      </c>
      <c r="J80" s="68">
        <v>1.669276</v>
      </c>
      <c r="K80" s="68">
        <v>1.7505710000000001</v>
      </c>
      <c r="L80" s="68">
        <v>1.818265</v>
      </c>
      <c r="M80" s="68">
        <v>1.873416</v>
      </c>
      <c r="N80" s="68">
        <v>1.9074089999999999</v>
      </c>
      <c r="O80" s="68">
        <v>1.952321</v>
      </c>
      <c r="P80" s="68">
        <v>2.007406</v>
      </c>
      <c r="Q80" s="68">
        <v>2.0892780000000002</v>
      </c>
      <c r="R80" s="68">
        <v>2.1679270000000002</v>
      </c>
      <c r="S80" s="68">
        <v>2.2504629999999999</v>
      </c>
      <c r="T80" s="68">
        <v>2.3412839999999999</v>
      </c>
      <c r="U80" s="68">
        <v>2.438704</v>
      </c>
      <c r="V80" s="68">
        <v>2.536473</v>
      </c>
      <c r="W80" s="68">
        <v>2.6333310000000001</v>
      </c>
      <c r="X80" s="68">
        <v>2.7272319999999999</v>
      </c>
      <c r="Y80" s="68">
        <v>2.8230010000000001</v>
      </c>
      <c r="Z80" s="68">
        <v>2.94598</v>
      </c>
      <c r="AA80" s="68">
        <v>3.0562490000000002</v>
      </c>
      <c r="AB80" s="68">
        <v>3.1711689999999999</v>
      </c>
      <c r="AC80" s="68">
        <v>3.2914110000000001</v>
      </c>
      <c r="AD80" s="68">
        <v>3.4140809999999999</v>
      </c>
      <c r="AE80" s="68">
        <v>3.558427</v>
      </c>
      <c r="AF80" s="68">
        <v>3.7104270000000001</v>
      </c>
      <c r="AG80" s="68">
        <v>3.8515190000000001</v>
      </c>
      <c r="AH80" s="68">
        <v>3.9937819999999999</v>
      </c>
      <c r="AI80" s="69">
        <v>4.0799000000000002E-2</v>
      </c>
      <c r="AJ80" s="17"/>
      <c r="AK80" s="16"/>
    </row>
    <row r="81" spans="1:37" ht="15" customHeight="1" x14ac:dyDescent="0.45">
      <c r="A81" s="63" t="s">
        <v>199</v>
      </c>
      <c r="B81" s="67" t="s">
        <v>5</v>
      </c>
      <c r="C81" s="68">
        <v>3.010132</v>
      </c>
      <c r="D81" s="68">
        <v>2.9999850000000001</v>
      </c>
      <c r="E81" s="68">
        <v>2.9841859999999998</v>
      </c>
      <c r="F81" s="68">
        <v>2.9996179999999999</v>
      </c>
      <c r="G81" s="68">
        <v>2.987552</v>
      </c>
      <c r="H81" s="68">
        <v>3.0084590000000002</v>
      </c>
      <c r="I81" s="68">
        <v>2.986253</v>
      </c>
      <c r="J81" s="68">
        <v>3.1214240000000002</v>
      </c>
      <c r="K81" s="68">
        <v>3.204488</v>
      </c>
      <c r="L81" s="68">
        <v>3.3403589999999999</v>
      </c>
      <c r="M81" s="68">
        <v>3.4569480000000001</v>
      </c>
      <c r="N81" s="68">
        <v>3.5592410000000001</v>
      </c>
      <c r="O81" s="68">
        <v>3.690655</v>
      </c>
      <c r="P81" s="68">
        <v>3.8050999999999999</v>
      </c>
      <c r="Q81" s="68">
        <v>3.9575209999999998</v>
      </c>
      <c r="R81" s="68">
        <v>4.08446</v>
      </c>
      <c r="S81" s="68">
        <v>4.2197589999999998</v>
      </c>
      <c r="T81" s="68">
        <v>4.3639640000000002</v>
      </c>
      <c r="U81" s="68">
        <v>4.4948990000000002</v>
      </c>
      <c r="V81" s="68">
        <v>4.6399559999999997</v>
      </c>
      <c r="W81" s="68">
        <v>4.7955249999999996</v>
      </c>
      <c r="X81" s="68">
        <v>4.9056850000000001</v>
      </c>
      <c r="Y81" s="68">
        <v>5.0610850000000003</v>
      </c>
      <c r="Z81" s="68">
        <v>5.2654959999999997</v>
      </c>
      <c r="AA81" s="68">
        <v>5.4295600000000004</v>
      </c>
      <c r="AB81" s="68">
        <v>5.6038420000000002</v>
      </c>
      <c r="AC81" s="68">
        <v>5.8310709999999997</v>
      </c>
      <c r="AD81" s="68">
        <v>5.9778630000000001</v>
      </c>
      <c r="AE81" s="68">
        <v>6.197311</v>
      </c>
      <c r="AF81" s="68">
        <v>6.4194979999999999</v>
      </c>
      <c r="AG81" s="68">
        <v>6.6295260000000003</v>
      </c>
      <c r="AH81" s="68">
        <v>6.8362249999999998</v>
      </c>
      <c r="AI81" s="69">
        <v>2.6813E-2</v>
      </c>
      <c r="AJ81" s="17"/>
      <c r="AK81" s="16"/>
    </row>
    <row r="82" spans="1:37" ht="15" customHeight="1" x14ac:dyDescent="0.45">
      <c r="A82" s="63" t="s">
        <v>198</v>
      </c>
      <c r="B82" s="67" t="s">
        <v>10</v>
      </c>
      <c r="C82" s="68">
        <v>0.97050499999999995</v>
      </c>
      <c r="D82" s="68">
        <v>0.55479900000000004</v>
      </c>
      <c r="E82" s="68">
        <v>0.82762199999999997</v>
      </c>
      <c r="F82" s="68">
        <v>1.1238509999999999</v>
      </c>
      <c r="G82" s="68">
        <v>1.412274</v>
      </c>
      <c r="H82" s="68">
        <v>1.7411760000000001</v>
      </c>
      <c r="I82" s="68">
        <v>2.0741900000000002</v>
      </c>
      <c r="J82" s="68">
        <v>2.1172659999999999</v>
      </c>
      <c r="K82" s="68">
        <v>2.250718</v>
      </c>
      <c r="L82" s="68">
        <v>2.2753329999999998</v>
      </c>
      <c r="M82" s="68">
        <v>2.4155139999999999</v>
      </c>
      <c r="N82" s="68">
        <v>2.510694</v>
      </c>
      <c r="O82" s="68">
        <v>2.6354839999999999</v>
      </c>
      <c r="P82" s="68">
        <v>2.7101169999999999</v>
      </c>
      <c r="Q82" s="68">
        <v>2.8191009999999999</v>
      </c>
      <c r="R82" s="68">
        <v>2.8954149999999998</v>
      </c>
      <c r="S82" s="68">
        <v>3.0112570000000001</v>
      </c>
      <c r="T82" s="68">
        <v>3.1276079999999999</v>
      </c>
      <c r="U82" s="68">
        <v>3.2423709999999999</v>
      </c>
      <c r="V82" s="68">
        <v>3.359264</v>
      </c>
      <c r="W82" s="68">
        <v>3.5048170000000001</v>
      </c>
      <c r="X82" s="68">
        <v>3.667538</v>
      </c>
      <c r="Y82" s="68">
        <v>3.8235540000000001</v>
      </c>
      <c r="Z82" s="68">
        <v>3.9685929999999998</v>
      </c>
      <c r="AA82" s="68">
        <v>4.113181</v>
      </c>
      <c r="AB82" s="68">
        <v>4.2509499999999996</v>
      </c>
      <c r="AC82" s="68">
        <v>4.3751389999999999</v>
      </c>
      <c r="AD82" s="68">
        <v>4.57003</v>
      </c>
      <c r="AE82" s="68">
        <v>4.6937350000000002</v>
      </c>
      <c r="AF82" s="68">
        <v>4.8578070000000002</v>
      </c>
      <c r="AG82" s="68">
        <v>5.0397319999999999</v>
      </c>
      <c r="AH82" s="68">
        <v>5.2584910000000002</v>
      </c>
      <c r="AI82" s="69">
        <v>5.6022000000000002E-2</v>
      </c>
      <c r="AJ82" s="17"/>
      <c r="AK82" s="16"/>
    </row>
    <row r="84" spans="1:37" ht="15" customHeight="1" x14ac:dyDescent="0.35">
      <c r="A84" s="60"/>
      <c r="B84" s="66" t="s">
        <v>16</v>
      </c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</row>
    <row r="85" spans="1:37" ht="15" customHeight="1" x14ac:dyDescent="0.45">
      <c r="A85" s="63" t="s">
        <v>197</v>
      </c>
      <c r="B85" s="67" t="s">
        <v>4</v>
      </c>
      <c r="C85" s="68">
        <v>1.519323</v>
      </c>
      <c r="D85" s="68">
        <v>1.4558279999999999</v>
      </c>
      <c r="E85" s="68">
        <v>1.53582</v>
      </c>
      <c r="F85" s="68">
        <v>1.642317</v>
      </c>
      <c r="G85" s="68">
        <v>1.726461</v>
      </c>
      <c r="H85" s="68">
        <v>1.815804</v>
      </c>
      <c r="I85" s="68">
        <v>1.9299930000000001</v>
      </c>
      <c r="J85" s="68">
        <v>2.0472990000000002</v>
      </c>
      <c r="K85" s="68">
        <v>2.133114</v>
      </c>
      <c r="L85" s="68">
        <v>2.2069719999999999</v>
      </c>
      <c r="M85" s="68">
        <v>2.2701720000000001</v>
      </c>
      <c r="N85" s="68">
        <v>2.3791600000000002</v>
      </c>
      <c r="O85" s="68">
        <v>2.4339059999999999</v>
      </c>
      <c r="P85" s="68">
        <v>2.497115</v>
      </c>
      <c r="Q85" s="68">
        <v>2.5922700000000001</v>
      </c>
      <c r="R85" s="68">
        <v>2.675773</v>
      </c>
      <c r="S85" s="68">
        <v>2.7628409999999999</v>
      </c>
      <c r="T85" s="68">
        <v>2.8573490000000001</v>
      </c>
      <c r="U85" s="68">
        <v>2.9577610000000001</v>
      </c>
      <c r="V85" s="68">
        <v>3.0589360000000001</v>
      </c>
      <c r="W85" s="68">
        <v>3.159618</v>
      </c>
      <c r="X85" s="68">
        <v>3.2581920000000002</v>
      </c>
      <c r="Y85" s="68">
        <v>3.3587560000000001</v>
      </c>
      <c r="Z85" s="68">
        <v>3.4812210000000001</v>
      </c>
      <c r="AA85" s="68">
        <v>3.5948150000000001</v>
      </c>
      <c r="AB85" s="68">
        <v>3.7125680000000001</v>
      </c>
      <c r="AC85" s="68">
        <v>3.8352539999999999</v>
      </c>
      <c r="AD85" s="68">
        <v>3.9606650000000001</v>
      </c>
      <c r="AE85" s="68">
        <v>4.103637</v>
      </c>
      <c r="AF85" s="68">
        <v>4.2541520000000004</v>
      </c>
      <c r="AG85" s="68">
        <v>4.3974859999999998</v>
      </c>
      <c r="AH85" s="68">
        <v>4.5416869999999996</v>
      </c>
      <c r="AI85" s="69">
        <v>3.5955000000000001E-2</v>
      </c>
      <c r="AJ85" s="17"/>
      <c r="AK85" s="16"/>
    </row>
    <row r="86" spans="1:37" ht="15" customHeight="1" x14ac:dyDescent="0.45">
      <c r="A86" s="63" t="s">
        <v>196</v>
      </c>
      <c r="B86" s="67" t="s">
        <v>17</v>
      </c>
      <c r="C86" s="68">
        <v>2.3293599999999999</v>
      </c>
      <c r="D86" s="68">
        <v>2.3575840000000001</v>
      </c>
      <c r="E86" s="68">
        <v>2.980137</v>
      </c>
      <c r="F86" s="68">
        <v>2.90341</v>
      </c>
      <c r="G86" s="68">
        <v>2.9940889999999998</v>
      </c>
      <c r="H86" s="68">
        <v>3.051917</v>
      </c>
      <c r="I86" s="68">
        <v>3.049229</v>
      </c>
      <c r="J86" s="68">
        <v>3.1289729999999998</v>
      </c>
      <c r="K86" s="68">
        <v>3.2296710000000002</v>
      </c>
      <c r="L86" s="68">
        <v>3.3380939999999999</v>
      </c>
      <c r="M86" s="68">
        <v>3.4524530000000002</v>
      </c>
      <c r="N86" s="68">
        <v>3.6983600000000001</v>
      </c>
      <c r="O86" s="68">
        <v>3.8235480000000002</v>
      </c>
      <c r="P86" s="68">
        <v>3.9289849999999999</v>
      </c>
      <c r="Q86" s="68">
        <v>4.1027209999999998</v>
      </c>
      <c r="R86" s="68">
        <v>4.2572700000000001</v>
      </c>
      <c r="S86" s="68">
        <v>4.4982810000000004</v>
      </c>
      <c r="T86" s="68">
        <v>4.5812010000000001</v>
      </c>
      <c r="U86" s="68">
        <v>4.7078420000000003</v>
      </c>
      <c r="V86" s="68">
        <v>4.9497270000000002</v>
      </c>
      <c r="W86" s="68">
        <v>5.2112179999999997</v>
      </c>
      <c r="X86" s="68">
        <v>5.4559829999999998</v>
      </c>
      <c r="Y86" s="68">
        <v>5.6277949999999999</v>
      </c>
      <c r="Z86" s="68">
        <v>6.0075830000000003</v>
      </c>
      <c r="AA86" s="68">
        <v>6.2204439999999996</v>
      </c>
      <c r="AB86" s="68">
        <v>6.4343659999999998</v>
      </c>
      <c r="AC86" s="68">
        <v>6.6594040000000003</v>
      </c>
      <c r="AD86" s="68">
        <v>6.9041810000000003</v>
      </c>
      <c r="AE86" s="68">
        <v>7.6467590000000003</v>
      </c>
      <c r="AF86" s="68">
        <v>8.0355100000000004</v>
      </c>
      <c r="AG86" s="68">
        <v>8.2441879999999994</v>
      </c>
      <c r="AH86" s="68">
        <v>8.5042819999999999</v>
      </c>
      <c r="AI86" s="69">
        <v>4.2658000000000001E-2</v>
      </c>
      <c r="AJ86" s="17"/>
      <c r="AK86" s="16"/>
    </row>
    <row r="87" spans="1:37" ht="15" customHeight="1" x14ac:dyDescent="0.45">
      <c r="A87" s="63" t="s">
        <v>195</v>
      </c>
      <c r="B87" s="67" t="s">
        <v>194</v>
      </c>
      <c r="C87" s="68">
        <v>1.3820220000000001</v>
      </c>
      <c r="D87" s="68">
        <v>1.3784749999999999</v>
      </c>
      <c r="E87" s="68">
        <v>1.4724889999999999</v>
      </c>
      <c r="F87" s="68">
        <v>1.58606</v>
      </c>
      <c r="G87" s="68">
        <v>1.609753</v>
      </c>
      <c r="H87" s="68">
        <v>1.63866</v>
      </c>
      <c r="I87" s="68">
        <v>1.7329840000000001</v>
      </c>
      <c r="J87" s="68">
        <v>1.791534</v>
      </c>
      <c r="K87" s="68">
        <v>1.8895649999999999</v>
      </c>
      <c r="L87" s="68">
        <v>2.0073479999999999</v>
      </c>
      <c r="M87" s="68">
        <v>2.0996389999999998</v>
      </c>
      <c r="N87" s="68">
        <v>2.2674270000000001</v>
      </c>
      <c r="O87" s="68">
        <v>2.3261379999999998</v>
      </c>
      <c r="P87" s="68">
        <v>2.3857110000000001</v>
      </c>
      <c r="Q87" s="68">
        <v>2.443873</v>
      </c>
      <c r="R87" s="68">
        <v>2.4845090000000001</v>
      </c>
      <c r="S87" s="68">
        <v>2.5481919999999998</v>
      </c>
      <c r="T87" s="68">
        <v>2.610627</v>
      </c>
      <c r="U87" s="68">
        <v>2.6805370000000002</v>
      </c>
      <c r="V87" s="68">
        <v>2.7500909999999998</v>
      </c>
      <c r="W87" s="68">
        <v>2.8488549999999999</v>
      </c>
      <c r="X87" s="68">
        <v>2.9250479999999999</v>
      </c>
      <c r="Y87" s="68">
        <v>3.0009960000000002</v>
      </c>
      <c r="Z87" s="68">
        <v>3.1322429999999999</v>
      </c>
      <c r="AA87" s="68">
        <v>3.244399</v>
      </c>
      <c r="AB87" s="68">
        <v>3.388344</v>
      </c>
      <c r="AC87" s="68">
        <v>3.4573939999999999</v>
      </c>
      <c r="AD87" s="68">
        <v>3.598347</v>
      </c>
      <c r="AE87" s="68">
        <v>3.7666230000000001</v>
      </c>
      <c r="AF87" s="68">
        <v>3.9018099999999998</v>
      </c>
      <c r="AG87" s="68">
        <v>4.0990460000000004</v>
      </c>
      <c r="AH87" s="68">
        <v>4.3995980000000001</v>
      </c>
      <c r="AI87" s="69">
        <v>3.8059999999999997E-2</v>
      </c>
      <c r="AJ87" s="17"/>
      <c r="AK87" s="16"/>
    </row>
    <row r="88" spans="1:37" ht="15" customHeight="1" x14ac:dyDescent="0.45">
      <c r="A88" s="63" t="s">
        <v>193</v>
      </c>
      <c r="B88" s="67" t="s">
        <v>18</v>
      </c>
      <c r="C88" s="68">
        <v>2.667821</v>
      </c>
      <c r="D88" s="68">
        <v>2.7060499999999998</v>
      </c>
      <c r="E88" s="68">
        <v>2.7755269999999999</v>
      </c>
      <c r="F88" s="68">
        <v>2.8455910000000002</v>
      </c>
      <c r="G88" s="68">
        <v>2.902895</v>
      </c>
      <c r="H88" s="68">
        <v>2.9293480000000001</v>
      </c>
      <c r="I88" s="68">
        <v>3.0289929999999998</v>
      </c>
      <c r="J88" s="68">
        <v>3.1253880000000001</v>
      </c>
      <c r="K88" s="68">
        <v>3.2383690000000001</v>
      </c>
      <c r="L88" s="68">
        <v>3.331969</v>
      </c>
      <c r="M88" s="68">
        <v>3.4556819999999999</v>
      </c>
      <c r="N88" s="68">
        <v>3.6448360000000002</v>
      </c>
      <c r="O88" s="68">
        <v>3.7523170000000001</v>
      </c>
      <c r="P88" s="68">
        <v>3.8685320000000001</v>
      </c>
      <c r="Q88" s="68">
        <v>4.0235690000000002</v>
      </c>
      <c r="R88" s="68">
        <v>4.1759110000000002</v>
      </c>
      <c r="S88" s="68">
        <v>4.3103109999999996</v>
      </c>
      <c r="T88" s="68">
        <v>4.4570819999999998</v>
      </c>
      <c r="U88" s="68">
        <v>4.5693549999999998</v>
      </c>
      <c r="V88" s="68">
        <v>4.7219939999999996</v>
      </c>
      <c r="W88" s="68">
        <v>4.8915930000000003</v>
      </c>
      <c r="X88" s="68">
        <v>5.017957</v>
      </c>
      <c r="Y88" s="68">
        <v>5.1675750000000003</v>
      </c>
      <c r="Z88" s="68">
        <v>5.3669890000000002</v>
      </c>
      <c r="AA88" s="68">
        <v>5.534224</v>
      </c>
      <c r="AB88" s="68">
        <v>5.7070990000000004</v>
      </c>
      <c r="AC88" s="68">
        <v>5.9165520000000003</v>
      </c>
      <c r="AD88" s="68">
        <v>6.0750549999999999</v>
      </c>
      <c r="AE88" s="68">
        <v>6.3294639999999998</v>
      </c>
      <c r="AF88" s="68">
        <v>6.5596120000000004</v>
      </c>
      <c r="AG88" s="68">
        <v>6.7802309999999997</v>
      </c>
      <c r="AH88" s="68">
        <v>6.9964599999999999</v>
      </c>
      <c r="AI88" s="69">
        <v>3.159E-2</v>
      </c>
      <c r="AJ88" s="17"/>
      <c r="AK88" s="16"/>
    </row>
    <row r="89" spans="1:37" ht="15" customHeight="1" x14ac:dyDescent="0.45">
      <c r="A89" s="63" t="s">
        <v>192</v>
      </c>
      <c r="B89" s="67" t="s">
        <v>19</v>
      </c>
      <c r="C89" s="68">
        <v>1.976542</v>
      </c>
      <c r="D89" s="68">
        <v>1.9982610000000001</v>
      </c>
      <c r="E89" s="68">
        <v>2.050351</v>
      </c>
      <c r="F89" s="68">
        <v>2.1319680000000001</v>
      </c>
      <c r="G89" s="68">
        <v>2.1996869999999999</v>
      </c>
      <c r="H89" s="68">
        <v>2.3103929999999999</v>
      </c>
      <c r="I89" s="68">
        <v>2.374072</v>
      </c>
      <c r="J89" s="68">
        <v>2.5023780000000002</v>
      </c>
      <c r="K89" s="68">
        <v>2.5669780000000002</v>
      </c>
      <c r="L89" s="68">
        <v>2.707945</v>
      </c>
      <c r="M89" s="68">
        <v>2.808605</v>
      </c>
      <c r="N89" s="68">
        <v>2.915994</v>
      </c>
      <c r="O89" s="68">
        <v>3.0442040000000001</v>
      </c>
      <c r="P89" s="68">
        <v>3.1436389999999999</v>
      </c>
      <c r="Q89" s="68">
        <v>3.2873640000000002</v>
      </c>
      <c r="R89" s="68">
        <v>3.4131230000000001</v>
      </c>
      <c r="S89" s="68">
        <v>3.5401600000000002</v>
      </c>
      <c r="T89" s="68">
        <v>3.6668769999999999</v>
      </c>
      <c r="U89" s="68">
        <v>3.7975400000000001</v>
      </c>
      <c r="V89" s="68">
        <v>3.9254180000000001</v>
      </c>
      <c r="W89" s="68">
        <v>4.0722579999999997</v>
      </c>
      <c r="X89" s="68">
        <v>4.1831820000000004</v>
      </c>
      <c r="Y89" s="68">
        <v>4.3341979999999998</v>
      </c>
      <c r="Z89" s="68">
        <v>4.5212760000000003</v>
      </c>
      <c r="AA89" s="68">
        <v>4.6733549999999999</v>
      </c>
      <c r="AB89" s="68">
        <v>4.838457</v>
      </c>
      <c r="AC89" s="68">
        <v>5.0564090000000004</v>
      </c>
      <c r="AD89" s="68">
        <v>5.1895870000000004</v>
      </c>
      <c r="AE89" s="68">
        <v>5.4232889999999996</v>
      </c>
      <c r="AF89" s="68">
        <v>5.6471609999999997</v>
      </c>
      <c r="AG89" s="68">
        <v>5.854228</v>
      </c>
      <c r="AH89" s="68">
        <v>6.023002</v>
      </c>
      <c r="AI89" s="69">
        <v>3.6596999999999998E-2</v>
      </c>
      <c r="AJ89" s="17"/>
      <c r="AK89" s="16"/>
    </row>
    <row r="90" spans="1:37" ht="15" customHeight="1" x14ac:dyDescent="0.45">
      <c r="A90" s="63" t="s">
        <v>191</v>
      </c>
      <c r="B90" s="67" t="s">
        <v>20</v>
      </c>
      <c r="C90" s="68">
        <v>3.0399669999999999</v>
      </c>
      <c r="D90" s="68">
        <v>3.0059870000000002</v>
      </c>
      <c r="E90" s="68">
        <v>3.0956570000000001</v>
      </c>
      <c r="F90" s="68">
        <v>3.222343</v>
      </c>
      <c r="G90" s="68">
        <v>3.3196910000000002</v>
      </c>
      <c r="H90" s="68">
        <v>3.4566119999999998</v>
      </c>
      <c r="I90" s="68">
        <v>3.5560200000000002</v>
      </c>
      <c r="J90" s="68">
        <v>3.7062759999999999</v>
      </c>
      <c r="K90" s="68">
        <v>3.8046549999999999</v>
      </c>
      <c r="L90" s="68">
        <v>3.9555120000000001</v>
      </c>
      <c r="M90" s="68">
        <v>4.0873330000000001</v>
      </c>
      <c r="N90" s="68">
        <v>4.2693009999999996</v>
      </c>
      <c r="O90" s="68">
        <v>4.4151480000000003</v>
      </c>
      <c r="P90" s="68">
        <v>4.5455829999999997</v>
      </c>
      <c r="Q90" s="68">
        <v>4.7211290000000004</v>
      </c>
      <c r="R90" s="68">
        <v>4.8624729999999996</v>
      </c>
      <c r="S90" s="68">
        <v>5.0130429999999997</v>
      </c>
      <c r="T90" s="68">
        <v>5.17509</v>
      </c>
      <c r="U90" s="68">
        <v>5.327299</v>
      </c>
      <c r="V90" s="68">
        <v>5.4913749999999997</v>
      </c>
      <c r="W90" s="68">
        <v>5.6634120000000001</v>
      </c>
      <c r="X90" s="68">
        <v>5.7890670000000002</v>
      </c>
      <c r="Y90" s="68">
        <v>5.9583969999999997</v>
      </c>
      <c r="Z90" s="68">
        <v>6.1844669999999997</v>
      </c>
      <c r="AA90" s="68">
        <v>6.3672570000000004</v>
      </c>
      <c r="AB90" s="68">
        <v>6.5643739999999999</v>
      </c>
      <c r="AC90" s="68">
        <v>6.8115069999999998</v>
      </c>
      <c r="AD90" s="68">
        <v>6.9771140000000003</v>
      </c>
      <c r="AE90" s="68">
        <v>7.2148909999999997</v>
      </c>
      <c r="AF90" s="68">
        <v>7.456753</v>
      </c>
      <c r="AG90" s="68">
        <v>7.6890229999999997</v>
      </c>
      <c r="AH90" s="68">
        <v>7.920509</v>
      </c>
      <c r="AI90" s="69">
        <v>3.1372999999999998E-2</v>
      </c>
      <c r="AJ90" s="17"/>
      <c r="AK90" s="16"/>
    </row>
    <row r="91" spans="1:37" ht="15" customHeight="1" x14ac:dyDescent="0.45">
      <c r="A91" s="63" t="s">
        <v>190</v>
      </c>
      <c r="B91" s="67" t="s">
        <v>10</v>
      </c>
      <c r="C91" s="68">
        <v>1.433724</v>
      </c>
      <c r="D91" s="68">
        <v>1.620679</v>
      </c>
      <c r="E91" s="68">
        <v>1.637114</v>
      </c>
      <c r="F91" s="68">
        <v>1.640909</v>
      </c>
      <c r="G91" s="68">
        <v>1.4706399999999999</v>
      </c>
      <c r="H91" s="68">
        <v>1.553995</v>
      </c>
      <c r="I91" s="68">
        <v>1.632023</v>
      </c>
      <c r="J91" s="68">
        <v>1.784637</v>
      </c>
      <c r="K91" s="68">
        <v>1.9736469999999999</v>
      </c>
      <c r="L91" s="68">
        <v>2.0907480000000001</v>
      </c>
      <c r="M91" s="68">
        <v>2.1946050000000001</v>
      </c>
      <c r="N91" s="68">
        <v>2.137384</v>
      </c>
      <c r="O91" s="68">
        <v>2.2297199999999999</v>
      </c>
      <c r="P91" s="68">
        <v>2.2924730000000002</v>
      </c>
      <c r="Q91" s="68">
        <v>2.3963079999999999</v>
      </c>
      <c r="R91" s="68">
        <v>2.4766430000000001</v>
      </c>
      <c r="S91" s="68">
        <v>2.6818080000000002</v>
      </c>
      <c r="T91" s="68">
        <v>2.8370570000000002</v>
      </c>
      <c r="U91" s="68">
        <v>2.921459</v>
      </c>
      <c r="V91" s="68">
        <v>3.1185809999999998</v>
      </c>
      <c r="W91" s="68">
        <v>3.226299</v>
      </c>
      <c r="X91" s="68">
        <v>3.341259</v>
      </c>
      <c r="Y91" s="68">
        <v>3.444963</v>
      </c>
      <c r="Z91" s="68">
        <v>3.5305059999999999</v>
      </c>
      <c r="AA91" s="68">
        <v>3.778613</v>
      </c>
      <c r="AB91" s="68">
        <v>3.9342999999999999</v>
      </c>
      <c r="AC91" s="68">
        <v>4.0344360000000004</v>
      </c>
      <c r="AD91" s="68">
        <v>4.3051399999999997</v>
      </c>
      <c r="AE91" s="68">
        <v>4.4939549999999997</v>
      </c>
      <c r="AF91" s="68">
        <v>4.664739</v>
      </c>
      <c r="AG91" s="68">
        <v>4.8382430000000003</v>
      </c>
      <c r="AH91" s="68">
        <v>4.7847020000000002</v>
      </c>
      <c r="AI91" s="69">
        <v>3.9641000000000003E-2</v>
      </c>
      <c r="AJ91" s="17"/>
      <c r="AK91" s="16"/>
    </row>
    <row r="93" spans="1:37" ht="15" customHeight="1" x14ac:dyDescent="0.35">
      <c r="A93" s="60"/>
      <c r="B93" s="66" t="s">
        <v>189</v>
      </c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</row>
    <row r="94" spans="1:37" ht="15" customHeight="1" x14ac:dyDescent="0.45">
      <c r="A94" s="63" t="s">
        <v>188</v>
      </c>
      <c r="B94" s="67" t="s">
        <v>5</v>
      </c>
      <c r="C94" s="68">
        <v>3.0106920000000001</v>
      </c>
      <c r="D94" s="68">
        <v>3.0011369999999999</v>
      </c>
      <c r="E94" s="68">
        <v>2.9680759999999999</v>
      </c>
      <c r="F94" s="68">
        <v>2.9577930000000001</v>
      </c>
      <c r="G94" s="68">
        <v>2.927082</v>
      </c>
      <c r="H94" s="68">
        <v>2.9311600000000002</v>
      </c>
      <c r="I94" s="68">
        <v>2.8924789999999998</v>
      </c>
      <c r="J94" s="68">
        <v>2.9967450000000002</v>
      </c>
      <c r="K94" s="68">
        <v>3.0605889999999998</v>
      </c>
      <c r="L94" s="68">
        <v>3.184205</v>
      </c>
      <c r="M94" s="68">
        <v>3.2934679999999998</v>
      </c>
      <c r="N94" s="68">
        <v>3.3879959999999998</v>
      </c>
      <c r="O94" s="68">
        <v>3.4964569999999999</v>
      </c>
      <c r="P94" s="68">
        <v>3.601807</v>
      </c>
      <c r="Q94" s="68">
        <v>3.753063</v>
      </c>
      <c r="R94" s="68">
        <v>3.882676</v>
      </c>
      <c r="S94" s="68">
        <v>4.0150170000000003</v>
      </c>
      <c r="T94" s="68">
        <v>4.1593900000000001</v>
      </c>
      <c r="U94" s="68">
        <v>4.2820150000000003</v>
      </c>
      <c r="V94" s="68">
        <v>4.3982859999999997</v>
      </c>
      <c r="W94" s="68">
        <v>4.5506520000000004</v>
      </c>
      <c r="X94" s="68">
        <v>4.6633269999999998</v>
      </c>
      <c r="Y94" s="68">
        <v>4.8143969999999996</v>
      </c>
      <c r="Z94" s="68">
        <v>5.0126609999999996</v>
      </c>
      <c r="AA94" s="68">
        <v>5.1656199999999997</v>
      </c>
      <c r="AB94" s="68">
        <v>5.3320259999999999</v>
      </c>
      <c r="AC94" s="68">
        <v>5.5570719999999998</v>
      </c>
      <c r="AD94" s="68">
        <v>5.7110409999999998</v>
      </c>
      <c r="AE94" s="68">
        <v>5.9456090000000001</v>
      </c>
      <c r="AF94" s="68">
        <v>6.1855960000000003</v>
      </c>
      <c r="AG94" s="68">
        <v>6.4027320000000003</v>
      </c>
      <c r="AH94" s="68">
        <v>6.602055</v>
      </c>
      <c r="AI94" s="69">
        <v>2.5652999999999999E-2</v>
      </c>
      <c r="AJ94" s="17"/>
      <c r="AK94" s="16"/>
    </row>
    <row r="95" spans="1:37" ht="15" customHeight="1" x14ac:dyDescent="0.45">
      <c r="A95" s="63" t="s">
        <v>187</v>
      </c>
      <c r="B95" s="67" t="s">
        <v>10</v>
      </c>
      <c r="C95" s="68">
        <v>1.8562190000000001</v>
      </c>
      <c r="D95" s="68">
        <v>1.771668</v>
      </c>
      <c r="E95" s="68">
        <v>2.0991300000000002</v>
      </c>
      <c r="F95" s="68">
        <v>2.1564559999999999</v>
      </c>
      <c r="G95" s="68">
        <v>2.1973660000000002</v>
      </c>
      <c r="H95" s="68">
        <v>2.2655050000000001</v>
      </c>
      <c r="I95" s="68">
        <v>2.3474979999999999</v>
      </c>
      <c r="J95" s="68">
        <v>2.4231449999999999</v>
      </c>
      <c r="K95" s="68">
        <v>2.5334099999999999</v>
      </c>
      <c r="L95" s="68">
        <v>2.5964879999999999</v>
      </c>
      <c r="M95" s="68">
        <v>2.7319079999999998</v>
      </c>
      <c r="N95" s="68">
        <v>2.8371810000000002</v>
      </c>
      <c r="O95" s="68">
        <v>2.9535130000000001</v>
      </c>
      <c r="P95" s="68">
        <v>3.0478420000000002</v>
      </c>
      <c r="Q95" s="68">
        <v>3.170223</v>
      </c>
      <c r="R95" s="68">
        <v>3.273936</v>
      </c>
      <c r="S95" s="68">
        <v>3.3904139999999998</v>
      </c>
      <c r="T95" s="68">
        <v>3.5063620000000002</v>
      </c>
      <c r="U95" s="68">
        <v>3.6257269999999999</v>
      </c>
      <c r="V95" s="68">
        <v>3.746734</v>
      </c>
      <c r="W95" s="68">
        <v>3.8849529999999999</v>
      </c>
      <c r="X95" s="68">
        <v>4.0235599999999998</v>
      </c>
      <c r="Y95" s="68">
        <v>4.1419899999999998</v>
      </c>
      <c r="Z95" s="68">
        <v>4.28017</v>
      </c>
      <c r="AA95" s="68">
        <v>4.3869680000000004</v>
      </c>
      <c r="AB95" s="68">
        <v>4.4840260000000001</v>
      </c>
      <c r="AC95" s="68">
        <v>4.5623209999999998</v>
      </c>
      <c r="AD95" s="68">
        <v>4.7406180000000004</v>
      </c>
      <c r="AE95" s="68">
        <v>4.8991689999999997</v>
      </c>
      <c r="AF95" s="68">
        <v>5.0891640000000002</v>
      </c>
      <c r="AG95" s="68">
        <v>5.2830450000000004</v>
      </c>
      <c r="AH95" s="68">
        <v>5.4895329999999998</v>
      </c>
      <c r="AI95" s="69">
        <v>3.5596000000000003E-2</v>
      </c>
      <c r="AJ95" s="17"/>
      <c r="AK95" s="16"/>
    </row>
    <row r="97" spans="1:37" ht="15" customHeight="1" x14ac:dyDescent="0.35">
      <c r="A97" s="60"/>
      <c r="B97" s="66" t="s">
        <v>186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</row>
    <row r="98" spans="1:37" ht="15" customHeight="1" x14ac:dyDescent="0.45">
      <c r="A98" s="63" t="s">
        <v>185</v>
      </c>
      <c r="B98" s="67" t="s">
        <v>4</v>
      </c>
      <c r="C98" s="68">
        <v>1.6912499999999999</v>
      </c>
      <c r="D98" s="68">
        <v>1.6649970000000001</v>
      </c>
      <c r="E98" s="68">
        <v>1.7412939999999999</v>
      </c>
      <c r="F98" s="68">
        <v>1.85646</v>
      </c>
      <c r="G98" s="68">
        <v>1.96061</v>
      </c>
      <c r="H98" s="68">
        <v>2.0710229999999998</v>
      </c>
      <c r="I98" s="68">
        <v>2.2076760000000002</v>
      </c>
      <c r="J98" s="68">
        <v>2.3536350000000001</v>
      </c>
      <c r="K98" s="68">
        <v>2.474224</v>
      </c>
      <c r="L98" s="68">
        <v>2.5790000000000002</v>
      </c>
      <c r="M98" s="68">
        <v>2.6685059999999998</v>
      </c>
      <c r="N98" s="68">
        <v>2.7505829999999998</v>
      </c>
      <c r="O98" s="68">
        <v>2.8171379999999999</v>
      </c>
      <c r="P98" s="68">
        <v>2.889554</v>
      </c>
      <c r="Q98" s="68">
        <v>2.9882379999999999</v>
      </c>
      <c r="R98" s="68">
        <v>3.0856880000000002</v>
      </c>
      <c r="S98" s="68">
        <v>3.1891479999999999</v>
      </c>
      <c r="T98" s="68">
        <v>3.3023500000000001</v>
      </c>
      <c r="U98" s="68">
        <v>3.4236309999999999</v>
      </c>
      <c r="V98" s="68">
        <v>3.5480049999999999</v>
      </c>
      <c r="W98" s="68">
        <v>3.6734629999999999</v>
      </c>
      <c r="X98" s="68">
        <v>3.7969539999999999</v>
      </c>
      <c r="Y98" s="68">
        <v>3.9223599999999998</v>
      </c>
      <c r="Z98" s="68">
        <v>4.0708190000000002</v>
      </c>
      <c r="AA98" s="68">
        <v>4.2129969999999997</v>
      </c>
      <c r="AB98" s="68">
        <v>4.3596120000000003</v>
      </c>
      <c r="AC98" s="68">
        <v>4.5118739999999997</v>
      </c>
      <c r="AD98" s="68">
        <v>4.6677559999999998</v>
      </c>
      <c r="AE98" s="68">
        <v>4.8433510000000002</v>
      </c>
      <c r="AF98" s="68">
        <v>5.0302179999999996</v>
      </c>
      <c r="AG98" s="68">
        <v>5.2118289999999998</v>
      </c>
      <c r="AH98" s="68">
        <v>5.394088</v>
      </c>
      <c r="AI98" s="69">
        <v>3.8122999999999997E-2</v>
      </c>
      <c r="AJ98" s="17"/>
      <c r="AK98" s="16"/>
    </row>
    <row r="99" spans="1:37" ht="15" customHeight="1" x14ac:dyDescent="0.45">
      <c r="A99" s="63" t="s">
        <v>184</v>
      </c>
      <c r="B99" s="67" t="s">
        <v>18</v>
      </c>
      <c r="C99" s="68">
        <v>2.6656010000000001</v>
      </c>
      <c r="D99" s="68">
        <v>2.7043789999999999</v>
      </c>
      <c r="E99" s="68">
        <v>2.7743220000000002</v>
      </c>
      <c r="F99" s="68">
        <v>2.8448889999999998</v>
      </c>
      <c r="G99" s="68">
        <v>2.9028149999999999</v>
      </c>
      <c r="H99" s="68">
        <v>2.9300290000000002</v>
      </c>
      <c r="I99" s="68">
        <v>3.0304350000000002</v>
      </c>
      <c r="J99" s="68">
        <v>3.127014</v>
      </c>
      <c r="K99" s="68">
        <v>3.240094</v>
      </c>
      <c r="L99" s="68">
        <v>3.3338770000000002</v>
      </c>
      <c r="M99" s="68">
        <v>3.4577010000000001</v>
      </c>
      <c r="N99" s="68">
        <v>3.6470060000000002</v>
      </c>
      <c r="O99" s="68">
        <v>3.7546599999999999</v>
      </c>
      <c r="P99" s="68">
        <v>3.8710239999999998</v>
      </c>
      <c r="Q99" s="68">
        <v>4.0262599999999997</v>
      </c>
      <c r="R99" s="68">
        <v>4.1787080000000003</v>
      </c>
      <c r="S99" s="68">
        <v>4.313313</v>
      </c>
      <c r="T99" s="68">
        <v>4.4601639999999998</v>
      </c>
      <c r="U99" s="68">
        <v>4.5725769999999999</v>
      </c>
      <c r="V99" s="68">
        <v>4.725333</v>
      </c>
      <c r="W99" s="68">
        <v>4.8949930000000004</v>
      </c>
      <c r="X99" s="68">
        <v>5.0215009999999998</v>
      </c>
      <c r="Y99" s="68">
        <v>5.1712470000000001</v>
      </c>
      <c r="Z99" s="68">
        <v>5.3707570000000002</v>
      </c>
      <c r="AA99" s="68">
        <v>5.5381150000000003</v>
      </c>
      <c r="AB99" s="68">
        <v>5.711087</v>
      </c>
      <c r="AC99" s="68">
        <v>5.9205449999999997</v>
      </c>
      <c r="AD99" s="68">
        <v>6.0792950000000001</v>
      </c>
      <c r="AE99" s="68">
        <v>6.333634</v>
      </c>
      <c r="AF99" s="68">
        <v>6.5638899999999998</v>
      </c>
      <c r="AG99" s="68">
        <v>6.784599</v>
      </c>
      <c r="AH99" s="68">
        <v>7.000985</v>
      </c>
      <c r="AI99" s="69">
        <v>3.1639E-2</v>
      </c>
      <c r="AJ99" s="17"/>
      <c r="AK99" s="16"/>
    </row>
    <row r="100" spans="1:37" ht="15" customHeight="1" x14ac:dyDescent="0.45">
      <c r="A100" s="63" t="s">
        <v>183</v>
      </c>
      <c r="B100" s="67" t="s">
        <v>19</v>
      </c>
      <c r="C100" s="68">
        <v>1.976542</v>
      </c>
      <c r="D100" s="68">
        <v>1.9982610000000001</v>
      </c>
      <c r="E100" s="68">
        <v>2.050351</v>
      </c>
      <c r="F100" s="68">
        <v>2.1319680000000001</v>
      </c>
      <c r="G100" s="68">
        <v>2.1996869999999999</v>
      </c>
      <c r="H100" s="68">
        <v>2.3103929999999999</v>
      </c>
      <c r="I100" s="68">
        <v>2.374072</v>
      </c>
      <c r="J100" s="68">
        <v>2.5023780000000002</v>
      </c>
      <c r="K100" s="68">
        <v>2.5669780000000002</v>
      </c>
      <c r="L100" s="68">
        <v>2.707945</v>
      </c>
      <c r="M100" s="68">
        <v>2.808605</v>
      </c>
      <c r="N100" s="68">
        <v>2.915994</v>
      </c>
      <c r="O100" s="68">
        <v>3.0442040000000001</v>
      </c>
      <c r="P100" s="68">
        <v>3.1436389999999999</v>
      </c>
      <c r="Q100" s="68">
        <v>3.2873640000000002</v>
      </c>
      <c r="R100" s="68">
        <v>3.4131230000000001</v>
      </c>
      <c r="S100" s="68">
        <v>3.5401600000000002</v>
      </c>
      <c r="T100" s="68">
        <v>3.6668769999999999</v>
      </c>
      <c r="U100" s="68">
        <v>3.7975400000000001</v>
      </c>
      <c r="V100" s="68">
        <v>3.9254180000000001</v>
      </c>
      <c r="W100" s="68">
        <v>4.0722579999999997</v>
      </c>
      <c r="X100" s="68">
        <v>4.1831820000000004</v>
      </c>
      <c r="Y100" s="68">
        <v>4.3341979999999998</v>
      </c>
      <c r="Z100" s="68">
        <v>4.5212760000000003</v>
      </c>
      <c r="AA100" s="68">
        <v>4.6733549999999999</v>
      </c>
      <c r="AB100" s="68">
        <v>4.838457</v>
      </c>
      <c r="AC100" s="68">
        <v>5.0564090000000004</v>
      </c>
      <c r="AD100" s="68">
        <v>5.1895870000000004</v>
      </c>
      <c r="AE100" s="68">
        <v>5.4232889999999996</v>
      </c>
      <c r="AF100" s="68">
        <v>5.6471609999999997</v>
      </c>
      <c r="AG100" s="68">
        <v>5.854228</v>
      </c>
      <c r="AH100" s="68">
        <v>6.023002</v>
      </c>
      <c r="AI100" s="69">
        <v>3.6596999999999998E-2</v>
      </c>
      <c r="AJ100" s="17"/>
      <c r="AK100" s="16"/>
    </row>
    <row r="101" spans="1:37" ht="15" customHeight="1" x14ac:dyDescent="0.45">
      <c r="A101" s="63" t="s">
        <v>182</v>
      </c>
      <c r="B101" s="67" t="s">
        <v>5</v>
      </c>
      <c r="C101" s="68">
        <v>3.0324309999999999</v>
      </c>
      <c r="D101" s="68">
        <v>3.0043989999999998</v>
      </c>
      <c r="E101" s="68">
        <v>3.0742180000000001</v>
      </c>
      <c r="F101" s="68">
        <v>3.180539</v>
      </c>
      <c r="G101" s="68">
        <v>3.2575530000000001</v>
      </c>
      <c r="H101" s="68">
        <v>3.3723869999999998</v>
      </c>
      <c r="I101" s="68">
        <v>3.4483980000000001</v>
      </c>
      <c r="J101" s="68">
        <v>3.5943770000000002</v>
      </c>
      <c r="K101" s="68">
        <v>3.6885789999999998</v>
      </c>
      <c r="L101" s="68">
        <v>3.8353969999999999</v>
      </c>
      <c r="M101" s="68">
        <v>3.9626220000000001</v>
      </c>
      <c r="N101" s="68">
        <v>4.1204919999999996</v>
      </c>
      <c r="O101" s="68">
        <v>4.2618580000000001</v>
      </c>
      <c r="P101" s="68">
        <v>4.3869049999999996</v>
      </c>
      <c r="Q101" s="68">
        <v>4.5554649999999999</v>
      </c>
      <c r="R101" s="68">
        <v>4.6917910000000003</v>
      </c>
      <c r="S101" s="68">
        <v>4.8379450000000004</v>
      </c>
      <c r="T101" s="68">
        <v>4.9942029999999997</v>
      </c>
      <c r="U101" s="68">
        <v>5.1396829999999998</v>
      </c>
      <c r="V101" s="68">
        <v>5.2973590000000002</v>
      </c>
      <c r="W101" s="68">
        <v>5.4649229999999998</v>
      </c>
      <c r="X101" s="68">
        <v>5.5862220000000002</v>
      </c>
      <c r="Y101" s="68">
        <v>5.7520160000000002</v>
      </c>
      <c r="Z101" s="68">
        <v>5.9719680000000004</v>
      </c>
      <c r="AA101" s="68">
        <v>6.1501409999999996</v>
      </c>
      <c r="AB101" s="68">
        <v>6.3395000000000001</v>
      </c>
      <c r="AC101" s="68">
        <v>6.5811630000000001</v>
      </c>
      <c r="AD101" s="68">
        <v>6.7410180000000004</v>
      </c>
      <c r="AE101" s="68">
        <v>6.973878</v>
      </c>
      <c r="AF101" s="68">
        <v>7.210763</v>
      </c>
      <c r="AG101" s="68">
        <v>7.4360210000000002</v>
      </c>
      <c r="AH101" s="68">
        <v>7.6601559999999997</v>
      </c>
      <c r="AI101" s="69">
        <v>3.0343999999999999E-2</v>
      </c>
      <c r="AJ101" s="17"/>
      <c r="AK101" s="16"/>
    </row>
    <row r="102" spans="1:37" ht="15" customHeight="1" x14ac:dyDescent="0.45">
      <c r="A102" s="63" t="s">
        <v>181</v>
      </c>
      <c r="B102" s="67" t="s">
        <v>180</v>
      </c>
      <c r="C102" s="72">
        <v>61.300182</v>
      </c>
      <c r="D102" s="72">
        <v>65.643226999999996</v>
      </c>
      <c r="E102" s="72">
        <v>67.779892000000004</v>
      </c>
      <c r="F102" s="72">
        <v>68.818473999999995</v>
      </c>
      <c r="G102" s="72">
        <v>63.631751999999999</v>
      </c>
      <c r="H102" s="72">
        <v>67.713584999999995</v>
      </c>
      <c r="I102" s="72">
        <v>71.586922000000001</v>
      </c>
      <c r="J102" s="72">
        <v>77.572952000000001</v>
      </c>
      <c r="K102" s="72">
        <v>85.144852</v>
      </c>
      <c r="L102" s="72">
        <v>89.729218000000003</v>
      </c>
      <c r="M102" s="72">
        <v>94.305488999999994</v>
      </c>
      <c r="N102" s="72">
        <v>92.658989000000005</v>
      </c>
      <c r="O102" s="72">
        <v>96.706588999999994</v>
      </c>
      <c r="P102" s="72">
        <v>99.460648000000006</v>
      </c>
      <c r="Q102" s="72">
        <v>103.898178</v>
      </c>
      <c r="R102" s="72">
        <v>107.31951100000001</v>
      </c>
      <c r="S102" s="72">
        <v>115.414024</v>
      </c>
      <c r="T102" s="72">
        <v>121.84375</v>
      </c>
      <c r="U102" s="72">
        <v>125.57547</v>
      </c>
      <c r="V102" s="72">
        <v>133.360962</v>
      </c>
      <c r="W102" s="72">
        <v>138.10884100000001</v>
      </c>
      <c r="X102" s="72">
        <v>143.217163</v>
      </c>
      <c r="Y102" s="72">
        <v>147.663116</v>
      </c>
      <c r="Z102" s="72">
        <v>151.63415499999999</v>
      </c>
      <c r="AA102" s="72">
        <v>161.201447</v>
      </c>
      <c r="AB102" s="72">
        <v>167.51144400000001</v>
      </c>
      <c r="AC102" s="72">
        <v>171.621689</v>
      </c>
      <c r="AD102" s="72">
        <v>182.57801799999999</v>
      </c>
      <c r="AE102" s="72">
        <v>190.156845</v>
      </c>
      <c r="AF102" s="72">
        <v>197.337906</v>
      </c>
      <c r="AG102" s="72">
        <v>204.71580499999999</v>
      </c>
      <c r="AH102" s="72">
        <v>204.29333500000001</v>
      </c>
      <c r="AI102" s="69">
        <v>3.9594999999999998E-2</v>
      </c>
      <c r="AJ102" s="17"/>
      <c r="AK102" s="16"/>
    </row>
    <row r="103" spans="1:37" ht="15" customHeight="1" x14ac:dyDescent="0.35">
      <c r="A103" s="63" t="s">
        <v>179</v>
      </c>
      <c r="B103" s="66" t="s">
        <v>178</v>
      </c>
      <c r="C103" s="70">
        <v>2.366549</v>
      </c>
      <c r="D103" s="70">
        <v>2.3518180000000002</v>
      </c>
      <c r="E103" s="70">
        <v>2.4071929999999999</v>
      </c>
      <c r="F103" s="70">
        <v>2.479009</v>
      </c>
      <c r="G103" s="70">
        <v>2.5244599999999999</v>
      </c>
      <c r="H103" s="70">
        <v>2.5776159999999999</v>
      </c>
      <c r="I103" s="70">
        <v>2.658264</v>
      </c>
      <c r="J103" s="70">
        <v>2.7620149999999999</v>
      </c>
      <c r="K103" s="70">
        <v>2.8501159999999999</v>
      </c>
      <c r="L103" s="70">
        <v>2.9453960000000001</v>
      </c>
      <c r="M103" s="70">
        <v>3.043364</v>
      </c>
      <c r="N103" s="70">
        <v>3.1703939999999999</v>
      </c>
      <c r="O103" s="70">
        <v>3.2648239999999999</v>
      </c>
      <c r="P103" s="70">
        <v>3.3575840000000001</v>
      </c>
      <c r="Q103" s="70">
        <v>3.4866130000000002</v>
      </c>
      <c r="R103" s="70">
        <v>3.6050469999999999</v>
      </c>
      <c r="S103" s="70">
        <v>3.7189939999999999</v>
      </c>
      <c r="T103" s="70">
        <v>3.8434979999999999</v>
      </c>
      <c r="U103" s="70">
        <v>3.9493520000000002</v>
      </c>
      <c r="V103" s="70">
        <v>4.0776510000000004</v>
      </c>
      <c r="W103" s="70">
        <v>4.2156609999999999</v>
      </c>
      <c r="X103" s="70">
        <v>4.3210230000000003</v>
      </c>
      <c r="Y103" s="70">
        <v>4.450628</v>
      </c>
      <c r="Z103" s="70">
        <v>4.6223179999999999</v>
      </c>
      <c r="AA103" s="70">
        <v>4.7667710000000003</v>
      </c>
      <c r="AB103" s="70">
        <v>4.9177559999999998</v>
      </c>
      <c r="AC103" s="70">
        <v>5.1010900000000001</v>
      </c>
      <c r="AD103" s="70">
        <v>5.2370789999999996</v>
      </c>
      <c r="AE103" s="70">
        <v>5.4478390000000001</v>
      </c>
      <c r="AF103" s="70">
        <v>5.6464119999999998</v>
      </c>
      <c r="AG103" s="70">
        <v>5.8332639999999998</v>
      </c>
      <c r="AH103" s="70">
        <v>6.0122609999999996</v>
      </c>
      <c r="AI103" s="71">
        <v>3.0533000000000001E-2</v>
      </c>
      <c r="AJ103" s="56"/>
      <c r="AK103" s="57"/>
    </row>
    <row r="104" spans="1:37" ht="15" customHeight="1" thickBot="1" x14ac:dyDescent="0.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</row>
    <row r="105" spans="1:37" ht="15" customHeight="1" x14ac:dyDescent="0.35">
      <c r="A105" s="60"/>
      <c r="B105" s="348" t="s">
        <v>177</v>
      </c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348"/>
      <c r="AB105" s="348"/>
      <c r="AC105" s="348"/>
      <c r="AD105" s="348"/>
      <c r="AE105" s="348"/>
      <c r="AF105" s="348"/>
      <c r="AG105" s="348"/>
      <c r="AH105" s="348"/>
      <c r="AI105" s="348"/>
      <c r="AJ105" s="59"/>
      <c r="AK105" s="59"/>
    </row>
    <row r="106" spans="1:37" ht="15" customHeight="1" x14ac:dyDescent="0.35">
      <c r="A106" s="60"/>
      <c r="B106" s="73" t="s">
        <v>176</v>
      </c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</row>
    <row r="107" spans="1:37" ht="15" customHeight="1" x14ac:dyDescent="0.35">
      <c r="A107" s="60"/>
      <c r="B107" s="73" t="s">
        <v>175</v>
      </c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7" ht="15" customHeight="1" x14ac:dyDescent="0.35">
      <c r="A108" s="60"/>
      <c r="B108" s="73" t="s">
        <v>174</v>
      </c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</row>
    <row r="109" spans="1:37" ht="15" customHeight="1" x14ac:dyDescent="0.35">
      <c r="A109" s="60"/>
      <c r="B109" s="73" t="s">
        <v>34</v>
      </c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</row>
    <row r="110" spans="1:37" ht="15" customHeight="1" x14ac:dyDescent="0.35">
      <c r="A110" s="60"/>
      <c r="B110" s="73" t="s">
        <v>173</v>
      </c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</row>
    <row r="111" spans="1:37" ht="15" customHeight="1" x14ac:dyDescent="0.35">
      <c r="A111" s="60"/>
      <c r="B111" s="73" t="s">
        <v>36</v>
      </c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</row>
    <row r="112" spans="1:37" ht="15" customHeight="1" x14ac:dyDescent="0.35">
      <c r="A112" s="60"/>
      <c r="B112" s="73" t="s">
        <v>172</v>
      </c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</row>
    <row r="113" spans="2:2" ht="15" customHeight="1" x14ac:dyDescent="0.35">
      <c r="B113" s="73" t="s">
        <v>171</v>
      </c>
    </row>
    <row r="114" spans="2:2" ht="15" customHeight="1" x14ac:dyDescent="0.35">
      <c r="B114" s="73" t="s">
        <v>286</v>
      </c>
    </row>
    <row r="115" spans="2:2" ht="15" customHeight="1" x14ac:dyDescent="0.35">
      <c r="B115" s="73" t="s">
        <v>287</v>
      </c>
    </row>
    <row r="116" spans="2:2" ht="15" customHeight="1" x14ac:dyDescent="0.35">
      <c r="B116" s="58"/>
    </row>
    <row r="117" spans="2:2" ht="15" customHeight="1" x14ac:dyDescent="0.35">
      <c r="B117" s="58"/>
    </row>
    <row r="118" spans="2:2" ht="15" customHeight="1" x14ac:dyDescent="0.35">
      <c r="B118" s="58"/>
    </row>
    <row r="119" spans="2:2" ht="15" customHeight="1" x14ac:dyDescent="0.35">
      <c r="B119" s="58"/>
    </row>
    <row r="120" spans="2:2" ht="15" customHeight="1" x14ac:dyDescent="0.35">
      <c r="B120" s="58"/>
    </row>
    <row r="121" spans="2:2" ht="15" customHeight="1" x14ac:dyDescent="0.35">
      <c r="B121" s="58"/>
    </row>
    <row r="122" spans="2:2" ht="15" customHeight="1" x14ac:dyDescent="0.35">
      <c r="B122" s="58"/>
    </row>
    <row r="123" spans="2:2" ht="15" customHeight="1" x14ac:dyDescent="0.35">
      <c r="B123" s="58"/>
    </row>
    <row r="124" spans="2:2" ht="15" customHeight="1" x14ac:dyDescent="0.35">
      <c r="B124" s="58"/>
    </row>
  </sheetData>
  <mergeCells count="1">
    <mergeCell ref="B105:AI105"/>
  </mergeCells>
  <pageMargins left="0.75" right="0.75" top="1" bottom="1" header="0.5" footer="0.5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J217"/>
  <sheetViews>
    <sheetView workbookViewId="0">
      <selection activeCell="B133" sqref="B133"/>
    </sheetView>
    <sheetView topLeftCell="A10" workbookViewId="1"/>
  </sheetViews>
  <sheetFormatPr defaultRowHeight="14.25" x14ac:dyDescent="0.45"/>
  <cols>
    <col min="1" max="1" width="25.265625" customWidth="1"/>
    <col min="2" max="34" width="18.73046875" customWidth="1"/>
    <col min="35" max="35" width="18.73046875" style="287" customWidth="1"/>
  </cols>
  <sheetData>
    <row r="1" spans="1:36" s="11" customFormat="1" x14ac:dyDescent="0.45">
      <c r="A1" s="12" t="s">
        <v>1214</v>
      </c>
      <c r="AI1" s="287"/>
    </row>
    <row r="2" spans="1:36" s="11" customFormat="1" x14ac:dyDescent="0.45">
      <c r="AI2" s="287"/>
    </row>
    <row r="3" spans="1:36" s="274" customFormat="1" x14ac:dyDescent="0.45">
      <c r="A3" s="274" t="s">
        <v>167</v>
      </c>
      <c r="AI3" s="280"/>
    </row>
    <row r="4" spans="1:36" x14ac:dyDescent="0.45">
      <c r="A4" s="12" t="s">
        <v>269</v>
      </c>
      <c r="B4" s="12">
        <v>2017</v>
      </c>
      <c r="C4" s="12">
        <v>2018</v>
      </c>
      <c r="D4" s="12">
        <v>2019</v>
      </c>
      <c r="E4" s="12">
        <v>2020</v>
      </c>
      <c r="F4" s="12">
        <v>2021</v>
      </c>
      <c r="G4" s="12">
        <v>2022</v>
      </c>
      <c r="H4" s="12">
        <v>2023</v>
      </c>
      <c r="I4" s="12">
        <v>2024</v>
      </c>
      <c r="J4" s="12">
        <v>2025</v>
      </c>
      <c r="K4" s="12">
        <v>2026</v>
      </c>
      <c r="L4" s="12">
        <v>2027</v>
      </c>
      <c r="M4" s="12">
        <v>2028</v>
      </c>
      <c r="N4" s="12">
        <v>2029</v>
      </c>
      <c r="O4" s="12">
        <v>2030</v>
      </c>
      <c r="P4" s="12">
        <v>2031</v>
      </c>
      <c r="Q4" s="12">
        <v>2032</v>
      </c>
      <c r="R4" s="12">
        <v>2033</v>
      </c>
      <c r="S4" s="12">
        <v>2034</v>
      </c>
      <c r="T4" s="12">
        <v>2035</v>
      </c>
      <c r="U4" s="12">
        <v>2036</v>
      </c>
      <c r="V4" s="12">
        <v>2037</v>
      </c>
      <c r="W4" s="12">
        <v>2038</v>
      </c>
      <c r="X4" s="12">
        <v>2039</v>
      </c>
      <c r="Y4" s="12">
        <v>2040</v>
      </c>
      <c r="Z4" s="12">
        <v>2041</v>
      </c>
      <c r="AA4" s="12">
        <v>2042</v>
      </c>
      <c r="AB4" s="12">
        <v>2043</v>
      </c>
      <c r="AC4" s="12">
        <v>2044</v>
      </c>
      <c r="AD4" s="12">
        <v>2045</v>
      </c>
      <c r="AE4" s="12">
        <v>2046</v>
      </c>
      <c r="AF4" s="12">
        <v>2047</v>
      </c>
      <c r="AG4" s="12">
        <v>2048</v>
      </c>
      <c r="AH4" s="12">
        <v>2049</v>
      </c>
      <c r="AI4" s="281">
        <v>2050</v>
      </c>
    </row>
    <row r="5" spans="1:36" x14ac:dyDescent="0.45">
      <c r="A5" s="12" t="s">
        <v>270</v>
      </c>
      <c r="B5" s="277">
        <f>'Start Year Prices'!B2</f>
        <v>1.9221358265904903E-5</v>
      </c>
      <c r="C5" s="282">
        <f>B5</f>
        <v>1.9221358265904903E-5</v>
      </c>
      <c r="D5" s="4">
        <f>$B5*('AEO Table 3'!C$46/'AEO Table 3'!$C$46)</f>
        <v>1.9221358265904903E-5</v>
      </c>
      <c r="E5" s="4">
        <f>$B5*('AEO Table 3'!D$46/'AEO Table 3'!$C$46)</f>
        <v>1.9602895001408576E-5</v>
      </c>
      <c r="F5" s="4">
        <f>$B5*('AEO Table 3'!E$46/'AEO Table 3'!$C$46)</f>
        <v>1.9637580159181643E-5</v>
      </c>
      <c r="G5" s="4">
        <f>$B5*('AEO Table 3'!F$46/'AEO Table 3'!$C$46)</f>
        <v>1.9863033684706543E-5</v>
      </c>
      <c r="H5" s="4">
        <f>$B5*('AEO Table 3'!G$46/'AEO Table 3'!$C$46)</f>
        <v>2.0175200104664093E-5</v>
      </c>
      <c r="I5" s="4">
        <f>$B5*('AEO Table 3'!H$46/'AEO Table 3'!$C$46)</f>
        <v>2.045846222647743E-5</v>
      </c>
      <c r="J5" s="4">
        <f>$B5*('AEO Table 3'!I$46/'AEO Table 3'!$C$46)</f>
        <v>2.0892026698640697E-5</v>
      </c>
      <c r="K5" s="4">
        <f>$B5*('AEO Table 3'!J$46/'AEO Table 3'!$C$46)</f>
        <v>2.1250439995629E-5</v>
      </c>
      <c r="L5" s="4">
        <f>$B5*('AEO Table 3'!K$46/'AEO Table 3'!$C$46)</f>
        <v>2.1406523205607777E-5</v>
      </c>
      <c r="M5" s="4">
        <f>$B5*('AEO Table 3'!L$46/'AEO Table 3'!$C$46)</f>
        <v>2.1377618907463557E-5</v>
      </c>
      <c r="N5" s="4">
        <f>$B5*('AEO Table 3'!M$46/'AEO Table 3'!$C$46)</f>
        <v>2.1302467732288593E-5</v>
      </c>
      <c r="O5" s="4">
        <f>$B5*('AEO Table 3'!N$46/'AEO Table 3'!$C$46)</f>
        <v>2.1215754837855937E-5</v>
      </c>
      <c r="P5" s="4">
        <f>$B5*('AEO Table 3'!O$46/'AEO Table 3'!$C$46)</f>
        <v>2.118685053971172E-5</v>
      </c>
      <c r="Q5" s="4">
        <f>$B5*('AEO Table 3'!P$46/'AEO Table 3'!$C$46)</f>
        <v>2.1175288820454037E-5</v>
      </c>
      <c r="R5" s="4">
        <f>$B5*('AEO Table 3'!Q$46/'AEO Table 3'!$C$46)</f>
        <v>2.1290906013030903E-5</v>
      </c>
      <c r="S5" s="4">
        <f>$B5*('AEO Table 3'!R$46/'AEO Table 3'!$C$46)</f>
        <v>2.133715289006165E-5</v>
      </c>
      <c r="T5" s="4">
        <f>$B5*('AEO Table 3'!S$46/'AEO Table 3'!$C$46)</f>
        <v>2.114060366268097E-5</v>
      </c>
      <c r="U5" s="4">
        <f>$B5*('AEO Table 3'!T$46/'AEO Table 3'!$C$46)</f>
        <v>2.0984520452702193E-5</v>
      </c>
      <c r="V5" s="4">
        <f>$B5*('AEO Table 3'!U$46/'AEO Table 3'!$C$46)</f>
        <v>2.0892026698640697E-5</v>
      </c>
      <c r="W5" s="4">
        <f>$B5*('AEO Table 3'!V$46/'AEO Table 3'!$C$46)</f>
        <v>2.082843724272342E-5</v>
      </c>
      <c r="X5" s="4">
        <f>$B5*('AEO Table 3'!W$46/'AEO Table 3'!$C$46)</f>
        <v>2.0712820050146543E-5</v>
      </c>
      <c r="Y5" s="4">
        <f>$B5*('AEO Table 3'!X$46/'AEO Table 3'!$C$46)</f>
        <v>2.0585641138311987E-5</v>
      </c>
      <c r="Z5" s="4">
        <f>$B5*('AEO Table 3'!Y$46/'AEO Table 3'!$C$46)</f>
        <v>2.047580480536396E-5</v>
      </c>
      <c r="AA5" s="4">
        <f>$B5*('AEO Table 3'!Z$46/'AEO Table 3'!$C$46)</f>
        <v>2.037753019167362E-5</v>
      </c>
      <c r="AB5" s="4">
        <f>$B5*('AEO Table 3'!AA$46/'AEO Table 3'!$C$46)</f>
        <v>2.022144698169484E-5</v>
      </c>
      <c r="AC5" s="4">
        <f>$B5*('AEO Table 3'!AB$46/'AEO Table 3'!$C$46)</f>
        <v>2.0123172368004503E-5</v>
      </c>
      <c r="AD5" s="4">
        <f>$B5*('AEO Table 3'!AC$46/'AEO Table 3'!$C$46)</f>
        <v>2.0048021192829537E-5</v>
      </c>
      <c r="AE5" s="4">
        <f>$B5*('AEO Table 3'!AD$46/'AEO Table 3'!$C$46)</f>
        <v>1.9972870017654567E-5</v>
      </c>
      <c r="AF5" s="4">
        <f>$B5*('AEO Table 3'!AE$46/'AEO Table 3'!$C$46)</f>
        <v>1.9897718842479603E-5</v>
      </c>
      <c r="AG5" s="4">
        <f>$B5*('AEO Table 3'!AF$46/'AEO Table 3'!$C$46)</f>
        <v>1.9805225088418103E-5</v>
      </c>
      <c r="AH5" s="4">
        <f>$B5*('AEO Table 3'!AG$46/'AEO Table 3'!$C$46)</f>
        <v>1.9660703597697013E-5</v>
      </c>
      <c r="AI5" s="288">
        <f>$B5*('AEO Table 3'!AH$46/'AEO Table 3'!$C$46)</f>
        <v>1.9527743826233613E-5</v>
      </c>
    </row>
    <row r="6" spans="1:36" x14ac:dyDescent="0.45">
      <c r="A6" s="12" t="s">
        <v>271</v>
      </c>
      <c r="B6" s="278">
        <v>0</v>
      </c>
      <c r="C6" s="283">
        <f t="shared" ref="C6:C12" si="0">B6</f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6" x14ac:dyDescent="0.45">
      <c r="A7" s="12" t="s">
        <v>272</v>
      </c>
      <c r="B7" s="279">
        <f>'Start Year Prices'!D2</f>
        <v>1.6337193137643075E-5</v>
      </c>
      <c r="C7" s="284">
        <f t="shared" si="0"/>
        <v>1.6337193137643075E-5</v>
      </c>
      <c r="D7" s="4">
        <f>$B7*('AEO Table 3'!C$19/'AEO Table 3'!$D$19)</f>
        <v>1.6553043748875357E-5</v>
      </c>
      <c r="E7" s="4">
        <f>$B7*('AEO Table 3'!D$19/'AEO Table 3'!$D$19)</f>
        <v>1.6337193137643075E-5</v>
      </c>
      <c r="F7" s="4">
        <f>$B7*('AEO Table 3'!E$19/'AEO Table 3'!$D$19)</f>
        <v>1.6422634004589188E-5</v>
      </c>
      <c r="G7" s="4">
        <f>$B7*('AEO Table 3'!F$19/'AEO Table 3'!$D$19)</f>
        <v>1.6445118443259215E-5</v>
      </c>
      <c r="H7" s="4">
        <f>$B7*('AEO Table 3'!G$19/'AEO Table 3'!$D$19)</f>
        <v>1.6535056197939331E-5</v>
      </c>
      <c r="I7" s="4">
        <f>$B7*('AEO Table 3'!H$19/'AEO Table 3'!$D$19)</f>
        <v>1.6710434819565557E-5</v>
      </c>
      <c r="J7" s="4">
        <f>$B7*('AEO Table 3'!I$19/'AEO Table 3'!$D$19)</f>
        <v>1.6948769869467863E-5</v>
      </c>
      <c r="K7" s="4">
        <f>$B7*('AEO Table 3'!J$19/'AEO Table 3'!$D$19)</f>
        <v>1.7164620480700145E-5</v>
      </c>
      <c r="L7" s="4">
        <f>$B7*('AEO Table 3'!K$19/'AEO Table 3'!$D$19)</f>
        <v>1.7281539561784296E-5</v>
      </c>
      <c r="M7" s="4">
        <f>$B7*('AEO Table 3'!L$19/'AEO Table 3'!$D$19)</f>
        <v>1.7259055123114269E-5</v>
      </c>
      <c r="N7" s="4">
        <f>$B7*('AEO Table 3'!M$19/'AEO Table 3'!$D$19)</f>
        <v>1.7200595582572187E-5</v>
      </c>
      <c r="O7" s="4">
        <f>$B7*('AEO Table 3'!N$19/'AEO Table 3'!$D$19)</f>
        <v>1.7209589358040202E-5</v>
      </c>
      <c r="P7" s="4">
        <f>$B7*('AEO Table 3'!O$19/'AEO Table 3'!$D$19)</f>
        <v>1.7173614256168153E-5</v>
      </c>
      <c r="Q7" s="4">
        <f>$B7*('AEO Table 3'!P$19/'AEO Table 3'!$D$19)</f>
        <v>1.7133142266562104E-5</v>
      </c>
      <c r="R7" s="4">
        <f>$B7*('AEO Table 3'!Q$19/'AEO Table 3'!$D$19)</f>
        <v>1.7191601807104176E-5</v>
      </c>
      <c r="S7" s="4">
        <f>$B7*('AEO Table 3'!R$19/'AEO Table 3'!$D$19)</f>
        <v>1.7214086245774206E-5</v>
      </c>
      <c r="T7" s="4">
        <f>$B7*('AEO Table 3'!S$19/'AEO Table 3'!$D$19)</f>
        <v>1.7133142266562104E-5</v>
      </c>
      <c r="U7" s="4">
        <f>$B7*('AEO Table 3'!T$19/'AEO Table 3'!$D$19)</f>
        <v>1.708367650148804E-5</v>
      </c>
      <c r="V7" s="4">
        <f>$B7*('AEO Table 3'!U$19/'AEO Table 3'!$D$19)</f>
        <v>1.7029713848679968E-5</v>
      </c>
      <c r="W7" s="4">
        <f>$B7*('AEO Table 3'!V$19/'AEO Table 3'!$D$19)</f>
        <v>1.7047701399615991E-5</v>
      </c>
      <c r="X7" s="4">
        <f>$B7*('AEO Table 3'!W$19/'AEO Table 3'!$D$19)</f>
        <v>1.6998235634541927E-5</v>
      </c>
      <c r="Y7" s="4">
        <f>$B7*('AEO Table 3'!X$19/'AEO Table 3'!$D$19)</f>
        <v>1.6926285430797836E-5</v>
      </c>
      <c r="Z7" s="4">
        <f>$B7*('AEO Table 3'!Y$19/'AEO Table 3'!$D$19)</f>
        <v>1.6894807216659798E-5</v>
      </c>
      <c r="AA7" s="4">
        <f>$B7*('AEO Table 3'!Z$19/'AEO Table 3'!$D$19)</f>
        <v>1.6845341451585731E-5</v>
      </c>
      <c r="AB7" s="4">
        <f>$B7*('AEO Table 3'!AA$19/'AEO Table 3'!$D$19)</f>
        <v>1.6800372574245674E-5</v>
      </c>
      <c r="AC7" s="4">
        <f>$B7*('AEO Table 3'!AB$19/'AEO Table 3'!$D$19)</f>
        <v>1.679587568651167E-5</v>
      </c>
      <c r="AD7" s="4">
        <f>$B7*('AEO Table 3'!AC$19/'AEO Table 3'!$D$19)</f>
        <v>1.6764397472373629E-5</v>
      </c>
      <c r="AE7" s="4">
        <f>$B7*('AEO Table 3'!AD$19/'AEO Table 3'!$D$19)</f>
        <v>1.6710434819565557E-5</v>
      </c>
      <c r="AF7" s="4">
        <f>$B7*('AEO Table 3'!AE$19/'AEO Table 3'!$D$19)</f>
        <v>1.6701441044097546E-5</v>
      </c>
      <c r="AG7" s="4">
        <f>$B7*('AEO Table 3'!AF$19/'AEO Table 3'!$D$19)</f>
        <v>1.6651975279023485E-5</v>
      </c>
      <c r="AH7" s="4">
        <f>$B7*('AEO Table 3'!AG$19/'AEO Table 3'!$D$19)</f>
        <v>1.6562037524343365E-5</v>
      </c>
      <c r="AI7" s="288">
        <f>$B7*('AEO Table 3'!AH$19/'AEO Table 3'!$D$19)</f>
        <v>1.6494584208333279E-5</v>
      </c>
    </row>
    <row r="8" spans="1:36" x14ac:dyDescent="0.45">
      <c r="A8" s="12" t="s">
        <v>273</v>
      </c>
      <c r="B8" s="279">
        <f>'Start Year Prices'!E2</f>
        <v>3.0604196638778218E-5</v>
      </c>
      <c r="C8" s="284">
        <f t="shared" si="0"/>
        <v>3.0604196638778218E-5</v>
      </c>
      <c r="D8" s="4">
        <f>$B8*('AEO Table 3'!C$26/'AEO Table 3'!$D$26)</f>
        <v>3.1221951766165864E-5</v>
      </c>
      <c r="E8" s="4">
        <f>$B8*('AEO Table 3'!D$26/'AEO Table 3'!$D$26)</f>
        <v>3.0604196638778218E-5</v>
      </c>
      <c r="F8" s="4">
        <f>$B8*('AEO Table 3'!E$26/'AEO Table 3'!$D$26)</f>
        <v>3.0300382641702328E-5</v>
      </c>
      <c r="G8" s="4">
        <f>$B8*('AEO Table 3'!F$26/'AEO Table 3'!$D$26)</f>
        <v>3.0249746975523016E-5</v>
      </c>
      <c r="H8" s="4">
        <f>$B8*('AEO Table 3'!G$26/'AEO Table 3'!$D$26)</f>
        <v>3.0219365575815422E-5</v>
      </c>
      <c r="I8" s="4">
        <f>$B8*('AEO Table 3'!H$26/'AEO Table 3'!$D$26)</f>
        <v>3.0391526840825097E-5</v>
      </c>
      <c r="J8" s="4">
        <f>$B8*('AEO Table 3'!I$26/'AEO Table 3'!$D$26)</f>
        <v>3.0826993569967205E-5</v>
      </c>
      <c r="K8" s="4">
        <f>$B8*('AEO Table 3'!J$26/'AEO Table 3'!$D$26)</f>
        <v>3.1201697499694139E-5</v>
      </c>
      <c r="L8" s="4">
        <f>$B8*('AEO Table 3'!K$26/'AEO Table 3'!$D$26)</f>
        <v>3.1333350231760368E-5</v>
      </c>
      <c r="M8" s="4">
        <f>$B8*('AEO Table 3'!L$26/'AEO Table 3'!$D$26)</f>
        <v>3.1140934700278965E-5</v>
      </c>
      <c r="N8" s="4">
        <f>$B8*('AEO Table 3'!M$26/'AEO Table 3'!$D$26)</f>
        <v>3.0877629236146521E-5</v>
      </c>
      <c r="O8" s="4">
        <f>$B8*('AEO Table 3'!N$26/'AEO Table 3'!$D$26)</f>
        <v>3.0816866436731346E-5</v>
      </c>
      <c r="P8" s="4">
        <f>$B8*('AEO Table 3'!O$26/'AEO Table 3'!$D$26)</f>
        <v>3.0634578038485809E-5</v>
      </c>
      <c r="Q8" s="4">
        <f>$B8*('AEO Table 3'!P$26/'AEO Table 3'!$D$26)</f>
        <v>3.0381399707589231E-5</v>
      </c>
      <c r="R8" s="4">
        <f>$B8*('AEO Table 3'!Q$26/'AEO Table 3'!$D$26)</f>
        <v>3.0472543906712E-5</v>
      </c>
      <c r="S8" s="4">
        <f>$B8*('AEO Table 3'!R$26/'AEO Table 3'!$D$26)</f>
        <v>3.0452289640240275E-5</v>
      </c>
      <c r="T8" s="4">
        <f>$B8*('AEO Table 3'!S$26/'AEO Table 3'!$D$26)</f>
        <v>3.0209238442579556E-5</v>
      </c>
      <c r="U8" s="4">
        <f>$B8*('AEO Table 3'!T$26/'AEO Table 3'!$D$26)</f>
        <v>3.0077585710513337E-5</v>
      </c>
      <c r="V8" s="4">
        <f>$B8*('AEO Table 3'!U$26/'AEO Table 3'!$D$26)</f>
        <v>2.9915551578739528E-5</v>
      </c>
      <c r="W8" s="4">
        <f>$B8*('AEO Table 3'!V$26/'AEO Table 3'!$D$26)</f>
        <v>2.9966187244918847E-5</v>
      </c>
      <c r="X8" s="4">
        <f>$B8*('AEO Table 3'!W$26/'AEO Table 3'!$D$26)</f>
        <v>2.9834534512852629E-5</v>
      </c>
      <c r="Y8" s="4">
        <f>$B8*('AEO Table 3'!X$26/'AEO Table 3'!$D$26)</f>
        <v>2.9611737581663635E-5</v>
      </c>
      <c r="Z8" s="4">
        <f>$B8*('AEO Table 3'!Y$26/'AEO Table 3'!$D$26)</f>
        <v>2.955097478224846E-5</v>
      </c>
      <c r="AA8" s="4">
        <f>$B8*('AEO Table 3'!Z$26/'AEO Table 3'!$D$26)</f>
        <v>2.9469957716361557E-5</v>
      </c>
      <c r="AB8" s="4">
        <f>$B8*('AEO Table 3'!AA$26/'AEO Table 3'!$D$26)</f>
        <v>2.9307923584587745E-5</v>
      </c>
      <c r="AC8" s="4">
        <f>$B8*('AEO Table 3'!AB$26/'AEO Table 3'!$D$26)</f>
        <v>2.928766931811602E-5</v>
      </c>
      <c r="AD8" s="4">
        <f>$B8*('AEO Table 3'!AC$26/'AEO Table 3'!$D$26)</f>
        <v>2.9186397985757388E-5</v>
      </c>
      <c r="AE8" s="4">
        <f>$B8*('AEO Table 3'!AD$26/'AEO Table 3'!$D$26)</f>
        <v>2.905474525369117E-5</v>
      </c>
      <c r="AF8" s="4">
        <f>$B8*('AEO Table 3'!AE$26/'AEO Table 3'!$D$26)</f>
        <v>2.9044618120455304E-5</v>
      </c>
      <c r="AG8" s="4">
        <f>$B8*('AEO Table 3'!AF$26/'AEO Table 3'!$D$26)</f>
        <v>2.8923092521624948E-5</v>
      </c>
      <c r="AH8" s="4">
        <f>$B8*('AEO Table 3'!AG$26/'AEO Table 3'!$D$26)</f>
        <v>2.8750931256615276E-5</v>
      </c>
      <c r="AI8" s="288">
        <f>$B8*('AEO Table 3'!AH$26/'AEO Table 3'!$D$26)</f>
        <v>2.862940565778492E-5</v>
      </c>
    </row>
    <row r="9" spans="1:36" x14ac:dyDescent="0.45">
      <c r="A9" s="12" t="s">
        <v>274</v>
      </c>
      <c r="B9" s="279">
        <f>'Start Year Prices'!F2</f>
        <v>2.5071807112885997E-5</v>
      </c>
      <c r="C9" s="284">
        <f t="shared" si="0"/>
        <v>2.5071807112885997E-5</v>
      </c>
      <c r="D9" s="4">
        <f>$B9*('AEO Table 3'!C$36/'AEO Table 3'!$D$36)</f>
        <v>2.5680838864616017E-5</v>
      </c>
      <c r="E9" s="4">
        <f>$B9*('AEO Table 3'!D$36/'AEO Table 3'!$D$36)</f>
        <v>2.5071807112885997E-5</v>
      </c>
      <c r="F9" s="4">
        <f>$B9*('AEO Table 3'!E$36/'AEO Table 3'!$D$36)</f>
        <v>2.4209012131268458E-5</v>
      </c>
      <c r="G9" s="4">
        <f>$B9*('AEO Table 3'!F$36/'AEO Table 3'!$D$36)</f>
        <v>2.4145571323796584E-5</v>
      </c>
      <c r="H9" s="4">
        <f>$B9*('AEO Table 3'!G$36/'AEO Table 3'!$D$36)</f>
        <v>2.4031377870347206E-5</v>
      </c>
      <c r="I9" s="4">
        <f>$B9*('AEO Table 3'!H$36/'AEO Table 3'!$D$36)</f>
        <v>2.4107506839313457E-5</v>
      </c>
      <c r="J9" s="4">
        <f>$B9*('AEO Table 3'!I$36/'AEO Table 3'!$D$36)</f>
        <v>2.4475463522650345E-5</v>
      </c>
      <c r="K9" s="4">
        <f>$B9*('AEO Table 3'!J$36/'AEO Table 3'!$D$36)</f>
        <v>2.4754603075526611E-5</v>
      </c>
      <c r="L9" s="4">
        <f>$B9*('AEO Table 3'!K$36/'AEO Table 3'!$D$36)</f>
        <v>2.4856108367481611E-5</v>
      </c>
      <c r="M9" s="4">
        <f>$B9*('AEO Table 3'!L$36/'AEO Table 3'!$D$36)</f>
        <v>2.4754603075526611E-5</v>
      </c>
      <c r="N9" s="4">
        <f>$B9*('AEO Table 3'!M$36/'AEO Table 3'!$D$36)</f>
        <v>2.4615033299088476E-5</v>
      </c>
      <c r="O9" s="4">
        <f>$B9*('AEO Table 3'!N$36/'AEO Table 3'!$D$36)</f>
        <v>2.4437399038167221E-5</v>
      </c>
      <c r="P9" s="4">
        <f>$B9*('AEO Table 3'!O$36/'AEO Table 3'!$D$36)</f>
        <v>2.4297829261729087E-5</v>
      </c>
      <c r="Q9" s="4">
        <f>$B9*('AEO Table 3'!P$36/'AEO Table 3'!$D$36)</f>
        <v>2.4183635808279708E-5</v>
      </c>
      <c r="R9" s="4">
        <f>$B9*('AEO Table 3'!Q$36/'AEO Table 3'!$D$36)</f>
        <v>2.4234388454257214E-5</v>
      </c>
      <c r="S9" s="4">
        <f>$B9*('AEO Table 3'!R$36/'AEO Table 3'!$D$36)</f>
        <v>2.4234388454257214E-5</v>
      </c>
      <c r="T9" s="4">
        <f>$B9*('AEO Table 3'!S$36/'AEO Table 3'!$D$36)</f>
        <v>2.4094818677819079E-5</v>
      </c>
      <c r="U9" s="4">
        <f>$B9*('AEO Table 3'!T$36/'AEO Table 3'!$D$36)</f>
        <v>2.4006001547358453E-5</v>
      </c>
      <c r="V9" s="4">
        <f>$B9*('AEO Table 3'!U$36/'AEO Table 3'!$D$36)</f>
        <v>2.3942560739886577E-5</v>
      </c>
      <c r="W9" s="4">
        <f>$B9*('AEO Table 3'!V$36/'AEO Table 3'!$D$36)</f>
        <v>2.3955248901380951E-5</v>
      </c>
      <c r="X9" s="4">
        <f>$B9*('AEO Table 3'!W$36/'AEO Table 3'!$D$36)</f>
        <v>2.3866431770920319E-5</v>
      </c>
      <c r="Y9" s="4">
        <f>$B9*('AEO Table 3'!X$36/'AEO Table 3'!$D$36)</f>
        <v>2.3739550155976569E-5</v>
      </c>
      <c r="Z9" s="4">
        <f>$B9*('AEO Table 3'!Y$36/'AEO Table 3'!$D$36)</f>
        <v>2.3663421187010315E-5</v>
      </c>
      <c r="AA9" s="4">
        <f>$B9*('AEO Table 3'!Z$36/'AEO Table 3'!$D$36)</f>
        <v>2.358729221804406E-5</v>
      </c>
      <c r="AB9" s="4">
        <f>$B9*('AEO Table 3'!AA$36/'AEO Table 3'!$D$36)</f>
        <v>2.352385141057218E-5</v>
      </c>
      <c r="AC9" s="4">
        <f>$B9*('AEO Table 3'!AB$36/'AEO Table 3'!$D$36)</f>
        <v>2.3498475087583431E-5</v>
      </c>
      <c r="AD9" s="4">
        <f>$B9*('AEO Table 3'!AC$36/'AEO Table 3'!$D$36)</f>
        <v>2.3435034280111554E-5</v>
      </c>
      <c r="AE9" s="4">
        <f>$B9*('AEO Table 3'!AD$36/'AEO Table 3'!$D$36)</f>
        <v>2.3384281634134052E-5</v>
      </c>
      <c r="AF9" s="4">
        <f>$B9*('AEO Table 3'!AE$36/'AEO Table 3'!$D$36)</f>
        <v>2.3422346118617183E-5</v>
      </c>
      <c r="AG9" s="4">
        <f>$B9*('AEO Table 3'!AF$36/'AEO Table 3'!$D$36)</f>
        <v>2.3384281634134052E-5</v>
      </c>
      <c r="AH9" s="4">
        <f>$B9*('AEO Table 3'!AG$36/'AEO Table 3'!$D$36)</f>
        <v>2.333352898815655E-5</v>
      </c>
      <c r="AI9" s="288">
        <f>$B9*('AEO Table 3'!AH$36/'AEO Table 3'!$D$36)</f>
        <v>2.3320840826662176E-5</v>
      </c>
    </row>
    <row r="10" spans="1:36" x14ac:dyDescent="0.45">
      <c r="A10" s="12" t="s">
        <v>275</v>
      </c>
      <c r="B10" s="278">
        <f t="shared" ref="B10:D10" si="1">B6</f>
        <v>0</v>
      </c>
      <c r="C10" s="283">
        <f t="shared" si="0"/>
        <v>0</v>
      </c>
      <c r="D10" s="11">
        <f t="shared" si="1"/>
        <v>0</v>
      </c>
      <c r="E10" s="11">
        <f t="shared" ref="E10:F10" si="2">E6</f>
        <v>0</v>
      </c>
      <c r="F10" s="11">
        <f t="shared" si="2"/>
        <v>0</v>
      </c>
      <c r="G10" s="11">
        <f t="shared" ref="G10:AI10" si="3">G6</f>
        <v>0</v>
      </c>
      <c r="H10" s="11">
        <f t="shared" si="3"/>
        <v>0</v>
      </c>
      <c r="I10" s="11">
        <f t="shared" si="3"/>
        <v>0</v>
      </c>
      <c r="J10" s="11">
        <f t="shared" si="3"/>
        <v>0</v>
      </c>
      <c r="K10" s="11">
        <f t="shared" si="3"/>
        <v>0</v>
      </c>
      <c r="L10" s="11">
        <f t="shared" si="3"/>
        <v>0</v>
      </c>
      <c r="M10" s="11">
        <f t="shared" si="3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Q10" s="11">
        <f t="shared" si="3"/>
        <v>0</v>
      </c>
      <c r="R10" s="11">
        <f t="shared" si="3"/>
        <v>0</v>
      </c>
      <c r="S10" s="11">
        <f t="shared" si="3"/>
        <v>0</v>
      </c>
      <c r="T10" s="11">
        <f t="shared" si="3"/>
        <v>0</v>
      </c>
      <c r="U10" s="11">
        <f t="shared" si="3"/>
        <v>0</v>
      </c>
      <c r="V10" s="11">
        <f t="shared" si="3"/>
        <v>0</v>
      </c>
      <c r="W10" s="11">
        <f t="shared" si="3"/>
        <v>0</v>
      </c>
      <c r="X10" s="11">
        <f t="shared" si="3"/>
        <v>0</v>
      </c>
      <c r="Y10" s="11">
        <f t="shared" si="3"/>
        <v>0</v>
      </c>
      <c r="Z10" s="11">
        <f t="shared" si="3"/>
        <v>0</v>
      </c>
      <c r="AA10" s="11">
        <f t="shared" si="3"/>
        <v>0</v>
      </c>
      <c r="AB10" s="11">
        <f t="shared" si="3"/>
        <v>0</v>
      </c>
      <c r="AC10" s="11">
        <f t="shared" si="3"/>
        <v>0</v>
      </c>
      <c r="AD10" s="11">
        <f t="shared" si="3"/>
        <v>0</v>
      </c>
      <c r="AE10" s="11">
        <f t="shared" si="3"/>
        <v>0</v>
      </c>
      <c r="AF10" s="11">
        <f t="shared" si="3"/>
        <v>0</v>
      </c>
      <c r="AG10" s="11">
        <f t="shared" si="3"/>
        <v>0</v>
      </c>
      <c r="AH10" s="11">
        <f>AH6</f>
        <v>0</v>
      </c>
      <c r="AI10" s="11">
        <f t="shared" si="3"/>
        <v>0</v>
      </c>
    </row>
    <row r="11" spans="1:36" x14ac:dyDescent="0.45">
      <c r="A11" s="12" t="s">
        <v>276</v>
      </c>
      <c r="B11" s="278">
        <v>0</v>
      </c>
      <c r="C11" s="283">
        <f t="shared" si="0"/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/>
    </row>
    <row r="12" spans="1:36" x14ac:dyDescent="0.45">
      <c r="A12" s="12" t="s">
        <v>277</v>
      </c>
      <c r="B12" s="279">
        <f>B9</f>
        <v>2.5071807112885997E-5</v>
      </c>
      <c r="C12" s="284">
        <f t="shared" si="0"/>
        <v>2.5071807112885997E-5</v>
      </c>
      <c r="D12" s="9">
        <f t="shared" ref="D12" si="4">D9</f>
        <v>2.5680838864616017E-5</v>
      </c>
      <c r="E12" s="9">
        <f t="shared" ref="E12:F12" si="5">E9</f>
        <v>2.5071807112885997E-5</v>
      </c>
      <c r="F12" s="9">
        <f t="shared" si="5"/>
        <v>2.4209012131268458E-5</v>
      </c>
      <c r="G12" s="9">
        <f t="shared" ref="G12:AI12" si="6">G9</f>
        <v>2.4145571323796584E-5</v>
      </c>
      <c r="H12" s="9">
        <f t="shared" si="6"/>
        <v>2.4031377870347206E-5</v>
      </c>
      <c r="I12" s="9">
        <f t="shared" si="6"/>
        <v>2.4107506839313457E-5</v>
      </c>
      <c r="J12" s="9">
        <f t="shared" si="6"/>
        <v>2.4475463522650345E-5</v>
      </c>
      <c r="K12" s="9">
        <f t="shared" si="6"/>
        <v>2.4754603075526611E-5</v>
      </c>
      <c r="L12" s="9">
        <f t="shared" si="6"/>
        <v>2.4856108367481611E-5</v>
      </c>
      <c r="M12" s="9">
        <f t="shared" si="6"/>
        <v>2.4754603075526611E-5</v>
      </c>
      <c r="N12" s="9">
        <f t="shared" si="6"/>
        <v>2.4615033299088476E-5</v>
      </c>
      <c r="O12" s="9">
        <f t="shared" si="6"/>
        <v>2.4437399038167221E-5</v>
      </c>
      <c r="P12" s="9">
        <f t="shared" si="6"/>
        <v>2.4297829261729087E-5</v>
      </c>
      <c r="Q12" s="9">
        <f t="shared" si="6"/>
        <v>2.4183635808279708E-5</v>
      </c>
      <c r="R12" s="9">
        <f t="shared" si="6"/>
        <v>2.4234388454257214E-5</v>
      </c>
      <c r="S12" s="9">
        <f t="shared" si="6"/>
        <v>2.4234388454257214E-5</v>
      </c>
      <c r="T12" s="9">
        <f t="shared" si="6"/>
        <v>2.4094818677819079E-5</v>
      </c>
      <c r="U12" s="9">
        <f t="shared" si="6"/>
        <v>2.4006001547358453E-5</v>
      </c>
      <c r="V12" s="9">
        <f t="shared" si="6"/>
        <v>2.3942560739886577E-5</v>
      </c>
      <c r="W12" s="9">
        <f t="shared" si="6"/>
        <v>2.3955248901380951E-5</v>
      </c>
      <c r="X12" s="9">
        <f t="shared" si="6"/>
        <v>2.3866431770920319E-5</v>
      </c>
      <c r="Y12" s="9">
        <f t="shared" si="6"/>
        <v>2.3739550155976569E-5</v>
      </c>
      <c r="Z12" s="9">
        <f t="shared" si="6"/>
        <v>2.3663421187010315E-5</v>
      </c>
      <c r="AA12" s="9">
        <f t="shared" si="6"/>
        <v>2.358729221804406E-5</v>
      </c>
      <c r="AB12" s="9">
        <f t="shared" si="6"/>
        <v>2.352385141057218E-5</v>
      </c>
      <c r="AC12" s="9">
        <f t="shared" si="6"/>
        <v>2.3498475087583431E-5</v>
      </c>
      <c r="AD12" s="9">
        <f t="shared" si="6"/>
        <v>2.3435034280111554E-5</v>
      </c>
      <c r="AE12" s="9">
        <f t="shared" si="6"/>
        <v>2.3384281634134052E-5</v>
      </c>
      <c r="AF12" s="9">
        <f t="shared" si="6"/>
        <v>2.3422346118617183E-5</v>
      </c>
      <c r="AG12" s="9">
        <f t="shared" si="6"/>
        <v>2.3384281634134052E-5</v>
      </c>
      <c r="AH12" s="9">
        <f t="shared" si="6"/>
        <v>2.333352898815655E-5</v>
      </c>
      <c r="AI12" s="289">
        <f t="shared" si="6"/>
        <v>2.3320840826662176E-5</v>
      </c>
    </row>
    <row r="13" spans="1:36" x14ac:dyDescent="0.45">
      <c r="B13" s="278"/>
      <c r="C13" s="28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6" s="274" customFormat="1" x14ac:dyDescent="0.45">
      <c r="A14" s="274" t="s">
        <v>158</v>
      </c>
      <c r="B14" s="280"/>
      <c r="C14" s="285"/>
      <c r="AI14" s="280"/>
    </row>
    <row r="15" spans="1:36" x14ac:dyDescent="0.45">
      <c r="A15" s="12" t="s">
        <v>269</v>
      </c>
      <c r="B15" s="281">
        <v>2017</v>
      </c>
      <c r="C15" s="286">
        <v>2018</v>
      </c>
      <c r="D15" s="12">
        <v>2019</v>
      </c>
      <c r="E15" s="12">
        <v>2020</v>
      </c>
      <c r="F15" s="12">
        <v>2021</v>
      </c>
      <c r="G15" s="12">
        <v>2022</v>
      </c>
      <c r="H15" s="12">
        <v>2023</v>
      </c>
      <c r="I15" s="12">
        <v>2024</v>
      </c>
      <c r="J15" s="12">
        <v>2025</v>
      </c>
      <c r="K15" s="12">
        <v>2026</v>
      </c>
      <c r="L15" s="12">
        <v>2027</v>
      </c>
      <c r="M15" s="12">
        <v>2028</v>
      </c>
      <c r="N15" s="12">
        <v>2029</v>
      </c>
      <c r="O15" s="12">
        <v>2030</v>
      </c>
      <c r="P15" s="12">
        <v>2031</v>
      </c>
      <c r="Q15" s="12">
        <v>2032</v>
      </c>
      <c r="R15" s="12">
        <v>2033</v>
      </c>
      <c r="S15" s="12">
        <v>2034</v>
      </c>
      <c r="T15" s="12">
        <v>2035</v>
      </c>
      <c r="U15" s="12">
        <v>2036</v>
      </c>
      <c r="V15" s="12">
        <v>2037</v>
      </c>
      <c r="W15" s="12">
        <v>2038</v>
      </c>
      <c r="X15" s="12">
        <v>2039</v>
      </c>
      <c r="Y15" s="12">
        <v>2040</v>
      </c>
      <c r="Z15" s="12">
        <v>2041</v>
      </c>
      <c r="AA15" s="12">
        <v>2042</v>
      </c>
      <c r="AB15" s="12">
        <v>2043</v>
      </c>
      <c r="AC15" s="12">
        <v>2044</v>
      </c>
      <c r="AD15" s="12">
        <v>2045</v>
      </c>
      <c r="AE15" s="12">
        <v>2046</v>
      </c>
      <c r="AF15" s="12">
        <v>2047</v>
      </c>
      <c r="AG15" s="12">
        <v>2048</v>
      </c>
      <c r="AH15" s="12">
        <v>2049</v>
      </c>
      <c r="AI15" s="281">
        <v>2050</v>
      </c>
    </row>
    <row r="16" spans="1:36" x14ac:dyDescent="0.45">
      <c r="A16" s="12" t="s">
        <v>270</v>
      </c>
      <c r="B16" s="278">
        <v>0</v>
      </c>
      <c r="C16" s="283">
        <f>B16</f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287">
        <v>0</v>
      </c>
    </row>
    <row r="17" spans="1:35" x14ac:dyDescent="0.45">
      <c r="A17" s="12" t="s">
        <v>271</v>
      </c>
      <c r="B17" s="279">
        <f>'Start Year Prices'!$C$3</f>
        <v>1.5777795303714415E-6</v>
      </c>
      <c r="C17" s="284">
        <f t="shared" ref="C17:C23" si="7">B17</f>
        <v>1.5777795303714415E-6</v>
      </c>
      <c r="D17" s="9">
        <f>$B17*('AEO Table 3'!C$52/'AEO Table 3'!$D$52)</f>
        <v>1.5701204064375994E-6</v>
      </c>
      <c r="E17" s="9">
        <f>$B17*('AEO Table 3'!D$52/'AEO Table 3'!$D$52)</f>
        <v>1.5777795303714415E-6</v>
      </c>
      <c r="F17" s="9">
        <f>$B17*('AEO Table 3'!E$52/'AEO Table 3'!$D$52)</f>
        <v>1.5548021585699154E-6</v>
      </c>
      <c r="G17" s="9">
        <f>$B17*('AEO Table 3'!F$52/'AEO Table 3'!$D$52)</f>
        <v>1.53182478676839E-6</v>
      </c>
      <c r="H17" s="9">
        <f>$B17*('AEO Table 3'!G$52/'AEO Table 3'!$D$52)</f>
        <v>1.516506538900706E-6</v>
      </c>
      <c r="I17" s="9">
        <f>$B17*('AEO Table 3'!H$52/'AEO Table 3'!$D$52)</f>
        <v>1.5088474149668639E-6</v>
      </c>
      <c r="J17" s="9">
        <f>$B17*('AEO Table 3'!I$52/'AEO Table 3'!$D$52)</f>
        <v>1.4935291670991799E-6</v>
      </c>
      <c r="K17" s="9">
        <f>$B17*('AEO Table 3'!J$52/'AEO Table 3'!$D$52)</f>
        <v>1.5011882910330219E-6</v>
      </c>
      <c r="L17" s="9">
        <f>$B17*('AEO Table 3'!K$52/'AEO Table 3'!$D$52)</f>
        <v>1.5088474149668639E-6</v>
      </c>
      <c r="M17" s="9">
        <f>$B17*('AEO Table 3'!L$52/'AEO Table 3'!$D$52)</f>
        <v>1.5011882910330219E-6</v>
      </c>
      <c r="N17" s="9">
        <f>$B17*('AEO Table 3'!M$52/'AEO Table 3'!$D$52)</f>
        <v>1.5011882910330219E-6</v>
      </c>
      <c r="O17" s="9">
        <f>$B17*('AEO Table 3'!N$52/'AEO Table 3'!$D$52)</f>
        <v>1.5011882910330219E-6</v>
      </c>
      <c r="P17" s="9">
        <f>$B17*('AEO Table 3'!O$52/'AEO Table 3'!$D$52)</f>
        <v>1.4935291670991799E-6</v>
      </c>
      <c r="Q17" s="9">
        <f>$B17*('AEO Table 3'!P$52/'AEO Table 3'!$D$52)</f>
        <v>1.4935291670991799E-6</v>
      </c>
      <c r="R17" s="9">
        <f>$B17*('AEO Table 3'!Q$52/'AEO Table 3'!$D$52)</f>
        <v>1.5011882910330219E-6</v>
      </c>
      <c r="S17" s="9">
        <f>$B17*('AEO Table 3'!R$52/'AEO Table 3'!$D$52)</f>
        <v>1.5011882910330219E-6</v>
      </c>
      <c r="T17" s="9">
        <f>$B17*('AEO Table 3'!S$52/'AEO Table 3'!$D$52)</f>
        <v>1.4935291670991799E-6</v>
      </c>
      <c r="U17" s="9">
        <f>$B17*('AEO Table 3'!T$52/'AEO Table 3'!$D$52)</f>
        <v>1.4935291670991799E-6</v>
      </c>
      <c r="V17" s="9">
        <f>$B17*('AEO Table 3'!U$52/'AEO Table 3'!$D$52)</f>
        <v>1.5011882910330219E-6</v>
      </c>
      <c r="W17" s="9">
        <f>$B17*('AEO Table 3'!V$52/'AEO Table 3'!$D$52)</f>
        <v>1.5011882910330219E-6</v>
      </c>
      <c r="X17" s="9">
        <f>$B17*('AEO Table 3'!W$52/'AEO Table 3'!$D$52)</f>
        <v>1.4935291670991799E-6</v>
      </c>
      <c r="Y17" s="9">
        <f>$B17*('AEO Table 3'!X$52/'AEO Table 3'!$D$52)</f>
        <v>1.4935291670991799E-6</v>
      </c>
      <c r="Z17" s="9">
        <f>$B17*('AEO Table 3'!Y$52/'AEO Table 3'!$D$52)</f>
        <v>1.4935291670991799E-6</v>
      </c>
      <c r="AA17" s="9">
        <f>$B17*('AEO Table 3'!Z$52/'AEO Table 3'!$D$52)</f>
        <v>1.4935291670991799E-6</v>
      </c>
      <c r="AB17" s="9">
        <f>$B17*('AEO Table 3'!AA$52/'AEO Table 3'!$D$52)</f>
        <v>1.4935291670991799E-6</v>
      </c>
      <c r="AC17" s="9">
        <f>$B17*('AEO Table 3'!AB$52/'AEO Table 3'!$D$52)</f>
        <v>1.4935291670991799E-6</v>
      </c>
      <c r="AD17" s="9">
        <f>$B17*('AEO Table 3'!AC$52/'AEO Table 3'!$D$52)</f>
        <v>1.4935291670991799E-6</v>
      </c>
      <c r="AE17" s="9">
        <f>$B17*('AEO Table 3'!AD$52/'AEO Table 3'!$D$52)</f>
        <v>1.4935291670991799E-6</v>
      </c>
      <c r="AF17" s="9">
        <f>$B17*('AEO Table 3'!AE$52/'AEO Table 3'!$D$52)</f>
        <v>1.4935291670991799E-6</v>
      </c>
      <c r="AG17" s="9">
        <f>$B17*('AEO Table 3'!AF$52/'AEO Table 3'!$D$52)</f>
        <v>1.4935291670991799E-6</v>
      </c>
      <c r="AH17" s="9">
        <f>$B17*('AEO Table 3'!AG$52/'AEO Table 3'!$D$52)</f>
        <v>1.4935291670991799E-6</v>
      </c>
      <c r="AI17" s="289">
        <f>$B17*('AEO Table 3'!AH$52/'AEO Table 3'!$D$52)</f>
        <v>1.4935291670991799E-6</v>
      </c>
    </row>
    <row r="18" spans="1:35" x14ac:dyDescent="0.45">
      <c r="A18" s="12" t="s">
        <v>272</v>
      </c>
      <c r="B18" s="278">
        <v>0</v>
      </c>
      <c r="C18" s="283">
        <f t="shared" si="7"/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287">
        <v>0</v>
      </c>
    </row>
    <row r="19" spans="1:35" x14ac:dyDescent="0.45">
      <c r="A19" s="12" t="s">
        <v>273</v>
      </c>
      <c r="B19" s="278">
        <v>0</v>
      </c>
      <c r="C19" s="283">
        <f t="shared" si="7"/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287">
        <v>0</v>
      </c>
    </row>
    <row r="20" spans="1:35" x14ac:dyDescent="0.45">
      <c r="A20" s="12" t="s">
        <v>274</v>
      </c>
      <c r="B20" s="279">
        <f>'Start Year Prices'!$C$3</f>
        <v>1.5777795303714415E-6</v>
      </c>
      <c r="C20" s="284">
        <f t="shared" si="7"/>
        <v>1.5777795303714415E-6</v>
      </c>
      <c r="D20" s="9">
        <f>$B20*('AEO Table 3'!C$34/'AEO Table 3'!$D$34)</f>
        <v>1.5777795303714415E-6</v>
      </c>
      <c r="E20" s="9">
        <f>$B20*('AEO Table 3'!D$34/'AEO Table 3'!$D$34)</f>
        <v>1.5777795303714415E-6</v>
      </c>
      <c r="F20" s="9">
        <f>$B20*('AEO Table 3'!E$34/'AEO Table 3'!$D$34)</f>
        <v>1.5959846787988043E-6</v>
      </c>
      <c r="G20" s="9">
        <f>$B20*('AEO Table 3'!F$34/'AEO Table 3'!$D$34)</f>
        <v>1.5959846787988043E-6</v>
      </c>
      <c r="H20" s="9">
        <f>$B20*('AEO Table 3'!G$34/'AEO Table 3'!$D$34)</f>
        <v>1.5959846787988043E-6</v>
      </c>
      <c r="I20" s="9">
        <f>$B20*('AEO Table 3'!H$34/'AEO Table 3'!$D$34)</f>
        <v>1.6020530616079252E-6</v>
      </c>
      <c r="J20" s="9">
        <f>$B20*('AEO Table 3'!I$34/'AEO Table 3'!$D$34)</f>
        <v>1.6081214444170462E-6</v>
      </c>
      <c r="K20" s="9">
        <f>$B20*('AEO Table 3'!J$34/'AEO Table 3'!$D$34)</f>
        <v>1.6141898272261671E-6</v>
      </c>
      <c r="L20" s="9">
        <f>$B20*('AEO Table 3'!K$34/'AEO Table 3'!$D$34)</f>
        <v>1.6263265928444092E-6</v>
      </c>
      <c r="M20" s="9">
        <f>$B20*('AEO Table 3'!L$34/'AEO Table 3'!$D$34)</f>
        <v>1.6263265928444092E-6</v>
      </c>
      <c r="N20" s="9">
        <f>$B20*('AEO Table 3'!M$34/'AEO Table 3'!$D$34)</f>
        <v>1.6323949756535297E-6</v>
      </c>
      <c r="O20" s="9">
        <f>$B20*('AEO Table 3'!N$34/'AEO Table 3'!$D$34)</f>
        <v>1.638463358462651E-6</v>
      </c>
      <c r="P20" s="9">
        <f>$B20*('AEO Table 3'!O$34/'AEO Table 3'!$D$34)</f>
        <v>1.6445317412717715E-6</v>
      </c>
      <c r="Q20" s="9">
        <f>$B20*('AEO Table 3'!P$34/'AEO Table 3'!$D$34)</f>
        <v>1.6445317412717715E-6</v>
      </c>
      <c r="R20" s="9">
        <f>$B20*('AEO Table 3'!Q$34/'AEO Table 3'!$D$34)</f>
        <v>1.6506001240808929E-6</v>
      </c>
      <c r="S20" s="9">
        <f>$B20*('AEO Table 3'!R$34/'AEO Table 3'!$D$34)</f>
        <v>1.6506001240808929E-6</v>
      </c>
      <c r="T20" s="9">
        <f>$B20*('AEO Table 3'!S$34/'AEO Table 3'!$D$34)</f>
        <v>1.6566685068900138E-6</v>
      </c>
      <c r="U20" s="9">
        <f>$B20*('AEO Table 3'!T$34/'AEO Table 3'!$D$34)</f>
        <v>1.6566685068900138E-6</v>
      </c>
      <c r="V20" s="9">
        <f>$B20*('AEO Table 3'!U$34/'AEO Table 3'!$D$34)</f>
        <v>1.6627368896991345E-6</v>
      </c>
      <c r="W20" s="9">
        <f>$B20*('AEO Table 3'!V$34/'AEO Table 3'!$D$34)</f>
        <v>1.6688052725082554E-6</v>
      </c>
      <c r="X20" s="9">
        <f>$B20*('AEO Table 3'!W$34/'AEO Table 3'!$D$34)</f>
        <v>1.6748736553173761E-6</v>
      </c>
      <c r="Y20" s="9">
        <f>$B20*('AEO Table 3'!X$34/'AEO Table 3'!$D$34)</f>
        <v>1.6809420381264973E-6</v>
      </c>
      <c r="Z20" s="9">
        <f>$B20*('AEO Table 3'!Y$34/'AEO Table 3'!$D$34)</f>
        <v>1.6870104209356182E-6</v>
      </c>
      <c r="AA20" s="9">
        <f>$B20*('AEO Table 3'!Z$34/'AEO Table 3'!$D$34)</f>
        <v>1.6930788037447391E-6</v>
      </c>
      <c r="AB20" s="9">
        <f>$B20*('AEO Table 3'!AA$34/'AEO Table 3'!$D$34)</f>
        <v>1.69914718655386E-6</v>
      </c>
      <c r="AC20" s="9">
        <f>$B20*('AEO Table 3'!AB$34/'AEO Table 3'!$D$34)</f>
        <v>1.705215569362981E-6</v>
      </c>
      <c r="AD20" s="9">
        <f>$B20*('AEO Table 3'!AC$34/'AEO Table 3'!$D$34)</f>
        <v>1.7112839521721019E-6</v>
      </c>
      <c r="AE20" s="9">
        <f>$B20*('AEO Table 3'!AD$34/'AEO Table 3'!$D$34)</f>
        <v>1.7173523349812228E-6</v>
      </c>
      <c r="AF20" s="9">
        <f>$B20*('AEO Table 3'!AE$34/'AEO Table 3'!$D$34)</f>
        <v>1.7234207177903437E-6</v>
      </c>
      <c r="AG20" s="9">
        <f>$B20*('AEO Table 3'!AF$34/'AEO Table 3'!$D$34)</f>
        <v>1.7294891005994649E-6</v>
      </c>
      <c r="AH20" s="9">
        <f>$B20*('AEO Table 3'!AG$34/'AEO Table 3'!$D$34)</f>
        <v>1.7355574834085856E-6</v>
      </c>
      <c r="AI20" s="289">
        <f>$B20*('AEO Table 3'!AH$34/'AEO Table 3'!$D$34)</f>
        <v>1.7416258662177067E-6</v>
      </c>
    </row>
    <row r="21" spans="1:35" x14ac:dyDescent="0.45">
      <c r="A21" s="12" t="s">
        <v>275</v>
      </c>
      <c r="B21" s="278">
        <v>0</v>
      </c>
      <c r="C21" s="283">
        <f t="shared" si="7"/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287">
        <v>0</v>
      </c>
    </row>
    <row r="22" spans="1:35" x14ac:dyDescent="0.45">
      <c r="A22" s="12" t="s">
        <v>276</v>
      </c>
      <c r="B22" s="278">
        <v>0</v>
      </c>
      <c r="C22" s="283">
        <f t="shared" si="7"/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287">
        <v>0</v>
      </c>
    </row>
    <row r="23" spans="1:35" x14ac:dyDescent="0.45">
      <c r="A23" s="12" t="s">
        <v>277</v>
      </c>
      <c r="B23" s="279">
        <f>B20</f>
        <v>1.5777795303714415E-6</v>
      </c>
      <c r="C23" s="284">
        <f t="shared" si="7"/>
        <v>1.5777795303714415E-6</v>
      </c>
      <c r="D23" s="9">
        <f t="shared" ref="D23" si="8">D20</f>
        <v>1.5777795303714415E-6</v>
      </c>
      <c r="E23" s="9">
        <f t="shared" ref="E23:F23" si="9">E20</f>
        <v>1.5777795303714415E-6</v>
      </c>
      <c r="F23" s="9">
        <f t="shared" si="9"/>
        <v>1.5959846787988043E-6</v>
      </c>
      <c r="G23" s="9">
        <f t="shared" ref="G23:AI23" si="10">G20</f>
        <v>1.5959846787988043E-6</v>
      </c>
      <c r="H23" s="9">
        <f t="shared" si="10"/>
        <v>1.5959846787988043E-6</v>
      </c>
      <c r="I23" s="9">
        <f t="shared" si="10"/>
        <v>1.6020530616079252E-6</v>
      </c>
      <c r="J23" s="9">
        <f t="shared" si="10"/>
        <v>1.6081214444170462E-6</v>
      </c>
      <c r="K23" s="9">
        <f t="shared" si="10"/>
        <v>1.6141898272261671E-6</v>
      </c>
      <c r="L23" s="9">
        <f t="shared" si="10"/>
        <v>1.6263265928444092E-6</v>
      </c>
      <c r="M23" s="9">
        <f t="shared" si="10"/>
        <v>1.6263265928444092E-6</v>
      </c>
      <c r="N23" s="9">
        <f t="shared" si="10"/>
        <v>1.6323949756535297E-6</v>
      </c>
      <c r="O23" s="9">
        <f t="shared" si="10"/>
        <v>1.638463358462651E-6</v>
      </c>
      <c r="P23" s="9">
        <f t="shared" si="10"/>
        <v>1.6445317412717715E-6</v>
      </c>
      <c r="Q23" s="9">
        <f t="shared" si="10"/>
        <v>1.6445317412717715E-6</v>
      </c>
      <c r="R23" s="9">
        <f t="shared" si="10"/>
        <v>1.6506001240808929E-6</v>
      </c>
      <c r="S23" s="9">
        <f t="shared" si="10"/>
        <v>1.6506001240808929E-6</v>
      </c>
      <c r="T23" s="9">
        <f t="shared" si="10"/>
        <v>1.6566685068900138E-6</v>
      </c>
      <c r="U23" s="9">
        <f t="shared" si="10"/>
        <v>1.6566685068900138E-6</v>
      </c>
      <c r="V23" s="9">
        <f t="shared" si="10"/>
        <v>1.6627368896991345E-6</v>
      </c>
      <c r="W23" s="9">
        <f t="shared" si="10"/>
        <v>1.6688052725082554E-6</v>
      </c>
      <c r="X23" s="9">
        <f t="shared" si="10"/>
        <v>1.6748736553173761E-6</v>
      </c>
      <c r="Y23" s="9">
        <f t="shared" si="10"/>
        <v>1.6809420381264973E-6</v>
      </c>
      <c r="Z23" s="9">
        <f t="shared" si="10"/>
        <v>1.6870104209356182E-6</v>
      </c>
      <c r="AA23" s="9">
        <f t="shared" si="10"/>
        <v>1.6930788037447391E-6</v>
      </c>
      <c r="AB23" s="9">
        <f t="shared" si="10"/>
        <v>1.69914718655386E-6</v>
      </c>
      <c r="AC23" s="9">
        <f t="shared" si="10"/>
        <v>1.705215569362981E-6</v>
      </c>
      <c r="AD23" s="9">
        <f t="shared" si="10"/>
        <v>1.7112839521721019E-6</v>
      </c>
      <c r="AE23" s="9">
        <f t="shared" si="10"/>
        <v>1.7173523349812228E-6</v>
      </c>
      <c r="AF23" s="9">
        <f t="shared" si="10"/>
        <v>1.7234207177903437E-6</v>
      </c>
      <c r="AG23" s="9">
        <f t="shared" si="10"/>
        <v>1.7294891005994649E-6</v>
      </c>
      <c r="AH23" s="9">
        <f t="shared" si="10"/>
        <v>1.7355574834085856E-6</v>
      </c>
      <c r="AI23" s="289">
        <f t="shared" si="10"/>
        <v>1.7416258662177067E-6</v>
      </c>
    </row>
    <row r="24" spans="1:35" x14ac:dyDescent="0.45">
      <c r="B24" s="278"/>
      <c r="C24" s="283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5" s="274" customFormat="1" x14ac:dyDescent="0.45">
      <c r="A25" s="274" t="s">
        <v>292</v>
      </c>
      <c r="B25" s="280"/>
      <c r="C25" s="285"/>
      <c r="AI25" s="280"/>
    </row>
    <row r="26" spans="1:35" x14ac:dyDescent="0.45">
      <c r="A26" s="12" t="s">
        <v>269</v>
      </c>
      <c r="B26" s="281">
        <v>2017</v>
      </c>
      <c r="C26" s="286">
        <v>2018</v>
      </c>
      <c r="D26" s="12">
        <v>2019</v>
      </c>
      <c r="E26" s="12">
        <v>2020</v>
      </c>
      <c r="F26" s="12">
        <v>2021</v>
      </c>
      <c r="G26" s="12">
        <v>2022</v>
      </c>
      <c r="H26" s="12">
        <v>2023</v>
      </c>
      <c r="I26" s="12">
        <v>2024</v>
      </c>
      <c r="J26" s="12">
        <v>2025</v>
      </c>
      <c r="K26" s="12">
        <v>2026</v>
      </c>
      <c r="L26" s="12">
        <v>2027</v>
      </c>
      <c r="M26" s="12">
        <v>2028</v>
      </c>
      <c r="N26" s="12">
        <v>2029</v>
      </c>
      <c r="O26" s="12">
        <v>2030</v>
      </c>
      <c r="P26" s="12">
        <v>2031</v>
      </c>
      <c r="Q26" s="12">
        <v>2032</v>
      </c>
      <c r="R26" s="12">
        <v>2033</v>
      </c>
      <c r="S26" s="12">
        <v>2034</v>
      </c>
      <c r="T26" s="12">
        <v>2035</v>
      </c>
      <c r="U26" s="12">
        <v>2036</v>
      </c>
      <c r="V26" s="12">
        <v>2037</v>
      </c>
      <c r="W26" s="12">
        <v>2038</v>
      </c>
      <c r="X26" s="12">
        <v>2039</v>
      </c>
      <c r="Y26" s="12">
        <v>2040</v>
      </c>
      <c r="Z26" s="12">
        <v>2041</v>
      </c>
      <c r="AA26" s="12">
        <v>2042</v>
      </c>
      <c r="AB26" s="12">
        <v>2043</v>
      </c>
      <c r="AC26" s="12">
        <v>2044</v>
      </c>
      <c r="AD26" s="12">
        <v>2045</v>
      </c>
      <c r="AE26" s="12">
        <v>2046</v>
      </c>
      <c r="AF26" s="12">
        <v>2047</v>
      </c>
      <c r="AG26" s="12">
        <v>2048</v>
      </c>
      <c r="AH26" s="12">
        <v>2049</v>
      </c>
      <c r="AI26" s="281">
        <v>2050</v>
      </c>
    </row>
    <row r="27" spans="1:35" x14ac:dyDescent="0.45">
      <c r="A27" s="12" t="s">
        <v>270</v>
      </c>
      <c r="B27" s="277">
        <f>'Start Year Prices'!B$4</f>
        <v>2.8695010385579147E-6</v>
      </c>
      <c r="C27" s="282">
        <f>B27</f>
        <v>2.8695010385579147E-6</v>
      </c>
      <c r="D27" s="4">
        <f>$B27*('AEO Table 3'!C$45/'AEO Table 3'!$D$45)</f>
        <v>2.9580259012974743E-6</v>
      </c>
      <c r="E27" s="4">
        <f>$B27*('AEO Table 3'!D$45/'AEO Table 3'!$D$45)</f>
        <v>2.8695010385579147E-6</v>
      </c>
      <c r="F27" s="4">
        <f>$B27*('AEO Table 3'!E$45/'AEO Table 3'!$D$45)</f>
        <v>2.7334750299581041E-6</v>
      </c>
      <c r="G27" s="4">
        <f>$B27*('AEO Table 3'!F$45/'AEO Table 3'!$D$45)</f>
        <v>2.681655598110557E-6</v>
      </c>
      <c r="H27" s="4">
        <f>$B27*('AEO Table 3'!G$45/'AEO Table 3'!$D$45)</f>
        <v>2.683814741104205E-6</v>
      </c>
      <c r="I27" s="4">
        <f>$B27*('AEO Table 3'!H$45/'AEO Table 3'!$D$45)</f>
        <v>2.6557458821867835E-6</v>
      </c>
      <c r="J27" s="4">
        <f>$B27*('AEO Table 3'!I$45/'AEO Table 3'!$D$45)</f>
        <v>2.6579050251804315E-6</v>
      </c>
      <c r="K27" s="4">
        <f>$B27*('AEO Table 3'!J$45/'AEO Table 3'!$D$45)</f>
        <v>2.64926845320584E-6</v>
      </c>
      <c r="L27" s="4">
        <f>$B27*('AEO Table 3'!K$45/'AEO Table 3'!$D$45)</f>
        <v>2.621199594288419E-6</v>
      </c>
      <c r="M27" s="4">
        <f>$B27*('AEO Table 3'!L$45/'AEO Table 3'!$D$45)</f>
        <v>2.5780167344154629E-6</v>
      </c>
      <c r="N27" s="4">
        <f>$B27*('AEO Table 3'!M$45/'AEO Table 3'!$D$45)</f>
        <v>2.5197198735869728E-6</v>
      </c>
      <c r="O27" s="4">
        <f>$B27*('AEO Table 3'!N$45/'AEO Table 3'!$D$45)</f>
        <v>2.6125630223138275E-6</v>
      </c>
      <c r="P27" s="4">
        <f>$B27*('AEO Table 3'!O$45/'AEO Table 3'!$D$45)</f>
        <v>2.5521070184916899E-6</v>
      </c>
      <c r="Q27" s="4">
        <f>$B27*('AEO Table 3'!P$45/'AEO Table 3'!$D$45)</f>
        <v>2.5175607305933249E-6</v>
      </c>
      <c r="R27" s="4">
        <f>$B27*('AEO Table 3'!Q$45/'AEO Table 3'!$D$45)</f>
        <v>2.5154015875996773E-6</v>
      </c>
      <c r="S27" s="4">
        <f>$B27*('AEO Table 3'!R$45/'AEO Table 3'!$D$45)</f>
        <v>2.4959693006568469E-6</v>
      </c>
      <c r="T27" s="4">
        <f>$B27*('AEO Table 3'!S$45/'AEO Table 3'!$D$45)</f>
        <v>2.4743778707203693E-6</v>
      </c>
      <c r="U27" s="4">
        <f>$B27*('AEO Table 3'!T$45/'AEO Table 3'!$D$45)</f>
        <v>2.4549455837775388E-6</v>
      </c>
      <c r="V27" s="4">
        <f>$B27*('AEO Table 3'!U$45/'AEO Table 3'!$D$45)</f>
        <v>2.4484681547965958E-6</v>
      </c>
      <c r="W27" s="4">
        <f>$B27*('AEO Table 3'!V$45/'AEO Table 3'!$D$45)</f>
        <v>2.4419907258156523E-6</v>
      </c>
      <c r="X27" s="4">
        <f>$B27*('AEO Table 3'!W$45/'AEO Table 3'!$D$45)</f>
        <v>2.4333541538410608E-6</v>
      </c>
      <c r="Y27" s="4">
        <f>$B27*('AEO Table 3'!X$45/'AEO Table 3'!$D$45)</f>
        <v>2.4225584388728222E-6</v>
      </c>
      <c r="Z27" s="4">
        <f>$B27*('AEO Table 3'!Y$45/'AEO Table 3'!$D$45)</f>
        <v>2.4117627239045832E-6</v>
      </c>
      <c r="AA27" s="4">
        <f>$B27*('AEO Table 3'!Z$45/'AEO Table 3'!$D$45)</f>
        <v>2.4096035809109353E-6</v>
      </c>
      <c r="AB27" s="4">
        <f>$B27*('AEO Table 3'!AA$45/'AEO Table 3'!$D$45)</f>
        <v>2.4052852949236398E-6</v>
      </c>
      <c r="AC27" s="4">
        <f>$B27*('AEO Table 3'!AB$45/'AEO Table 3'!$D$45)</f>
        <v>2.4031261519299922E-6</v>
      </c>
      <c r="AD27" s="4">
        <f>$B27*('AEO Table 3'!AC$45/'AEO Table 3'!$D$45)</f>
        <v>2.4031261519299922E-6</v>
      </c>
      <c r="AE27" s="4">
        <f>$B27*('AEO Table 3'!AD$45/'AEO Table 3'!$D$45)</f>
        <v>2.4074444379172877E-6</v>
      </c>
      <c r="AF27" s="4">
        <f>$B27*('AEO Table 3'!AE$45/'AEO Table 3'!$D$45)</f>
        <v>2.4160810098918788E-6</v>
      </c>
      <c r="AG27" s="4">
        <f>$B27*('AEO Table 3'!AF$45/'AEO Table 3'!$D$45)</f>
        <v>2.4203992958791743E-6</v>
      </c>
      <c r="AH27" s="4">
        <f>$B27*('AEO Table 3'!AG$45/'AEO Table 3'!$D$45)</f>
        <v>2.4247175818664698E-6</v>
      </c>
      <c r="AI27" s="288">
        <f>$B27*('AEO Table 3'!AH$45/'AEO Table 3'!$D$45)</f>
        <v>2.4355132968347088E-6</v>
      </c>
    </row>
    <row r="28" spans="1:35" x14ac:dyDescent="0.45">
      <c r="A28" s="12" t="s">
        <v>271</v>
      </c>
      <c r="B28" s="277">
        <f>'Start Year Prices'!C$4</f>
        <v>2.8695010385579147E-6</v>
      </c>
      <c r="C28" s="282">
        <f t="shared" ref="C28:C34" si="11">B28</f>
        <v>2.8695010385579147E-6</v>
      </c>
      <c r="D28" s="4">
        <f>$B28*('AEO Table 3'!C$51/'AEO Table 3'!$D$51)</f>
        <v>3.0968954604813722E-6</v>
      </c>
      <c r="E28" s="4">
        <f>$B28*('AEO Table 3'!D$51/'AEO Table 3'!$D$51)</f>
        <v>2.8695010385579147E-6</v>
      </c>
      <c r="F28" s="4">
        <f>$B28*('AEO Table 3'!E$51/'AEO Table 3'!$D$51)</f>
        <v>3.0535822372578564E-6</v>
      </c>
      <c r="G28" s="4">
        <f>$B28*('AEO Table 3'!F$51/'AEO Table 3'!$D$51)</f>
        <v>3.0427539314519774E-6</v>
      </c>
      <c r="H28" s="4">
        <f>$B28*('AEO Table 3'!G$51/'AEO Table 3'!$D$51)</f>
        <v>3.1185520720931299E-6</v>
      </c>
      <c r="I28" s="4">
        <f>$B28*('AEO Table 3'!H$51/'AEO Table 3'!$D$51)</f>
        <v>3.2809766591813139E-6</v>
      </c>
      <c r="J28" s="4">
        <f>$B28*('AEO Table 3'!I$51/'AEO Table 3'!$D$51)</f>
        <v>3.5841692217459243E-6</v>
      </c>
      <c r="K28" s="4">
        <f>$B28*('AEO Table 3'!J$51/'AEO Table 3'!$D$51)</f>
        <v>3.8115636436693813E-6</v>
      </c>
      <c r="L28" s="4">
        <f>$B28*('AEO Table 3'!K$51/'AEO Table 3'!$D$51)</f>
        <v>3.9523316191458064E-6</v>
      </c>
      <c r="M28" s="4">
        <f>$B28*('AEO Table 3'!L$51/'AEO Table 3'!$D$51)</f>
        <v>4.0173014539810807E-6</v>
      </c>
      <c r="N28" s="4">
        <f>$B28*('AEO Table 3'!M$51/'AEO Table 3'!$D$51)</f>
        <v>4.0064731481752021E-6</v>
      </c>
      <c r="O28" s="4">
        <f>$B28*('AEO Table 3'!N$51/'AEO Table 3'!$D$51)</f>
        <v>3.9306750075340492E-6</v>
      </c>
      <c r="P28" s="4">
        <f>$B28*('AEO Table 3'!O$51/'AEO Table 3'!$D$51)</f>
        <v>3.8981900901164133E-6</v>
      </c>
      <c r="Q28" s="4">
        <f>$B28*('AEO Table 3'!P$51/'AEO Table 3'!$D$51)</f>
        <v>3.9198467017281705E-6</v>
      </c>
      <c r="R28" s="4">
        <f>$B28*('AEO Table 3'!Q$51/'AEO Table 3'!$D$51)</f>
        <v>3.9956448423693235E-6</v>
      </c>
      <c r="S28" s="4">
        <f>$B28*('AEO Table 3'!R$51/'AEO Table 3'!$D$51)</f>
        <v>4.0497863713987174E-6</v>
      </c>
      <c r="T28" s="4">
        <f>$B28*('AEO Table 3'!S$51/'AEO Table 3'!$D$51)</f>
        <v>4.0497863713987174E-6</v>
      </c>
      <c r="U28" s="4">
        <f>$B28*('AEO Table 3'!T$51/'AEO Table 3'!$D$51)</f>
        <v>4.0497863713987174E-6</v>
      </c>
      <c r="V28" s="4">
        <f>$B28*('AEO Table 3'!U$51/'AEO Table 3'!$D$51)</f>
        <v>4.0822712888163542E-6</v>
      </c>
      <c r="W28" s="4">
        <f>$B28*('AEO Table 3'!V$51/'AEO Table 3'!$D$51)</f>
        <v>4.1147562062339909E-6</v>
      </c>
      <c r="X28" s="4">
        <f>$B28*('AEO Table 3'!W$51/'AEO Table 3'!$D$51)</f>
        <v>4.1147562062339909E-6</v>
      </c>
      <c r="Y28" s="4">
        <f>$B28*('AEO Table 3'!X$51/'AEO Table 3'!$D$51)</f>
        <v>4.1255845120398703E-6</v>
      </c>
      <c r="Z28" s="4">
        <f>$B28*('AEO Table 3'!Y$51/'AEO Table 3'!$D$51)</f>
        <v>4.1147562062339909E-6</v>
      </c>
      <c r="AA28" s="4">
        <f>$B28*('AEO Table 3'!Z$51/'AEO Table 3'!$D$51)</f>
        <v>4.1255845120398703E-6</v>
      </c>
      <c r="AB28" s="4">
        <f>$B28*('AEO Table 3'!AA$51/'AEO Table 3'!$D$51)</f>
        <v>4.1364128178457481E-6</v>
      </c>
      <c r="AC28" s="4">
        <f>$B28*('AEO Table 3'!AB$51/'AEO Table 3'!$D$51)</f>
        <v>4.1580694294575062E-6</v>
      </c>
      <c r="AD28" s="4">
        <f>$B28*('AEO Table 3'!AC$51/'AEO Table 3'!$D$51)</f>
        <v>4.1688977352633857E-6</v>
      </c>
      <c r="AE28" s="4">
        <f>$B28*('AEO Table 3'!AD$51/'AEO Table 3'!$D$51)</f>
        <v>4.2122109584869019E-6</v>
      </c>
      <c r="AF28" s="4">
        <f>$B28*('AEO Table 3'!AE$51/'AEO Table 3'!$D$51)</f>
        <v>4.2771807933221753E-6</v>
      </c>
      <c r="AG28" s="4">
        <f>$B28*('AEO Table 3'!AF$51/'AEO Table 3'!$D$51)</f>
        <v>4.3204940165456907E-6</v>
      </c>
      <c r="AH28" s="4">
        <f>$B28*('AEO Table 3'!AG$51/'AEO Table 3'!$D$51)</f>
        <v>4.3421506281574479E-6</v>
      </c>
      <c r="AI28" s="288">
        <f>$B28*('AEO Table 3'!AH$51/'AEO Table 3'!$D$51)</f>
        <v>4.4071204629927222E-6</v>
      </c>
    </row>
    <row r="29" spans="1:35" x14ac:dyDescent="0.45">
      <c r="A29" s="12" t="s">
        <v>272</v>
      </c>
      <c r="B29" s="277">
        <f>'Start Year Prices'!D$4</f>
        <v>0</v>
      </c>
      <c r="C29" s="282">
        <f t="shared" si="11"/>
        <v>0</v>
      </c>
      <c r="D29" s="4">
        <f t="shared" ref="D29:E30" si="12">C29</f>
        <v>0</v>
      </c>
      <c r="E29" s="4">
        <f t="shared" si="12"/>
        <v>0</v>
      </c>
      <c r="F29" s="4">
        <f t="shared" ref="F29:F30" si="13">E29</f>
        <v>0</v>
      </c>
      <c r="G29" s="4">
        <f t="shared" ref="G29:G30" si="14">F29</f>
        <v>0</v>
      </c>
      <c r="H29" s="4">
        <f t="shared" ref="H29:H30" si="15">G29</f>
        <v>0</v>
      </c>
      <c r="I29" s="4">
        <f t="shared" ref="I29:I30" si="16">H29</f>
        <v>0</v>
      </c>
      <c r="J29" s="4">
        <f t="shared" ref="J29:J30" si="17">I29</f>
        <v>0</v>
      </c>
      <c r="K29" s="4">
        <f t="shared" ref="K29:K30" si="18">J29</f>
        <v>0</v>
      </c>
      <c r="L29" s="4">
        <f t="shared" ref="L29:L30" si="19">K29</f>
        <v>0</v>
      </c>
      <c r="M29" s="4">
        <f t="shared" ref="M29:M30" si="20">L29</f>
        <v>0</v>
      </c>
      <c r="N29" s="4">
        <f t="shared" ref="N29:N30" si="21">M29</f>
        <v>0</v>
      </c>
      <c r="O29" s="4">
        <f t="shared" ref="O29:O30" si="22">N29</f>
        <v>0</v>
      </c>
      <c r="P29" s="4">
        <f t="shared" ref="P29:P30" si="23">O29</f>
        <v>0</v>
      </c>
      <c r="Q29" s="4">
        <f t="shared" ref="Q29:Q30" si="24">P29</f>
        <v>0</v>
      </c>
      <c r="R29" s="4">
        <f t="shared" ref="R29:R30" si="25">Q29</f>
        <v>0</v>
      </c>
      <c r="S29" s="4">
        <f t="shared" ref="S29:S30" si="26">R29</f>
        <v>0</v>
      </c>
      <c r="T29" s="4">
        <f t="shared" ref="T29:T30" si="27">S29</f>
        <v>0</v>
      </c>
      <c r="U29" s="4">
        <f t="shared" ref="U29:U30" si="28">T29</f>
        <v>0</v>
      </c>
      <c r="V29" s="4">
        <f t="shared" ref="V29:V30" si="29">U29</f>
        <v>0</v>
      </c>
      <c r="W29" s="4">
        <f t="shared" ref="W29:W30" si="30">V29</f>
        <v>0</v>
      </c>
      <c r="X29" s="4">
        <f t="shared" ref="X29:X30" si="31">W29</f>
        <v>0</v>
      </c>
      <c r="Y29" s="4">
        <f t="shared" ref="Y29:Y30" si="32">X29</f>
        <v>0</v>
      </c>
      <c r="Z29" s="4">
        <f t="shared" ref="Z29:Z30" si="33">Y29</f>
        <v>0</v>
      </c>
      <c r="AA29" s="4">
        <f t="shared" ref="AA29:AA30" si="34">Z29</f>
        <v>0</v>
      </c>
      <c r="AB29" s="4">
        <f t="shared" ref="AB29:AB30" si="35">AA29</f>
        <v>0</v>
      </c>
      <c r="AC29" s="4">
        <f t="shared" ref="AC29:AC30" si="36">AB29</f>
        <v>0</v>
      </c>
      <c r="AD29" s="4">
        <f t="shared" ref="AD29:AD30" si="37">AC29</f>
        <v>0</v>
      </c>
      <c r="AE29" s="4">
        <f t="shared" ref="AE29:AE30" si="38">AD29</f>
        <v>0</v>
      </c>
      <c r="AF29" s="4">
        <f t="shared" ref="AF29:AF30" si="39">AE29</f>
        <v>0</v>
      </c>
      <c r="AG29" s="4">
        <f t="shared" ref="AG29:AG30" si="40">AF29</f>
        <v>0</v>
      </c>
      <c r="AH29" s="4">
        <f t="shared" ref="AH29:AH30" si="41">AG29</f>
        <v>0</v>
      </c>
      <c r="AI29" s="288">
        <f t="shared" ref="AI29:AI30" si="42">AH29</f>
        <v>0</v>
      </c>
    </row>
    <row r="30" spans="1:35" x14ac:dyDescent="0.45">
      <c r="A30" s="12" t="s">
        <v>273</v>
      </c>
      <c r="B30" s="277">
        <f>'Start Year Prices'!C$4</f>
        <v>2.8695010385579147E-6</v>
      </c>
      <c r="C30" s="282">
        <f t="shared" si="11"/>
        <v>2.8695010385579147E-6</v>
      </c>
      <c r="D30" s="4">
        <f t="shared" si="12"/>
        <v>2.8695010385579147E-6</v>
      </c>
      <c r="E30" s="4">
        <f t="shared" si="12"/>
        <v>2.8695010385579147E-6</v>
      </c>
      <c r="F30" s="4">
        <f t="shared" si="13"/>
        <v>2.8695010385579147E-6</v>
      </c>
      <c r="G30" s="4">
        <f t="shared" si="14"/>
        <v>2.8695010385579147E-6</v>
      </c>
      <c r="H30" s="4">
        <f t="shared" si="15"/>
        <v>2.8695010385579147E-6</v>
      </c>
      <c r="I30" s="4">
        <f t="shared" si="16"/>
        <v>2.8695010385579147E-6</v>
      </c>
      <c r="J30" s="4">
        <f t="shared" si="17"/>
        <v>2.8695010385579147E-6</v>
      </c>
      <c r="K30" s="4">
        <f t="shared" si="18"/>
        <v>2.8695010385579147E-6</v>
      </c>
      <c r="L30" s="4">
        <f t="shared" si="19"/>
        <v>2.8695010385579147E-6</v>
      </c>
      <c r="M30" s="4">
        <f t="shared" si="20"/>
        <v>2.8695010385579147E-6</v>
      </c>
      <c r="N30" s="4">
        <f t="shared" si="21"/>
        <v>2.8695010385579147E-6</v>
      </c>
      <c r="O30" s="4">
        <f t="shared" si="22"/>
        <v>2.8695010385579147E-6</v>
      </c>
      <c r="P30" s="4">
        <f t="shared" si="23"/>
        <v>2.8695010385579147E-6</v>
      </c>
      <c r="Q30" s="4">
        <f t="shared" si="24"/>
        <v>2.8695010385579147E-6</v>
      </c>
      <c r="R30" s="4">
        <f t="shared" si="25"/>
        <v>2.8695010385579147E-6</v>
      </c>
      <c r="S30" s="4">
        <f t="shared" si="26"/>
        <v>2.8695010385579147E-6</v>
      </c>
      <c r="T30" s="4">
        <f t="shared" si="27"/>
        <v>2.8695010385579147E-6</v>
      </c>
      <c r="U30" s="4">
        <f t="shared" si="28"/>
        <v>2.8695010385579147E-6</v>
      </c>
      <c r="V30" s="4">
        <f t="shared" si="29"/>
        <v>2.8695010385579147E-6</v>
      </c>
      <c r="W30" s="4">
        <f t="shared" si="30"/>
        <v>2.8695010385579147E-6</v>
      </c>
      <c r="X30" s="4">
        <f t="shared" si="31"/>
        <v>2.8695010385579147E-6</v>
      </c>
      <c r="Y30" s="4">
        <f t="shared" si="32"/>
        <v>2.8695010385579147E-6</v>
      </c>
      <c r="Z30" s="4">
        <f t="shared" si="33"/>
        <v>2.8695010385579147E-6</v>
      </c>
      <c r="AA30" s="4">
        <f t="shared" si="34"/>
        <v>2.8695010385579147E-6</v>
      </c>
      <c r="AB30" s="4">
        <f t="shared" si="35"/>
        <v>2.8695010385579147E-6</v>
      </c>
      <c r="AC30" s="4">
        <f t="shared" si="36"/>
        <v>2.8695010385579147E-6</v>
      </c>
      <c r="AD30" s="4">
        <f t="shared" si="37"/>
        <v>2.8695010385579147E-6</v>
      </c>
      <c r="AE30" s="4">
        <f t="shared" si="38"/>
        <v>2.8695010385579147E-6</v>
      </c>
      <c r="AF30" s="4">
        <f t="shared" si="39"/>
        <v>2.8695010385579147E-6</v>
      </c>
      <c r="AG30" s="4">
        <f t="shared" si="40"/>
        <v>2.8695010385579147E-6</v>
      </c>
      <c r="AH30" s="4">
        <f t="shared" si="41"/>
        <v>2.8695010385579147E-6</v>
      </c>
      <c r="AI30" s="288">
        <f t="shared" si="42"/>
        <v>2.8695010385579147E-6</v>
      </c>
    </row>
    <row r="31" spans="1:35" x14ac:dyDescent="0.45">
      <c r="A31" s="12" t="s">
        <v>274</v>
      </c>
      <c r="B31" s="277">
        <f>'Start Year Prices'!F$4</f>
        <v>2.8695010385579147E-6</v>
      </c>
      <c r="C31" s="282">
        <f t="shared" si="11"/>
        <v>2.8695010385579147E-6</v>
      </c>
      <c r="D31" s="4">
        <f>$B31*('AEO Table 3'!C$32/'AEO Table 3'!$D$32)</f>
        <v>3.002966203142004E-6</v>
      </c>
      <c r="E31" s="4">
        <f>$B31*('AEO Table 3'!D$32/'AEO Table 3'!$D$32)</f>
        <v>2.8695010385579147E-6</v>
      </c>
      <c r="F31" s="4">
        <f>$B31*('AEO Table 3'!E$32/'AEO Table 3'!$D$32)</f>
        <v>2.9529167664229707E-6</v>
      </c>
      <c r="G31" s="4">
        <f>$B31*('AEO Table 3'!F$32/'AEO Table 3'!$D$32)</f>
        <v>2.8945257569174314E-6</v>
      </c>
      <c r="H31" s="4">
        <f>$B31*('AEO Table 3'!G$32/'AEO Table 3'!$D$32)</f>
        <v>2.9112089024904427E-6</v>
      </c>
      <c r="I31" s="4">
        <f>$B31*('AEO Table 3'!H$32/'AEO Table 3'!$D$32)</f>
        <v>2.9695999119959817E-6</v>
      </c>
      <c r="J31" s="4">
        <f>$B31*('AEO Table 3'!I$32/'AEO Table 3'!$D$32)</f>
        <v>3.1364313677260929E-6</v>
      </c>
      <c r="K31" s="4">
        <f>$B31*('AEO Table 3'!J$32/'AEO Table 3'!$D$32)</f>
        <v>3.3282875418157211E-6</v>
      </c>
      <c r="L31" s="4">
        <f>$B31*('AEO Table 3'!K$32/'AEO Table 3'!$D$32)</f>
        <v>3.4534111336133042E-6</v>
      </c>
      <c r="M31" s="4">
        <f>$B31*('AEO Table 3'!L$32/'AEO Table 3'!$D$32)</f>
        <v>3.5201437159053489E-6</v>
      </c>
      <c r="N31" s="4">
        <f>$B31*('AEO Table 3'!M$32/'AEO Table 3'!$D$32)</f>
        <v>3.528485288691855E-6</v>
      </c>
      <c r="O31" s="4">
        <f>$B31*('AEO Table 3'!N$32/'AEO Table 3'!$D$32)</f>
        <v>3.470094279186316E-6</v>
      </c>
      <c r="P31" s="4">
        <f>$B31*('AEO Table 3'!O$32/'AEO Table 3'!$D$32)</f>
        <v>3.4367279880402937E-6</v>
      </c>
      <c r="Q31" s="4">
        <f>$B31*('AEO Table 3'!P$32/'AEO Table 3'!$D$32)</f>
        <v>3.4534111336133042E-6</v>
      </c>
      <c r="R31" s="4">
        <f>$B31*('AEO Table 3'!Q$32/'AEO Table 3'!$D$32)</f>
        <v>3.5034605703323384E-6</v>
      </c>
      <c r="S31" s="4">
        <f>$B31*('AEO Table 3'!R$32/'AEO Table 3'!$D$32)</f>
        <v>3.5368268614783607E-6</v>
      </c>
      <c r="T31" s="4">
        <f>$B31*('AEO Table 3'!S$32/'AEO Table 3'!$D$32)</f>
        <v>3.5368268614783607E-6</v>
      </c>
      <c r="U31" s="4">
        <f>$B31*('AEO Table 3'!T$32/'AEO Table 3'!$D$32)</f>
        <v>3.528485288691855E-6</v>
      </c>
      <c r="V31" s="4">
        <f>$B31*('AEO Table 3'!U$32/'AEO Table 3'!$D$32)</f>
        <v>3.5618515798378765E-6</v>
      </c>
      <c r="W31" s="4">
        <f>$B31*('AEO Table 3'!V$32/'AEO Table 3'!$D$32)</f>
        <v>3.5785347254108878E-6</v>
      </c>
      <c r="X31" s="4">
        <f>$B31*('AEO Table 3'!W$32/'AEO Table 3'!$D$32)</f>
        <v>3.5868762981973935E-6</v>
      </c>
      <c r="Y31" s="4">
        <f>$B31*('AEO Table 3'!X$32/'AEO Table 3'!$D$32)</f>
        <v>3.5868762981973935E-6</v>
      </c>
      <c r="Z31" s="4">
        <f>$B31*('AEO Table 3'!Y$32/'AEO Table 3'!$D$32)</f>
        <v>3.5868762981973935E-6</v>
      </c>
      <c r="AA31" s="4">
        <f>$B31*('AEO Table 3'!Z$32/'AEO Table 3'!$D$32)</f>
        <v>3.6035594437704045E-6</v>
      </c>
      <c r="AB31" s="4">
        <f>$B31*('AEO Table 3'!AA$32/'AEO Table 3'!$D$32)</f>
        <v>3.6119010165569102E-6</v>
      </c>
      <c r="AC31" s="4">
        <f>$B31*('AEO Table 3'!AB$32/'AEO Table 3'!$D$32)</f>
        <v>3.6202425893434158E-6</v>
      </c>
      <c r="AD31" s="4">
        <f>$B31*('AEO Table 3'!AC$32/'AEO Table 3'!$D$32)</f>
        <v>3.6452673077029325E-6</v>
      </c>
      <c r="AE31" s="4">
        <f>$B31*('AEO Table 3'!AD$32/'AEO Table 3'!$D$32)</f>
        <v>3.6786335988489548E-6</v>
      </c>
      <c r="AF31" s="4">
        <f>$B31*('AEO Table 3'!AE$32/'AEO Table 3'!$D$32)</f>
        <v>3.7203414627814828E-6</v>
      </c>
      <c r="AG31" s="4">
        <f>$B31*('AEO Table 3'!AF$32/'AEO Table 3'!$D$32)</f>
        <v>3.7453661811409994E-6</v>
      </c>
      <c r="AH31" s="4">
        <f>$B31*('AEO Table 3'!AG$32/'AEO Table 3'!$D$32)</f>
        <v>3.7703908995005156E-6</v>
      </c>
      <c r="AI31" s="288">
        <f>$B31*('AEO Table 3'!AH$32/'AEO Table 3'!$D$32)</f>
        <v>3.8120987634330441E-6</v>
      </c>
    </row>
    <row r="32" spans="1:35" x14ac:dyDescent="0.45">
      <c r="A32" s="12" t="s">
        <v>275</v>
      </c>
      <c r="B32" s="278">
        <v>0</v>
      </c>
      <c r="C32" s="283">
        <f t="shared" si="11"/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287">
        <v>0</v>
      </c>
    </row>
    <row r="33" spans="1:35" x14ac:dyDescent="0.45">
      <c r="A33" s="12" t="s">
        <v>276</v>
      </c>
      <c r="B33" s="278">
        <v>0</v>
      </c>
      <c r="C33" s="283">
        <f t="shared" si="11"/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287">
        <v>0</v>
      </c>
    </row>
    <row r="34" spans="1:35" x14ac:dyDescent="0.45">
      <c r="A34" s="12" t="s">
        <v>277</v>
      </c>
      <c r="B34" s="277">
        <f>B31</f>
        <v>2.8695010385579147E-6</v>
      </c>
      <c r="C34" s="282">
        <f t="shared" si="11"/>
        <v>2.8695010385579147E-6</v>
      </c>
      <c r="D34" s="4">
        <f t="shared" ref="D34" si="43">D31</f>
        <v>3.002966203142004E-6</v>
      </c>
      <c r="E34" s="4">
        <f t="shared" ref="E34:F34" si="44">E31</f>
        <v>2.8695010385579147E-6</v>
      </c>
      <c r="F34" s="4">
        <f t="shared" si="44"/>
        <v>2.9529167664229707E-6</v>
      </c>
      <c r="G34" s="4">
        <f t="shared" ref="G34:AI34" si="45">G31</f>
        <v>2.8945257569174314E-6</v>
      </c>
      <c r="H34" s="4">
        <f t="shared" si="45"/>
        <v>2.9112089024904427E-6</v>
      </c>
      <c r="I34" s="4">
        <f t="shared" si="45"/>
        <v>2.9695999119959817E-6</v>
      </c>
      <c r="J34" s="4">
        <f t="shared" si="45"/>
        <v>3.1364313677260929E-6</v>
      </c>
      <c r="K34" s="4">
        <f t="shared" si="45"/>
        <v>3.3282875418157211E-6</v>
      </c>
      <c r="L34" s="4">
        <f t="shared" si="45"/>
        <v>3.4534111336133042E-6</v>
      </c>
      <c r="M34" s="4">
        <f t="shared" si="45"/>
        <v>3.5201437159053489E-6</v>
      </c>
      <c r="N34" s="4">
        <f t="shared" si="45"/>
        <v>3.528485288691855E-6</v>
      </c>
      <c r="O34" s="4">
        <f t="shared" si="45"/>
        <v>3.470094279186316E-6</v>
      </c>
      <c r="P34" s="4">
        <f t="shared" si="45"/>
        <v>3.4367279880402937E-6</v>
      </c>
      <c r="Q34" s="4">
        <f t="shared" si="45"/>
        <v>3.4534111336133042E-6</v>
      </c>
      <c r="R34" s="4">
        <f t="shared" si="45"/>
        <v>3.5034605703323384E-6</v>
      </c>
      <c r="S34" s="4">
        <f t="shared" si="45"/>
        <v>3.5368268614783607E-6</v>
      </c>
      <c r="T34" s="4">
        <f t="shared" si="45"/>
        <v>3.5368268614783607E-6</v>
      </c>
      <c r="U34" s="4">
        <f t="shared" si="45"/>
        <v>3.528485288691855E-6</v>
      </c>
      <c r="V34" s="4">
        <f t="shared" si="45"/>
        <v>3.5618515798378765E-6</v>
      </c>
      <c r="W34" s="4">
        <f t="shared" si="45"/>
        <v>3.5785347254108878E-6</v>
      </c>
      <c r="X34" s="4">
        <f t="shared" si="45"/>
        <v>3.5868762981973935E-6</v>
      </c>
      <c r="Y34" s="4">
        <f t="shared" si="45"/>
        <v>3.5868762981973935E-6</v>
      </c>
      <c r="Z34" s="4">
        <f t="shared" si="45"/>
        <v>3.5868762981973935E-6</v>
      </c>
      <c r="AA34" s="4">
        <f t="shared" si="45"/>
        <v>3.6035594437704045E-6</v>
      </c>
      <c r="AB34" s="4">
        <f t="shared" si="45"/>
        <v>3.6119010165569102E-6</v>
      </c>
      <c r="AC34" s="4">
        <f t="shared" si="45"/>
        <v>3.6202425893434158E-6</v>
      </c>
      <c r="AD34" s="4">
        <f t="shared" si="45"/>
        <v>3.6452673077029325E-6</v>
      </c>
      <c r="AE34" s="4">
        <f t="shared" si="45"/>
        <v>3.6786335988489548E-6</v>
      </c>
      <c r="AF34" s="4">
        <f t="shared" si="45"/>
        <v>3.7203414627814828E-6</v>
      </c>
      <c r="AG34" s="4">
        <f t="shared" si="45"/>
        <v>3.7453661811409994E-6</v>
      </c>
      <c r="AH34" s="4">
        <f t="shared" si="45"/>
        <v>3.7703908995005156E-6</v>
      </c>
      <c r="AI34" s="288">
        <f t="shared" si="45"/>
        <v>3.8120987634330441E-6</v>
      </c>
    </row>
    <row r="35" spans="1:35" x14ac:dyDescent="0.45">
      <c r="B35" s="278"/>
      <c r="C35" s="283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5" s="274" customFormat="1" x14ac:dyDescent="0.45">
      <c r="A36" s="274" t="s">
        <v>1215</v>
      </c>
      <c r="B36" s="280"/>
      <c r="C36" s="285"/>
      <c r="AI36" s="280"/>
    </row>
    <row r="37" spans="1:35" x14ac:dyDescent="0.45">
      <c r="A37" s="12" t="s">
        <v>269</v>
      </c>
      <c r="B37" s="281">
        <v>2017</v>
      </c>
      <c r="C37" s="286">
        <v>2018</v>
      </c>
      <c r="D37" s="12">
        <v>2019</v>
      </c>
      <c r="E37" s="12">
        <v>2020</v>
      </c>
      <c r="F37" s="12">
        <v>2021</v>
      </c>
      <c r="G37" s="12">
        <v>2022</v>
      </c>
      <c r="H37" s="12">
        <v>2023</v>
      </c>
      <c r="I37" s="12">
        <v>2024</v>
      </c>
      <c r="J37" s="12">
        <v>2025</v>
      </c>
      <c r="K37" s="12">
        <v>2026</v>
      </c>
      <c r="L37" s="12">
        <v>2027</v>
      </c>
      <c r="M37" s="12">
        <v>2028</v>
      </c>
      <c r="N37" s="12">
        <v>2029</v>
      </c>
      <c r="O37" s="12">
        <v>2030</v>
      </c>
      <c r="P37" s="12">
        <v>2031</v>
      </c>
      <c r="Q37" s="12">
        <v>2032</v>
      </c>
      <c r="R37" s="12">
        <v>2033</v>
      </c>
      <c r="S37" s="12">
        <v>2034</v>
      </c>
      <c r="T37" s="12">
        <v>2035</v>
      </c>
      <c r="U37" s="12">
        <v>2036</v>
      </c>
      <c r="V37" s="12">
        <v>2037</v>
      </c>
      <c r="W37" s="12">
        <v>2038</v>
      </c>
      <c r="X37" s="12">
        <v>2039</v>
      </c>
      <c r="Y37" s="12">
        <v>2040</v>
      </c>
      <c r="Z37" s="12">
        <v>2041</v>
      </c>
      <c r="AA37" s="12">
        <v>2042</v>
      </c>
      <c r="AB37" s="12">
        <v>2043</v>
      </c>
      <c r="AC37" s="12">
        <v>2044</v>
      </c>
      <c r="AD37" s="12">
        <v>2045</v>
      </c>
      <c r="AE37" s="12">
        <v>2046</v>
      </c>
      <c r="AF37" s="12">
        <v>2047</v>
      </c>
      <c r="AG37" s="12">
        <v>2048</v>
      </c>
      <c r="AH37" s="12">
        <v>2049</v>
      </c>
      <c r="AI37" s="281">
        <v>2050</v>
      </c>
    </row>
    <row r="38" spans="1:35" x14ac:dyDescent="0.45">
      <c r="A38" s="12" t="s">
        <v>270</v>
      </c>
      <c r="B38" s="278">
        <v>0</v>
      </c>
      <c r="C38" s="283">
        <f>B38</f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287">
        <v>0</v>
      </c>
    </row>
    <row r="39" spans="1:35" x14ac:dyDescent="0.45">
      <c r="A39" s="12" t="s">
        <v>271</v>
      </c>
      <c r="B39" s="279">
        <f>'Start Year Prices'!C5</f>
        <v>7.4000000000000001E-7</v>
      </c>
      <c r="C39" s="284">
        <f t="shared" ref="C39:C45" si="46">B39</f>
        <v>7.4000000000000001E-7</v>
      </c>
      <c r="D39" s="9">
        <f>$B39*('AEO Table 3'!C$53/'AEO Table 3'!$D$53)</f>
        <v>7.4000000000000001E-7</v>
      </c>
      <c r="E39" s="9">
        <f>$B39*('AEO Table 3'!D$53/'AEO Table 3'!$D$53)</f>
        <v>7.4000000000000001E-7</v>
      </c>
      <c r="F39" s="9">
        <f>$B39*('AEO Table 3'!E$53/'AEO Table 3'!$D$53)</f>
        <v>7.4000000000000001E-7</v>
      </c>
      <c r="G39" s="9">
        <f>$B39*('AEO Table 3'!F$53/'AEO Table 3'!$D$53)</f>
        <v>7.4000000000000001E-7</v>
      </c>
      <c r="H39" s="9">
        <f>$B39*('AEO Table 3'!G$53/'AEO Table 3'!$D$53)</f>
        <v>7.4000000000000001E-7</v>
      </c>
      <c r="I39" s="9">
        <f>$B39*('AEO Table 3'!H$53/'AEO Table 3'!$D$53)</f>
        <v>7.4000000000000001E-7</v>
      </c>
      <c r="J39" s="9">
        <f>$B39*('AEO Table 3'!I$53/'AEO Table 3'!$D$53)</f>
        <v>7.5088235294117644E-7</v>
      </c>
      <c r="K39" s="9">
        <f>$B39*('AEO Table 3'!J$53/'AEO Table 3'!$D$53)</f>
        <v>7.5088235294117644E-7</v>
      </c>
      <c r="L39" s="9">
        <f>$B39*('AEO Table 3'!K$53/'AEO Table 3'!$D$53)</f>
        <v>7.5088235294117644E-7</v>
      </c>
      <c r="M39" s="9">
        <f>$B39*('AEO Table 3'!L$53/'AEO Table 3'!$D$53)</f>
        <v>7.5088235294117644E-7</v>
      </c>
      <c r="N39" s="9">
        <f>$B39*('AEO Table 3'!M$53/'AEO Table 3'!$D$53)</f>
        <v>7.5088235294117644E-7</v>
      </c>
      <c r="O39" s="9">
        <f>$B39*('AEO Table 3'!N$53/'AEO Table 3'!$D$53)</f>
        <v>7.5088235294117644E-7</v>
      </c>
      <c r="P39" s="9">
        <f>$B39*('AEO Table 3'!O$53/'AEO Table 3'!$D$53)</f>
        <v>7.5088235294117644E-7</v>
      </c>
      <c r="Q39" s="9">
        <f>$B39*('AEO Table 3'!P$53/'AEO Table 3'!$D$53)</f>
        <v>7.6176470588235288E-7</v>
      </c>
      <c r="R39" s="9">
        <f>$B39*('AEO Table 3'!Q$53/'AEO Table 3'!$D$53)</f>
        <v>7.6176470588235288E-7</v>
      </c>
      <c r="S39" s="9">
        <f>$B39*('AEO Table 3'!R$53/'AEO Table 3'!$D$53)</f>
        <v>7.6176470588235288E-7</v>
      </c>
      <c r="T39" s="9">
        <f>$B39*('AEO Table 3'!S$53/'AEO Table 3'!$D$53)</f>
        <v>7.6176470588235288E-7</v>
      </c>
      <c r="U39" s="9">
        <f>$B39*('AEO Table 3'!T$53/'AEO Table 3'!$D$53)</f>
        <v>7.6176470588235288E-7</v>
      </c>
      <c r="V39" s="9">
        <f>$B39*('AEO Table 3'!U$53/'AEO Table 3'!$D$53)</f>
        <v>7.6176470588235288E-7</v>
      </c>
      <c r="W39" s="9">
        <f>$B39*('AEO Table 3'!V$53/'AEO Table 3'!$D$53)</f>
        <v>7.7264705882352931E-7</v>
      </c>
      <c r="X39" s="9">
        <f>$B39*('AEO Table 3'!W$53/'AEO Table 3'!$D$53)</f>
        <v>7.7264705882352931E-7</v>
      </c>
      <c r="Y39" s="9">
        <f>$B39*('AEO Table 3'!X$53/'AEO Table 3'!$D$53)</f>
        <v>7.7264705882352931E-7</v>
      </c>
      <c r="Z39" s="9">
        <f>$B39*('AEO Table 3'!Y$53/'AEO Table 3'!$D$53)</f>
        <v>7.7264705882352931E-7</v>
      </c>
      <c r="AA39" s="9">
        <f>$B39*('AEO Table 3'!Z$53/'AEO Table 3'!$D$53)</f>
        <v>7.7264705882352931E-7</v>
      </c>
      <c r="AB39" s="9">
        <f>$B39*('AEO Table 3'!AA$53/'AEO Table 3'!$D$53)</f>
        <v>7.8352941176470575E-7</v>
      </c>
      <c r="AC39" s="9">
        <f>$B39*('AEO Table 3'!AB$53/'AEO Table 3'!$D$53)</f>
        <v>7.8352941176470575E-7</v>
      </c>
      <c r="AD39" s="9">
        <f>$B39*('AEO Table 3'!AC$53/'AEO Table 3'!$D$53)</f>
        <v>7.8352941176470575E-7</v>
      </c>
      <c r="AE39" s="9">
        <f>$B39*('AEO Table 3'!AD$53/'AEO Table 3'!$D$53)</f>
        <v>7.8352941176470575E-7</v>
      </c>
      <c r="AF39" s="9">
        <f>$B39*('AEO Table 3'!AE$53/'AEO Table 3'!$D$53)</f>
        <v>7.8352941176470575E-7</v>
      </c>
      <c r="AG39" s="9">
        <f>$B39*('AEO Table 3'!AF$53/'AEO Table 3'!$D$53)</f>
        <v>7.9441176470588229E-7</v>
      </c>
      <c r="AH39" s="9">
        <f>$B39*('AEO Table 3'!AG$53/'AEO Table 3'!$D$53)</f>
        <v>7.9441176470588229E-7</v>
      </c>
      <c r="AI39" s="289">
        <f>$B39*('AEO Table 3'!AH$53/'AEO Table 3'!$D$53)</f>
        <v>7.9441176470588229E-7</v>
      </c>
    </row>
    <row r="40" spans="1:35" x14ac:dyDescent="0.45">
      <c r="A40" s="12" t="s">
        <v>272</v>
      </c>
      <c r="B40" s="278">
        <v>0</v>
      </c>
      <c r="C40" s="283">
        <f t="shared" si="46"/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287">
        <v>0</v>
      </c>
    </row>
    <row r="41" spans="1:35" x14ac:dyDescent="0.45">
      <c r="A41" s="12" t="s">
        <v>273</v>
      </c>
      <c r="B41" s="278">
        <v>0</v>
      </c>
      <c r="C41" s="283">
        <f t="shared" si="46"/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287">
        <v>0</v>
      </c>
    </row>
    <row r="42" spans="1:35" x14ac:dyDescent="0.45">
      <c r="A42" s="12" t="s">
        <v>274</v>
      </c>
      <c r="B42" s="278">
        <v>0</v>
      </c>
      <c r="C42" s="283">
        <f t="shared" si="46"/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287">
        <v>0</v>
      </c>
    </row>
    <row r="43" spans="1:35" x14ac:dyDescent="0.45">
      <c r="A43" s="12" t="s">
        <v>275</v>
      </c>
      <c r="B43" s="278">
        <v>0</v>
      </c>
      <c r="C43" s="283">
        <f t="shared" si="46"/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287">
        <v>0</v>
      </c>
    </row>
    <row r="44" spans="1:35" x14ac:dyDescent="0.45">
      <c r="A44" s="12" t="s">
        <v>276</v>
      </c>
      <c r="B44" s="278">
        <v>0</v>
      </c>
      <c r="C44" s="283">
        <f t="shared" si="46"/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287">
        <v>0</v>
      </c>
    </row>
    <row r="45" spans="1:35" x14ac:dyDescent="0.45">
      <c r="A45" s="12" t="s">
        <v>277</v>
      </c>
      <c r="B45" s="278">
        <f>B42</f>
        <v>0</v>
      </c>
      <c r="C45" s="283">
        <f t="shared" si="46"/>
        <v>0</v>
      </c>
      <c r="D45" s="11">
        <f t="shared" ref="D45" si="47">D42</f>
        <v>0</v>
      </c>
      <c r="E45" s="11">
        <f t="shared" ref="E45:F45" si="48">E42</f>
        <v>0</v>
      </c>
      <c r="F45" s="11">
        <f t="shared" si="48"/>
        <v>0</v>
      </c>
      <c r="G45" s="11">
        <f t="shared" ref="G45:AI45" si="49">G42</f>
        <v>0</v>
      </c>
      <c r="H45" s="11">
        <f t="shared" si="49"/>
        <v>0</v>
      </c>
      <c r="I45" s="11">
        <f t="shared" si="49"/>
        <v>0</v>
      </c>
      <c r="J45" s="11">
        <f t="shared" si="49"/>
        <v>0</v>
      </c>
      <c r="K45" s="11">
        <f t="shared" si="49"/>
        <v>0</v>
      </c>
      <c r="L45" s="11">
        <f t="shared" si="49"/>
        <v>0</v>
      </c>
      <c r="M45" s="11">
        <f t="shared" si="49"/>
        <v>0</v>
      </c>
      <c r="N45" s="11">
        <f t="shared" si="49"/>
        <v>0</v>
      </c>
      <c r="O45" s="11">
        <f t="shared" si="49"/>
        <v>0</v>
      </c>
      <c r="P45" s="11">
        <f t="shared" si="49"/>
        <v>0</v>
      </c>
      <c r="Q45" s="11">
        <f t="shared" si="49"/>
        <v>0</v>
      </c>
      <c r="R45" s="11">
        <f t="shared" si="49"/>
        <v>0</v>
      </c>
      <c r="S45" s="11">
        <f t="shared" si="49"/>
        <v>0</v>
      </c>
      <c r="T45" s="11">
        <f t="shared" si="49"/>
        <v>0</v>
      </c>
      <c r="U45" s="11">
        <f t="shared" si="49"/>
        <v>0</v>
      </c>
      <c r="V45" s="11">
        <f t="shared" si="49"/>
        <v>0</v>
      </c>
      <c r="W45" s="11">
        <f t="shared" si="49"/>
        <v>0</v>
      </c>
      <c r="X45" s="11">
        <f t="shared" si="49"/>
        <v>0</v>
      </c>
      <c r="Y45" s="11">
        <f t="shared" si="49"/>
        <v>0</v>
      </c>
      <c r="Z45" s="11">
        <f t="shared" si="49"/>
        <v>0</v>
      </c>
      <c r="AA45" s="11">
        <f t="shared" si="49"/>
        <v>0</v>
      </c>
      <c r="AB45" s="11">
        <f t="shared" si="49"/>
        <v>0</v>
      </c>
      <c r="AC45" s="11">
        <f t="shared" si="49"/>
        <v>0</v>
      </c>
      <c r="AD45" s="11">
        <f t="shared" si="49"/>
        <v>0</v>
      </c>
      <c r="AE45" s="11">
        <f t="shared" si="49"/>
        <v>0</v>
      </c>
      <c r="AF45" s="11">
        <f t="shared" si="49"/>
        <v>0</v>
      </c>
      <c r="AG45" s="11">
        <f t="shared" si="49"/>
        <v>0</v>
      </c>
      <c r="AH45" s="11">
        <f t="shared" si="49"/>
        <v>0</v>
      </c>
      <c r="AI45" s="287">
        <f t="shared" si="49"/>
        <v>0</v>
      </c>
    </row>
    <row r="46" spans="1:35" x14ac:dyDescent="0.45">
      <c r="B46" s="278"/>
      <c r="C46" s="283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5" s="274" customFormat="1" x14ac:dyDescent="0.45">
      <c r="A47" s="274" t="s">
        <v>1216</v>
      </c>
      <c r="B47" s="280"/>
      <c r="C47" s="285"/>
      <c r="AI47" s="280"/>
    </row>
    <row r="48" spans="1:35" x14ac:dyDescent="0.45">
      <c r="A48" s="12" t="s">
        <v>269</v>
      </c>
      <c r="B48" s="281">
        <v>2017</v>
      </c>
      <c r="C48" s="286">
        <v>2018</v>
      </c>
      <c r="D48" s="12">
        <v>2019</v>
      </c>
      <c r="E48" s="12">
        <v>2020</v>
      </c>
      <c r="F48" s="12">
        <v>2021</v>
      </c>
      <c r="G48" s="12">
        <v>2022</v>
      </c>
      <c r="H48" s="12">
        <v>2023</v>
      </c>
      <c r="I48" s="12">
        <v>2024</v>
      </c>
      <c r="J48" s="12">
        <v>2025</v>
      </c>
      <c r="K48" s="12">
        <v>2026</v>
      </c>
      <c r="L48" s="12">
        <v>2027</v>
      </c>
      <c r="M48" s="12">
        <v>2028</v>
      </c>
      <c r="N48" s="12">
        <v>2029</v>
      </c>
      <c r="O48" s="12">
        <v>2030</v>
      </c>
      <c r="P48" s="12">
        <v>2031</v>
      </c>
      <c r="Q48" s="12">
        <v>2032</v>
      </c>
      <c r="R48" s="12">
        <v>2033</v>
      </c>
      <c r="S48" s="12">
        <v>2034</v>
      </c>
      <c r="T48" s="12">
        <v>2035</v>
      </c>
      <c r="U48" s="12">
        <v>2036</v>
      </c>
      <c r="V48" s="12">
        <v>2037</v>
      </c>
      <c r="W48" s="12">
        <v>2038</v>
      </c>
      <c r="X48" s="12">
        <v>2039</v>
      </c>
      <c r="Y48" s="12">
        <v>2040</v>
      </c>
      <c r="Z48" s="12">
        <v>2041</v>
      </c>
      <c r="AA48" s="12">
        <v>2042</v>
      </c>
      <c r="AB48" s="12">
        <v>2043</v>
      </c>
      <c r="AC48" s="12">
        <v>2044</v>
      </c>
      <c r="AD48" s="12">
        <v>2045</v>
      </c>
      <c r="AE48" s="12">
        <v>2046</v>
      </c>
      <c r="AF48" s="12">
        <v>2047</v>
      </c>
      <c r="AG48" s="12">
        <v>2048</v>
      </c>
      <c r="AH48" s="12">
        <v>2049</v>
      </c>
      <c r="AI48" s="281">
        <v>2050</v>
      </c>
    </row>
    <row r="49" spans="1:35" x14ac:dyDescent="0.45">
      <c r="A49" s="12" t="s">
        <v>270</v>
      </c>
      <c r="B49" s="278">
        <v>0</v>
      </c>
      <c r="C49" s="283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287">
        <v>0</v>
      </c>
    </row>
    <row r="50" spans="1:35" x14ac:dyDescent="0.45">
      <c r="A50" s="12" t="s">
        <v>271</v>
      </c>
      <c r="B50" s="278">
        <v>0</v>
      </c>
      <c r="C50" s="283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287">
        <v>0</v>
      </c>
    </row>
    <row r="51" spans="1:35" x14ac:dyDescent="0.45">
      <c r="A51" s="12" t="s">
        <v>272</v>
      </c>
      <c r="B51" s="278">
        <v>0</v>
      </c>
      <c r="C51" s="283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287">
        <v>0</v>
      </c>
    </row>
    <row r="52" spans="1:35" x14ac:dyDescent="0.45">
      <c r="A52" s="12" t="s">
        <v>273</v>
      </c>
      <c r="B52" s="278">
        <v>0</v>
      </c>
      <c r="C52" s="283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287">
        <v>0</v>
      </c>
    </row>
    <row r="53" spans="1:35" x14ac:dyDescent="0.45">
      <c r="A53" s="12" t="s">
        <v>274</v>
      </c>
      <c r="B53" s="278">
        <v>0</v>
      </c>
      <c r="C53" s="283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287">
        <v>0</v>
      </c>
    </row>
    <row r="54" spans="1:35" x14ac:dyDescent="0.45">
      <c r="A54" s="12" t="s">
        <v>275</v>
      </c>
      <c r="B54" s="278">
        <v>0</v>
      </c>
      <c r="C54" s="283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287">
        <v>0</v>
      </c>
    </row>
    <row r="55" spans="1:35" x14ac:dyDescent="0.45">
      <c r="A55" s="12" t="s">
        <v>276</v>
      </c>
      <c r="B55" s="278">
        <v>0</v>
      </c>
      <c r="C55" s="283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287">
        <v>0</v>
      </c>
    </row>
    <row r="56" spans="1:35" x14ac:dyDescent="0.45">
      <c r="A56" s="12" t="s">
        <v>277</v>
      </c>
      <c r="B56" s="278">
        <f>B53</f>
        <v>0</v>
      </c>
      <c r="C56" s="283">
        <f t="shared" ref="C56:D56" si="50">C53</f>
        <v>0</v>
      </c>
      <c r="D56" s="11">
        <f t="shared" si="50"/>
        <v>0</v>
      </c>
      <c r="E56" s="11">
        <f t="shared" ref="E56:F56" si="51">E53</f>
        <v>0</v>
      </c>
      <c r="F56" s="11">
        <f t="shared" si="51"/>
        <v>0</v>
      </c>
      <c r="G56" s="11">
        <f t="shared" ref="G56:AI56" si="52">G53</f>
        <v>0</v>
      </c>
      <c r="H56" s="11">
        <f t="shared" si="52"/>
        <v>0</v>
      </c>
      <c r="I56" s="11">
        <f t="shared" si="52"/>
        <v>0</v>
      </c>
      <c r="J56" s="11">
        <f t="shared" si="52"/>
        <v>0</v>
      </c>
      <c r="K56" s="11">
        <f t="shared" si="52"/>
        <v>0</v>
      </c>
      <c r="L56" s="11">
        <f t="shared" si="52"/>
        <v>0</v>
      </c>
      <c r="M56" s="11">
        <f t="shared" si="52"/>
        <v>0</v>
      </c>
      <c r="N56" s="11">
        <f t="shared" si="52"/>
        <v>0</v>
      </c>
      <c r="O56" s="11">
        <f t="shared" si="52"/>
        <v>0</v>
      </c>
      <c r="P56" s="11">
        <f t="shared" si="52"/>
        <v>0</v>
      </c>
      <c r="Q56" s="11">
        <f t="shared" si="52"/>
        <v>0</v>
      </c>
      <c r="R56" s="11">
        <f t="shared" si="52"/>
        <v>0</v>
      </c>
      <c r="S56" s="11">
        <f t="shared" si="52"/>
        <v>0</v>
      </c>
      <c r="T56" s="11">
        <f t="shared" si="52"/>
        <v>0</v>
      </c>
      <c r="U56" s="11">
        <f t="shared" si="52"/>
        <v>0</v>
      </c>
      <c r="V56" s="11">
        <f t="shared" si="52"/>
        <v>0</v>
      </c>
      <c r="W56" s="11">
        <f t="shared" si="52"/>
        <v>0</v>
      </c>
      <c r="X56" s="11">
        <f t="shared" si="52"/>
        <v>0</v>
      </c>
      <c r="Y56" s="11">
        <f t="shared" si="52"/>
        <v>0</v>
      </c>
      <c r="Z56" s="11">
        <f t="shared" si="52"/>
        <v>0</v>
      </c>
      <c r="AA56" s="11">
        <f t="shared" si="52"/>
        <v>0</v>
      </c>
      <c r="AB56" s="11">
        <f t="shared" si="52"/>
        <v>0</v>
      </c>
      <c r="AC56" s="11">
        <f t="shared" si="52"/>
        <v>0</v>
      </c>
      <c r="AD56" s="11">
        <f t="shared" si="52"/>
        <v>0</v>
      </c>
      <c r="AE56" s="11">
        <f t="shared" si="52"/>
        <v>0</v>
      </c>
      <c r="AF56" s="11">
        <f t="shared" si="52"/>
        <v>0</v>
      </c>
      <c r="AG56" s="11">
        <f t="shared" si="52"/>
        <v>0</v>
      </c>
      <c r="AH56" s="11">
        <f t="shared" si="52"/>
        <v>0</v>
      </c>
      <c r="AI56" s="287">
        <f t="shared" si="52"/>
        <v>0</v>
      </c>
    </row>
    <row r="57" spans="1:35" s="274" customFormat="1" x14ac:dyDescent="0.45">
      <c r="A57" s="274" t="s">
        <v>1217</v>
      </c>
      <c r="B57" s="280"/>
      <c r="C57" s="285"/>
      <c r="AI57" s="280"/>
    </row>
    <row r="58" spans="1:35" x14ac:dyDescent="0.45">
      <c r="A58" s="12" t="s">
        <v>269</v>
      </c>
      <c r="B58" s="281">
        <v>2017</v>
      </c>
      <c r="C58" s="286">
        <v>2018</v>
      </c>
      <c r="D58" s="12">
        <v>2019</v>
      </c>
      <c r="E58" s="12">
        <v>2020</v>
      </c>
      <c r="F58" s="12">
        <v>2021</v>
      </c>
      <c r="G58" s="12">
        <v>2022</v>
      </c>
      <c r="H58" s="12">
        <v>2023</v>
      </c>
      <c r="I58" s="12">
        <v>2024</v>
      </c>
      <c r="J58" s="12">
        <v>2025</v>
      </c>
      <c r="K58" s="12">
        <v>2026</v>
      </c>
      <c r="L58" s="12">
        <v>2027</v>
      </c>
      <c r="M58" s="12">
        <v>2028</v>
      </c>
      <c r="N58" s="12">
        <v>2029</v>
      </c>
      <c r="O58" s="12">
        <v>2030</v>
      </c>
      <c r="P58" s="12">
        <v>2031</v>
      </c>
      <c r="Q58" s="12">
        <v>2032</v>
      </c>
      <c r="R58" s="12">
        <v>2033</v>
      </c>
      <c r="S58" s="12">
        <v>2034</v>
      </c>
      <c r="T58" s="12">
        <v>2035</v>
      </c>
      <c r="U58" s="12">
        <v>2036</v>
      </c>
      <c r="V58" s="12">
        <v>2037</v>
      </c>
      <c r="W58" s="12">
        <v>2038</v>
      </c>
      <c r="X58" s="12">
        <v>2039</v>
      </c>
      <c r="Y58" s="12">
        <v>2040</v>
      </c>
      <c r="Z58" s="12">
        <v>2041</v>
      </c>
      <c r="AA58" s="12">
        <v>2042</v>
      </c>
      <c r="AB58" s="12">
        <v>2043</v>
      </c>
      <c r="AC58" s="12">
        <v>2044</v>
      </c>
      <c r="AD58" s="12">
        <v>2045</v>
      </c>
      <c r="AE58" s="12">
        <v>2046</v>
      </c>
      <c r="AF58" s="12">
        <v>2047</v>
      </c>
      <c r="AG58" s="12">
        <v>2048</v>
      </c>
      <c r="AH58" s="12">
        <v>2049</v>
      </c>
      <c r="AI58" s="281">
        <v>2050</v>
      </c>
    </row>
    <row r="59" spans="1:35" x14ac:dyDescent="0.45">
      <c r="A59" s="12" t="s">
        <v>270</v>
      </c>
      <c r="B59" s="278">
        <v>0</v>
      </c>
      <c r="C59" s="283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287">
        <v>0</v>
      </c>
    </row>
    <row r="60" spans="1:35" x14ac:dyDescent="0.45">
      <c r="A60" s="12" t="s">
        <v>271</v>
      </c>
      <c r="B60" s="278">
        <v>0</v>
      </c>
      <c r="C60" s="283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287">
        <v>0</v>
      </c>
    </row>
    <row r="61" spans="1:35" x14ac:dyDescent="0.45">
      <c r="A61" s="12" t="s">
        <v>272</v>
      </c>
      <c r="B61" s="278">
        <v>0</v>
      </c>
      <c r="C61" s="283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287">
        <v>0</v>
      </c>
    </row>
    <row r="62" spans="1:35" x14ac:dyDescent="0.45">
      <c r="A62" s="12" t="s">
        <v>273</v>
      </c>
      <c r="B62" s="278">
        <v>0</v>
      </c>
      <c r="C62" s="283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287">
        <v>0</v>
      </c>
    </row>
    <row r="63" spans="1:35" x14ac:dyDescent="0.45">
      <c r="A63" s="12" t="s">
        <v>274</v>
      </c>
      <c r="B63" s="278">
        <v>0</v>
      </c>
      <c r="C63" s="283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287">
        <v>0</v>
      </c>
    </row>
    <row r="64" spans="1:35" x14ac:dyDescent="0.45">
      <c r="A64" s="12" t="s">
        <v>275</v>
      </c>
      <c r="B64" s="278">
        <v>0</v>
      </c>
      <c r="C64" s="283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287">
        <v>0</v>
      </c>
    </row>
    <row r="65" spans="1:35" x14ac:dyDescent="0.45">
      <c r="A65" s="12" t="s">
        <v>276</v>
      </c>
      <c r="B65" s="278">
        <v>0</v>
      </c>
      <c r="C65" s="283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287">
        <v>0</v>
      </c>
    </row>
    <row r="66" spans="1:35" x14ac:dyDescent="0.45">
      <c r="A66" s="12" t="s">
        <v>277</v>
      </c>
      <c r="B66" s="278">
        <f>B63</f>
        <v>0</v>
      </c>
      <c r="C66" s="283">
        <f t="shared" ref="C66:D66" si="53">C63</f>
        <v>0</v>
      </c>
      <c r="D66" s="11">
        <f t="shared" si="53"/>
        <v>0</v>
      </c>
      <c r="E66" s="11">
        <f t="shared" ref="E66:F66" si="54">E63</f>
        <v>0</v>
      </c>
      <c r="F66" s="11">
        <f t="shared" si="54"/>
        <v>0</v>
      </c>
      <c r="G66" s="11">
        <f t="shared" ref="G66:AI66" si="55">G63</f>
        <v>0</v>
      </c>
      <c r="H66" s="11">
        <f t="shared" si="55"/>
        <v>0</v>
      </c>
      <c r="I66" s="11">
        <f t="shared" si="55"/>
        <v>0</v>
      </c>
      <c r="J66" s="11">
        <f t="shared" si="55"/>
        <v>0</v>
      </c>
      <c r="K66" s="11">
        <f t="shared" si="55"/>
        <v>0</v>
      </c>
      <c r="L66" s="11">
        <f t="shared" si="55"/>
        <v>0</v>
      </c>
      <c r="M66" s="11">
        <f t="shared" si="55"/>
        <v>0</v>
      </c>
      <c r="N66" s="11">
        <f t="shared" si="55"/>
        <v>0</v>
      </c>
      <c r="O66" s="11">
        <f t="shared" si="55"/>
        <v>0</v>
      </c>
      <c r="P66" s="11">
        <f t="shared" si="55"/>
        <v>0</v>
      </c>
      <c r="Q66" s="11">
        <f t="shared" si="55"/>
        <v>0</v>
      </c>
      <c r="R66" s="11">
        <f t="shared" si="55"/>
        <v>0</v>
      </c>
      <c r="S66" s="11">
        <f t="shared" si="55"/>
        <v>0</v>
      </c>
      <c r="T66" s="11">
        <f t="shared" si="55"/>
        <v>0</v>
      </c>
      <c r="U66" s="11">
        <f t="shared" si="55"/>
        <v>0</v>
      </c>
      <c r="V66" s="11">
        <f t="shared" si="55"/>
        <v>0</v>
      </c>
      <c r="W66" s="11">
        <f t="shared" si="55"/>
        <v>0</v>
      </c>
      <c r="X66" s="11">
        <f t="shared" si="55"/>
        <v>0</v>
      </c>
      <c r="Y66" s="11">
        <f t="shared" si="55"/>
        <v>0</v>
      </c>
      <c r="Z66" s="11">
        <f t="shared" si="55"/>
        <v>0</v>
      </c>
      <c r="AA66" s="11">
        <f t="shared" si="55"/>
        <v>0</v>
      </c>
      <c r="AB66" s="11">
        <f t="shared" si="55"/>
        <v>0</v>
      </c>
      <c r="AC66" s="11">
        <f t="shared" si="55"/>
        <v>0</v>
      </c>
      <c r="AD66" s="11">
        <f t="shared" si="55"/>
        <v>0</v>
      </c>
      <c r="AE66" s="11">
        <f t="shared" si="55"/>
        <v>0</v>
      </c>
      <c r="AF66" s="11">
        <f t="shared" si="55"/>
        <v>0</v>
      </c>
      <c r="AG66" s="11">
        <f t="shared" si="55"/>
        <v>0</v>
      </c>
      <c r="AH66" s="11">
        <f t="shared" si="55"/>
        <v>0</v>
      </c>
      <c r="AI66" s="287">
        <f t="shared" si="55"/>
        <v>0</v>
      </c>
    </row>
    <row r="67" spans="1:35" s="274" customFormat="1" x14ac:dyDescent="0.45">
      <c r="A67" s="274" t="s">
        <v>1218</v>
      </c>
      <c r="B67" s="280"/>
      <c r="C67" s="285"/>
      <c r="AI67" s="280"/>
    </row>
    <row r="68" spans="1:35" x14ac:dyDescent="0.45">
      <c r="A68" s="12" t="s">
        <v>269</v>
      </c>
      <c r="B68" s="281">
        <v>2017</v>
      </c>
      <c r="C68" s="286">
        <v>2018</v>
      </c>
      <c r="D68" s="12">
        <v>2019</v>
      </c>
      <c r="E68" s="12">
        <v>2020</v>
      </c>
      <c r="F68" s="12">
        <v>2021</v>
      </c>
      <c r="G68" s="12">
        <v>2022</v>
      </c>
      <c r="H68" s="12">
        <v>2023</v>
      </c>
      <c r="I68" s="12">
        <v>2024</v>
      </c>
      <c r="J68" s="12">
        <v>2025</v>
      </c>
      <c r="K68" s="12">
        <v>2026</v>
      </c>
      <c r="L68" s="12">
        <v>2027</v>
      </c>
      <c r="M68" s="12">
        <v>2028</v>
      </c>
      <c r="N68" s="12">
        <v>2029</v>
      </c>
      <c r="O68" s="12">
        <v>2030</v>
      </c>
      <c r="P68" s="12">
        <v>2031</v>
      </c>
      <c r="Q68" s="12">
        <v>2032</v>
      </c>
      <c r="R68" s="12">
        <v>2033</v>
      </c>
      <c r="S68" s="12">
        <v>2034</v>
      </c>
      <c r="T68" s="12">
        <v>2035</v>
      </c>
      <c r="U68" s="12">
        <v>2036</v>
      </c>
      <c r="V68" s="12">
        <v>2037</v>
      </c>
      <c r="W68" s="12">
        <v>2038</v>
      </c>
      <c r="X68" s="12">
        <v>2039</v>
      </c>
      <c r="Y68" s="12">
        <v>2040</v>
      </c>
      <c r="Z68" s="12">
        <v>2041</v>
      </c>
      <c r="AA68" s="12">
        <v>2042</v>
      </c>
      <c r="AB68" s="12">
        <v>2043</v>
      </c>
      <c r="AC68" s="12">
        <v>2044</v>
      </c>
      <c r="AD68" s="12">
        <v>2045</v>
      </c>
      <c r="AE68" s="12">
        <v>2046</v>
      </c>
      <c r="AF68" s="12">
        <v>2047</v>
      </c>
      <c r="AG68" s="12">
        <v>2048</v>
      </c>
      <c r="AH68" s="12">
        <v>2049</v>
      </c>
      <c r="AI68" s="281">
        <v>2050</v>
      </c>
    </row>
    <row r="69" spans="1:35" x14ac:dyDescent="0.45">
      <c r="A69" s="12" t="s">
        <v>270</v>
      </c>
      <c r="B69" s="278">
        <v>0</v>
      </c>
      <c r="C69" s="283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287">
        <v>0</v>
      </c>
    </row>
    <row r="70" spans="1:35" x14ac:dyDescent="0.45">
      <c r="A70" s="12" t="s">
        <v>271</v>
      </c>
      <c r="B70" s="278">
        <v>0</v>
      </c>
      <c r="C70" s="283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287">
        <v>0</v>
      </c>
    </row>
    <row r="71" spans="1:35" x14ac:dyDescent="0.45">
      <c r="A71" s="12" t="s">
        <v>272</v>
      </c>
      <c r="B71" s="278">
        <v>0</v>
      </c>
      <c r="C71" s="283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287">
        <v>0</v>
      </c>
    </row>
    <row r="72" spans="1:35" x14ac:dyDescent="0.45">
      <c r="A72" s="12" t="s">
        <v>273</v>
      </c>
      <c r="B72" s="278">
        <v>0</v>
      </c>
      <c r="C72" s="283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287">
        <v>0</v>
      </c>
    </row>
    <row r="73" spans="1:35" x14ac:dyDescent="0.45">
      <c r="A73" s="12" t="s">
        <v>274</v>
      </c>
      <c r="B73" s="278">
        <v>0</v>
      </c>
      <c r="C73" s="283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287">
        <v>0</v>
      </c>
    </row>
    <row r="74" spans="1:35" x14ac:dyDescent="0.45">
      <c r="A74" s="12" t="s">
        <v>275</v>
      </c>
      <c r="B74" s="278">
        <v>0</v>
      </c>
      <c r="C74" s="283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287">
        <v>0</v>
      </c>
    </row>
    <row r="75" spans="1:35" x14ac:dyDescent="0.45">
      <c r="A75" s="12" t="s">
        <v>276</v>
      </c>
      <c r="B75" s="278">
        <v>0</v>
      </c>
      <c r="C75" s="283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287">
        <v>0</v>
      </c>
    </row>
    <row r="76" spans="1:35" x14ac:dyDescent="0.45">
      <c r="A76" s="12" t="s">
        <v>277</v>
      </c>
      <c r="B76" s="278">
        <f>B73</f>
        <v>0</v>
      </c>
      <c r="C76" s="283">
        <f t="shared" ref="C76:D76" si="56">C73</f>
        <v>0</v>
      </c>
      <c r="D76" s="11">
        <f t="shared" si="56"/>
        <v>0</v>
      </c>
      <c r="E76" s="11">
        <f t="shared" ref="E76:F76" si="57">E73</f>
        <v>0</v>
      </c>
      <c r="F76" s="11">
        <f t="shared" si="57"/>
        <v>0</v>
      </c>
      <c r="G76" s="11">
        <f t="shared" ref="G76:AI76" si="58">G73</f>
        <v>0</v>
      </c>
      <c r="H76" s="11">
        <f t="shared" si="58"/>
        <v>0</v>
      </c>
      <c r="I76" s="11">
        <f t="shared" si="58"/>
        <v>0</v>
      </c>
      <c r="J76" s="11">
        <f t="shared" si="58"/>
        <v>0</v>
      </c>
      <c r="K76" s="11">
        <f t="shared" si="58"/>
        <v>0</v>
      </c>
      <c r="L76" s="11">
        <f t="shared" si="58"/>
        <v>0</v>
      </c>
      <c r="M76" s="11">
        <f t="shared" si="58"/>
        <v>0</v>
      </c>
      <c r="N76" s="11">
        <f t="shared" si="58"/>
        <v>0</v>
      </c>
      <c r="O76" s="11">
        <f t="shared" si="58"/>
        <v>0</v>
      </c>
      <c r="P76" s="11">
        <f t="shared" si="58"/>
        <v>0</v>
      </c>
      <c r="Q76" s="11">
        <f t="shared" si="58"/>
        <v>0</v>
      </c>
      <c r="R76" s="11">
        <f t="shared" si="58"/>
        <v>0</v>
      </c>
      <c r="S76" s="11">
        <f t="shared" si="58"/>
        <v>0</v>
      </c>
      <c r="T76" s="11">
        <f t="shared" si="58"/>
        <v>0</v>
      </c>
      <c r="U76" s="11">
        <f t="shared" si="58"/>
        <v>0</v>
      </c>
      <c r="V76" s="11">
        <f t="shared" si="58"/>
        <v>0</v>
      </c>
      <c r="W76" s="11">
        <f t="shared" si="58"/>
        <v>0</v>
      </c>
      <c r="X76" s="11">
        <f t="shared" si="58"/>
        <v>0</v>
      </c>
      <c r="Y76" s="11">
        <f t="shared" si="58"/>
        <v>0</v>
      </c>
      <c r="Z76" s="11">
        <f t="shared" si="58"/>
        <v>0</v>
      </c>
      <c r="AA76" s="11">
        <f t="shared" si="58"/>
        <v>0</v>
      </c>
      <c r="AB76" s="11">
        <f t="shared" si="58"/>
        <v>0</v>
      </c>
      <c r="AC76" s="11">
        <f t="shared" si="58"/>
        <v>0</v>
      </c>
      <c r="AD76" s="11">
        <f t="shared" si="58"/>
        <v>0</v>
      </c>
      <c r="AE76" s="11">
        <f t="shared" si="58"/>
        <v>0</v>
      </c>
      <c r="AF76" s="11">
        <f t="shared" si="58"/>
        <v>0</v>
      </c>
      <c r="AG76" s="11">
        <f t="shared" si="58"/>
        <v>0</v>
      </c>
      <c r="AH76" s="11">
        <f t="shared" si="58"/>
        <v>0</v>
      </c>
      <c r="AI76" s="287">
        <f t="shared" si="58"/>
        <v>0</v>
      </c>
    </row>
    <row r="77" spans="1:35" s="274" customFormat="1" x14ac:dyDescent="0.45">
      <c r="A77" s="274" t="s">
        <v>1219</v>
      </c>
      <c r="B77" s="280"/>
      <c r="C77" s="285"/>
      <c r="AI77" s="280"/>
    </row>
    <row r="78" spans="1:35" x14ac:dyDescent="0.45">
      <c r="A78" s="12" t="s">
        <v>269</v>
      </c>
      <c r="B78" s="281">
        <v>2017</v>
      </c>
      <c r="C78" s="286">
        <v>2018</v>
      </c>
      <c r="D78" s="12">
        <v>2019</v>
      </c>
      <c r="E78" s="12">
        <v>2020</v>
      </c>
      <c r="F78" s="12">
        <v>2021</v>
      </c>
      <c r="G78" s="12">
        <v>2022</v>
      </c>
      <c r="H78" s="12">
        <v>2023</v>
      </c>
      <c r="I78" s="12">
        <v>2024</v>
      </c>
      <c r="J78" s="12">
        <v>2025</v>
      </c>
      <c r="K78" s="12">
        <v>2026</v>
      </c>
      <c r="L78" s="12">
        <v>2027</v>
      </c>
      <c r="M78" s="12">
        <v>2028</v>
      </c>
      <c r="N78" s="12">
        <v>2029</v>
      </c>
      <c r="O78" s="12">
        <v>2030</v>
      </c>
      <c r="P78" s="12">
        <v>2031</v>
      </c>
      <c r="Q78" s="12">
        <v>2032</v>
      </c>
      <c r="R78" s="12">
        <v>2033</v>
      </c>
      <c r="S78" s="12">
        <v>2034</v>
      </c>
      <c r="T78" s="12">
        <v>2035</v>
      </c>
      <c r="U78" s="12">
        <v>2036</v>
      </c>
      <c r="V78" s="12">
        <v>2037</v>
      </c>
      <c r="W78" s="12">
        <v>2038</v>
      </c>
      <c r="X78" s="12">
        <v>2039</v>
      </c>
      <c r="Y78" s="12">
        <v>2040</v>
      </c>
      <c r="Z78" s="12">
        <v>2041</v>
      </c>
      <c r="AA78" s="12">
        <v>2042</v>
      </c>
      <c r="AB78" s="12">
        <v>2043</v>
      </c>
      <c r="AC78" s="12">
        <v>2044</v>
      </c>
      <c r="AD78" s="12">
        <v>2045</v>
      </c>
      <c r="AE78" s="12">
        <v>2046</v>
      </c>
      <c r="AF78" s="12">
        <v>2047</v>
      </c>
      <c r="AG78" s="12">
        <v>2048</v>
      </c>
      <c r="AH78" s="12">
        <v>2049</v>
      </c>
      <c r="AI78" s="281">
        <v>2050</v>
      </c>
    </row>
    <row r="79" spans="1:35" x14ac:dyDescent="0.45">
      <c r="A79" s="12" t="s">
        <v>270</v>
      </c>
      <c r="B79" s="278">
        <v>0</v>
      </c>
      <c r="C79" s="283">
        <f>B79</f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287">
        <v>0</v>
      </c>
    </row>
    <row r="80" spans="1:35" x14ac:dyDescent="0.45">
      <c r="A80" s="12" t="s">
        <v>271</v>
      </c>
      <c r="B80" s="279">
        <f>'Start Year Prices'!C$6</f>
        <v>3.2223799272623401E-6</v>
      </c>
      <c r="C80" s="284">
        <f t="shared" ref="C80:C86" si="59">B80</f>
        <v>3.2223799272623401E-6</v>
      </c>
      <c r="D80" s="9">
        <f t="shared" ref="D80:E83" si="60">C80</f>
        <v>3.2223799272623401E-6</v>
      </c>
      <c r="E80" s="9">
        <f t="shared" si="60"/>
        <v>3.2223799272623401E-6</v>
      </c>
      <c r="F80" s="9">
        <f t="shared" ref="F80:F83" si="61">E80</f>
        <v>3.2223799272623401E-6</v>
      </c>
      <c r="G80" s="9">
        <f t="shared" ref="G80:G83" si="62">F80</f>
        <v>3.2223799272623401E-6</v>
      </c>
      <c r="H80" s="9">
        <f t="shared" ref="H80:H83" si="63">G80</f>
        <v>3.2223799272623401E-6</v>
      </c>
      <c r="I80" s="9">
        <f t="shared" ref="I80:I83" si="64">H80</f>
        <v>3.2223799272623401E-6</v>
      </c>
      <c r="J80" s="9">
        <f t="shared" ref="J80:J83" si="65">I80</f>
        <v>3.2223799272623401E-6</v>
      </c>
      <c r="K80" s="9">
        <f t="shared" ref="K80:K83" si="66">J80</f>
        <v>3.2223799272623401E-6</v>
      </c>
      <c r="L80" s="9">
        <f t="shared" ref="L80:L83" si="67">K80</f>
        <v>3.2223799272623401E-6</v>
      </c>
      <c r="M80" s="9">
        <f t="shared" ref="M80:M83" si="68">L80</f>
        <v>3.2223799272623401E-6</v>
      </c>
      <c r="N80" s="9">
        <f t="shared" ref="N80:N83" si="69">M80</f>
        <v>3.2223799272623401E-6</v>
      </c>
      <c r="O80" s="9">
        <f t="shared" ref="O80:O83" si="70">N80</f>
        <v>3.2223799272623401E-6</v>
      </c>
      <c r="P80" s="9">
        <f t="shared" ref="P80:P83" si="71">O80</f>
        <v>3.2223799272623401E-6</v>
      </c>
      <c r="Q80" s="9">
        <f t="shared" ref="Q80:Q83" si="72">P80</f>
        <v>3.2223799272623401E-6</v>
      </c>
      <c r="R80" s="9">
        <f t="shared" ref="R80:R83" si="73">Q80</f>
        <v>3.2223799272623401E-6</v>
      </c>
      <c r="S80" s="9">
        <f t="shared" ref="S80:S83" si="74">R80</f>
        <v>3.2223799272623401E-6</v>
      </c>
      <c r="T80" s="9">
        <f t="shared" ref="T80:T83" si="75">S80</f>
        <v>3.2223799272623401E-6</v>
      </c>
      <c r="U80" s="9">
        <f t="shared" ref="U80:U83" si="76">T80</f>
        <v>3.2223799272623401E-6</v>
      </c>
      <c r="V80" s="9">
        <f t="shared" ref="V80:V83" si="77">U80</f>
        <v>3.2223799272623401E-6</v>
      </c>
      <c r="W80" s="9">
        <f t="shared" ref="W80:W83" si="78">V80</f>
        <v>3.2223799272623401E-6</v>
      </c>
      <c r="X80" s="9">
        <f t="shared" ref="X80:X83" si="79">W80</f>
        <v>3.2223799272623401E-6</v>
      </c>
      <c r="Y80" s="9">
        <f t="shared" ref="Y80:Y83" si="80">X80</f>
        <v>3.2223799272623401E-6</v>
      </c>
      <c r="Z80" s="9">
        <f t="shared" ref="Z80:Z83" si="81">Y80</f>
        <v>3.2223799272623401E-6</v>
      </c>
      <c r="AA80" s="9">
        <f t="shared" ref="AA80:AA83" si="82">Z80</f>
        <v>3.2223799272623401E-6</v>
      </c>
      <c r="AB80" s="9">
        <f t="shared" ref="AB80:AB83" si="83">AA80</f>
        <v>3.2223799272623401E-6</v>
      </c>
      <c r="AC80" s="9">
        <f t="shared" ref="AC80:AC83" si="84">AB80</f>
        <v>3.2223799272623401E-6</v>
      </c>
      <c r="AD80" s="9">
        <f t="shared" ref="AD80:AD83" si="85">AC80</f>
        <v>3.2223799272623401E-6</v>
      </c>
      <c r="AE80" s="9">
        <f t="shared" ref="AE80:AE83" si="86">AD80</f>
        <v>3.2223799272623401E-6</v>
      </c>
      <c r="AF80" s="9">
        <f t="shared" ref="AF80:AF83" si="87">AE80</f>
        <v>3.2223799272623401E-6</v>
      </c>
      <c r="AG80" s="9">
        <f t="shared" ref="AG80:AG83" si="88">AF80</f>
        <v>3.2223799272623401E-6</v>
      </c>
      <c r="AH80" s="9">
        <f t="shared" ref="AH80:AH83" si="89">AG80</f>
        <v>3.2223799272623401E-6</v>
      </c>
      <c r="AI80" s="289">
        <f t="shared" ref="AI80:AI83" si="90">AH80</f>
        <v>3.2223799272623401E-6</v>
      </c>
    </row>
    <row r="81" spans="1:35" x14ac:dyDescent="0.45">
      <c r="A81" s="12" t="s">
        <v>272</v>
      </c>
      <c r="B81" s="279">
        <f>'Start Year Prices'!D$6</f>
        <v>3.2223799272623401E-6</v>
      </c>
      <c r="C81" s="284">
        <f t="shared" si="59"/>
        <v>3.2223799272623401E-6</v>
      </c>
      <c r="D81" s="9">
        <f t="shared" si="60"/>
        <v>3.2223799272623401E-6</v>
      </c>
      <c r="E81" s="9">
        <f t="shared" si="60"/>
        <v>3.2223799272623401E-6</v>
      </c>
      <c r="F81" s="9">
        <f t="shared" si="61"/>
        <v>3.2223799272623401E-6</v>
      </c>
      <c r="G81" s="9">
        <f t="shared" si="62"/>
        <v>3.2223799272623401E-6</v>
      </c>
      <c r="H81" s="9">
        <f t="shared" si="63"/>
        <v>3.2223799272623401E-6</v>
      </c>
      <c r="I81" s="9">
        <f t="shared" si="64"/>
        <v>3.2223799272623401E-6</v>
      </c>
      <c r="J81" s="9">
        <f t="shared" si="65"/>
        <v>3.2223799272623401E-6</v>
      </c>
      <c r="K81" s="9">
        <f t="shared" si="66"/>
        <v>3.2223799272623401E-6</v>
      </c>
      <c r="L81" s="9">
        <f t="shared" si="67"/>
        <v>3.2223799272623401E-6</v>
      </c>
      <c r="M81" s="9">
        <f t="shared" si="68"/>
        <v>3.2223799272623401E-6</v>
      </c>
      <c r="N81" s="9">
        <f t="shared" si="69"/>
        <v>3.2223799272623401E-6</v>
      </c>
      <c r="O81" s="9">
        <f t="shared" si="70"/>
        <v>3.2223799272623401E-6</v>
      </c>
      <c r="P81" s="9">
        <f t="shared" si="71"/>
        <v>3.2223799272623401E-6</v>
      </c>
      <c r="Q81" s="9">
        <f t="shared" si="72"/>
        <v>3.2223799272623401E-6</v>
      </c>
      <c r="R81" s="9">
        <f t="shared" si="73"/>
        <v>3.2223799272623401E-6</v>
      </c>
      <c r="S81" s="9">
        <f t="shared" si="74"/>
        <v>3.2223799272623401E-6</v>
      </c>
      <c r="T81" s="9">
        <f t="shared" si="75"/>
        <v>3.2223799272623401E-6</v>
      </c>
      <c r="U81" s="9">
        <f t="shared" si="76"/>
        <v>3.2223799272623401E-6</v>
      </c>
      <c r="V81" s="9">
        <f t="shared" si="77"/>
        <v>3.2223799272623401E-6</v>
      </c>
      <c r="W81" s="9">
        <f t="shared" si="78"/>
        <v>3.2223799272623401E-6</v>
      </c>
      <c r="X81" s="9">
        <f t="shared" si="79"/>
        <v>3.2223799272623401E-6</v>
      </c>
      <c r="Y81" s="9">
        <f t="shared" si="80"/>
        <v>3.2223799272623401E-6</v>
      </c>
      <c r="Z81" s="9">
        <f t="shared" si="81"/>
        <v>3.2223799272623401E-6</v>
      </c>
      <c r="AA81" s="9">
        <f t="shared" si="82"/>
        <v>3.2223799272623401E-6</v>
      </c>
      <c r="AB81" s="9">
        <f t="shared" si="83"/>
        <v>3.2223799272623401E-6</v>
      </c>
      <c r="AC81" s="9">
        <f t="shared" si="84"/>
        <v>3.2223799272623401E-6</v>
      </c>
      <c r="AD81" s="9">
        <f t="shared" si="85"/>
        <v>3.2223799272623401E-6</v>
      </c>
      <c r="AE81" s="9">
        <f t="shared" si="86"/>
        <v>3.2223799272623401E-6</v>
      </c>
      <c r="AF81" s="9">
        <f t="shared" si="87"/>
        <v>3.2223799272623401E-6</v>
      </c>
      <c r="AG81" s="9">
        <f t="shared" si="88"/>
        <v>3.2223799272623401E-6</v>
      </c>
      <c r="AH81" s="9">
        <f t="shared" si="89"/>
        <v>3.2223799272623401E-6</v>
      </c>
      <c r="AI81" s="289">
        <f t="shared" si="90"/>
        <v>3.2223799272623401E-6</v>
      </c>
    </row>
    <row r="82" spans="1:35" x14ac:dyDescent="0.45">
      <c r="A82" s="12" t="s">
        <v>273</v>
      </c>
      <c r="B82" s="279">
        <f>'Start Year Prices'!C$6</f>
        <v>3.2223799272623401E-6</v>
      </c>
      <c r="C82" s="284">
        <f t="shared" si="59"/>
        <v>3.2223799272623401E-6</v>
      </c>
      <c r="D82" s="9">
        <f t="shared" si="60"/>
        <v>3.2223799272623401E-6</v>
      </c>
      <c r="E82" s="9">
        <f t="shared" si="60"/>
        <v>3.2223799272623401E-6</v>
      </c>
      <c r="F82" s="9">
        <f t="shared" si="61"/>
        <v>3.2223799272623401E-6</v>
      </c>
      <c r="G82" s="9">
        <f t="shared" si="62"/>
        <v>3.2223799272623401E-6</v>
      </c>
      <c r="H82" s="9">
        <f t="shared" si="63"/>
        <v>3.2223799272623401E-6</v>
      </c>
      <c r="I82" s="9">
        <f t="shared" si="64"/>
        <v>3.2223799272623401E-6</v>
      </c>
      <c r="J82" s="9">
        <f t="shared" si="65"/>
        <v>3.2223799272623401E-6</v>
      </c>
      <c r="K82" s="9">
        <f t="shared" si="66"/>
        <v>3.2223799272623401E-6</v>
      </c>
      <c r="L82" s="9">
        <f t="shared" si="67"/>
        <v>3.2223799272623401E-6</v>
      </c>
      <c r="M82" s="9">
        <f t="shared" si="68"/>
        <v>3.2223799272623401E-6</v>
      </c>
      <c r="N82" s="9">
        <f t="shared" si="69"/>
        <v>3.2223799272623401E-6</v>
      </c>
      <c r="O82" s="9">
        <f t="shared" si="70"/>
        <v>3.2223799272623401E-6</v>
      </c>
      <c r="P82" s="9">
        <f t="shared" si="71"/>
        <v>3.2223799272623401E-6</v>
      </c>
      <c r="Q82" s="9">
        <f t="shared" si="72"/>
        <v>3.2223799272623401E-6</v>
      </c>
      <c r="R82" s="9">
        <f t="shared" si="73"/>
        <v>3.2223799272623401E-6</v>
      </c>
      <c r="S82" s="9">
        <f t="shared" si="74"/>
        <v>3.2223799272623401E-6</v>
      </c>
      <c r="T82" s="9">
        <f t="shared" si="75"/>
        <v>3.2223799272623401E-6</v>
      </c>
      <c r="U82" s="9">
        <f t="shared" si="76"/>
        <v>3.2223799272623401E-6</v>
      </c>
      <c r="V82" s="9">
        <f t="shared" si="77"/>
        <v>3.2223799272623401E-6</v>
      </c>
      <c r="W82" s="9">
        <f t="shared" si="78"/>
        <v>3.2223799272623401E-6</v>
      </c>
      <c r="X82" s="9">
        <f t="shared" si="79"/>
        <v>3.2223799272623401E-6</v>
      </c>
      <c r="Y82" s="9">
        <f t="shared" si="80"/>
        <v>3.2223799272623401E-6</v>
      </c>
      <c r="Z82" s="9">
        <f t="shared" si="81"/>
        <v>3.2223799272623401E-6</v>
      </c>
      <c r="AA82" s="9">
        <f t="shared" si="82"/>
        <v>3.2223799272623401E-6</v>
      </c>
      <c r="AB82" s="9">
        <f t="shared" si="83"/>
        <v>3.2223799272623401E-6</v>
      </c>
      <c r="AC82" s="9">
        <f t="shared" si="84"/>
        <v>3.2223799272623401E-6</v>
      </c>
      <c r="AD82" s="9">
        <f t="shared" si="85"/>
        <v>3.2223799272623401E-6</v>
      </c>
      <c r="AE82" s="9">
        <f t="shared" si="86"/>
        <v>3.2223799272623401E-6</v>
      </c>
      <c r="AF82" s="9">
        <f t="shared" si="87"/>
        <v>3.2223799272623401E-6</v>
      </c>
      <c r="AG82" s="9">
        <f t="shared" si="88"/>
        <v>3.2223799272623401E-6</v>
      </c>
      <c r="AH82" s="9">
        <f t="shared" si="89"/>
        <v>3.2223799272623401E-6</v>
      </c>
      <c r="AI82" s="289">
        <f t="shared" si="90"/>
        <v>3.2223799272623401E-6</v>
      </c>
    </row>
    <row r="83" spans="1:35" x14ac:dyDescent="0.45">
      <c r="A83" s="12" t="s">
        <v>274</v>
      </c>
      <c r="B83" s="279">
        <f>'Start Year Prices'!F$6</f>
        <v>3.2223799272623401E-6</v>
      </c>
      <c r="C83" s="284">
        <f t="shared" si="59"/>
        <v>3.2223799272623401E-6</v>
      </c>
      <c r="D83" s="9">
        <f t="shared" si="60"/>
        <v>3.2223799272623401E-6</v>
      </c>
      <c r="E83" s="9">
        <f t="shared" si="60"/>
        <v>3.2223799272623401E-6</v>
      </c>
      <c r="F83" s="9">
        <f t="shared" si="61"/>
        <v>3.2223799272623401E-6</v>
      </c>
      <c r="G83" s="9">
        <f t="shared" si="62"/>
        <v>3.2223799272623401E-6</v>
      </c>
      <c r="H83" s="9">
        <f t="shared" si="63"/>
        <v>3.2223799272623401E-6</v>
      </c>
      <c r="I83" s="9">
        <f t="shared" si="64"/>
        <v>3.2223799272623401E-6</v>
      </c>
      <c r="J83" s="9">
        <f t="shared" si="65"/>
        <v>3.2223799272623401E-6</v>
      </c>
      <c r="K83" s="9">
        <f t="shared" si="66"/>
        <v>3.2223799272623401E-6</v>
      </c>
      <c r="L83" s="9">
        <f t="shared" si="67"/>
        <v>3.2223799272623401E-6</v>
      </c>
      <c r="M83" s="9">
        <f t="shared" si="68"/>
        <v>3.2223799272623401E-6</v>
      </c>
      <c r="N83" s="9">
        <f t="shared" si="69"/>
        <v>3.2223799272623401E-6</v>
      </c>
      <c r="O83" s="9">
        <f t="shared" si="70"/>
        <v>3.2223799272623401E-6</v>
      </c>
      <c r="P83" s="9">
        <f t="shared" si="71"/>
        <v>3.2223799272623401E-6</v>
      </c>
      <c r="Q83" s="9">
        <f t="shared" si="72"/>
        <v>3.2223799272623401E-6</v>
      </c>
      <c r="R83" s="9">
        <f t="shared" si="73"/>
        <v>3.2223799272623401E-6</v>
      </c>
      <c r="S83" s="9">
        <f t="shared" si="74"/>
        <v>3.2223799272623401E-6</v>
      </c>
      <c r="T83" s="9">
        <f t="shared" si="75"/>
        <v>3.2223799272623401E-6</v>
      </c>
      <c r="U83" s="9">
        <f t="shared" si="76"/>
        <v>3.2223799272623401E-6</v>
      </c>
      <c r="V83" s="9">
        <f t="shared" si="77"/>
        <v>3.2223799272623401E-6</v>
      </c>
      <c r="W83" s="9">
        <f t="shared" si="78"/>
        <v>3.2223799272623401E-6</v>
      </c>
      <c r="X83" s="9">
        <f t="shared" si="79"/>
        <v>3.2223799272623401E-6</v>
      </c>
      <c r="Y83" s="9">
        <f t="shared" si="80"/>
        <v>3.2223799272623401E-6</v>
      </c>
      <c r="Z83" s="9">
        <f t="shared" si="81"/>
        <v>3.2223799272623401E-6</v>
      </c>
      <c r="AA83" s="9">
        <f t="shared" si="82"/>
        <v>3.2223799272623401E-6</v>
      </c>
      <c r="AB83" s="9">
        <f t="shared" si="83"/>
        <v>3.2223799272623401E-6</v>
      </c>
      <c r="AC83" s="9">
        <f t="shared" si="84"/>
        <v>3.2223799272623401E-6</v>
      </c>
      <c r="AD83" s="9">
        <f t="shared" si="85"/>
        <v>3.2223799272623401E-6</v>
      </c>
      <c r="AE83" s="9">
        <f t="shared" si="86"/>
        <v>3.2223799272623401E-6</v>
      </c>
      <c r="AF83" s="9">
        <f t="shared" si="87"/>
        <v>3.2223799272623401E-6</v>
      </c>
      <c r="AG83" s="9">
        <f t="shared" si="88"/>
        <v>3.2223799272623401E-6</v>
      </c>
      <c r="AH83" s="9">
        <f t="shared" si="89"/>
        <v>3.2223799272623401E-6</v>
      </c>
      <c r="AI83" s="289">
        <f t="shared" si="90"/>
        <v>3.2223799272623401E-6</v>
      </c>
    </row>
    <row r="84" spans="1:35" x14ac:dyDescent="0.45">
      <c r="A84" s="12" t="s">
        <v>275</v>
      </c>
      <c r="B84" s="278">
        <v>0</v>
      </c>
      <c r="C84" s="283">
        <f t="shared" si="59"/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287">
        <v>0</v>
      </c>
    </row>
    <row r="85" spans="1:35" x14ac:dyDescent="0.45">
      <c r="A85" s="12" t="s">
        <v>276</v>
      </c>
      <c r="B85" s="278">
        <v>0</v>
      </c>
      <c r="C85" s="283">
        <f t="shared" si="59"/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287">
        <v>0</v>
      </c>
    </row>
    <row r="86" spans="1:35" x14ac:dyDescent="0.45">
      <c r="A86" s="12" t="s">
        <v>277</v>
      </c>
      <c r="B86" s="279">
        <f>B83</f>
        <v>3.2223799272623401E-6</v>
      </c>
      <c r="C86" s="284">
        <f t="shared" si="59"/>
        <v>3.2223799272623401E-6</v>
      </c>
      <c r="D86" s="9">
        <f t="shared" ref="D86" si="91">D83</f>
        <v>3.2223799272623401E-6</v>
      </c>
      <c r="E86" s="9">
        <f t="shared" ref="E86:F86" si="92">E83</f>
        <v>3.2223799272623401E-6</v>
      </c>
      <c r="F86" s="9">
        <f t="shared" si="92"/>
        <v>3.2223799272623401E-6</v>
      </c>
      <c r="G86" s="9">
        <f t="shared" ref="G86:AI86" si="93">G83</f>
        <v>3.2223799272623401E-6</v>
      </c>
      <c r="H86" s="9">
        <f t="shared" si="93"/>
        <v>3.2223799272623401E-6</v>
      </c>
      <c r="I86" s="9">
        <f t="shared" si="93"/>
        <v>3.2223799272623401E-6</v>
      </c>
      <c r="J86" s="9">
        <f t="shared" si="93"/>
        <v>3.2223799272623401E-6</v>
      </c>
      <c r="K86" s="9">
        <f t="shared" si="93"/>
        <v>3.2223799272623401E-6</v>
      </c>
      <c r="L86" s="9">
        <f t="shared" si="93"/>
        <v>3.2223799272623401E-6</v>
      </c>
      <c r="M86" s="9">
        <f t="shared" si="93"/>
        <v>3.2223799272623401E-6</v>
      </c>
      <c r="N86" s="9">
        <f t="shared" si="93"/>
        <v>3.2223799272623401E-6</v>
      </c>
      <c r="O86" s="9">
        <f t="shared" si="93"/>
        <v>3.2223799272623401E-6</v>
      </c>
      <c r="P86" s="9">
        <f t="shared" si="93"/>
        <v>3.2223799272623401E-6</v>
      </c>
      <c r="Q86" s="9">
        <f t="shared" si="93"/>
        <v>3.2223799272623401E-6</v>
      </c>
      <c r="R86" s="9">
        <f t="shared" si="93"/>
        <v>3.2223799272623401E-6</v>
      </c>
      <c r="S86" s="9">
        <f t="shared" si="93"/>
        <v>3.2223799272623401E-6</v>
      </c>
      <c r="T86" s="9">
        <f t="shared" si="93"/>
        <v>3.2223799272623401E-6</v>
      </c>
      <c r="U86" s="9">
        <f t="shared" si="93"/>
        <v>3.2223799272623401E-6</v>
      </c>
      <c r="V86" s="9">
        <f t="shared" si="93"/>
        <v>3.2223799272623401E-6</v>
      </c>
      <c r="W86" s="9">
        <f t="shared" si="93"/>
        <v>3.2223799272623401E-6</v>
      </c>
      <c r="X86" s="9">
        <f t="shared" si="93"/>
        <v>3.2223799272623401E-6</v>
      </c>
      <c r="Y86" s="9">
        <f t="shared" si="93"/>
        <v>3.2223799272623401E-6</v>
      </c>
      <c r="Z86" s="9">
        <f t="shared" si="93"/>
        <v>3.2223799272623401E-6</v>
      </c>
      <c r="AA86" s="9">
        <f t="shared" si="93"/>
        <v>3.2223799272623401E-6</v>
      </c>
      <c r="AB86" s="9">
        <f t="shared" si="93"/>
        <v>3.2223799272623401E-6</v>
      </c>
      <c r="AC86" s="9">
        <f t="shared" si="93"/>
        <v>3.2223799272623401E-6</v>
      </c>
      <c r="AD86" s="9">
        <f t="shared" si="93"/>
        <v>3.2223799272623401E-6</v>
      </c>
      <c r="AE86" s="9">
        <f t="shared" si="93"/>
        <v>3.2223799272623401E-6</v>
      </c>
      <c r="AF86" s="9">
        <f t="shared" si="93"/>
        <v>3.2223799272623401E-6</v>
      </c>
      <c r="AG86" s="9">
        <f t="shared" si="93"/>
        <v>3.2223799272623401E-6</v>
      </c>
      <c r="AH86" s="9">
        <f t="shared" si="93"/>
        <v>3.2223799272623401E-6</v>
      </c>
      <c r="AI86" s="289">
        <f t="shared" si="93"/>
        <v>3.2223799272623401E-6</v>
      </c>
    </row>
    <row r="87" spans="1:35" s="274" customFormat="1" x14ac:dyDescent="0.45">
      <c r="A87" s="274" t="s">
        <v>671</v>
      </c>
      <c r="B87" s="280"/>
      <c r="C87" s="285"/>
      <c r="AI87" s="280"/>
    </row>
    <row r="88" spans="1:35" x14ac:dyDescent="0.45">
      <c r="A88" s="12" t="s">
        <v>269</v>
      </c>
      <c r="B88" s="281">
        <v>2017</v>
      </c>
      <c r="C88" s="286">
        <v>2018</v>
      </c>
      <c r="D88" s="12">
        <v>2019</v>
      </c>
      <c r="E88" s="12">
        <v>2020</v>
      </c>
      <c r="F88" s="12">
        <v>2021</v>
      </c>
      <c r="G88" s="12">
        <v>2022</v>
      </c>
      <c r="H88" s="12">
        <v>2023</v>
      </c>
      <c r="I88" s="12">
        <v>2024</v>
      </c>
      <c r="J88" s="12">
        <v>2025</v>
      </c>
      <c r="K88" s="12">
        <v>2026</v>
      </c>
      <c r="L88" s="12">
        <v>2027</v>
      </c>
      <c r="M88" s="12">
        <v>2028</v>
      </c>
      <c r="N88" s="12">
        <v>2029</v>
      </c>
      <c r="O88" s="12">
        <v>2030</v>
      </c>
      <c r="P88" s="12">
        <v>2031</v>
      </c>
      <c r="Q88" s="12">
        <v>2032</v>
      </c>
      <c r="R88" s="12">
        <v>2033</v>
      </c>
      <c r="S88" s="12">
        <v>2034</v>
      </c>
      <c r="T88" s="12">
        <v>2035</v>
      </c>
      <c r="U88" s="12">
        <v>2036</v>
      </c>
      <c r="V88" s="12">
        <v>2037</v>
      </c>
      <c r="W88" s="12">
        <v>2038</v>
      </c>
      <c r="X88" s="12">
        <v>2039</v>
      </c>
      <c r="Y88" s="12">
        <v>2040</v>
      </c>
      <c r="Z88" s="12">
        <v>2041</v>
      </c>
      <c r="AA88" s="12">
        <v>2042</v>
      </c>
      <c r="AB88" s="12">
        <v>2043</v>
      </c>
      <c r="AC88" s="12">
        <v>2044</v>
      </c>
      <c r="AD88" s="12">
        <v>2045</v>
      </c>
      <c r="AE88" s="12">
        <v>2046</v>
      </c>
      <c r="AF88" s="12">
        <v>2047</v>
      </c>
      <c r="AG88" s="12">
        <v>2048</v>
      </c>
      <c r="AH88" s="12">
        <v>2049</v>
      </c>
      <c r="AI88" s="281">
        <v>2050</v>
      </c>
    </row>
    <row r="89" spans="1:35" x14ac:dyDescent="0.45">
      <c r="A89" s="12" t="s">
        <v>270</v>
      </c>
      <c r="B89" s="277">
        <f>'Start Year Prices'!$B$7</f>
        <v>3.2932342445413534E-5</v>
      </c>
      <c r="C89" s="282">
        <f>B89</f>
        <v>3.2932342445413534E-5</v>
      </c>
      <c r="D89" s="4">
        <f>$B89*('AEO Table 3'!C$41/'AEO Table 3'!$D$41)</f>
        <v>3.3262416037121557E-5</v>
      </c>
      <c r="E89" s="4">
        <f>$B89*('AEO Table 3'!D$41/'AEO Table 3'!$D$41)</f>
        <v>3.2932342445413534E-5</v>
      </c>
      <c r="F89" s="4">
        <f>$B89*('AEO Table 3'!E$41/'AEO Table 3'!$D$41)</f>
        <v>3.2977352480646443E-5</v>
      </c>
      <c r="G89" s="4">
        <f>$B89*('AEO Table 3'!F$41/'AEO Table 3'!$D$41)</f>
        <v>3.2977352480646443E-5</v>
      </c>
      <c r="H89" s="4">
        <f>$B89*('AEO Table 3'!G$41/'AEO Table 3'!$D$41)</f>
        <v>3.2842322374947715E-5</v>
      </c>
      <c r="I89" s="4">
        <f>$B89*('AEO Table 3'!H$41/'AEO Table 3'!$D$41)</f>
        <v>3.2407225367696235E-5</v>
      </c>
      <c r="J89" s="4">
        <f>$B89*('AEO Table 3'!I$41/'AEO Table 3'!$D$41)</f>
        <v>3.2782308994637168E-5</v>
      </c>
      <c r="K89" s="4">
        <f>$B89*('AEO Table 3'!J$41/'AEO Table 3'!$D$41)</f>
        <v>3.3052369206034636E-5</v>
      </c>
      <c r="L89" s="4">
        <f>$B89*('AEO Table 3'!K$41/'AEO Table 3'!$D$41)</f>
        <v>3.3457459523130839E-5</v>
      </c>
      <c r="M89" s="4">
        <f>$B89*('AEO Table 3'!L$41/'AEO Table 3'!$D$41)</f>
        <v>3.3622496318984843E-5</v>
      </c>
      <c r="N89" s="4">
        <f>$B89*('AEO Table 3'!M$41/'AEO Table 3'!$D$41)</f>
        <v>3.4072596671313962E-5</v>
      </c>
      <c r="O89" s="4">
        <f>$B89*('AEO Table 3'!N$41/'AEO Table 3'!$D$41)</f>
        <v>3.5122830826748559E-5</v>
      </c>
      <c r="P89" s="4">
        <f>$B89*('AEO Table 3'!O$41/'AEO Table 3'!$D$41)</f>
        <v>3.536288434799075E-5</v>
      </c>
      <c r="Q89" s="4">
        <f>$B89*('AEO Table 3'!P$41/'AEO Table 3'!$D$41)</f>
        <v>3.5677954594621134E-5</v>
      </c>
      <c r="R89" s="4">
        <f>$B89*('AEO Table 3'!Q$41/'AEO Table 3'!$D$41)</f>
        <v>3.6308095087881889E-5</v>
      </c>
      <c r="S89" s="4">
        <f>$B89*('AEO Table 3'!R$41/'AEO Table 3'!$D$41)</f>
        <v>3.6893225545909735E-5</v>
      </c>
      <c r="T89" s="4">
        <f>$B89*('AEO Table 3'!S$41/'AEO Table 3'!$D$41)</f>
        <v>3.7283312517928306E-5</v>
      </c>
      <c r="U89" s="4">
        <f>$B89*('AEO Table 3'!T$41/'AEO Table 3'!$D$41)</f>
        <v>3.7733412870257425E-5</v>
      </c>
      <c r="V89" s="4">
        <f>$B89*('AEO Table 3'!U$41/'AEO Table 3'!$D$41)</f>
        <v>3.7838436285800882E-5</v>
      </c>
      <c r="W89" s="4">
        <f>$B89*('AEO Table 3'!V$41/'AEO Table 3'!$D$41)</f>
        <v>3.8258529947974716E-5</v>
      </c>
      <c r="X89" s="4">
        <f>$B89*('AEO Table 3'!W$41/'AEO Table 3'!$D$41)</f>
        <v>3.8768643680614383E-5</v>
      </c>
      <c r="Y89" s="4">
        <f>$B89*('AEO Table 3'!X$41/'AEO Table 3'!$D$41)</f>
        <v>3.8903673786313124E-5</v>
      </c>
      <c r="Z89" s="4">
        <f>$B89*('AEO Table 3'!Y$41/'AEO Table 3'!$D$41)</f>
        <v>3.9188737342788224E-5</v>
      </c>
      <c r="AA89" s="4">
        <f>$B89*('AEO Table 3'!Z$41/'AEO Table 3'!$D$41)</f>
        <v>3.9788871145893709E-5</v>
      </c>
      <c r="AB89" s="4">
        <f>$B89*('AEO Table 3'!AA$41/'AEO Table 3'!$D$41)</f>
        <v>4.0118944737601725E-5</v>
      </c>
      <c r="AC89" s="4">
        <f>$B89*('AEO Table 3'!AB$41/'AEO Table 3'!$D$41)</f>
        <v>4.0434014984232103E-5</v>
      </c>
      <c r="AD89" s="4">
        <f>$B89*('AEO Table 3'!AC$41/'AEO Table 3'!$D$41)</f>
        <v>4.0944128716871769E-5</v>
      </c>
      <c r="AE89" s="4">
        <f>$B89*('AEO Table 3'!AD$41/'AEO Table 3'!$D$41)</f>
        <v>4.1079158822570503E-5</v>
      </c>
      <c r="AF89" s="4">
        <f>$B89*('AEO Table 3'!AE$41/'AEO Table 3'!$D$41)</f>
        <v>4.1784316041219452E-5</v>
      </c>
      <c r="AG89" s="4">
        <f>$B89*('AEO Table 3'!AF$41/'AEO Table 3'!$D$41)</f>
        <v>4.227942642878148E-5</v>
      </c>
      <c r="AH89" s="4">
        <f>$B89*('AEO Table 3'!AG$41/'AEO Table 3'!$D$41)</f>
        <v>4.2639506710644773E-5</v>
      </c>
      <c r="AI89" s="288">
        <f>$B89*('AEO Table 3'!AH$41/'AEO Table 3'!$D$41)</f>
        <v>4.2954576957275144E-5</v>
      </c>
    </row>
    <row r="90" spans="1:35" x14ac:dyDescent="0.45">
      <c r="A90" s="12" t="s">
        <v>271</v>
      </c>
      <c r="B90" s="278">
        <v>0</v>
      </c>
      <c r="C90" s="283">
        <f t="shared" ref="C90:C96" si="94">B90</f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287">
        <v>0</v>
      </c>
    </row>
    <row r="91" spans="1:35" x14ac:dyDescent="0.45">
      <c r="A91" s="12" t="s">
        <v>272</v>
      </c>
      <c r="B91" s="278">
        <v>0</v>
      </c>
      <c r="C91" s="283">
        <f t="shared" si="94"/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287">
        <v>0</v>
      </c>
    </row>
    <row r="92" spans="1:35" x14ac:dyDescent="0.45">
      <c r="A92" s="12" t="s">
        <v>273</v>
      </c>
      <c r="B92" s="278">
        <v>0</v>
      </c>
      <c r="C92" s="283">
        <f t="shared" si="94"/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287">
        <v>0</v>
      </c>
    </row>
    <row r="93" spans="1:35" x14ac:dyDescent="0.45">
      <c r="A93" s="12" t="s">
        <v>274</v>
      </c>
      <c r="B93" s="278">
        <v>0</v>
      </c>
      <c r="C93" s="283">
        <f t="shared" si="94"/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287">
        <v>0</v>
      </c>
    </row>
    <row r="94" spans="1:35" x14ac:dyDescent="0.45">
      <c r="A94" s="12" t="s">
        <v>275</v>
      </c>
      <c r="B94" s="278">
        <f t="shared" ref="B94:D94" si="95">B90</f>
        <v>0</v>
      </c>
      <c r="C94" s="283">
        <f t="shared" si="94"/>
        <v>0</v>
      </c>
      <c r="D94" s="11">
        <f t="shared" si="95"/>
        <v>0</v>
      </c>
      <c r="E94" s="11">
        <f t="shared" ref="E94:F94" si="96">E90</f>
        <v>0</v>
      </c>
      <c r="F94" s="11">
        <f t="shared" si="96"/>
        <v>0</v>
      </c>
      <c r="G94" s="11">
        <f t="shared" ref="G94:AI94" si="97">G90</f>
        <v>0</v>
      </c>
      <c r="H94" s="11">
        <f t="shared" si="97"/>
        <v>0</v>
      </c>
      <c r="I94" s="11">
        <f t="shared" si="97"/>
        <v>0</v>
      </c>
      <c r="J94" s="11">
        <f t="shared" si="97"/>
        <v>0</v>
      </c>
      <c r="K94" s="11">
        <f t="shared" si="97"/>
        <v>0</v>
      </c>
      <c r="L94" s="11">
        <f t="shared" si="97"/>
        <v>0</v>
      </c>
      <c r="M94" s="11">
        <f t="shared" si="97"/>
        <v>0</v>
      </c>
      <c r="N94" s="11">
        <f t="shared" si="97"/>
        <v>0</v>
      </c>
      <c r="O94" s="11">
        <f t="shared" si="97"/>
        <v>0</v>
      </c>
      <c r="P94" s="11">
        <f t="shared" si="97"/>
        <v>0</v>
      </c>
      <c r="Q94" s="11">
        <f t="shared" si="97"/>
        <v>0</v>
      </c>
      <c r="R94" s="11">
        <f t="shared" si="97"/>
        <v>0</v>
      </c>
      <c r="S94" s="11">
        <f t="shared" si="97"/>
        <v>0</v>
      </c>
      <c r="T94" s="11">
        <f t="shared" si="97"/>
        <v>0</v>
      </c>
      <c r="U94" s="11">
        <f t="shared" si="97"/>
        <v>0</v>
      </c>
      <c r="V94" s="11">
        <f t="shared" si="97"/>
        <v>0</v>
      </c>
      <c r="W94" s="11">
        <f t="shared" si="97"/>
        <v>0</v>
      </c>
      <c r="X94" s="11">
        <f t="shared" si="97"/>
        <v>0</v>
      </c>
      <c r="Y94" s="11">
        <f t="shared" si="97"/>
        <v>0</v>
      </c>
      <c r="Z94" s="11">
        <f t="shared" si="97"/>
        <v>0</v>
      </c>
      <c r="AA94" s="11">
        <f t="shared" si="97"/>
        <v>0</v>
      </c>
      <c r="AB94" s="11">
        <f t="shared" si="97"/>
        <v>0</v>
      </c>
      <c r="AC94" s="11">
        <f t="shared" si="97"/>
        <v>0</v>
      </c>
      <c r="AD94" s="11">
        <f t="shared" si="97"/>
        <v>0</v>
      </c>
      <c r="AE94" s="11">
        <f t="shared" si="97"/>
        <v>0</v>
      </c>
      <c r="AF94" s="11">
        <f t="shared" si="97"/>
        <v>0</v>
      </c>
      <c r="AG94" s="11">
        <f t="shared" si="97"/>
        <v>0</v>
      </c>
      <c r="AH94" s="11">
        <f t="shared" si="97"/>
        <v>0</v>
      </c>
      <c r="AI94" s="287">
        <f t="shared" si="97"/>
        <v>0</v>
      </c>
    </row>
    <row r="95" spans="1:35" x14ac:dyDescent="0.45">
      <c r="A95" s="12" t="s">
        <v>276</v>
      </c>
      <c r="B95" s="278">
        <v>0</v>
      </c>
      <c r="C95" s="283">
        <f t="shared" si="94"/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 x14ac:dyDescent="0.45">
      <c r="A96" s="12" t="s">
        <v>277</v>
      </c>
      <c r="B96" s="278">
        <f>B93</f>
        <v>0</v>
      </c>
      <c r="C96" s="283">
        <f t="shared" si="94"/>
        <v>0</v>
      </c>
      <c r="D96" s="11">
        <f t="shared" ref="D96" si="98">D93</f>
        <v>0</v>
      </c>
      <c r="E96" s="11">
        <f t="shared" ref="E96:F96" si="99">E93</f>
        <v>0</v>
      </c>
      <c r="F96" s="11">
        <f t="shared" si="99"/>
        <v>0</v>
      </c>
      <c r="G96" s="11">
        <f t="shared" ref="G96:AI96" si="100">G93</f>
        <v>0</v>
      </c>
      <c r="H96" s="11">
        <f t="shared" si="100"/>
        <v>0</v>
      </c>
      <c r="I96" s="11">
        <f t="shared" si="100"/>
        <v>0</v>
      </c>
      <c r="J96" s="11">
        <f t="shared" si="100"/>
        <v>0</v>
      </c>
      <c r="K96" s="11">
        <f t="shared" si="100"/>
        <v>0</v>
      </c>
      <c r="L96" s="11">
        <f t="shared" si="100"/>
        <v>0</v>
      </c>
      <c r="M96" s="11">
        <f t="shared" si="100"/>
        <v>0</v>
      </c>
      <c r="N96" s="11">
        <f t="shared" si="100"/>
        <v>0</v>
      </c>
      <c r="O96" s="11">
        <f t="shared" si="100"/>
        <v>0</v>
      </c>
      <c r="P96" s="11">
        <f t="shared" si="100"/>
        <v>0</v>
      </c>
      <c r="Q96" s="11">
        <f t="shared" si="100"/>
        <v>0</v>
      </c>
      <c r="R96" s="11">
        <f t="shared" si="100"/>
        <v>0</v>
      </c>
      <c r="S96" s="11">
        <f t="shared" si="100"/>
        <v>0</v>
      </c>
      <c r="T96" s="11">
        <f t="shared" si="100"/>
        <v>0</v>
      </c>
      <c r="U96" s="11">
        <f t="shared" si="100"/>
        <v>0</v>
      </c>
      <c r="V96" s="11">
        <f t="shared" si="100"/>
        <v>0</v>
      </c>
      <c r="W96" s="11">
        <f t="shared" si="100"/>
        <v>0</v>
      </c>
      <c r="X96" s="11">
        <f t="shared" si="100"/>
        <v>0</v>
      </c>
      <c r="Y96" s="11">
        <f t="shared" si="100"/>
        <v>0</v>
      </c>
      <c r="Z96" s="11">
        <f t="shared" si="100"/>
        <v>0</v>
      </c>
      <c r="AA96" s="11">
        <f t="shared" si="100"/>
        <v>0</v>
      </c>
      <c r="AB96" s="11">
        <f t="shared" si="100"/>
        <v>0</v>
      </c>
      <c r="AC96" s="11">
        <f t="shared" si="100"/>
        <v>0</v>
      </c>
      <c r="AD96" s="11">
        <f t="shared" si="100"/>
        <v>0</v>
      </c>
      <c r="AE96" s="11">
        <f t="shared" si="100"/>
        <v>0</v>
      </c>
      <c r="AF96" s="11">
        <f t="shared" si="100"/>
        <v>0</v>
      </c>
      <c r="AG96" s="11">
        <f t="shared" si="100"/>
        <v>0</v>
      </c>
      <c r="AH96" s="11">
        <f t="shared" si="100"/>
        <v>0</v>
      </c>
      <c r="AI96" s="287">
        <f t="shared" si="100"/>
        <v>0</v>
      </c>
    </row>
    <row r="97" spans="1:35" s="274" customFormat="1" x14ac:dyDescent="0.45">
      <c r="A97" s="274" t="s">
        <v>670</v>
      </c>
      <c r="B97" s="280"/>
      <c r="C97" s="285"/>
      <c r="AI97" s="280"/>
    </row>
    <row r="98" spans="1:35" x14ac:dyDescent="0.45">
      <c r="A98" s="12" t="s">
        <v>269</v>
      </c>
      <c r="B98" s="281">
        <v>2017</v>
      </c>
      <c r="C98" s="286">
        <v>2018</v>
      </c>
      <c r="D98" s="12">
        <v>2019</v>
      </c>
      <c r="E98" s="12">
        <v>2020</v>
      </c>
      <c r="F98" s="12">
        <v>2021</v>
      </c>
      <c r="G98" s="12">
        <v>2022</v>
      </c>
      <c r="H98" s="12">
        <v>2023</v>
      </c>
      <c r="I98" s="12">
        <v>2024</v>
      </c>
      <c r="J98" s="12">
        <v>2025</v>
      </c>
      <c r="K98" s="12">
        <v>2026</v>
      </c>
      <c r="L98" s="12">
        <v>2027</v>
      </c>
      <c r="M98" s="12">
        <v>2028</v>
      </c>
      <c r="N98" s="12">
        <v>2029</v>
      </c>
      <c r="O98" s="12">
        <v>2030</v>
      </c>
      <c r="P98" s="12">
        <v>2031</v>
      </c>
      <c r="Q98" s="12">
        <v>2032</v>
      </c>
      <c r="R98" s="12">
        <v>2033</v>
      </c>
      <c r="S98" s="12">
        <v>2034</v>
      </c>
      <c r="T98" s="12">
        <v>2035</v>
      </c>
      <c r="U98" s="12">
        <v>2036</v>
      </c>
      <c r="V98" s="12">
        <v>2037</v>
      </c>
      <c r="W98" s="12">
        <v>2038</v>
      </c>
      <c r="X98" s="12">
        <v>2039</v>
      </c>
      <c r="Y98" s="12">
        <v>2040</v>
      </c>
      <c r="Z98" s="12">
        <v>2041</v>
      </c>
      <c r="AA98" s="12">
        <v>2042</v>
      </c>
      <c r="AB98" s="12">
        <v>2043</v>
      </c>
      <c r="AC98" s="12">
        <v>2044</v>
      </c>
      <c r="AD98" s="12">
        <v>2045</v>
      </c>
      <c r="AE98" s="12">
        <v>2046</v>
      </c>
      <c r="AF98" s="12">
        <v>2047</v>
      </c>
      <c r="AG98" s="12">
        <v>2048</v>
      </c>
      <c r="AH98" s="12">
        <v>2049</v>
      </c>
      <c r="AI98" s="281">
        <v>2050</v>
      </c>
    </row>
    <row r="99" spans="1:35" x14ac:dyDescent="0.45">
      <c r="A99" s="12" t="s">
        <v>270</v>
      </c>
      <c r="B99" s="277">
        <f>'Start Year Prices'!B$8</f>
        <v>2.6256415630977488E-5</v>
      </c>
      <c r="C99" s="282">
        <f>B99</f>
        <v>2.6256415630977488E-5</v>
      </c>
      <c r="D99" s="4">
        <f>$B99*('AEO Table 3'!C$43/'AEO Table 3'!$D$43)</f>
        <v>2.7203812071270485E-5</v>
      </c>
      <c r="E99" s="4">
        <f>$B99*('AEO Table 3'!D$43/'AEO Table 3'!$D$43)</f>
        <v>2.6256415630977488E-5</v>
      </c>
      <c r="F99" s="4">
        <f>$B99*('AEO Table 3'!E$43/'AEO Table 3'!$D$43)</f>
        <v>2.6404061829464712E-5</v>
      </c>
      <c r="G99" s="4">
        <f>$B99*('AEO Table 3'!F$43/'AEO Table 3'!$D$43)</f>
        <v>2.6810088875304562E-5</v>
      </c>
      <c r="H99" s="4">
        <f>$B99*('AEO Table 3'!G$43/'AEO Table 3'!$D$43)</f>
        <v>2.6970038923665727E-5</v>
      </c>
      <c r="I99" s="4">
        <f>$B99*('AEO Table 3'!H$43/'AEO Table 3'!$D$43)</f>
        <v>2.7449889068749191E-5</v>
      </c>
      <c r="J99" s="4">
        <f>$B99*('AEO Table 3'!I$43/'AEO Table 3'!$D$43)</f>
        <v>2.7622142966984284E-5</v>
      </c>
      <c r="K99" s="4">
        <f>$B99*('AEO Table 3'!J$43/'AEO Table 3'!$D$43)</f>
        <v>2.8126600811815624E-5</v>
      </c>
      <c r="L99" s="4">
        <f>$B99*('AEO Table 3'!K$43/'AEO Table 3'!$D$43)</f>
        <v>2.8188120061185296E-5</v>
      </c>
      <c r="M99" s="4">
        <f>$B99*('AEO Table 3'!L$43/'AEO Table 3'!$D$43)</f>
        <v>2.8631058656646961E-5</v>
      </c>
      <c r="N99" s="4">
        <f>$B99*('AEO Table 3'!M$43/'AEO Table 3'!$D$43)</f>
        <v>2.8889439503999598E-5</v>
      </c>
      <c r="O99" s="4">
        <f>$B99*('AEO Table 3'!N$43/'AEO Table 3'!$D$43)</f>
        <v>2.9492328147822413E-5</v>
      </c>
      <c r="P99" s="4">
        <f>$B99*('AEO Table 3'!O$43/'AEO Table 3'!$D$43)</f>
        <v>2.9824532094418664E-5</v>
      </c>
      <c r="Q99" s="4">
        <f>$B99*('AEO Table 3'!P$43/'AEO Table 3'!$D$43)</f>
        <v>3.0046001392149501E-5</v>
      </c>
      <c r="R99" s="4">
        <f>$B99*('AEO Table 3'!Q$43/'AEO Table 3'!$D$43)</f>
        <v>3.0525851537232962E-5</v>
      </c>
      <c r="S99" s="4">
        <f>$B99*('AEO Table 3'!R$43/'AEO Table 3'!$D$43)</f>
        <v>3.0771928534711665E-5</v>
      </c>
      <c r="T99" s="4">
        <f>$B99*('AEO Table 3'!S$43/'AEO Table 3'!$D$43)</f>
        <v>3.1042613231938237E-5</v>
      </c>
      <c r="U99" s="4">
        <f>$B99*('AEO Table 3'!T$43/'AEO Table 3'!$D$43)</f>
        <v>3.1362513328660553E-5</v>
      </c>
      <c r="V99" s="4">
        <f>$B99*('AEO Table 3'!U$43/'AEO Table 3'!$D$43)</f>
        <v>3.1571678776517449E-5</v>
      </c>
      <c r="W99" s="4">
        <f>$B99*('AEO Table 3'!V$43/'AEO Table 3'!$D$43)</f>
        <v>3.184236347374402E-5</v>
      </c>
      <c r="X99" s="4">
        <f>$B99*('AEO Table 3'!W$43/'AEO Table 3'!$D$43)</f>
        <v>3.2113048170970599E-5</v>
      </c>
      <c r="Y99" s="4">
        <f>$B99*('AEO Table 3'!X$43/'AEO Table 3'!$D$43)</f>
        <v>3.2113048170970599E-5</v>
      </c>
      <c r="Z99" s="4">
        <f>$B99*('AEO Table 3'!Y$43/'AEO Table 3'!$D$43)</f>
        <v>3.2322213618827488E-5</v>
      </c>
      <c r="AA99" s="4">
        <f>$B99*('AEO Table 3'!Z$43/'AEO Table 3'!$D$43)</f>
        <v>3.2802063763910956E-5</v>
      </c>
      <c r="AB99" s="4">
        <f>$B99*('AEO Table 3'!AA$43/'AEO Table 3'!$D$43)</f>
        <v>3.2998925361893921E-5</v>
      </c>
      <c r="AC99" s="4">
        <f>$B99*('AEO Table 3'!AB$43/'AEO Table 3'!$D$43)</f>
        <v>3.3257306209246561E-5</v>
      </c>
      <c r="AD99" s="4">
        <f>$B99*('AEO Table 3'!AC$43/'AEO Table 3'!$D$43)</f>
        <v>3.3712548654582153E-5</v>
      </c>
      <c r="AE99" s="4">
        <f>$B99*('AEO Table 3'!AD$43/'AEO Table 3'!$D$43)</f>
        <v>3.3724852504456091E-5</v>
      </c>
      <c r="AF99" s="4">
        <f>$B99*('AEO Table 3'!AE$43/'AEO Table 3'!$D$43)</f>
        <v>3.4044752601178407E-5</v>
      </c>
      <c r="AG99" s="4">
        <f>$B99*('AEO Table 3'!AF$43/'AEO Table 3'!$D$43)</f>
        <v>3.4340044998152841E-5</v>
      </c>
      <c r="AH99" s="4">
        <f>$B99*('AEO Table 3'!AG$43/'AEO Table 3'!$D$43)</f>
        <v>3.4549210446009744E-5</v>
      </c>
      <c r="AI99" s="288">
        <f>$B99*('AEO Table 3'!AH$43/'AEO Table 3'!$D$43)</f>
        <v>3.4733768194118764E-5</v>
      </c>
    </row>
    <row r="100" spans="1:35" x14ac:dyDescent="0.45">
      <c r="A100" s="12" t="s">
        <v>271</v>
      </c>
      <c r="B100" s="277">
        <f>'Start Year Prices'!C$8</f>
        <v>2.6256415630977488E-5</v>
      </c>
      <c r="C100" s="282">
        <f t="shared" ref="C100:C106" si="101">B100</f>
        <v>2.6256415630977488E-5</v>
      </c>
      <c r="D100" s="4">
        <f>$B100*('AEO Table 3'!C$49/'AEO Table 3'!$D$49)</f>
        <v>2.6983364726344764E-5</v>
      </c>
      <c r="E100" s="4">
        <f>$B100*('AEO Table 3'!D$49/'AEO Table 3'!$D$49)</f>
        <v>2.6256415630977488E-5</v>
      </c>
      <c r="F100" s="4">
        <f>$B100*('AEO Table 3'!E$49/'AEO Table 3'!$D$49)</f>
        <v>2.534464896899141E-5</v>
      </c>
      <c r="G100" s="4">
        <f>$B100*('AEO Table 3'!F$49/'AEO Table 3'!$D$49)</f>
        <v>2.4642342215839971E-5</v>
      </c>
      <c r="H100" s="4">
        <f>$B100*('AEO Table 3'!G$49/'AEO Table 3'!$D$49)</f>
        <v>2.3816823751609331E-5</v>
      </c>
      <c r="I100" s="4">
        <f>$B100*('AEO Table 3'!H$49/'AEO Table 3'!$D$49)</f>
        <v>2.3311655736184615E-5</v>
      </c>
      <c r="J100" s="4">
        <f>$B100*('AEO Table 3'!I$49/'AEO Table 3'!$D$49)</f>
        <v>2.2498458443061898E-5</v>
      </c>
      <c r="K100" s="4">
        <f>$B100*('AEO Table 3'!J$49/'AEO Table 3'!$D$49)</f>
        <v>2.2769524207436134E-5</v>
      </c>
      <c r="L100" s="4">
        <f>$B100*('AEO Table 3'!K$49/'AEO Table 3'!$D$49)</f>
        <v>2.2707918351896534E-5</v>
      </c>
      <c r="M100" s="4">
        <f>$B100*('AEO Table 3'!L$49/'AEO Table 3'!$D$49)</f>
        <v>2.3077553485134132E-5</v>
      </c>
      <c r="N100" s="4">
        <f>$B100*('AEO Table 3'!M$49/'AEO Table 3'!$D$49)</f>
        <v>2.3311655736184615E-5</v>
      </c>
      <c r="O100" s="4">
        <f>$B100*('AEO Table 3'!N$49/'AEO Table 3'!$D$49)</f>
        <v>2.3434867447263813E-5</v>
      </c>
      <c r="P100" s="4">
        <f>$B100*('AEO Table 3'!O$49/'AEO Table 3'!$D$49)</f>
        <v>2.3656648527206372E-5</v>
      </c>
      <c r="Q100" s="4">
        <f>$B100*('AEO Table 3'!P$49/'AEO Table 3'!$D$49)</f>
        <v>2.3841466093825174E-5</v>
      </c>
      <c r="R100" s="4">
        <f>$B100*('AEO Table 3'!Q$49/'AEO Table 3'!$D$49)</f>
        <v>2.429734942481821E-5</v>
      </c>
      <c r="S100" s="4">
        <f>$B100*('AEO Table 3'!R$49/'AEO Table 3'!$D$49)</f>
        <v>2.4605378702516207E-5</v>
      </c>
      <c r="T100" s="4">
        <f>$B100*('AEO Table 3'!S$49/'AEO Table 3'!$D$49)</f>
        <v>2.4901086809106291E-5</v>
      </c>
      <c r="U100" s="4">
        <f>$B100*('AEO Table 3'!T$49/'AEO Table 3'!$D$49)</f>
        <v>2.5246079600128049E-5</v>
      </c>
      <c r="V100" s="4">
        <f>$B100*('AEO Table 3'!U$49/'AEO Table 3'!$D$49)</f>
        <v>2.5418575995638931E-5</v>
      </c>
      <c r="W100" s="4">
        <f>$B100*('AEO Table 3'!V$49/'AEO Table 3'!$D$49)</f>
        <v>2.5541787706718129E-5</v>
      </c>
      <c r="X100" s="4">
        <f>$B100*('AEO Table 3'!W$49/'AEO Table 3'!$D$49)</f>
        <v>2.5837495813308206E-5</v>
      </c>
      <c r="Y100" s="4">
        <f>$B100*('AEO Table 3'!X$49/'AEO Table 3'!$D$49)</f>
        <v>2.591142283995573E-5</v>
      </c>
      <c r="Z100" s="4">
        <f>$B100*('AEO Table 3'!Y$49/'AEO Table 3'!$D$49)</f>
        <v>2.615784626211413E-5</v>
      </c>
      <c r="AA100" s="4">
        <f>$B100*('AEO Table 3'!Z$49/'AEO Table 3'!$D$49)</f>
        <v>2.6626050764215093E-5</v>
      </c>
      <c r="AB100" s="4">
        <f>$B100*('AEO Table 3'!AA$49/'AEO Table 3'!$D$49)</f>
        <v>2.6810868330833892E-5</v>
      </c>
      <c r="AC100" s="4">
        <f>$B100*('AEO Table 3'!AB$49/'AEO Table 3'!$D$49)</f>
        <v>2.7044970581884368E-5</v>
      </c>
      <c r="AD100" s="4">
        <f>$B100*('AEO Table 3'!AC$49/'AEO Table 3'!$D$49)</f>
        <v>2.7537817426201171E-5</v>
      </c>
      <c r="AE100" s="4">
        <f>$B100*('AEO Table 3'!AD$49/'AEO Table 3'!$D$49)</f>
        <v>2.7648707966172449E-5</v>
      </c>
      <c r="AF100" s="4">
        <f>$B100*('AEO Table 3'!AE$49/'AEO Table 3'!$D$49)</f>
        <v>2.8092270126057568E-5</v>
      </c>
      <c r="AG100" s="4">
        <f>$B100*('AEO Table 3'!AF$49/'AEO Table 3'!$D$49)</f>
        <v>2.8523511114834766E-5</v>
      </c>
      <c r="AH100" s="4">
        <f>$B100*('AEO Table 3'!AG$49/'AEO Table 3'!$D$49)</f>
        <v>2.8806898050316926E-5</v>
      </c>
      <c r="AI100" s="288">
        <f>$B100*('AEO Table 3'!AH$49/'AEO Table 3'!$D$49)</f>
        <v>2.8991715616935729E-5</v>
      </c>
    </row>
    <row r="101" spans="1:35" x14ac:dyDescent="0.45">
      <c r="A101" s="12" t="s">
        <v>272</v>
      </c>
      <c r="B101" s="277">
        <f>'Start Year Prices'!D$8</f>
        <v>7.9262888493153228E-6</v>
      </c>
      <c r="C101" s="282">
        <f t="shared" si="101"/>
        <v>7.9262888493153228E-6</v>
      </c>
      <c r="D101" s="4">
        <f>$B101*('AEO Table 3'!C$17/'AEO Table 3'!$D$17)</f>
        <v>8.1458433291789856E-6</v>
      </c>
      <c r="E101" s="4">
        <f>$B101*('AEO Table 3'!D$17/'AEO Table 3'!$D$17)</f>
        <v>7.9262888493153228E-6</v>
      </c>
      <c r="F101" s="4">
        <f>$B101*('AEO Table 3'!E$17/'AEO Table 3'!$D$17)</f>
        <v>8.049090507544151E-6</v>
      </c>
      <c r="G101" s="4">
        <f>$B101*('AEO Table 3'!F$17/'AEO Table 3'!$D$17)</f>
        <v>8.2649237250372456E-6</v>
      </c>
      <c r="H101" s="4">
        <f>$B101*('AEO Table 3'!G$17/'AEO Table 3'!$D$17)</f>
        <v>8.4137742198600675E-6</v>
      </c>
      <c r="I101" s="4">
        <f>$B101*('AEO Table 3'!H$17/'AEO Table 3'!$D$17)</f>
        <v>8.6593775363177257E-6</v>
      </c>
      <c r="J101" s="4">
        <f>$B101*('AEO Table 3'!I$17/'AEO Table 3'!$D$17)</f>
        <v>8.8231130806228312E-6</v>
      </c>
      <c r="K101" s="4">
        <f>$B101*('AEO Table 3'!J$17/'AEO Table 3'!$D$17)</f>
        <v>8.9570785259633713E-6</v>
      </c>
      <c r="L101" s="4">
        <f>$B101*('AEO Table 3'!K$17/'AEO Table 3'!$D$17)</f>
        <v>8.9682423130750848E-6</v>
      </c>
      <c r="M101" s="4">
        <f>$B101*('AEO Table 3'!L$17/'AEO Table 3'!$D$17)</f>
        <v>9.0947652336744832E-6</v>
      </c>
      <c r="N101" s="4">
        <f>$B101*('AEO Table 3'!M$17/'AEO Table 3'!$D$17)</f>
        <v>9.1691904810858958E-6</v>
      </c>
      <c r="O101" s="4">
        <f>$B101*('AEO Table 3'!N$17/'AEO Table 3'!$D$17)</f>
        <v>9.2138456295327414E-6</v>
      </c>
      <c r="P101" s="4">
        <f>$B101*('AEO Table 3'!O$17/'AEO Table 3'!$D$17)</f>
        <v>9.3143197135381477E-6</v>
      </c>
      <c r="Q101" s="4">
        <f>$B101*('AEO Table 3'!P$17/'AEO Table 3'!$D$17)</f>
        <v>9.3775811738378469E-6</v>
      </c>
      <c r="R101" s="4">
        <f>$B101*('AEO Table 3'!Q$17/'AEO Table 3'!$D$17)</f>
        <v>9.4966615696961034E-6</v>
      </c>
      <c r="S101" s="4">
        <f>$B101*('AEO Table 3'!R$17/'AEO Table 3'!$D$17)</f>
        <v>9.5785293418486579E-6</v>
      </c>
      <c r="T101" s="4">
        <f>$B101*('AEO Table 3'!S$17/'AEO Table 3'!$D$17)</f>
        <v>9.6566758516306389E-6</v>
      </c>
      <c r="U101" s="4">
        <f>$B101*('AEO Table 3'!T$17/'AEO Table 3'!$D$17)</f>
        <v>9.7459861485243334E-6</v>
      </c>
      <c r="V101" s="4">
        <f>$B101*('AEO Table 3'!U$17/'AEO Table 3'!$D$17)</f>
        <v>9.8055263464534625E-6</v>
      </c>
      <c r="W101" s="4">
        <f>$B101*('AEO Table 3'!V$17/'AEO Table 3'!$D$17)</f>
        <v>9.8836728562354452E-6</v>
      </c>
      <c r="X101" s="4">
        <f>$B101*('AEO Table 3'!W$17/'AEO Table 3'!$D$17)</f>
        <v>9.965540628387998E-6</v>
      </c>
      <c r="Y101" s="4">
        <f>$B101*('AEO Table 3'!X$17/'AEO Table 3'!$D$17)</f>
        <v>9.9692618907585663E-6</v>
      </c>
      <c r="Z101" s="4">
        <f>$B101*('AEO Table 3'!Y$17/'AEO Table 3'!$D$17)</f>
        <v>1.0039965875799409E-5</v>
      </c>
      <c r="AA101" s="4">
        <f>$B101*('AEO Table 3'!Z$17/'AEO Table 3'!$D$17)</f>
        <v>1.0177652583510521E-5</v>
      </c>
      <c r="AB101" s="4">
        <f>$B101*('AEO Table 3'!AA$17/'AEO Table 3'!$D$17)</f>
        <v>1.023719278143965E-5</v>
      </c>
      <c r="AC101" s="4">
        <f>$B101*('AEO Table 3'!AB$17/'AEO Table 3'!$D$17)</f>
        <v>1.0311618028851061E-5</v>
      </c>
      <c r="AD101" s="4">
        <f>$B101*('AEO Table 3'!AC$17/'AEO Table 3'!$D$17)</f>
        <v>1.0441862211821029E-5</v>
      </c>
      <c r="AE101" s="4">
        <f>$B101*('AEO Table 3'!AD$17/'AEO Table 3'!$D$17)</f>
        <v>1.0460468523673884E-5</v>
      </c>
      <c r="AF101" s="4">
        <f>$B101*('AEO Table 3'!AE$17/'AEO Table 3'!$D$17)</f>
        <v>1.0553500082938147E-5</v>
      </c>
      <c r="AG101" s="4">
        <f>$B101*('AEO Table 3'!AF$17/'AEO Table 3'!$D$17)</f>
        <v>1.0653974166943552E-5</v>
      </c>
      <c r="AH101" s="4">
        <f>$B101*('AEO Table 3'!AG$17/'AEO Table 3'!$D$17)</f>
        <v>1.0720956889613823E-5</v>
      </c>
      <c r="AI101" s="288">
        <f>$B101*('AEO Table 3'!AH$17/'AEO Table 3'!$D$17)</f>
        <v>1.0769333300431242E-5</v>
      </c>
    </row>
    <row r="102" spans="1:35" x14ac:dyDescent="0.45">
      <c r="A102" s="12" t="s">
        <v>273</v>
      </c>
      <c r="B102" s="277">
        <f>'Start Year Prices'!C$8</f>
        <v>2.6256415630977488E-5</v>
      </c>
      <c r="C102" s="282">
        <f t="shared" si="101"/>
        <v>2.6256415630977488E-5</v>
      </c>
      <c r="D102" s="4">
        <f>$B102*('AEO Table 3'!C$23/'AEO Table 3'!$D$23)</f>
        <v>2.6980984631083975E-5</v>
      </c>
      <c r="E102" s="4">
        <f>$B102*('AEO Table 3'!D$23/'AEO Table 3'!$D$23)</f>
        <v>2.6256415630977488E-5</v>
      </c>
      <c r="F102" s="4">
        <f>$B102*('AEO Table 3'!E$23/'AEO Table 3'!$D$23)</f>
        <v>2.5458161647809324E-5</v>
      </c>
      <c r="G102" s="4">
        <f>$B102*('AEO Table 3'!F$23/'AEO Table 3'!$D$23)</f>
        <v>2.4954647596887864E-5</v>
      </c>
      <c r="H102" s="4">
        <f>$B102*('AEO Table 3'!G$23/'AEO Table 3'!$D$23)</f>
        <v>2.4242359427291653E-5</v>
      </c>
      <c r="I102" s="4">
        <f>$B102*('AEO Table 3'!H$23/'AEO Table 3'!$D$23)</f>
        <v>2.3837092020452434E-5</v>
      </c>
      <c r="J102" s="4">
        <f>$B102*('AEO Table 3'!I$23/'AEO Table 3'!$D$23)</f>
        <v>2.3137084681366505E-5</v>
      </c>
      <c r="K102" s="4">
        <f>$B102*('AEO Table 3'!J$23/'AEO Table 3'!$D$23)</f>
        <v>2.3603756240757124E-5</v>
      </c>
      <c r="L102" s="4">
        <f>$B102*('AEO Table 3'!K$23/'AEO Table 3'!$D$23)</f>
        <v>2.3652879562798246E-5</v>
      </c>
      <c r="M102" s="4">
        <f>$B102*('AEO Table 3'!L$23/'AEO Table 3'!$D$23)</f>
        <v>2.4070427800147749E-5</v>
      </c>
      <c r="N102" s="4">
        <f>$B102*('AEO Table 3'!M$23/'AEO Table 3'!$D$23)</f>
        <v>2.4328325240863611E-5</v>
      </c>
      <c r="O102" s="4">
        <f>$B102*('AEO Table 3'!N$23/'AEO Table 3'!$D$23)</f>
        <v>2.4844120122295352E-5</v>
      </c>
      <c r="P102" s="4">
        <f>$B102*('AEO Table 3'!O$23/'AEO Table 3'!$D$23)</f>
        <v>2.5175702546072897E-5</v>
      </c>
      <c r="Q102" s="4">
        <f>$B102*('AEO Table 3'!P$23/'AEO Table 3'!$D$23)</f>
        <v>2.538447666474765E-5</v>
      </c>
      <c r="R102" s="4">
        <f>$B102*('AEO Table 3'!Q$23/'AEO Table 3'!$D$23)</f>
        <v>2.5863429054648546E-5</v>
      </c>
      <c r="S102" s="4">
        <f>$B102*('AEO Table 3'!R$23/'AEO Table 3'!$D$23)</f>
        <v>2.6121326495364415E-5</v>
      </c>
      <c r="T102" s="4">
        <f>$B102*('AEO Table 3'!S$23/'AEO Table 3'!$D$23)</f>
        <v>2.6391504766590564E-5</v>
      </c>
      <c r="U102" s="4">
        <f>$B102*('AEO Table 3'!T$23/'AEO Table 3'!$D$23)</f>
        <v>2.6710806359857829E-5</v>
      </c>
      <c r="V102" s="4">
        <f>$B102*('AEO Table 3'!U$23/'AEO Table 3'!$D$23)</f>
        <v>2.6895018817512018E-5</v>
      </c>
      <c r="W102" s="4">
        <f>$B102*('AEO Table 3'!V$23/'AEO Table 3'!$D$23)</f>
        <v>2.715291625822789E-5</v>
      </c>
      <c r="X102" s="4">
        <f>$B102*('AEO Table 3'!W$23/'AEO Table 3'!$D$23)</f>
        <v>2.7447656190474597E-5</v>
      </c>
      <c r="Y102" s="4">
        <f>$B102*('AEO Table 3'!X$23/'AEO Table 3'!$D$23)</f>
        <v>2.7459937020984878E-5</v>
      </c>
      <c r="Z102" s="4">
        <f>$B102*('AEO Table 3'!Y$23/'AEO Table 3'!$D$23)</f>
        <v>2.7705553631190463E-5</v>
      </c>
      <c r="AA102" s="4">
        <f>$B102*('AEO Table 3'!Z$23/'AEO Table 3'!$D$23)</f>
        <v>2.8159944360070804E-5</v>
      </c>
      <c r="AB102" s="4">
        <f>$B102*('AEO Table 3'!AA$23/'AEO Table 3'!$D$23)</f>
        <v>2.836871847874556E-5</v>
      </c>
      <c r="AC102" s="4">
        <f>$B102*('AEO Table 3'!AB$23/'AEO Table 3'!$D$23)</f>
        <v>2.8614335088951145E-5</v>
      </c>
      <c r="AD102" s="4">
        <f>$B102*('AEO Table 3'!AC$23/'AEO Table 3'!$D$23)</f>
        <v>2.9068725817831486E-5</v>
      </c>
      <c r="AE102" s="4">
        <f>$B102*('AEO Table 3'!AD$23/'AEO Table 3'!$D$23)</f>
        <v>2.9130129970382879E-5</v>
      </c>
      <c r="AF102" s="4">
        <f>$B102*('AEO Table 3'!AE$23/'AEO Table 3'!$D$23)</f>
        <v>2.9461712394160425E-5</v>
      </c>
      <c r="AG102" s="4">
        <f>$B102*('AEO Table 3'!AF$23/'AEO Table 3'!$D$23)</f>
        <v>2.9793294817937974E-5</v>
      </c>
      <c r="AH102" s="4">
        <f>$B102*('AEO Table 3'!AG$23/'AEO Table 3'!$D$23)</f>
        <v>3.0026630597633281E-5</v>
      </c>
      <c r="AI102" s="288">
        <f>$B102*('AEO Table 3'!AH$23/'AEO Table 3'!$D$23)</f>
        <v>3.0210843055287477E-5</v>
      </c>
    </row>
    <row r="103" spans="1:35" x14ac:dyDescent="0.45">
      <c r="A103" s="12" t="s">
        <v>274</v>
      </c>
      <c r="B103" s="277">
        <f>'Start Year Prices'!F$8</f>
        <v>2.6256415630977488E-5</v>
      </c>
      <c r="C103" s="282">
        <f t="shared" si="101"/>
        <v>2.6256415630977488E-5</v>
      </c>
      <c r="D103" s="4">
        <f>$B103*('AEO Table 3'!C$30/'AEO Table 3'!$D$30)</f>
        <v>2.6983706016999867E-5</v>
      </c>
      <c r="E103" s="4">
        <f>$B103*('AEO Table 3'!D$30/'AEO Table 3'!$D$30)</f>
        <v>2.6256415630977488E-5</v>
      </c>
      <c r="F103" s="4">
        <f>$B103*('AEO Table 3'!E$30/'AEO Table 3'!$D$30)</f>
        <v>2.5492144377869224E-5</v>
      </c>
      <c r="G103" s="4">
        <f>$B103*('AEO Table 3'!F$30/'AEO Table 3'!$D$30)</f>
        <v>2.5011393105752731E-5</v>
      </c>
      <c r="H103" s="4">
        <f>$B103*('AEO Table 3'!G$30/'AEO Table 3'!$D$30)</f>
        <v>2.4308756631120942E-5</v>
      </c>
      <c r="I103" s="4">
        <f>$B103*('AEO Table 3'!H$30/'AEO Table 3'!$D$30)</f>
        <v>2.3938947960262107E-5</v>
      </c>
      <c r="J103" s="4">
        <f>$B103*('AEO Table 3'!I$30/'AEO Table 3'!$D$30)</f>
        <v>2.3236311485630311E-5</v>
      </c>
      <c r="K103" s="4">
        <f>$B103*('AEO Table 3'!J$30/'AEO Table 3'!$D$30)</f>
        <v>2.3729389713442096E-5</v>
      </c>
      <c r="L103" s="4">
        <f>$B103*('AEO Table 3'!K$30/'AEO Table 3'!$D$30)</f>
        <v>2.3791024491918567E-5</v>
      </c>
      <c r="M103" s="4">
        <f>$B103*('AEO Table 3'!L$30/'AEO Table 3'!$D$30)</f>
        <v>2.4222467941253877E-5</v>
      </c>
      <c r="N103" s="4">
        <f>$B103*('AEO Table 3'!M$30/'AEO Table 3'!$D$30)</f>
        <v>2.4481334010855065E-5</v>
      </c>
      <c r="O103" s="4">
        <f>$B103*('AEO Table 3'!N$30/'AEO Table 3'!$D$30)</f>
        <v>2.4641584434893896E-5</v>
      </c>
      <c r="P103" s="4">
        <f>$B103*('AEO Table 3'!O$30/'AEO Table 3'!$D$30)</f>
        <v>2.4974412238666849E-5</v>
      </c>
      <c r="Q103" s="4">
        <f>$B103*('AEO Table 3'!P$30/'AEO Table 3'!$D$30)</f>
        <v>2.5196297441182152E-5</v>
      </c>
      <c r="R103" s="4">
        <f>$B103*('AEO Table 3'!Q$30/'AEO Table 3'!$D$30)</f>
        <v>2.5640067846212757E-5</v>
      </c>
      <c r="S103" s="4">
        <f>$B103*('AEO Table 3'!R$30/'AEO Table 3'!$D$30)</f>
        <v>2.5898933915813948E-5</v>
      </c>
      <c r="T103" s="4">
        <f>$B103*('AEO Table 3'!S$30/'AEO Table 3'!$D$30)</f>
        <v>2.6182453896805718E-5</v>
      </c>
      <c r="U103" s="4">
        <f>$B103*('AEO Table 3'!T$30/'AEO Table 3'!$D$30)</f>
        <v>2.6502954744883377E-5</v>
      </c>
      <c r="V103" s="4">
        <f>$B103*('AEO Table 3'!U$30/'AEO Table 3'!$D$30)</f>
        <v>2.6687859080312795E-5</v>
      </c>
      <c r="W103" s="4">
        <f>$B103*('AEO Table 3'!V$30/'AEO Table 3'!$D$30)</f>
        <v>2.695905210560928E-5</v>
      </c>
      <c r="X103" s="4">
        <f>$B103*('AEO Table 3'!W$30/'AEO Table 3'!$D$30)</f>
        <v>2.7242572086601058E-5</v>
      </c>
      <c r="Y103" s="4">
        <f>$B103*('AEO Table 3'!X$30/'AEO Table 3'!$D$30)</f>
        <v>2.7267225997991644E-5</v>
      </c>
      <c r="Z103" s="4">
        <f>$B103*('AEO Table 3'!Y$30/'AEO Table 3'!$D$30)</f>
        <v>2.7513765111897537E-5</v>
      </c>
      <c r="AA103" s="4">
        <f>$B103*('AEO Table 3'!Z$30/'AEO Table 3'!$D$30)</f>
        <v>2.7969862472623436E-5</v>
      </c>
      <c r="AB103" s="4">
        <f>$B103*('AEO Table 3'!AA$30/'AEO Table 3'!$D$30)</f>
        <v>2.8191747675138739E-5</v>
      </c>
      <c r="AC103" s="4">
        <f>$B103*('AEO Table 3'!AB$30/'AEO Table 3'!$D$30)</f>
        <v>2.8438286789044628E-5</v>
      </c>
      <c r="AD103" s="4">
        <f>$B103*('AEO Table 3'!AC$30/'AEO Table 3'!$D$30)</f>
        <v>2.8906711105465826E-5</v>
      </c>
      <c r="AE103" s="4">
        <f>$B103*('AEO Table 3'!AD$30/'AEO Table 3'!$D$30)</f>
        <v>2.8956018928246999E-5</v>
      </c>
      <c r="AF103" s="4">
        <f>$B103*('AEO Table 3'!AE$30/'AEO Table 3'!$D$30)</f>
        <v>2.9301173687715251E-5</v>
      </c>
      <c r="AG103" s="4">
        <f>$B103*('AEO Table 3'!AF$30/'AEO Table 3'!$D$30)</f>
        <v>2.9609347580097619E-5</v>
      </c>
      <c r="AH103" s="4">
        <f>$B103*('AEO Table 3'!AG$30/'AEO Table 3'!$D$30)</f>
        <v>2.9843559738308216E-5</v>
      </c>
      <c r="AI103" s="288">
        <f>$B103*('AEO Table 3'!AH$30/'AEO Table 3'!$D$30)</f>
        <v>3.0040791029432932E-5</v>
      </c>
    </row>
    <row r="104" spans="1:35" x14ac:dyDescent="0.45">
      <c r="A104" s="12" t="s">
        <v>275</v>
      </c>
      <c r="B104" s="278">
        <v>0</v>
      </c>
      <c r="C104" s="283">
        <f t="shared" si="101"/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287">
        <v>0</v>
      </c>
    </row>
    <row r="105" spans="1:35" x14ac:dyDescent="0.45">
      <c r="A105" s="12" t="s">
        <v>276</v>
      </c>
      <c r="B105" s="278">
        <v>0</v>
      </c>
      <c r="C105" s="283">
        <f t="shared" si="101"/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287">
        <v>0</v>
      </c>
    </row>
    <row r="106" spans="1:35" x14ac:dyDescent="0.45">
      <c r="A106" s="12" t="s">
        <v>277</v>
      </c>
      <c r="B106" s="277">
        <f>B103</f>
        <v>2.6256415630977488E-5</v>
      </c>
      <c r="C106" s="282">
        <f t="shared" si="101"/>
        <v>2.6256415630977488E-5</v>
      </c>
      <c r="D106" s="4">
        <f t="shared" ref="D106" si="102">D103</f>
        <v>2.6983706016999867E-5</v>
      </c>
      <c r="E106" s="4">
        <f t="shared" ref="E106:F106" si="103">E103</f>
        <v>2.6256415630977488E-5</v>
      </c>
      <c r="F106" s="4">
        <f t="shared" si="103"/>
        <v>2.5492144377869224E-5</v>
      </c>
      <c r="G106" s="4">
        <f t="shared" ref="G106:AI106" si="104">G103</f>
        <v>2.5011393105752731E-5</v>
      </c>
      <c r="H106" s="4">
        <f t="shared" si="104"/>
        <v>2.4308756631120942E-5</v>
      </c>
      <c r="I106" s="4">
        <f t="shared" si="104"/>
        <v>2.3938947960262107E-5</v>
      </c>
      <c r="J106" s="4">
        <f t="shared" si="104"/>
        <v>2.3236311485630311E-5</v>
      </c>
      <c r="K106" s="4">
        <f t="shared" si="104"/>
        <v>2.3729389713442096E-5</v>
      </c>
      <c r="L106" s="4">
        <f t="shared" si="104"/>
        <v>2.3791024491918567E-5</v>
      </c>
      <c r="M106" s="4">
        <f t="shared" si="104"/>
        <v>2.4222467941253877E-5</v>
      </c>
      <c r="N106" s="4">
        <f t="shared" si="104"/>
        <v>2.4481334010855065E-5</v>
      </c>
      <c r="O106" s="4">
        <f t="shared" si="104"/>
        <v>2.4641584434893896E-5</v>
      </c>
      <c r="P106" s="4">
        <f t="shared" si="104"/>
        <v>2.4974412238666849E-5</v>
      </c>
      <c r="Q106" s="4">
        <f t="shared" si="104"/>
        <v>2.5196297441182152E-5</v>
      </c>
      <c r="R106" s="4">
        <f t="shared" si="104"/>
        <v>2.5640067846212757E-5</v>
      </c>
      <c r="S106" s="4">
        <f t="shared" si="104"/>
        <v>2.5898933915813948E-5</v>
      </c>
      <c r="T106" s="4">
        <f t="shared" si="104"/>
        <v>2.6182453896805718E-5</v>
      </c>
      <c r="U106" s="4">
        <f t="shared" si="104"/>
        <v>2.6502954744883377E-5</v>
      </c>
      <c r="V106" s="4">
        <f t="shared" si="104"/>
        <v>2.6687859080312795E-5</v>
      </c>
      <c r="W106" s="4">
        <f t="shared" si="104"/>
        <v>2.695905210560928E-5</v>
      </c>
      <c r="X106" s="4">
        <f t="shared" si="104"/>
        <v>2.7242572086601058E-5</v>
      </c>
      <c r="Y106" s="4">
        <f t="shared" si="104"/>
        <v>2.7267225997991644E-5</v>
      </c>
      <c r="Z106" s="4">
        <f t="shared" si="104"/>
        <v>2.7513765111897537E-5</v>
      </c>
      <c r="AA106" s="4">
        <f t="shared" si="104"/>
        <v>2.7969862472623436E-5</v>
      </c>
      <c r="AB106" s="4">
        <f t="shared" si="104"/>
        <v>2.8191747675138739E-5</v>
      </c>
      <c r="AC106" s="4">
        <f t="shared" si="104"/>
        <v>2.8438286789044628E-5</v>
      </c>
      <c r="AD106" s="4">
        <f t="shared" si="104"/>
        <v>2.8906711105465826E-5</v>
      </c>
      <c r="AE106" s="4">
        <f t="shared" si="104"/>
        <v>2.8956018928246999E-5</v>
      </c>
      <c r="AF106" s="4">
        <f t="shared" si="104"/>
        <v>2.9301173687715251E-5</v>
      </c>
      <c r="AG106" s="4">
        <f t="shared" si="104"/>
        <v>2.9609347580097619E-5</v>
      </c>
      <c r="AH106" s="4">
        <f t="shared" si="104"/>
        <v>2.9843559738308216E-5</v>
      </c>
      <c r="AI106" s="288">
        <f t="shared" si="104"/>
        <v>3.0040791029432932E-5</v>
      </c>
    </row>
    <row r="107" spans="1:35" s="274" customFormat="1" x14ac:dyDescent="0.45">
      <c r="A107" s="274" t="s">
        <v>1220</v>
      </c>
      <c r="B107" s="280"/>
      <c r="C107" s="285"/>
      <c r="AI107" s="280"/>
    </row>
    <row r="108" spans="1:35" x14ac:dyDescent="0.45">
      <c r="A108" s="12" t="s">
        <v>269</v>
      </c>
      <c r="B108" s="281">
        <v>2017</v>
      </c>
      <c r="C108" s="286">
        <v>2018</v>
      </c>
      <c r="D108" s="12">
        <v>2019</v>
      </c>
      <c r="E108" s="12">
        <v>2020</v>
      </c>
      <c r="F108" s="12">
        <v>2021</v>
      </c>
      <c r="G108" s="12">
        <v>2022</v>
      </c>
      <c r="H108" s="12">
        <v>2023</v>
      </c>
      <c r="I108" s="12">
        <v>2024</v>
      </c>
      <c r="J108" s="12">
        <v>2025</v>
      </c>
      <c r="K108" s="12">
        <v>2026</v>
      </c>
      <c r="L108" s="12">
        <v>2027</v>
      </c>
      <c r="M108" s="12">
        <v>2028</v>
      </c>
      <c r="N108" s="12">
        <v>2029</v>
      </c>
      <c r="O108" s="12">
        <v>2030</v>
      </c>
      <c r="P108" s="12">
        <v>2031</v>
      </c>
      <c r="Q108" s="12">
        <v>2032</v>
      </c>
      <c r="R108" s="12">
        <v>2033</v>
      </c>
      <c r="S108" s="12">
        <v>2034</v>
      </c>
      <c r="T108" s="12">
        <v>2035</v>
      </c>
      <c r="U108" s="12">
        <v>2036</v>
      </c>
      <c r="V108" s="12">
        <v>2037</v>
      </c>
      <c r="W108" s="12">
        <v>2038</v>
      </c>
      <c r="X108" s="12">
        <v>2039</v>
      </c>
      <c r="Y108" s="12">
        <v>2040</v>
      </c>
      <c r="Z108" s="12">
        <v>2041</v>
      </c>
      <c r="AA108" s="12">
        <v>2042</v>
      </c>
      <c r="AB108" s="12">
        <v>2043</v>
      </c>
      <c r="AC108" s="12">
        <v>2044</v>
      </c>
      <c r="AD108" s="12">
        <v>2045</v>
      </c>
      <c r="AE108" s="12">
        <v>2046</v>
      </c>
      <c r="AF108" s="12">
        <v>2047</v>
      </c>
      <c r="AG108" s="12">
        <v>2048</v>
      </c>
      <c r="AH108" s="12">
        <v>2049</v>
      </c>
      <c r="AI108" s="281">
        <v>2050</v>
      </c>
    </row>
    <row r="109" spans="1:35" x14ac:dyDescent="0.45">
      <c r="A109" s="12" t="s">
        <v>270</v>
      </c>
      <c r="B109" s="277">
        <f>'Start Year Prices'!$B$9</f>
        <v>3.2932342445413534E-5</v>
      </c>
      <c r="C109" s="282">
        <f>B109</f>
        <v>3.2932342445413534E-5</v>
      </c>
      <c r="D109" s="4">
        <f>$B109*('AEO Table 3'!C$40/'AEO Table 3'!$D$40)</f>
        <v>3.3339920941025087E-5</v>
      </c>
      <c r="E109" s="4">
        <f>$B109*('AEO Table 3'!D$40/'AEO Table 3'!$D$40)</f>
        <v>3.2932342445413534E-5</v>
      </c>
      <c r="F109" s="4">
        <f>$B109*('AEO Table 3'!E$40/'AEO Table 3'!$D$40)</f>
        <v>4.0635576012471898E-5</v>
      </c>
      <c r="G109" s="4">
        <f>$B109*('AEO Table 3'!F$40/'AEO Table 3'!$D$40)</f>
        <v>3.8624855434121564E-5</v>
      </c>
      <c r="H109" s="4">
        <f>$B109*('AEO Table 3'!G$40/'AEO Table 3'!$D$40)</f>
        <v>3.8882988481342221E-5</v>
      </c>
      <c r="I109" s="4">
        <f>$B109*('AEO Table 3'!H$40/'AEO Table 3'!$D$40)</f>
        <v>3.8747128982805034E-5</v>
      </c>
      <c r="J109" s="4">
        <f>$B109*('AEO Table 3'!I$40/'AEO Table 3'!$D$40)</f>
        <v>3.7850456292459619E-5</v>
      </c>
      <c r="K109" s="4">
        <f>$B109*('AEO Table 3'!J$40/'AEO Table 3'!$D$40)</f>
        <v>3.7959143891289367E-5</v>
      </c>
      <c r="L109" s="4">
        <f>$B109*('AEO Table 3'!K$40/'AEO Table 3'!$D$40)</f>
        <v>3.8258034788071172E-5</v>
      </c>
      <c r="M109" s="4">
        <f>$B109*('AEO Table 3'!L$40/'AEO Table 3'!$D$40)</f>
        <v>3.8624855434121564E-5</v>
      </c>
      <c r="N109" s="4">
        <f>$B109*('AEO Table 3'!M$40/'AEO Table 3'!$D$40)</f>
        <v>3.9005262030025685E-5</v>
      </c>
      <c r="O109" s="4">
        <f>$B109*('AEO Table 3'!N$40/'AEO Table 3'!$D$40)</f>
        <v>4.0839365260277671E-5</v>
      </c>
      <c r="P109" s="4">
        <f>$B109*('AEO Table 3'!O$40/'AEO Table 3'!$D$40)</f>
        <v>4.1287701605450386E-5</v>
      </c>
      <c r="Q109" s="4">
        <f>$B109*('AEO Table 3'!P$40/'AEO Table 3'!$D$40)</f>
        <v>4.1505076803109882E-5</v>
      </c>
      <c r="R109" s="4">
        <f>$B109*('AEO Table 3'!Q$40/'AEO Table 3'!$D$40)</f>
        <v>4.2401749493455305E-5</v>
      </c>
      <c r="S109" s="4">
        <f>$B109*('AEO Table 3'!R$40/'AEO Table 3'!$D$40)</f>
        <v>4.3067461036287502E-5</v>
      </c>
      <c r="T109" s="4">
        <f>$B109*('AEO Table 3'!S$40/'AEO Table 3'!$D$40)</f>
        <v>4.4534743620489103E-5</v>
      </c>
      <c r="U109" s="4">
        <f>$B109*('AEO Table 3'!T$40/'AEO Table 3'!$D$40)</f>
        <v>4.4371712222244471E-5</v>
      </c>
      <c r="V109" s="4">
        <f>$B109*('AEO Table 3'!U$40/'AEO Table 3'!$D$40)</f>
        <v>4.460267336975769E-5</v>
      </c>
      <c r="W109" s="4">
        <f>$B109*('AEO Table 3'!V$40/'AEO Table 3'!$D$40)</f>
        <v>4.5879752656007227E-5</v>
      </c>
      <c r="X109" s="4">
        <f>$B109*('AEO Table 3'!W$40/'AEO Table 3'!$D$40)</f>
        <v>4.7238347641379074E-5</v>
      </c>
      <c r="Y109" s="4">
        <f>$B109*('AEO Table 3'!X$40/'AEO Table 3'!$D$40)</f>
        <v>4.8379567429091417E-5</v>
      </c>
      <c r="Z109" s="4">
        <f>$B109*('AEO Table 3'!Y$40/'AEO Table 3'!$D$40)</f>
        <v>4.8800731874556693E-5</v>
      </c>
      <c r="AA109" s="4">
        <f>$B109*('AEO Table 3'!Z$40/'AEO Table 3'!$D$40)</f>
        <v>5.0920140051736762E-5</v>
      </c>
      <c r="AB109" s="4">
        <f>$B109*('AEO Table 3'!AA$40/'AEO Table 3'!$D$40)</f>
        <v>5.1545093745007818E-5</v>
      </c>
      <c r="AC109" s="4">
        <f>$B109*('AEO Table 3'!AB$40/'AEO Table 3'!$D$40)</f>
        <v>5.2102117689010281E-5</v>
      </c>
      <c r="AD109" s="4">
        <f>$B109*('AEO Table 3'!AC$40/'AEO Table 3'!$D$40)</f>
        <v>5.267272758286646E-5</v>
      </c>
      <c r="AE109" s="4">
        <f>$B109*('AEO Table 3'!AD$40/'AEO Table 3'!$D$40)</f>
        <v>5.333843912569865E-5</v>
      </c>
      <c r="AF109" s="4">
        <f>$B109*('AEO Table 3'!AE$40/'AEO Table 3'!$D$40)</f>
        <v>5.7685943078888563E-5</v>
      </c>
      <c r="AG109" s="4">
        <f>$B109*('AEO Table 3'!AF$40/'AEO Table 3'!$D$40)</f>
        <v>5.9153225663090158E-5</v>
      </c>
      <c r="AH109" s="4">
        <f>$B109*('AEO Table 3'!AG$40/'AEO Table 3'!$D$40)</f>
        <v>5.9221155412358751E-5</v>
      </c>
      <c r="AI109" s="288">
        <f>$B109*('AEO Table 3'!AH$40/'AEO Table 3'!$D$40)</f>
        <v>5.9628733907970304E-5</v>
      </c>
    </row>
    <row r="110" spans="1:35" x14ac:dyDescent="0.45">
      <c r="A110" s="12" t="s">
        <v>271</v>
      </c>
      <c r="B110" s="278">
        <v>0</v>
      </c>
      <c r="C110" s="283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287">
        <v>0</v>
      </c>
    </row>
    <row r="111" spans="1:35" x14ac:dyDescent="0.45">
      <c r="A111" s="12" t="s">
        <v>272</v>
      </c>
      <c r="B111" s="278">
        <v>0</v>
      </c>
      <c r="C111" s="283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287">
        <v>0</v>
      </c>
    </row>
    <row r="112" spans="1:35" x14ac:dyDescent="0.45">
      <c r="A112" s="12" t="s">
        <v>273</v>
      </c>
      <c r="B112" s="278">
        <v>0</v>
      </c>
      <c r="C112" s="283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287">
        <v>0</v>
      </c>
    </row>
    <row r="113" spans="1:35" x14ac:dyDescent="0.45">
      <c r="A113" s="12" t="s">
        <v>274</v>
      </c>
      <c r="B113" s="278">
        <v>0</v>
      </c>
      <c r="C113" s="283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287">
        <v>0</v>
      </c>
    </row>
    <row r="114" spans="1:35" x14ac:dyDescent="0.45">
      <c r="A114" s="12" t="s">
        <v>275</v>
      </c>
      <c r="B114" s="278">
        <f t="shared" ref="B114:D114" si="105">B110</f>
        <v>0</v>
      </c>
      <c r="C114" s="283">
        <f t="shared" si="105"/>
        <v>0</v>
      </c>
      <c r="D114" s="11">
        <f t="shared" si="105"/>
        <v>0</v>
      </c>
      <c r="E114" s="11">
        <f t="shared" ref="E114:F114" si="106">E110</f>
        <v>0</v>
      </c>
      <c r="F114" s="11">
        <f t="shared" si="106"/>
        <v>0</v>
      </c>
      <c r="G114" s="11">
        <f t="shared" ref="G114:AI114" si="107">G110</f>
        <v>0</v>
      </c>
      <c r="H114" s="11">
        <f t="shared" si="107"/>
        <v>0</v>
      </c>
      <c r="I114" s="11">
        <f t="shared" si="107"/>
        <v>0</v>
      </c>
      <c r="J114" s="11">
        <f t="shared" si="107"/>
        <v>0</v>
      </c>
      <c r="K114" s="11">
        <f t="shared" si="107"/>
        <v>0</v>
      </c>
      <c r="L114" s="11">
        <f t="shared" si="107"/>
        <v>0</v>
      </c>
      <c r="M114" s="11">
        <f t="shared" si="107"/>
        <v>0</v>
      </c>
      <c r="N114" s="11">
        <f t="shared" si="107"/>
        <v>0</v>
      </c>
      <c r="O114" s="11">
        <f t="shared" si="107"/>
        <v>0</v>
      </c>
      <c r="P114" s="11">
        <f t="shared" si="107"/>
        <v>0</v>
      </c>
      <c r="Q114" s="11">
        <f t="shared" si="107"/>
        <v>0</v>
      </c>
      <c r="R114" s="11">
        <f t="shared" si="107"/>
        <v>0</v>
      </c>
      <c r="S114" s="11">
        <f t="shared" si="107"/>
        <v>0</v>
      </c>
      <c r="T114" s="11">
        <f t="shared" si="107"/>
        <v>0</v>
      </c>
      <c r="U114" s="11">
        <f t="shared" si="107"/>
        <v>0</v>
      </c>
      <c r="V114" s="11">
        <f t="shared" si="107"/>
        <v>0</v>
      </c>
      <c r="W114" s="11">
        <f t="shared" si="107"/>
        <v>0</v>
      </c>
      <c r="X114" s="11">
        <f t="shared" si="107"/>
        <v>0</v>
      </c>
      <c r="Y114" s="11">
        <f t="shared" si="107"/>
        <v>0</v>
      </c>
      <c r="Z114" s="11">
        <f t="shared" si="107"/>
        <v>0</v>
      </c>
      <c r="AA114" s="11">
        <f t="shared" si="107"/>
        <v>0</v>
      </c>
      <c r="AB114" s="11">
        <f t="shared" si="107"/>
        <v>0</v>
      </c>
      <c r="AC114" s="11">
        <f t="shared" si="107"/>
        <v>0</v>
      </c>
      <c r="AD114" s="11">
        <f t="shared" si="107"/>
        <v>0</v>
      </c>
      <c r="AE114" s="11">
        <f t="shared" si="107"/>
        <v>0</v>
      </c>
      <c r="AF114" s="11">
        <f t="shared" si="107"/>
        <v>0</v>
      </c>
      <c r="AG114" s="11">
        <f t="shared" si="107"/>
        <v>0</v>
      </c>
      <c r="AH114" s="11">
        <f t="shared" si="107"/>
        <v>0</v>
      </c>
      <c r="AI114" s="287">
        <f t="shared" si="107"/>
        <v>0</v>
      </c>
    </row>
    <row r="115" spans="1:35" x14ac:dyDescent="0.45">
      <c r="A115" s="12" t="s">
        <v>276</v>
      </c>
      <c r="B115" s="278">
        <v>0</v>
      </c>
      <c r="C115" s="283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 x14ac:dyDescent="0.45">
      <c r="A116" s="12" t="s">
        <v>277</v>
      </c>
      <c r="B116" s="278">
        <f>B113</f>
        <v>0</v>
      </c>
      <c r="C116" s="283">
        <f t="shared" ref="C116:D116" si="108">C113</f>
        <v>0</v>
      </c>
      <c r="D116" s="11">
        <f t="shared" si="108"/>
        <v>0</v>
      </c>
      <c r="E116" s="11">
        <f t="shared" ref="E116:F116" si="109">E113</f>
        <v>0</v>
      </c>
      <c r="F116" s="11">
        <f t="shared" si="109"/>
        <v>0</v>
      </c>
      <c r="G116" s="11">
        <f t="shared" ref="G116:AI116" si="110">G113</f>
        <v>0</v>
      </c>
      <c r="H116" s="11">
        <f t="shared" si="110"/>
        <v>0</v>
      </c>
      <c r="I116" s="11">
        <f t="shared" si="110"/>
        <v>0</v>
      </c>
      <c r="J116" s="11">
        <f t="shared" si="110"/>
        <v>0</v>
      </c>
      <c r="K116" s="11">
        <f t="shared" si="110"/>
        <v>0</v>
      </c>
      <c r="L116" s="11">
        <f t="shared" si="110"/>
        <v>0</v>
      </c>
      <c r="M116" s="11">
        <f t="shared" si="110"/>
        <v>0</v>
      </c>
      <c r="N116" s="11">
        <f t="shared" si="110"/>
        <v>0</v>
      </c>
      <c r="O116" s="11">
        <f t="shared" si="110"/>
        <v>0</v>
      </c>
      <c r="P116" s="11">
        <f t="shared" si="110"/>
        <v>0</v>
      </c>
      <c r="Q116" s="11">
        <f t="shared" si="110"/>
        <v>0</v>
      </c>
      <c r="R116" s="11">
        <f t="shared" si="110"/>
        <v>0</v>
      </c>
      <c r="S116" s="11">
        <f t="shared" si="110"/>
        <v>0</v>
      </c>
      <c r="T116" s="11">
        <f t="shared" si="110"/>
        <v>0</v>
      </c>
      <c r="U116" s="11">
        <f t="shared" si="110"/>
        <v>0</v>
      </c>
      <c r="V116" s="11">
        <f t="shared" si="110"/>
        <v>0</v>
      </c>
      <c r="W116" s="11">
        <f t="shared" si="110"/>
        <v>0</v>
      </c>
      <c r="X116" s="11">
        <f t="shared" si="110"/>
        <v>0</v>
      </c>
      <c r="Y116" s="11">
        <f t="shared" si="110"/>
        <v>0</v>
      </c>
      <c r="Z116" s="11">
        <f t="shared" si="110"/>
        <v>0</v>
      </c>
      <c r="AA116" s="11">
        <f t="shared" si="110"/>
        <v>0</v>
      </c>
      <c r="AB116" s="11">
        <f t="shared" si="110"/>
        <v>0</v>
      </c>
      <c r="AC116" s="11">
        <f t="shared" si="110"/>
        <v>0</v>
      </c>
      <c r="AD116" s="11">
        <f t="shared" si="110"/>
        <v>0</v>
      </c>
      <c r="AE116" s="11">
        <f t="shared" si="110"/>
        <v>0</v>
      </c>
      <c r="AF116" s="11">
        <f t="shared" si="110"/>
        <v>0</v>
      </c>
      <c r="AG116" s="11">
        <f t="shared" si="110"/>
        <v>0</v>
      </c>
      <c r="AH116" s="11">
        <f t="shared" si="110"/>
        <v>0</v>
      </c>
      <c r="AI116" s="287">
        <f t="shared" si="110"/>
        <v>0</v>
      </c>
    </row>
    <row r="117" spans="1:35" s="274" customFormat="1" x14ac:dyDescent="0.45">
      <c r="A117" s="274" t="s">
        <v>1221</v>
      </c>
      <c r="B117" s="280"/>
      <c r="C117" s="285"/>
      <c r="AI117" s="280"/>
    </row>
    <row r="118" spans="1:35" x14ac:dyDescent="0.45">
      <c r="A118" s="12" t="s">
        <v>269</v>
      </c>
      <c r="B118" s="281">
        <v>2017</v>
      </c>
      <c r="C118" s="286">
        <v>2018</v>
      </c>
      <c r="D118" s="12">
        <v>2019</v>
      </c>
      <c r="E118" s="12">
        <v>2020</v>
      </c>
      <c r="F118" s="12">
        <v>2021</v>
      </c>
      <c r="G118" s="12">
        <v>2022</v>
      </c>
      <c r="H118" s="12">
        <v>2023</v>
      </c>
      <c r="I118" s="12">
        <v>2024</v>
      </c>
      <c r="J118" s="12">
        <v>2025</v>
      </c>
      <c r="K118" s="12">
        <v>2026</v>
      </c>
      <c r="L118" s="12">
        <v>2027</v>
      </c>
      <c r="M118" s="12">
        <v>2028</v>
      </c>
      <c r="N118" s="12">
        <v>2029</v>
      </c>
      <c r="O118" s="12">
        <v>2030</v>
      </c>
      <c r="P118" s="12">
        <v>2031</v>
      </c>
      <c r="Q118" s="12">
        <v>2032</v>
      </c>
      <c r="R118" s="12">
        <v>2033</v>
      </c>
      <c r="S118" s="12">
        <v>2034</v>
      </c>
      <c r="T118" s="12">
        <v>2035</v>
      </c>
      <c r="U118" s="12">
        <v>2036</v>
      </c>
      <c r="V118" s="12">
        <v>2037</v>
      </c>
      <c r="W118" s="12">
        <v>2038</v>
      </c>
      <c r="X118" s="12">
        <v>2039</v>
      </c>
      <c r="Y118" s="12">
        <v>2040</v>
      </c>
      <c r="Z118" s="12">
        <v>2041</v>
      </c>
      <c r="AA118" s="12">
        <v>2042</v>
      </c>
      <c r="AB118" s="12">
        <v>2043</v>
      </c>
      <c r="AC118" s="12">
        <v>2044</v>
      </c>
      <c r="AD118" s="12">
        <v>2045</v>
      </c>
      <c r="AE118" s="12">
        <v>2046</v>
      </c>
      <c r="AF118" s="12">
        <v>2047</v>
      </c>
      <c r="AG118" s="12">
        <v>2048</v>
      </c>
      <c r="AH118" s="12">
        <v>2049</v>
      </c>
      <c r="AI118" s="281">
        <v>2050</v>
      </c>
    </row>
    <row r="119" spans="1:35" x14ac:dyDescent="0.45">
      <c r="A119" s="12" t="s">
        <v>270</v>
      </c>
      <c r="B119" s="277">
        <f>'Start Year Prices'!B$10</f>
        <v>2.6256415630977488E-5</v>
      </c>
      <c r="C119" s="282">
        <f>B119</f>
        <v>2.6256415630977488E-5</v>
      </c>
      <c r="D119" s="4">
        <f>$B119*('AEO Table 3'!C$43/'AEO Table 3'!$D$43)</f>
        <v>2.7203812071270485E-5</v>
      </c>
      <c r="E119" s="4">
        <f>$B119*('AEO Table 3'!D$43/'AEO Table 3'!$D$43)</f>
        <v>2.6256415630977488E-5</v>
      </c>
      <c r="F119" s="4">
        <f>$B119*('AEO Table 3'!E$43/'AEO Table 3'!$D$43)</f>
        <v>2.6404061829464712E-5</v>
      </c>
      <c r="G119" s="4">
        <f>$B119*('AEO Table 3'!F$43/'AEO Table 3'!$D$43)</f>
        <v>2.6810088875304562E-5</v>
      </c>
      <c r="H119" s="4">
        <f>$B119*('AEO Table 3'!G$43/'AEO Table 3'!$D$43)</f>
        <v>2.6970038923665727E-5</v>
      </c>
      <c r="I119" s="4">
        <f>$B119*('AEO Table 3'!H$43/'AEO Table 3'!$D$43)</f>
        <v>2.7449889068749191E-5</v>
      </c>
      <c r="J119" s="4">
        <f>$B119*('AEO Table 3'!I$43/'AEO Table 3'!$D$43)</f>
        <v>2.7622142966984284E-5</v>
      </c>
      <c r="K119" s="4">
        <f>$B119*('AEO Table 3'!J$43/'AEO Table 3'!$D$43)</f>
        <v>2.8126600811815624E-5</v>
      </c>
      <c r="L119" s="4">
        <f>$B119*('AEO Table 3'!K$43/'AEO Table 3'!$D$43)</f>
        <v>2.8188120061185296E-5</v>
      </c>
      <c r="M119" s="4">
        <f>$B119*('AEO Table 3'!L$43/'AEO Table 3'!$D$43)</f>
        <v>2.8631058656646961E-5</v>
      </c>
      <c r="N119" s="4">
        <f>$B119*('AEO Table 3'!M$43/'AEO Table 3'!$D$43)</f>
        <v>2.8889439503999598E-5</v>
      </c>
      <c r="O119" s="4">
        <f>$B119*('AEO Table 3'!N$43/'AEO Table 3'!$D$43)</f>
        <v>2.9492328147822413E-5</v>
      </c>
      <c r="P119" s="4">
        <f>$B119*('AEO Table 3'!O$43/'AEO Table 3'!$D$43)</f>
        <v>2.9824532094418664E-5</v>
      </c>
      <c r="Q119" s="4">
        <f>$B119*('AEO Table 3'!P$43/'AEO Table 3'!$D$43)</f>
        <v>3.0046001392149501E-5</v>
      </c>
      <c r="R119" s="4">
        <f>$B119*('AEO Table 3'!Q$43/'AEO Table 3'!$D$43)</f>
        <v>3.0525851537232962E-5</v>
      </c>
      <c r="S119" s="4">
        <f>$B119*('AEO Table 3'!R$43/'AEO Table 3'!$D$43)</f>
        <v>3.0771928534711665E-5</v>
      </c>
      <c r="T119" s="4">
        <f>$B119*('AEO Table 3'!S$43/'AEO Table 3'!$D$43)</f>
        <v>3.1042613231938237E-5</v>
      </c>
      <c r="U119" s="4">
        <f>$B119*('AEO Table 3'!T$43/'AEO Table 3'!$D$43)</f>
        <v>3.1362513328660553E-5</v>
      </c>
      <c r="V119" s="4">
        <f>$B119*('AEO Table 3'!U$43/'AEO Table 3'!$D$43)</f>
        <v>3.1571678776517449E-5</v>
      </c>
      <c r="W119" s="4">
        <f>$B119*('AEO Table 3'!V$43/'AEO Table 3'!$D$43)</f>
        <v>3.184236347374402E-5</v>
      </c>
      <c r="X119" s="4">
        <f>$B119*('AEO Table 3'!W$43/'AEO Table 3'!$D$43)</f>
        <v>3.2113048170970599E-5</v>
      </c>
      <c r="Y119" s="4">
        <f>$B119*('AEO Table 3'!X$43/'AEO Table 3'!$D$43)</f>
        <v>3.2113048170970599E-5</v>
      </c>
      <c r="Z119" s="4">
        <f>$B119*('AEO Table 3'!Y$43/'AEO Table 3'!$D$43)</f>
        <v>3.2322213618827488E-5</v>
      </c>
      <c r="AA119" s="4">
        <f>$B119*('AEO Table 3'!Z$43/'AEO Table 3'!$D$43)</f>
        <v>3.2802063763910956E-5</v>
      </c>
      <c r="AB119" s="4">
        <f>$B119*('AEO Table 3'!AA$43/'AEO Table 3'!$D$43)</f>
        <v>3.2998925361893921E-5</v>
      </c>
      <c r="AC119" s="4">
        <f>$B119*('AEO Table 3'!AB$43/'AEO Table 3'!$D$43)</f>
        <v>3.3257306209246561E-5</v>
      </c>
      <c r="AD119" s="4">
        <f>$B119*('AEO Table 3'!AC$43/'AEO Table 3'!$D$43)</f>
        <v>3.3712548654582153E-5</v>
      </c>
      <c r="AE119" s="4">
        <f>$B119*('AEO Table 3'!AD$43/'AEO Table 3'!$D$43)</f>
        <v>3.3724852504456091E-5</v>
      </c>
      <c r="AF119" s="4">
        <f>$B119*('AEO Table 3'!AE$43/'AEO Table 3'!$D$43)</f>
        <v>3.4044752601178407E-5</v>
      </c>
      <c r="AG119" s="4">
        <f>$B119*('AEO Table 3'!AF$43/'AEO Table 3'!$D$43)</f>
        <v>3.4340044998152841E-5</v>
      </c>
      <c r="AH119" s="4">
        <f>$B119*('AEO Table 3'!AG$43/'AEO Table 3'!$D$43)</f>
        <v>3.4549210446009744E-5</v>
      </c>
      <c r="AI119" s="288">
        <f>$B119*('AEO Table 3'!AH$43/'AEO Table 3'!$D$43)</f>
        <v>3.4733768194118764E-5</v>
      </c>
    </row>
    <row r="120" spans="1:35" x14ac:dyDescent="0.45">
      <c r="A120" s="12" t="s">
        <v>271</v>
      </c>
      <c r="B120" s="277">
        <f>'Start Year Prices'!C$10</f>
        <v>2.6256415630977488E-5</v>
      </c>
      <c r="C120" s="282">
        <f t="shared" ref="C120:C126" si="111">B120</f>
        <v>2.6256415630977488E-5</v>
      </c>
      <c r="D120" s="4">
        <f>$B120*('AEO Table 3'!C$49/'AEO Table 3'!$D$49)</f>
        <v>2.6983364726344764E-5</v>
      </c>
      <c r="E120" s="4">
        <f>$B120*('AEO Table 3'!D$49/'AEO Table 3'!$D$49)</f>
        <v>2.6256415630977488E-5</v>
      </c>
      <c r="F120" s="4">
        <f>$B120*('AEO Table 3'!E$49/'AEO Table 3'!$D$49)</f>
        <v>2.534464896899141E-5</v>
      </c>
      <c r="G120" s="4">
        <f>$B120*('AEO Table 3'!F$49/'AEO Table 3'!$D$49)</f>
        <v>2.4642342215839971E-5</v>
      </c>
      <c r="H120" s="4">
        <f>$B120*('AEO Table 3'!G$49/'AEO Table 3'!$D$49)</f>
        <v>2.3816823751609331E-5</v>
      </c>
      <c r="I120" s="4">
        <f>$B120*('AEO Table 3'!H$49/'AEO Table 3'!$D$49)</f>
        <v>2.3311655736184615E-5</v>
      </c>
      <c r="J120" s="4">
        <f>$B120*('AEO Table 3'!I$49/'AEO Table 3'!$D$49)</f>
        <v>2.2498458443061898E-5</v>
      </c>
      <c r="K120" s="4">
        <f>$B120*('AEO Table 3'!J$49/'AEO Table 3'!$D$49)</f>
        <v>2.2769524207436134E-5</v>
      </c>
      <c r="L120" s="4">
        <f>$B120*('AEO Table 3'!K$49/'AEO Table 3'!$D$49)</f>
        <v>2.2707918351896534E-5</v>
      </c>
      <c r="M120" s="4">
        <f>$B120*('AEO Table 3'!L$49/'AEO Table 3'!$D$49)</f>
        <v>2.3077553485134132E-5</v>
      </c>
      <c r="N120" s="4">
        <f>$B120*('AEO Table 3'!M$49/'AEO Table 3'!$D$49)</f>
        <v>2.3311655736184615E-5</v>
      </c>
      <c r="O120" s="4">
        <f>$B120*('AEO Table 3'!N$49/'AEO Table 3'!$D$49)</f>
        <v>2.3434867447263813E-5</v>
      </c>
      <c r="P120" s="4">
        <f>$B120*('AEO Table 3'!O$49/'AEO Table 3'!$D$49)</f>
        <v>2.3656648527206372E-5</v>
      </c>
      <c r="Q120" s="4">
        <f>$B120*('AEO Table 3'!P$49/'AEO Table 3'!$D$49)</f>
        <v>2.3841466093825174E-5</v>
      </c>
      <c r="R120" s="4">
        <f>$B120*('AEO Table 3'!Q$49/'AEO Table 3'!$D$49)</f>
        <v>2.429734942481821E-5</v>
      </c>
      <c r="S120" s="4">
        <f>$B120*('AEO Table 3'!R$49/'AEO Table 3'!$D$49)</f>
        <v>2.4605378702516207E-5</v>
      </c>
      <c r="T120" s="4">
        <f>$B120*('AEO Table 3'!S$49/'AEO Table 3'!$D$49)</f>
        <v>2.4901086809106291E-5</v>
      </c>
      <c r="U120" s="4">
        <f>$B120*('AEO Table 3'!T$49/'AEO Table 3'!$D$49)</f>
        <v>2.5246079600128049E-5</v>
      </c>
      <c r="V120" s="4">
        <f>$B120*('AEO Table 3'!U$49/'AEO Table 3'!$D$49)</f>
        <v>2.5418575995638931E-5</v>
      </c>
      <c r="W120" s="4">
        <f>$B120*('AEO Table 3'!V$49/'AEO Table 3'!$D$49)</f>
        <v>2.5541787706718129E-5</v>
      </c>
      <c r="X120" s="4">
        <f>$B120*('AEO Table 3'!W$49/'AEO Table 3'!$D$49)</f>
        <v>2.5837495813308206E-5</v>
      </c>
      <c r="Y120" s="4">
        <f>$B120*('AEO Table 3'!X$49/'AEO Table 3'!$D$49)</f>
        <v>2.591142283995573E-5</v>
      </c>
      <c r="Z120" s="4">
        <f>$B120*('AEO Table 3'!Y$49/'AEO Table 3'!$D$49)</f>
        <v>2.615784626211413E-5</v>
      </c>
      <c r="AA120" s="4">
        <f>$B120*('AEO Table 3'!Z$49/'AEO Table 3'!$D$49)</f>
        <v>2.6626050764215093E-5</v>
      </c>
      <c r="AB120" s="4">
        <f>$B120*('AEO Table 3'!AA$49/'AEO Table 3'!$D$49)</f>
        <v>2.6810868330833892E-5</v>
      </c>
      <c r="AC120" s="4">
        <f>$B120*('AEO Table 3'!AB$49/'AEO Table 3'!$D$49)</f>
        <v>2.7044970581884368E-5</v>
      </c>
      <c r="AD120" s="4">
        <f>$B120*('AEO Table 3'!AC$49/'AEO Table 3'!$D$49)</f>
        <v>2.7537817426201171E-5</v>
      </c>
      <c r="AE120" s="4">
        <f>$B120*('AEO Table 3'!AD$49/'AEO Table 3'!$D$49)</f>
        <v>2.7648707966172449E-5</v>
      </c>
      <c r="AF120" s="4">
        <f>$B120*('AEO Table 3'!AE$49/'AEO Table 3'!$D$49)</f>
        <v>2.8092270126057568E-5</v>
      </c>
      <c r="AG120" s="4">
        <f>$B120*('AEO Table 3'!AF$49/'AEO Table 3'!$D$49)</f>
        <v>2.8523511114834766E-5</v>
      </c>
      <c r="AH120" s="4">
        <f>$B120*('AEO Table 3'!AG$49/'AEO Table 3'!$D$49)</f>
        <v>2.8806898050316926E-5</v>
      </c>
      <c r="AI120" s="288">
        <f>$B120*('AEO Table 3'!AH$49/'AEO Table 3'!$D$49)</f>
        <v>2.8991715616935729E-5</v>
      </c>
    </row>
    <row r="121" spans="1:35" x14ac:dyDescent="0.45">
      <c r="A121" s="12" t="s">
        <v>272</v>
      </c>
      <c r="B121" s="277">
        <f>'Start Year Prices'!D$10</f>
        <v>7.9262888493153228E-6</v>
      </c>
      <c r="C121" s="282">
        <f t="shared" si="111"/>
        <v>7.9262888493153228E-6</v>
      </c>
      <c r="D121" s="4">
        <f>$B121*('AEO Table 3'!C$17/'AEO Table 3'!$D$17)</f>
        <v>8.1458433291789856E-6</v>
      </c>
      <c r="E121" s="4">
        <f>$B121*('AEO Table 3'!D$17/'AEO Table 3'!$D$17)</f>
        <v>7.9262888493153228E-6</v>
      </c>
      <c r="F121" s="4">
        <f>$B121*('AEO Table 3'!E$17/'AEO Table 3'!$D$17)</f>
        <v>8.049090507544151E-6</v>
      </c>
      <c r="G121" s="4">
        <f>$B121*('AEO Table 3'!F$17/'AEO Table 3'!$D$17)</f>
        <v>8.2649237250372456E-6</v>
      </c>
      <c r="H121" s="4">
        <f>$B121*('AEO Table 3'!G$17/'AEO Table 3'!$D$17)</f>
        <v>8.4137742198600675E-6</v>
      </c>
      <c r="I121" s="4">
        <f>$B121*('AEO Table 3'!H$17/'AEO Table 3'!$D$17)</f>
        <v>8.6593775363177257E-6</v>
      </c>
      <c r="J121" s="4">
        <f>$B121*('AEO Table 3'!I$17/'AEO Table 3'!$D$17)</f>
        <v>8.8231130806228312E-6</v>
      </c>
      <c r="K121" s="4">
        <f>$B121*('AEO Table 3'!J$17/'AEO Table 3'!$D$17)</f>
        <v>8.9570785259633713E-6</v>
      </c>
      <c r="L121" s="4">
        <f>$B121*('AEO Table 3'!K$17/'AEO Table 3'!$D$17)</f>
        <v>8.9682423130750848E-6</v>
      </c>
      <c r="M121" s="4">
        <f>$B121*('AEO Table 3'!L$17/'AEO Table 3'!$D$17)</f>
        <v>9.0947652336744832E-6</v>
      </c>
      <c r="N121" s="4">
        <f>$B121*('AEO Table 3'!M$17/'AEO Table 3'!$D$17)</f>
        <v>9.1691904810858958E-6</v>
      </c>
      <c r="O121" s="4">
        <f>$B121*('AEO Table 3'!N$17/'AEO Table 3'!$D$17)</f>
        <v>9.2138456295327414E-6</v>
      </c>
      <c r="P121" s="4">
        <f>$B121*('AEO Table 3'!O$17/'AEO Table 3'!$D$17)</f>
        <v>9.3143197135381477E-6</v>
      </c>
      <c r="Q121" s="4">
        <f>$B121*('AEO Table 3'!P$17/'AEO Table 3'!$D$17)</f>
        <v>9.3775811738378469E-6</v>
      </c>
      <c r="R121" s="4">
        <f>$B121*('AEO Table 3'!Q$17/'AEO Table 3'!$D$17)</f>
        <v>9.4966615696961034E-6</v>
      </c>
      <c r="S121" s="4">
        <f>$B121*('AEO Table 3'!R$17/'AEO Table 3'!$D$17)</f>
        <v>9.5785293418486579E-6</v>
      </c>
      <c r="T121" s="4">
        <f>$B121*('AEO Table 3'!S$17/'AEO Table 3'!$D$17)</f>
        <v>9.6566758516306389E-6</v>
      </c>
      <c r="U121" s="4">
        <f>$B121*('AEO Table 3'!T$17/'AEO Table 3'!$D$17)</f>
        <v>9.7459861485243334E-6</v>
      </c>
      <c r="V121" s="4">
        <f>$B121*('AEO Table 3'!U$17/'AEO Table 3'!$D$17)</f>
        <v>9.8055263464534625E-6</v>
      </c>
      <c r="W121" s="4">
        <f>$B121*('AEO Table 3'!V$17/'AEO Table 3'!$D$17)</f>
        <v>9.8836728562354452E-6</v>
      </c>
      <c r="X121" s="4">
        <f>$B121*('AEO Table 3'!W$17/'AEO Table 3'!$D$17)</f>
        <v>9.965540628387998E-6</v>
      </c>
      <c r="Y121" s="4">
        <f>$B121*('AEO Table 3'!X$17/'AEO Table 3'!$D$17)</f>
        <v>9.9692618907585663E-6</v>
      </c>
      <c r="Z121" s="4">
        <f>$B121*('AEO Table 3'!Y$17/'AEO Table 3'!$D$17)</f>
        <v>1.0039965875799409E-5</v>
      </c>
      <c r="AA121" s="4">
        <f>$B121*('AEO Table 3'!Z$17/'AEO Table 3'!$D$17)</f>
        <v>1.0177652583510521E-5</v>
      </c>
      <c r="AB121" s="4">
        <f>$B121*('AEO Table 3'!AA$17/'AEO Table 3'!$D$17)</f>
        <v>1.023719278143965E-5</v>
      </c>
      <c r="AC121" s="4">
        <f>$B121*('AEO Table 3'!AB$17/'AEO Table 3'!$D$17)</f>
        <v>1.0311618028851061E-5</v>
      </c>
      <c r="AD121" s="4">
        <f>$B121*('AEO Table 3'!AC$17/'AEO Table 3'!$D$17)</f>
        <v>1.0441862211821029E-5</v>
      </c>
      <c r="AE121" s="4">
        <f>$B121*('AEO Table 3'!AD$17/'AEO Table 3'!$D$17)</f>
        <v>1.0460468523673884E-5</v>
      </c>
      <c r="AF121" s="4">
        <f>$B121*('AEO Table 3'!AE$17/'AEO Table 3'!$D$17)</f>
        <v>1.0553500082938147E-5</v>
      </c>
      <c r="AG121" s="4">
        <f>$B121*('AEO Table 3'!AF$17/'AEO Table 3'!$D$17)</f>
        <v>1.0653974166943552E-5</v>
      </c>
      <c r="AH121" s="4">
        <f>$B121*('AEO Table 3'!AG$17/'AEO Table 3'!$D$17)</f>
        <v>1.0720956889613823E-5</v>
      </c>
      <c r="AI121" s="288">
        <f>$B121*('AEO Table 3'!AH$17/'AEO Table 3'!$D$17)</f>
        <v>1.0769333300431242E-5</v>
      </c>
    </row>
    <row r="122" spans="1:35" x14ac:dyDescent="0.45">
      <c r="A122" s="12" t="s">
        <v>273</v>
      </c>
      <c r="B122" s="277">
        <f>'Start Year Prices'!C$10</f>
        <v>2.6256415630977488E-5</v>
      </c>
      <c r="C122" s="282">
        <f t="shared" si="111"/>
        <v>2.6256415630977488E-5</v>
      </c>
      <c r="D122" s="4">
        <f>$B122*('AEO Table 3'!C$23/'AEO Table 3'!$D$23)</f>
        <v>2.6980984631083975E-5</v>
      </c>
      <c r="E122" s="4">
        <f>$B122*('AEO Table 3'!D$23/'AEO Table 3'!$D$23)</f>
        <v>2.6256415630977488E-5</v>
      </c>
      <c r="F122" s="4">
        <f>$B122*('AEO Table 3'!E$23/'AEO Table 3'!$D$23)</f>
        <v>2.5458161647809324E-5</v>
      </c>
      <c r="G122" s="4">
        <f>$B122*('AEO Table 3'!F$23/'AEO Table 3'!$D$23)</f>
        <v>2.4954647596887864E-5</v>
      </c>
      <c r="H122" s="4">
        <f>$B122*('AEO Table 3'!G$23/'AEO Table 3'!$D$23)</f>
        <v>2.4242359427291653E-5</v>
      </c>
      <c r="I122" s="4">
        <f>$B122*('AEO Table 3'!H$23/'AEO Table 3'!$D$23)</f>
        <v>2.3837092020452434E-5</v>
      </c>
      <c r="J122" s="4">
        <f>$B122*('AEO Table 3'!I$23/'AEO Table 3'!$D$23)</f>
        <v>2.3137084681366505E-5</v>
      </c>
      <c r="K122" s="4">
        <f>$B122*('AEO Table 3'!J$23/'AEO Table 3'!$D$23)</f>
        <v>2.3603756240757124E-5</v>
      </c>
      <c r="L122" s="4">
        <f>$B122*('AEO Table 3'!K$23/'AEO Table 3'!$D$23)</f>
        <v>2.3652879562798246E-5</v>
      </c>
      <c r="M122" s="4">
        <f>$B122*('AEO Table 3'!L$23/'AEO Table 3'!$D$23)</f>
        <v>2.4070427800147749E-5</v>
      </c>
      <c r="N122" s="4">
        <f>$B122*('AEO Table 3'!M$23/'AEO Table 3'!$D$23)</f>
        <v>2.4328325240863611E-5</v>
      </c>
      <c r="O122" s="4">
        <f>$B122*('AEO Table 3'!N$23/'AEO Table 3'!$D$23)</f>
        <v>2.4844120122295352E-5</v>
      </c>
      <c r="P122" s="4">
        <f>$B122*('AEO Table 3'!O$23/'AEO Table 3'!$D$23)</f>
        <v>2.5175702546072897E-5</v>
      </c>
      <c r="Q122" s="4">
        <f>$B122*('AEO Table 3'!P$23/'AEO Table 3'!$D$23)</f>
        <v>2.538447666474765E-5</v>
      </c>
      <c r="R122" s="4">
        <f>$B122*('AEO Table 3'!Q$23/'AEO Table 3'!$D$23)</f>
        <v>2.5863429054648546E-5</v>
      </c>
      <c r="S122" s="4">
        <f>$B122*('AEO Table 3'!R$23/'AEO Table 3'!$D$23)</f>
        <v>2.6121326495364415E-5</v>
      </c>
      <c r="T122" s="4">
        <f>$B122*('AEO Table 3'!S$23/'AEO Table 3'!$D$23)</f>
        <v>2.6391504766590564E-5</v>
      </c>
      <c r="U122" s="4">
        <f>$B122*('AEO Table 3'!T$23/'AEO Table 3'!$D$23)</f>
        <v>2.6710806359857829E-5</v>
      </c>
      <c r="V122" s="4">
        <f>$B122*('AEO Table 3'!U$23/'AEO Table 3'!$D$23)</f>
        <v>2.6895018817512018E-5</v>
      </c>
      <c r="W122" s="4">
        <f>$B122*('AEO Table 3'!V$23/'AEO Table 3'!$D$23)</f>
        <v>2.715291625822789E-5</v>
      </c>
      <c r="X122" s="4">
        <f>$B122*('AEO Table 3'!W$23/'AEO Table 3'!$D$23)</f>
        <v>2.7447656190474597E-5</v>
      </c>
      <c r="Y122" s="4">
        <f>$B122*('AEO Table 3'!X$23/'AEO Table 3'!$D$23)</f>
        <v>2.7459937020984878E-5</v>
      </c>
      <c r="Z122" s="4">
        <f>$B122*('AEO Table 3'!Y$23/'AEO Table 3'!$D$23)</f>
        <v>2.7705553631190463E-5</v>
      </c>
      <c r="AA122" s="4">
        <f>$B122*('AEO Table 3'!Z$23/'AEO Table 3'!$D$23)</f>
        <v>2.8159944360070804E-5</v>
      </c>
      <c r="AB122" s="4">
        <f>$B122*('AEO Table 3'!AA$23/'AEO Table 3'!$D$23)</f>
        <v>2.836871847874556E-5</v>
      </c>
      <c r="AC122" s="4">
        <f>$B122*('AEO Table 3'!AB$23/'AEO Table 3'!$D$23)</f>
        <v>2.8614335088951145E-5</v>
      </c>
      <c r="AD122" s="4">
        <f>$B122*('AEO Table 3'!AC$23/'AEO Table 3'!$D$23)</f>
        <v>2.9068725817831486E-5</v>
      </c>
      <c r="AE122" s="4">
        <f>$B122*('AEO Table 3'!AD$23/'AEO Table 3'!$D$23)</f>
        <v>2.9130129970382879E-5</v>
      </c>
      <c r="AF122" s="4">
        <f>$B122*('AEO Table 3'!AE$23/'AEO Table 3'!$D$23)</f>
        <v>2.9461712394160425E-5</v>
      </c>
      <c r="AG122" s="4">
        <f>$B122*('AEO Table 3'!AF$23/'AEO Table 3'!$D$23)</f>
        <v>2.9793294817937974E-5</v>
      </c>
      <c r="AH122" s="4">
        <f>$B122*('AEO Table 3'!AG$23/'AEO Table 3'!$D$23)</f>
        <v>3.0026630597633281E-5</v>
      </c>
      <c r="AI122" s="288">
        <f>$B122*('AEO Table 3'!AH$23/'AEO Table 3'!$D$23)</f>
        <v>3.0210843055287477E-5</v>
      </c>
    </row>
    <row r="123" spans="1:35" x14ac:dyDescent="0.45">
      <c r="A123" s="12" t="s">
        <v>274</v>
      </c>
      <c r="B123" s="277">
        <f>'Start Year Prices'!F$10</f>
        <v>2.6256415630977488E-5</v>
      </c>
      <c r="C123" s="282">
        <f t="shared" si="111"/>
        <v>2.6256415630977488E-5</v>
      </c>
      <c r="D123" s="4">
        <f>$B123*('AEO Table 3'!C$30/'AEO Table 3'!$D$30)</f>
        <v>2.6983706016999867E-5</v>
      </c>
      <c r="E123" s="4">
        <f>$B123*('AEO Table 3'!D$30/'AEO Table 3'!$D$30)</f>
        <v>2.6256415630977488E-5</v>
      </c>
      <c r="F123" s="4">
        <f>$B123*('AEO Table 3'!E$30/'AEO Table 3'!$D$30)</f>
        <v>2.5492144377869224E-5</v>
      </c>
      <c r="G123" s="4">
        <f>$B123*('AEO Table 3'!F$30/'AEO Table 3'!$D$30)</f>
        <v>2.5011393105752731E-5</v>
      </c>
      <c r="H123" s="4">
        <f>$B123*('AEO Table 3'!G$30/'AEO Table 3'!$D$30)</f>
        <v>2.4308756631120942E-5</v>
      </c>
      <c r="I123" s="4">
        <f>$B123*('AEO Table 3'!H$30/'AEO Table 3'!$D$30)</f>
        <v>2.3938947960262107E-5</v>
      </c>
      <c r="J123" s="4">
        <f>$B123*('AEO Table 3'!I$30/'AEO Table 3'!$D$30)</f>
        <v>2.3236311485630311E-5</v>
      </c>
      <c r="K123" s="4">
        <f>$B123*('AEO Table 3'!J$30/'AEO Table 3'!$D$30)</f>
        <v>2.3729389713442096E-5</v>
      </c>
      <c r="L123" s="4">
        <f>$B123*('AEO Table 3'!K$30/'AEO Table 3'!$D$30)</f>
        <v>2.3791024491918567E-5</v>
      </c>
      <c r="M123" s="4">
        <f>$B123*('AEO Table 3'!L$30/'AEO Table 3'!$D$30)</f>
        <v>2.4222467941253877E-5</v>
      </c>
      <c r="N123" s="4">
        <f>$B123*('AEO Table 3'!M$30/'AEO Table 3'!$D$30)</f>
        <v>2.4481334010855065E-5</v>
      </c>
      <c r="O123" s="4">
        <f>$B123*('AEO Table 3'!N$30/'AEO Table 3'!$D$30)</f>
        <v>2.4641584434893896E-5</v>
      </c>
      <c r="P123" s="4">
        <f>$B123*('AEO Table 3'!O$30/'AEO Table 3'!$D$30)</f>
        <v>2.4974412238666849E-5</v>
      </c>
      <c r="Q123" s="4">
        <f>$B123*('AEO Table 3'!P$30/'AEO Table 3'!$D$30)</f>
        <v>2.5196297441182152E-5</v>
      </c>
      <c r="R123" s="4">
        <f>$B123*('AEO Table 3'!Q$30/'AEO Table 3'!$D$30)</f>
        <v>2.5640067846212757E-5</v>
      </c>
      <c r="S123" s="4">
        <f>$B123*('AEO Table 3'!R$30/'AEO Table 3'!$D$30)</f>
        <v>2.5898933915813948E-5</v>
      </c>
      <c r="T123" s="4">
        <f>$B123*('AEO Table 3'!S$30/'AEO Table 3'!$D$30)</f>
        <v>2.6182453896805718E-5</v>
      </c>
      <c r="U123" s="4">
        <f>$B123*('AEO Table 3'!T$30/'AEO Table 3'!$D$30)</f>
        <v>2.6502954744883377E-5</v>
      </c>
      <c r="V123" s="4">
        <f>$B123*('AEO Table 3'!U$30/'AEO Table 3'!$D$30)</f>
        <v>2.6687859080312795E-5</v>
      </c>
      <c r="W123" s="4">
        <f>$B123*('AEO Table 3'!V$30/'AEO Table 3'!$D$30)</f>
        <v>2.695905210560928E-5</v>
      </c>
      <c r="X123" s="4">
        <f>$B123*('AEO Table 3'!W$30/'AEO Table 3'!$D$30)</f>
        <v>2.7242572086601058E-5</v>
      </c>
      <c r="Y123" s="4">
        <f>$B123*('AEO Table 3'!X$30/'AEO Table 3'!$D$30)</f>
        <v>2.7267225997991644E-5</v>
      </c>
      <c r="Z123" s="4">
        <f>$B123*('AEO Table 3'!Y$30/'AEO Table 3'!$D$30)</f>
        <v>2.7513765111897537E-5</v>
      </c>
      <c r="AA123" s="4">
        <f>$B123*('AEO Table 3'!Z$30/'AEO Table 3'!$D$30)</f>
        <v>2.7969862472623436E-5</v>
      </c>
      <c r="AB123" s="4">
        <f>$B123*('AEO Table 3'!AA$30/'AEO Table 3'!$D$30)</f>
        <v>2.8191747675138739E-5</v>
      </c>
      <c r="AC123" s="4">
        <f>$B123*('AEO Table 3'!AB$30/'AEO Table 3'!$D$30)</f>
        <v>2.8438286789044628E-5</v>
      </c>
      <c r="AD123" s="4">
        <f>$B123*('AEO Table 3'!AC$30/'AEO Table 3'!$D$30)</f>
        <v>2.8906711105465826E-5</v>
      </c>
      <c r="AE123" s="4">
        <f>$B123*('AEO Table 3'!AD$30/'AEO Table 3'!$D$30)</f>
        <v>2.8956018928246999E-5</v>
      </c>
      <c r="AF123" s="4">
        <f>$B123*('AEO Table 3'!AE$30/'AEO Table 3'!$D$30)</f>
        <v>2.9301173687715251E-5</v>
      </c>
      <c r="AG123" s="4">
        <f>$B123*('AEO Table 3'!AF$30/'AEO Table 3'!$D$30)</f>
        <v>2.9609347580097619E-5</v>
      </c>
      <c r="AH123" s="4">
        <f>$B123*('AEO Table 3'!AG$30/'AEO Table 3'!$D$30)</f>
        <v>2.9843559738308216E-5</v>
      </c>
      <c r="AI123" s="288">
        <f>$B123*('AEO Table 3'!AH$30/'AEO Table 3'!$D$30)</f>
        <v>3.0040791029432932E-5</v>
      </c>
    </row>
    <row r="124" spans="1:35" x14ac:dyDescent="0.45">
      <c r="A124" s="12" t="s">
        <v>275</v>
      </c>
      <c r="B124" s="278">
        <v>0</v>
      </c>
      <c r="C124" s="283">
        <f t="shared" si="111"/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287">
        <v>0</v>
      </c>
    </row>
    <row r="125" spans="1:35" x14ac:dyDescent="0.45">
      <c r="A125" s="12" t="s">
        <v>276</v>
      </c>
      <c r="B125" s="278">
        <v>0</v>
      </c>
      <c r="C125" s="283">
        <f t="shared" si="111"/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287">
        <v>0</v>
      </c>
    </row>
    <row r="126" spans="1:35" x14ac:dyDescent="0.45">
      <c r="A126" s="12" t="s">
        <v>277</v>
      </c>
      <c r="B126" s="277">
        <f>B123</f>
        <v>2.6256415630977488E-5</v>
      </c>
      <c r="C126" s="282">
        <f t="shared" si="111"/>
        <v>2.6256415630977488E-5</v>
      </c>
      <c r="D126" s="4">
        <f t="shared" ref="D126" si="112">D123</f>
        <v>2.6983706016999867E-5</v>
      </c>
      <c r="E126" s="4">
        <f t="shared" ref="E126:F126" si="113">E123</f>
        <v>2.6256415630977488E-5</v>
      </c>
      <c r="F126" s="4">
        <f t="shared" si="113"/>
        <v>2.5492144377869224E-5</v>
      </c>
      <c r="G126" s="4">
        <f t="shared" ref="G126:AI126" si="114">G123</f>
        <v>2.5011393105752731E-5</v>
      </c>
      <c r="H126" s="4">
        <f t="shared" si="114"/>
        <v>2.4308756631120942E-5</v>
      </c>
      <c r="I126" s="4">
        <f t="shared" si="114"/>
        <v>2.3938947960262107E-5</v>
      </c>
      <c r="J126" s="4">
        <f t="shared" si="114"/>
        <v>2.3236311485630311E-5</v>
      </c>
      <c r="K126" s="4">
        <f t="shared" si="114"/>
        <v>2.3729389713442096E-5</v>
      </c>
      <c r="L126" s="4">
        <f t="shared" si="114"/>
        <v>2.3791024491918567E-5</v>
      </c>
      <c r="M126" s="4">
        <f t="shared" si="114"/>
        <v>2.4222467941253877E-5</v>
      </c>
      <c r="N126" s="4">
        <f t="shared" si="114"/>
        <v>2.4481334010855065E-5</v>
      </c>
      <c r="O126" s="4">
        <f t="shared" si="114"/>
        <v>2.4641584434893896E-5</v>
      </c>
      <c r="P126" s="4">
        <f t="shared" si="114"/>
        <v>2.4974412238666849E-5</v>
      </c>
      <c r="Q126" s="4">
        <f t="shared" si="114"/>
        <v>2.5196297441182152E-5</v>
      </c>
      <c r="R126" s="4">
        <f t="shared" si="114"/>
        <v>2.5640067846212757E-5</v>
      </c>
      <c r="S126" s="4">
        <f t="shared" si="114"/>
        <v>2.5898933915813948E-5</v>
      </c>
      <c r="T126" s="4">
        <f t="shared" si="114"/>
        <v>2.6182453896805718E-5</v>
      </c>
      <c r="U126" s="4">
        <f t="shared" si="114"/>
        <v>2.6502954744883377E-5</v>
      </c>
      <c r="V126" s="4">
        <f t="shared" si="114"/>
        <v>2.6687859080312795E-5</v>
      </c>
      <c r="W126" s="4">
        <f t="shared" si="114"/>
        <v>2.695905210560928E-5</v>
      </c>
      <c r="X126" s="4">
        <f t="shared" si="114"/>
        <v>2.7242572086601058E-5</v>
      </c>
      <c r="Y126" s="4">
        <f t="shared" si="114"/>
        <v>2.7267225997991644E-5</v>
      </c>
      <c r="Z126" s="4">
        <f t="shared" si="114"/>
        <v>2.7513765111897537E-5</v>
      </c>
      <c r="AA126" s="4">
        <f t="shared" si="114"/>
        <v>2.7969862472623436E-5</v>
      </c>
      <c r="AB126" s="4">
        <f t="shared" si="114"/>
        <v>2.8191747675138739E-5</v>
      </c>
      <c r="AC126" s="4">
        <f t="shared" si="114"/>
        <v>2.8438286789044628E-5</v>
      </c>
      <c r="AD126" s="4">
        <f t="shared" si="114"/>
        <v>2.8906711105465826E-5</v>
      </c>
      <c r="AE126" s="4">
        <f t="shared" si="114"/>
        <v>2.8956018928246999E-5</v>
      </c>
      <c r="AF126" s="4">
        <f t="shared" si="114"/>
        <v>2.9301173687715251E-5</v>
      </c>
      <c r="AG126" s="4">
        <f t="shared" si="114"/>
        <v>2.9609347580097619E-5</v>
      </c>
      <c r="AH126" s="4">
        <f t="shared" si="114"/>
        <v>2.9843559738308216E-5</v>
      </c>
      <c r="AI126" s="288">
        <f t="shared" si="114"/>
        <v>3.0040791029432932E-5</v>
      </c>
    </row>
    <row r="127" spans="1:35" s="274" customFormat="1" x14ac:dyDescent="0.45">
      <c r="A127" s="274" t="s">
        <v>1222</v>
      </c>
      <c r="B127" s="280"/>
      <c r="C127" s="285"/>
      <c r="AI127" s="280"/>
    </row>
    <row r="128" spans="1:35" x14ac:dyDescent="0.45">
      <c r="A128" s="12" t="s">
        <v>269</v>
      </c>
      <c r="B128" s="281">
        <v>2017</v>
      </c>
      <c r="C128" s="286">
        <v>2018</v>
      </c>
      <c r="D128" s="12">
        <v>2019</v>
      </c>
      <c r="E128" s="12">
        <v>2020</v>
      </c>
      <c r="F128" s="12">
        <v>2021</v>
      </c>
      <c r="G128" s="12">
        <v>2022</v>
      </c>
      <c r="H128" s="12">
        <v>2023</v>
      </c>
      <c r="I128" s="12">
        <v>2024</v>
      </c>
      <c r="J128" s="12">
        <v>2025</v>
      </c>
      <c r="K128" s="12">
        <v>2026</v>
      </c>
      <c r="L128" s="12">
        <v>2027</v>
      </c>
      <c r="M128" s="12">
        <v>2028</v>
      </c>
      <c r="N128" s="12">
        <v>2029</v>
      </c>
      <c r="O128" s="12">
        <v>2030</v>
      </c>
      <c r="P128" s="12">
        <v>2031</v>
      </c>
      <c r="Q128" s="12">
        <v>2032</v>
      </c>
      <c r="R128" s="12">
        <v>2033</v>
      </c>
      <c r="S128" s="12">
        <v>2034</v>
      </c>
      <c r="T128" s="12">
        <v>2035</v>
      </c>
      <c r="U128" s="12">
        <v>2036</v>
      </c>
      <c r="V128" s="12">
        <v>2037</v>
      </c>
      <c r="W128" s="12">
        <v>2038</v>
      </c>
      <c r="X128" s="12">
        <v>2039</v>
      </c>
      <c r="Y128" s="12">
        <v>2040</v>
      </c>
      <c r="Z128" s="12">
        <v>2041</v>
      </c>
      <c r="AA128" s="12">
        <v>2042</v>
      </c>
      <c r="AB128" s="12">
        <v>2043</v>
      </c>
      <c r="AC128" s="12">
        <v>2044</v>
      </c>
      <c r="AD128" s="12">
        <v>2045</v>
      </c>
      <c r="AE128" s="12">
        <v>2046</v>
      </c>
      <c r="AF128" s="12">
        <v>2047</v>
      </c>
      <c r="AG128" s="12">
        <v>2048</v>
      </c>
      <c r="AH128" s="12">
        <v>2049</v>
      </c>
      <c r="AI128" s="281">
        <v>2050</v>
      </c>
    </row>
    <row r="129" spans="1:35" x14ac:dyDescent="0.45">
      <c r="A129" s="12" t="s">
        <v>270</v>
      </c>
      <c r="B129" s="277">
        <f>'Start Year Prices'!$B$11</f>
        <v>2.547793435977131E-5</v>
      </c>
      <c r="C129" s="282">
        <f>B129</f>
        <v>2.547793435977131E-5</v>
      </c>
      <c r="D129" s="4">
        <f>$B129*('AEO Table 3'!C$43/'AEO Table 3'!$D$43)</f>
        <v>2.6397241269659963E-5</v>
      </c>
      <c r="E129" s="4">
        <f>$B129*('AEO Table 3'!D$43/'AEO Table 3'!$D$43)</f>
        <v>2.547793435977131E-5</v>
      </c>
      <c r="F129" s="4">
        <f>$B129*('AEO Table 3'!E$43/'AEO Table 3'!$D$43)</f>
        <v>2.5621202969104612E-5</v>
      </c>
      <c r="G129" s="4">
        <f>$B129*('AEO Table 3'!F$43/'AEO Table 3'!$D$43)</f>
        <v>2.6015191644771169E-5</v>
      </c>
      <c r="H129" s="4">
        <f>$B129*('AEO Table 3'!G$43/'AEO Table 3'!$D$43)</f>
        <v>2.6170399304882249E-5</v>
      </c>
      <c r="I129" s="4">
        <f>$B129*('AEO Table 3'!H$43/'AEO Table 3'!$D$43)</f>
        <v>2.6636022285215459E-5</v>
      </c>
      <c r="J129" s="4">
        <f>$B129*('AEO Table 3'!I$43/'AEO Table 3'!$D$43)</f>
        <v>2.6803168996104305E-5</v>
      </c>
      <c r="K129" s="4">
        <f>$B129*('AEO Table 3'!J$43/'AEO Table 3'!$D$43)</f>
        <v>2.7292670077993074E-5</v>
      </c>
      <c r="L129" s="4">
        <f>$B129*('AEO Table 3'!K$43/'AEO Table 3'!$D$43)</f>
        <v>2.7352365331881946E-5</v>
      </c>
      <c r="M129" s="4">
        <f>$B129*('AEO Table 3'!L$43/'AEO Table 3'!$D$43)</f>
        <v>2.7782171159881837E-5</v>
      </c>
      <c r="N129" s="4">
        <f>$B129*('AEO Table 3'!M$43/'AEO Table 3'!$D$43)</f>
        <v>2.8032891226215106E-5</v>
      </c>
      <c r="O129" s="4">
        <f>$B129*('AEO Table 3'!N$43/'AEO Table 3'!$D$43)</f>
        <v>2.8617904714326066E-5</v>
      </c>
      <c r="P129" s="4">
        <f>$B129*('AEO Table 3'!O$43/'AEO Table 3'!$D$43)</f>
        <v>2.8940259085325985E-5</v>
      </c>
      <c r="Q129" s="4">
        <f>$B129*('AEO Table 3'!P$43/'AEO Table 3'!$D$43)</f>
        <v>2.9155161999325936E-5</v>
      </c>
      <c r="R129" s="4">
        <f>$B129*('AEO Table 3'!Q$43/'AEO Table 3'!$D$43)</f>
        <v>2.9620784979659146E-5</v>
      </c>
      <c r="S129" s="4">
        <f>$B129*('AEO Table 3'!R$43/'AEO Table 3'!$D$43)</f>
        <v>2.9859565995214645E-5</v>
      </c>
      <c r="T129" s="4">
        <f>$B129*('AEO Table 3'!S$43/'AEO Table 3'!$D$43)</f>
        <v>3.0122225112325686E-5</v>
      </c>
      <c r="U129" s="4">
        <f>$B129*('AEO Table 3'!T$43/'AEO Table 3'!$D$43)</f>
        <v>3.0432640432547827E-5</v>
      </c>
      <c r="V129" s="4">
        <f>$B129*('AEO Table 3'!U$43/'AEO Table 3'!$D$43)</f>
        <v>3.063560429577E-5</v>
      </c>
      <c r="W129" s="4">
        <f>$B129*('AEO Table 3'!V$43/'AEO Table 3'!$D$43)</f>
        <v>3.0898263412881047E-5</v>
      </c>
      <c r="X129" s="4">
        <f>$B129*('AEO Table 3'!W$43/'AEO Table 3'!$D$43)</f>
        <v>3.1160922529992095E-5</v>
      </c>
      <c r="Y129" s="4">
        <f>$B129*('AEO Table 3'!X$43/'AEO Table 3'!$D$43)</f>
        <v>3.1160922529992095E-5</v>
      </c>
      <c r="Z129" s="4">
        <f>$B129*('AEO Table 3'!Y$43/'AEO Table 3'!$D$43)</f>
        <v>3.1363886393214258E-5</v>
      </c>
      <c r="AA129" s="4">
        <f>$B129*('AEO Table 3'!Z$43/'AEO Table 3'!$D$43)</f>
        <v>3.1829509373547475E-5</v>
      </c>
      <c r="AB129" s="4">
        <f>$B129*('AEO Table 3'!AA$43/'AEO Table 3'!$D$43)</f>
        <v>3.2020534185991877E-5</v>
      </c>
      <c r="AC129" s="4">
        <f>$B129*('AEO Table 3'!AB$43/'AEO Table 3'!$D$43)</f>
        <v>3.2271254252325143E-5</v>
      </c>
      <c r="AD129" s="4">
        <f>$B129*('AEO Table 3'!AC$43/'AEO Table 3'!$D$43)</f>
        <v>3.2712999131102805E-5</v>
      </c>
      <c r="AE129" s="4">
        <f>$B129*('AEO Table 3'!AD$43/'AEO Table 3'!$D$43)</f>
        <v>3.2724938181880579E-5</v>
      </c>
      <c r="AF129" s="4">
        <f>$B129*('AEO Table 3'!AE$43/'AEO Table 3'!$D$43)</f>
        <v>3.303535350210273E-5</v>
      </c>
      <c r="AG129" s="4">
        <f>$B129*('AEO Table 3'!AF$43/'AEO Table 3'!$D$43)</f>
        <v>3.332189072076932E-5</v>
      </c>
      <c r="AH129" s="4">
        <f>$B129*('AEO Table 3'!AG$43/'AEO Table 3'!$D$43)</f>
        <v>3.3524854583991489E-5</v>
      </c>
      <c r="AI129" s="288">
        <f>$B129*('AEO Table 3'!AH$43/'AEO Table 3'!$D$43)</f>
        <v>3.370394034565811E-5</v>
      </c>
    </row>
    <row r="130" spans="1:35" x14ac:dyDescent="0.45">
      <c r="A130" s="12" t="s">
        <v>271</v>
      </c>
      <c r="B130" s="278">
        <v>0</v>
      </c>
      <c r="C130" s="283">
        <f t="shared" ref="C130:C136" si="115">B130</f>
        <v>0</v>
      </c>
      <c r="D130" s="4">
        <f>$B130*('AEO Table 3'!C$49/'AEO Table 3'!$D$49)</f>
        <v>0</v>
      </c>
      <c r="E130" s="4">
        <f>$B130*('AEO Table 3'!D$49/'AEO Table 3'!$D$49)</f>
        <v>0</v>
      </c>
      <c r="F130" s="4">
        <f>$B130*('AEO Table 3'!E$49/'AEO Table 3'!$D$49)</f>
        <v>0</v>
      </c>
      <c r="G130" s="4">
        <f>$B130*('AEO Table 3'!F$49/'AEO Table 3'!$D$49)</f>
        <v>0</v>
      </c>
      <c r="H130" s="4">
        <f>$B130*('AEO Table 3'!G$49/'AEO Table 3'!$D$49)</f>
        <v>0</v>
      </c>
      <c r="I130" s="4">
        <f>$B130*('AEO Table 3'!H$49/'AEO Table 3'!$D$49)</f>
        <v>0</v>
      </c>
      <c r="J130" s="4">
        <f>$B130*('AEO Table 3'!I$49/'AEO Table 3'!$D$49)</f>
        <v>0</v>
      </c>
      <c r="K130" s="4">
        <f>$B130*('AEO Table 3'!J$49/'AEO Table 3'!$D$49)</f>
        <v>0</v>
      </c>
      <c r="L130" s="4">
        <f>$B130*('AEO Table 3'!K$49/'AEO Table 3'!$D$49)</f>
        <v>0</v>
      </c>
      <c r="M130" s="4">
        <f>$B130*('AEO Table 3'!L$49/'AEO Table 3'!$D$49)</f>
        <v>0</v>
      </c>
      <c r="N130" s="4">
        <f>$B130*('AEO Table 3'!M$49/'AEO Table 3'!$D$49)</f>
        <v>0</v>
      </c>
      <c r="O130" s="4">
        <f>$B130*('AEO Table 3'!N$49/'AEO Table 3'!$D$49)</f>
        <v>0</v>
      </c>
      <c r="P130" s="4">
        <f>$B130*('AEO Table 3'!O$49/'AEO Table 3'!$D$49)</f>
        <v>0</v>
      </c>
      <c r="Q130" s="4">
        <f>$B130*('AEO Table 3'!P$49/'AEO Table 3'!$D$49)</f>
        <v>0</v>
      </c>
      <c r="R130" s="4">
        <f>$B130*('AEO Table 3'!Q$49/'AEO Table 3'!$D$49)</f>
        <v>0</v>
      </c>
      <c r="S130" s="4">
        <f>$B130*('AEO Table 3'!R$49/'AEO Table 3'!$D$49)</f>
        <v>0</v>
      </c>
      <c r="T130" s="4">
        <f>$B130*('AEO Table 3'!S$49/'AEO Table 3'!$D$49)</f>
        <v>0</v>
      </c>
      <c r="U130" s="4">
        <f>$B130*('AEO Table 3'!T$49/'AEO Table 3'!$D$49)</f>
        <v>0</v>
      </c>
      <c r="V130" s="4">
        <f>$B130*('AEO Table 3'!U$49/'AEO Table 3'!$D$49)</f>
        <v>0</v>
      </c>
      <c r="W130" s="4">
        <f>$B130*('AEO Table 3'!V$49/'AEO Table 3'!$D$49)</f>
        <v>0</v>
      </c>
      <c r="X130" s="4">
        <f>$B130*('AEO Table 3'!W$49/'AEO Table 3'!$D$49)</f>
        <v>0</v>
      </c>
      <c r="Y130" s="4">
        <f>$B130*('AEO Table 3'!X$49/'AEO Table 3'!$D$49)</f>
        <v>0</v>
      </c>
      <c r="Z130" s="4">
        <f>$B130*('AEO Table 3'!Y$49/'AEO Table 3'!$D$49)</f>
        <v>0</v>
      </c>
      <c r="AA130" s="4">
        <f>$B130*('AEO Table 3'!Z$49/'AEO Table 3'!$D$49)</f>
        <v>0</v>
      </c>
      <c r="AB130" s="4">
        <f>$B130*('AEO Table 3'!AA$49/'AEO Table 3'!$D$49)</f>
        <v>0</v>
      </c>
      <c r="AC130" s="4">
        <f>$B130*('AEO Table 3'!AB$49/'AEO Table 3'!$D$49)</f>
        <v>0</v>
      </c>
      <c r="AD130" s="4">
        <f>$B130*('AEO Table 3'!AC$49/'AEO Table 3'!$D$49)</f>
        <v>0</v>
      </c>
      <c r="AE130" s="4">
        <f>$B130*('AEO Table 3'!AD$49/'AEO Table 3'!$D$49)</f>
        <v>0</v>
      </c>
      <c r="AF130" s="4">
        <f>$B130*('AEO Table 3'!AE$49/'AEO Table 3'!$D$49)</f>
        <v>0</v>
      </c>
      <c r="AG130" s="4">
        <f>$B130*('AEO Table 3'!AF$49/'AEO Table 3'!$D$49)</f>
        <v>0</v>
      </c>
      <c r="AH130" s="4">
        <f>$B130*('AEO Table 3'!AG$49/'AEO Table 3'!$D$49)</f>
        <v>0</v>
      </c>
      <c r="AI130" s="288">
        <f>$B130*('AEO Table 3'!AH$49/'AEO Table 3'!$D$49)</f>
        <v>0</v>
      </c>
    </row>
    <row r="131" spans="1:35" x14ac:dyDescent="0.45">
      <c r="A131" s="12" t="s">
        <v>272</v>
      </c>
      <c r="B131" s="279">
        <f>'Start Year Prices'!D11</f>
        <v>7.9262888493153228E-6</v>
      </c>
      <c r="C131" s="283">
        <f t="shared" si="115"/>
        <v>7.9262888493153228E-6</v>
      </c>
      <c r="D131" s="4">
        <f>$B131*('AEO Table 3'!C$17/'AEO Table 3'!$D$17)</f>
        <v>8.1458433291789856E-6</v>
      </c>
      <c r="E131" s="4">
        <f>$B131*('AEO Table 3'!D$17/'AEO Table 3'!$D$17)</f>
        <v>7.9262888493153228E-6</v>
      </c>
      <c r="F131" s="4">
        <f>$B131*('AEO Table 3'!E$17/'AEO Table 3'!$D$17)</f>
        <v>8.049090507544151E-6</v>
      </c>
      <c r="G131" s="4">
        <f>$B131*('AEO Table 3'!F$17/'AEO Table 3'!$D$17)</f>
        <v>8.2649237250372456E-6</v>
      </c>
      <c r="H131" s="4">
        <f>$B131*('AEO Table 3'!G$17/'AEO Table 3'!$D$17)</f>
        <v>8.4137742198600675E-6</v>
      </c>
      <c r="I131" s="4">
        <f>$B131*('AEO Table 3'!H$17/'AEO Table 3'!$D$17)</f>
        <v>8.6593775363177257E-6</v>
      </c>
      <c r="J131" s="4">
        <f>$B131*('AEO Table 3'!I$17/'AEO Table 3'!$D$17)</f>
        <v>8.8231130806228312E-6</v>
      </c>
      <c r="K131" s="4">
        <f>$B131*('AEO Table 3'!J$17/'AEO Table 3'!$D$17)</f>
        <v>8.9570785259633713E-6</v>
      </c>
      <c r="L131" s="4">
        <f>$B131*('AEO Table 3'!K$17/'AEO Table 3'!$D$17)</f>
        <v>8.9682423130750848E-6</v>
      </c>
      <c r="M131" s="4">
        <f>$B131*('AEO Table 3'!L$17/'AEO Table 3'!$D$17)</f>
        <v>9.0947652336744832E-6</v>
      </c>
      <c r="N131" s="4">
        <f>$B131*('AEO Table 3'!M$17/'AEO Table 3'!$D$17)</f>
        <v>9.1691904810858958E-6</v>
      </c>
      <c r="O131" s="4">
        <f>$B131*('AEO Table 3'!N$17/'AEO Table 3'!$D$17)</f>
        <v>9.2138456295327414E-6</v>
      </c>
      <c r="P131" s="4">
        <f>$B131*('AEO Table 3'!O$17/'AEO Table 3'!$D$17)</f>
        <v>9.3143197135381477E-6</v>
      </c>
      <c r="Q131" s="4">
        <f>$B131*('AEO Table 3'!P$17/'AEO Table 3'!$D$17)</f>
        <v>9.3775811738378469E-6</v>
      </c>
      <c r="R131" s="4">
        <f>$B131*('AEO Table 3'!Q$17/'AEO Table 3'!$D$17)</f>
        <v>9.4966615696961034E-6</v>
      </c>
      <c r="S131" s="4">
        <f>$B131*('AEO Table 3'!R$17/'AEO Table 3'!$D$17)</f>
        <v>9.5785293418486579E-6</v>
      </c>
      <c r="T131" s="4">
        <f>$B131*('AEO Table 3'!S$17/'AEO Table 3'!$D$17)</f>
        <v>9.6566758516306389E-6</v>
      </c>
      <c r="U131" s="4">
        <f>$B131*('AEO Table 3'!T$17/'AEO Table 3'!$D$17)</f>
        <v>9.7459861485243334E-6</v>
      </c>
      <c r="V131" s="4">
        <f>$B131*('AEO Table 3'!U$17/'AEO Table 3'!$D$17)</f>
        <v>9.8055263464534625E-6</v>
      </c>
      <c r="W131" s="4">
        <f>$B131*('AEO Table 3'!V$17/'AEO Table 3'!$D$17)</f>
        <v>9.8836728562354452E-6</v>
      </c>
      <c r="X131" s="4">
        <f>$B131*('AEO Table 3'!W$17/'AEO Table 3'!$D$17)</f>
        <v>9.965540628387998E-6</v>
      </c>
      <c r="Y131" s="4">
        <f>$B131*('AEO Table 3'!X$17/'AEO Table 3'!$D$17)</f>
        <v>9.9692618907585663E-6</v>
      </c>
      <c r="Z131" s="4">
        <f>$B131*('AEO Table 3'!Y$17/'AEO Table 3'!$D$17)</f>
        <v>1.0039965875799409E-5</v>
      </c>
      <c r="AA131" s="4">
        <f>$B131*('AEO Table 3'!Z$17/'AEO Table 3'!$D$17)</f>
        <v>1.0177652583510521E-5</v>
      </c>
      <c r="AB131" s="4">
        <f>$B131*('AEO Table 3'!AA$17/'AEO Table 3'!$D$17)</f>
        <v>1.023719278143965E-5</v>
      </c>
      <c r="AC131" s="4">
        <f>$B131*('AEO Table 3'!AB$17/'AEO Table 3'!$D$17)</f>
        <v>1.0311618028851061E-5</v>
      </c>
      <c r="AD131" s="4">
        <f>$B131*('AEO Table 3'!AC$17/'AEO Table 3'!$D$17)</f>
        <v>1.0441862211821029E-5</v>
      </c>
      <c r="AE131" s="4">
        <f>$B131*('AEO Table 3'!AD$17/'AEO Table 3'!$D$17)</f>
        <v>1.0460468523673884E-5</v>
      </c>
      <c r="AF131" s="4">
        <f>$B131*('AEO Table 3'!AE$17/'AEO Table 3'!$D$17)</f>
        <v>1.0553500082938147E-5</v>
      </c>
      <c r="AG131" s="4">
        <f>$B131*('AEO Table 3'!AF$17/'AEO Table 3'!$D$17)</f>
        <v>1.0653974166943552E-5</v>
      </c>
      <c r="AH131" s="4">
        <f>$B131*('AEO Table 3'!AG$17/'AEO Table 3'!$D$17)</f>
        <v>1.0720956889613823E-5</v>
      </c>
      <c r="AI131" s="288">
        <f>$B131*('AEO Table 3'!AH$17/'AEO Table 3'!$D$17)</f>
        <v>1.0769333300431242E-5</v>
      </c>
    </row>
    <row r="132" spans="1:35" x14ac:dyDescent="0.45">
      <c r="A132" s="12" t="s">
        <v>273</v>
      </c>
      <c r="B132" s="279">
        <f>'Start Year Prices'!E11</f>
        <v>7.9262888493153228E-6</v>
      </c>
      <c r="C132" s="283">
        <f t="shared" si="115"/>
        <v>7.9262888493153228E-6</v>
      </c>
      <c r="D132" s="4">
        <f>$B132*('AEO Table 3'!C$23/'AEO Table 3'!$D$23)</f>
        <v>8.1450217969811808E-6</v>
      </c>
      <c r="E132" s="4">
        <f>$B132*('AEO Table 3'!D$23/'AEO Table 3'!$D$23)</f>
        <v>7.9262888493153228E-6</v>
      </c>
      <c r="F132" s="4">
        <f>$B132*('AEO Table 3'!E$23/'AEO Table 3'!$D$23)</f>
        <v>7.6853118730732769E-6</v>
      </c>
      <c r="G132" s="4">
        <f>$B132*('AEO Table 3'!F$23/'AEO Table 3'!$D$23)</f>
        <v>7.533311011135985E-6</v>
      </c>
      <c r="H132" s="4">
        <f>$B132*('AEO Table 3'!G$23/'AEO Table 3'!$D$23)</f>
        <v>7.3182854015661583E-6</v>
      </c>
      <c r="I132" s="4">
        <f>$B132*('AEO Table 3'!H$23/'AEO Table 3'!$D$23)</f>
        <v>7.1959432443971193E-6</v>
      </c>
      <c r="J132" s="4">
        <f>$B132*('AEO Table 3'!I$23/'AEO Table 3'!$D$23)</f>
        <v>6.9846249729233247E-6</v>
      </c>
      <c r="K132" s="4">
        <f>$B132*('AEO Table 3'!J$23/'AEO Table 3'!$D$23)</f>
        <v>7.1255038205725211E-6</v>
      </c>
      <c r="L132" s="4">
        <f>$B132*('AEO Table 3'!K$23/'AEO Table 3'!$D$23)</f>
        <v>7.140333172956648E-6</v>
      </c>
      <c r="M132" s="4">
        <f>$B132*('AEO Table 3'!L$23/'AEO Table 3'!$D$23)</f>
        <v>7.2663826682217192E-6</v>
      </c>
      <c r="N132" s="4">
        <f>$B132*('AEO Table 3'!M$23/'AEO Table 3'!$D$23)</f>
        <v>7.3442367682383791E-6</v>
      </c>
      <c r="O132" s="4">
        <f>$B132*('AEO Table 3'!N$23/'AEO Table 3'!$D$23)</f>
        <v>7.4999449682717024E-6</v>
      </c>
      <c r="P132" s="4">
        <f>$B132*('AEO Table 3'!O$23/'AEO Table 3'!$D$23)</f>
        <v>7.6000430968645518E-6</v>
      </c>
      <c r="Q132" s="4">
        <f>$B132*('AEO Table 3'!P$23/'AEO Table 3'!$D$23)</f>
        <v>7.6630678444970874E-6</v>
      </c>
      <c r="R132" s="4">
        <f>$B132*('AEO Table 3'!Q$23/'AEO Table 3'!$D$23)</f>
        <v>7.8076540302423142E-6</v>
      </c>
      <c r="S132" s="4">
        <f>$B132*('AEO Table 3'!R$23/'AEO Table 3'!$D$23)</f>
        <v>7.8855081302589759E-6</v>
      </c>
      <c r="T132" s="4">
        <f>$B132*('AEO Table 3'!S$23/'AEO Table 3'!$D$23)</f>
        <v>7.9670695683716697E-6</v>
      </c>
      <c r="U132" s="4">
        <f>$B132*('AEO Table 3'!T$23/'AEO Table 3'!$D$23)</f>
        <v>8.0634603588684887E-6</v>
      </c>
      <c r="V132" s="4">
        <f>$B132*('AEO Table 3'!U$23/'AEO Table 3'!$D$23)</f>
        <v>8.1190704303089591E-6</v>
      </c>
      <c r="W132" s="4">
        <f>$B132*('AEO Table 3'!V$23/'AEO Table 3'!$D$23)</f>
        <v>8.1969245303256224E-6</v>
      </c>
      <c r="X132" s="4">
        <f>$B132*('AEO Table 3'!W$23/'AEO Table 3'!$D$23)</f>
        <v>8.2859006446303771E-6</v>
      </c>
      <c r="Y132" s="4">
        <f>$B132*('AEO Table 3'!X$23/'AEO Table 3'!$D$23)</f>
        <v>8.2896079827264093E-6</v>
      </c>
      <c r="Z132" s="4">
        <f>$B132*('AEO Table 3'!Y$23/'AEO Table 3'!$D$23)</f>
        <v>8.3637547446470388E-6</v>
      </c>
      <c r="AA132" s="4">
        <f>$B132*('AEO Table 3'!Z$23/'AEO Table 3'!$D$23)</f>
        <v>8.500926254200203E-6</v>
      </c>
      <c r="AB132" s="4">
        <f>$B132*('AEO Table 3'!AA$23/'AEO Table 3'!$D$23)</f>
        <v>8.5639510018327394E-6</v>
      </c>
      <c r="AC132" s="4">
        <f>$B132*('AEO Table 3'!AB$23/'AEO Table 3'!$D$23)</f>
        <v>8.6380977637533689E-6</v>
      </c>
      <c r="AD132" s="4">
        <f>$B132*('AEO Table 3'!AC$23/'AEO Table 3'!$D$23)</f>
        <v>8.7752692733065348E-6</v>
      </c>
      <c r="AE132" s="4">
        <f>$B132*('AEO Table 3'!AD$23/'AEO Table 3'!$D$23)</f>
        <v>8.7938059637866904E-6</v>
      </c>
      <c r="AF132" s="4">
        <f>$B132*('AEO Table 3'!AE$23/'AEO Table 3'!$D$23)</f>
        <v>8.8939040923795399E-6</v>
      </c>
      <c r="AG132" s="4">
        <f>$B132*('AEO Table 3'!AF$23/'AEO Table 3'!$D$23)</f>
        <v>8.9940022209723928E-6</v>
      </c>
      <c r="AH132" s="4">
        <f>$B132*('AEO Table 3'!AG$23/'AEO Table 3'!$D$23)</f>
        <v>9.0644416447969901E-6</v>
      </c>
      <c r="AI132" s="288">
        <f>$B132*('AEO Table 3'!AH$23/'AEO Table 3'!$D$23)</f>
        <v>9.1200517162374639E-6</v>
      </c>
    </row>
    <row r="133" spans="1:35" x14ac:dyDescent="0.45">
      <c r="A133" s="12" t="s">
        <v>274</v>
      </c>
      <c r="B133" s="278">
        <v>0</v>
      </c>
      <c r="C133" s="283">
        <f t="shared" si="115"/>
        <v>0</v>
      </c>
      <c r="D133" s="4">
        <f>$B133*('AEO Table 3'!C$30/'AEO Table 3'!$D$30)</f>
        <v>0</v>
      </c>
      <c r="E133" s="4">
        <f>$B133*('AEO Table 3'!D$30/'AEO Table 3'!$D$30)</f>
        <v>0</v>
      </c>
      <c r="F133" s="4">
        <f>$B133*('AEO Table 3'!E$30/'AEO Table 3'!$D$30)</f>
        <v>0</v>
      </c>
      <c r="G133" s="4">
        <f>$B133*('AEO Table 3'!F$30/'AEO Table 3'!$D$30)</f>
        <v>0</v>
      </c>
      <c r="H133" s="4">
        <f>$B133*('AEO Table 3'!G$30/'AEO Table 3'!$D$30)</f>
        <v>0</v>
      </c>
      <c r="I133" s="4">
        <f>$B133*('AEO Table 3'!H$30/'AEO Table 3'!$D$30)</f>
        <v>0</v>
      </c>
      <c r="J133" s="4">
        <f>$B133*('AEO Table 3'!I$30/'AEO Table 3'!$D$30)</f>
        <v>0</v>
      </c>
      <c r="K133" s="4">
        <f>$B133*('AEO Table 3'!J$30/'AEO Table 3'!$D$30)</f>
        <v>0</v>
      </c>
      <c r="L133" s="4">
        <f>$B133*('AEO Table 3'!K$30/'AEO Table 3'!$D$30)</f>
        <v>0</v>
      </c>
      <c r="M133" s="4">
        <f>$B133*('AEO Table 3'!L$30/'AEO Table 3'!$D$30)</f>
        <v>0</v>
      </c>
      <c r="N133" s="4">
        <f>$B133*('AEO Table 3'!M$30/'AEO Table 3'!$D$30)</f>
        <v>0</v>
      </c>
      <c r="O133" s="4">
        <f>$B133*('AEO Table 3'!N$30/'AEO Table 3'!$D$30)</f>
        <v>0</v>
      </c>
      <c r="P133" s="4">
        <f>$B133*('AEO Table 3'!O$30/'AEO Table 3'!$D$30)</f>
        <v>0</v>
      </c>
      <c r="Q133" s="4">
        <f>$B133*('AEO Table 3'!P$30/'AEO Table 3'!$D$30)</f>
        <v>0</v>
      </c>
      <c r="R133" s="4">
        <f>$B133*('AEO Table 3'!Q$30/'AEO Table 3'!$D$30)</f>
        <v>0</v>
      </c>
      <c r="S133" s="4">
        <f>$B133*('AEO Table 3'!R$30/'AEO Table 3'!$D$30)</f>
        <v>0</v>
      </c>
      <c r="T133" s="4">
        <f>$B133*('AEO Table 3'!S$30/'AEO Table 3'!$D$30)</f>
        <v>0</v>
      </c>
      <c r="U133" s="4">
        <f>$B133*('AEO Table 3'!T$30/'AEO Table 3'!$D$30)</f>
        <v>0</v>
      </c>
      <c r="V133" s="4">
        <f>$B133*('AEO Table 3'!U$30/'AEO Table 3'!$D$30)</f>
        <v>0</v>
      </c>
      <c r="W133" s="4">
        <f>$B133*('AEO Table 3'!V$30/'AEO Table 3'!$D$30)</f>
        <v>0</v>
      </c>
      <c r="X133" s="4">
        <f>$B133*('AEO Table 3'!W$30/'AEO Table 3'!$D$30)</f>
        <v>0</v>
      </c>
      <c r="Y133" s="4">
        <f>$B133*('AEO Table 3'!X$30/'AEO Table 3'!$D$30)</f>
        <v>0</v>
      </c>
      <c r="Z133" s="4">
        <f>$B133*('AEO Table 3'!Y$30/'AEO Table 3'!$D$30)</f>
        <v>0</v>
      </c>
      <c r="AA133" s="4">
        <f>$B133*('AEO Table 3'!Z$30/'AEO Table 3'!$D$30)</f>
        <v>0</v>
      </c>
      <c r="AB133" s="4">
        <f>$B133*('AEO Table 3'!AA$30/'AEO Table 3'!$D$30)</f>
        <v>0</v>
      </c>
      <c r="AC133" s="4">
        <f>$B133*('AEO Table 3'!AB$30/'AEO Table 3'!$D$30)</f>
        <v>0</v>
      </c>
      <c r="AD133" s="4">
        <f>$B133*('AEO Table 3'!AC$30/'AEO Table 3'!$D$30)</f>
        <v>0</v>
      </c>
      <c r="AE133" s="4">
        <f>$B133*('AEO Table 3'!AD$30/'AEO Table 3'!$D$30)</f>
        <v>0</v>
      </c>
      <c r="AF133" s="4">
        <f>$B133*('AEO Table 3'!AE$30/'AEO Table 3'!$D$30)</f>
        <v>0</v>
      </c>
      <c r="AG133" s="4">
        <f>$B133*('AEO Table 3'!AF$30/'AEO Table 3'!$D$30)</f>
        <v>0</v>
      </c>
      <c r="AH133" s="4">
        <f>$B133*('AEO Table 3'!AG$30/'AEO Table 3'!$D$30)</f>
        <v>0</v>
      </c>
      <c r="AI133" s="288">
        <f>$B133*('AEO Table 3'!AH$30/'AEO Table 3'!$D$30)</f>
        <v>0</v>
      </c>
    </row>
    <row r="134" spans="1:35" x14ac:dyDescent="0.45">
      <c r="A134" s="12" t="s">
        <v>275</v>
      </c>
      <c r="B134" s="278">
        <f t="shared" ref="B134" si="116">B130</f>
        <v>0</v>
      </c>
      <c r="C134" s="283">
        <f t="shared" si="115"/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287">
        <v>0</v>
      </c>
    </row>
    <row r="135" spans="1:35" x14ac:dyDescent="0.45">
      <c r="A135" s="12" t="s">
        <v>276</v>
      </c>
      <c r="B135" s="278">
        <v>0</v>
      </c>
      <c r="C135" s="283">
        <f t="shared" si="115"/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287">
        <v>0</v>
      </c>
    </row>
    <row r="136" spans="1:35" x14ac:dyDescent="0.45">
      <c r="A136" s="12" t="s">
        <v>277</v>
      </c>
      <c r="B136" s="278">
        <f>B133</f>
        <v>0</v>
      </c>
      <c r="C136" s="283">
        <f t="shared" si="115"/>
        <v>0</v>
      </c>
      <c r="D136" s="4">
        <f t="shared" ref="D136" si="117">D133</f>
        <v>0</v>
      </c>
      <c r="E136" s="4">
        <f t="shared" ref="E136:F136" si="118">E133</f>
        <v>0</v>
      </c>
      <c r="F136" s="4">
        <f t="shared" si="118"/>
        <v>0</v>
      </c>
      <c r="G136" s="4">
        <f t="shared" ref="G136:AI136" si="119">G133</f>
        <v>0</v>
      </c>
      <c r="H136" s="4">
        <f t="shared" si="119"/>
        <v>0</v>
      </c>
      <c r="I136" s="4">
        <f t="shared" si="119"/>
        <v>0</v>
      </c>
      <c r="J136" s="4">
        <f t="shared" si="119"/>
        <v>0</v>
      </c>
      <c r="K136" s="4">
        <f t="shared" si="119"/>
        <v>0</v>
      </c>
      <c r="L136" s="4">
        <f t="shared" si="119"/>
        <v>0</v>
      </c>
      <c r="M136" s="4">
        <f t="shared" si="119"/>
        <v>0</v>
      </c>
      <c r="N136" s="4">
        <f t="shared" si="119"/>
        <v>0</v>
      </c>
      <c r="O136" s="4">
        <f t="shared" si="119"/>
        <v>0</v>
      </c>
      <c r="P136" s="4">
        <f t="shared" si="119"/>
        <v>0</v>
      </c>
      <c r="Q136" s="4">
        <f t="shared" si="119"/>
        <v>0</v>
      </c>
      <c r="R136" s="4">
        <f t="shared" si="119"/>
        <v>0</v>
      </c>
      <c r="S136" s="4">
        <f t="shared" si="119"/>
        <v>0</v>
      </c>
      <c r="T136" s="4">
        <f t="shared" si="119"/>
        <v>0</v>
      </c>
      <c r="U136" s="4">
        <f t="shared" si="119"/>
        <v>0</v>
      </c>
      <c r="V136" s="4">
        <f t="shared" si="119"/>
        <v>0</v>
      </c>
      <c r="W136" s="4">
        <f t="shared" si="119"/>
        <v>0</v>
      </c>
      <c r="X136" s="4">
        <f t="shared" si="119"/>
        <v>0</v>
      </c>
      <c r="Y136" s="4">
        <f t="shared" si="119"/>
        <v>0</v>
      </c>
      <c r="Z136" s="4">
        <f t="shared" si="119"/>
        <v>0</v>
      </c>
      <c r="AA136" s="4">
        <f t="shared" si="119"/>
        <v>0</v>
      </c>
      <c r="AB136" s="4">
        <f t="shared" si="119"/>
        <v>0</v>
      </c>
      <c r="AC136" s="4">
        <f t="shared" si="119"/>
        <v>0</v>
      </c>
      <c r="AD136" s="4">
        <f t="shared" si="119"/>
        <v>0</v>
      </c>
      <c r="AE136" s="4">
        <f t="shared" si="119"/>
        <v>0</v>
      </c>
      <c r="AF136" s="4">
        <f t="shared" si="119"/>
        <v>0</v>
      </c>
      <c r="AG136" s="4">
        <f t="shared" si="119"/>
        <v>0</v>
      </c>
      <c r="AH136" s="4">
        <f t="shared" si="119"/>
        <v>0</v>
      </c>
      <c r="AI136" s="288">
        <f t="shared" si="119"/>
        <v>0</v>
      </c>
    </row>
    <row r="137" spans="1:35" s="274" customFormat="1" x14ac:dyDescent="0.45">
      <c r="A137" s="274" t="s">
        <v>1223</v>
      </c>
      <c r="B137" s="280"/>
      <c r="C137" s="285"/>
      <c r="AI137" s="280"/>
    </row>
    <row r="138" spans="1:35" x14ac:dyDescent="0.45">
      <c r="A138" s="12" t="s">
        <v>269</v>
      </c>
      <c r="B138" s="281">
        <v>2017</v>
      </c>
      <c r="C138" s="286">
        <v>2018</v>
      </c>
      <c r="D138" s="12">
        <v>2019</v>
      </c>
      <c r="E138" s="12">
        <v>2020</v>
      </c>
      <c r="F138" s="12">
        <v>2021</v>
      </c>
      <c r="G138" s="12">
        <v>2022</v>
      </c>
      <c r="H138" s="12">
        <v>2023</v>
      </c>
      <c r="I138" s="12">
        <v>2024</v>
      </c>
      <c r="J138" s="12">
        <v>2025</v>
      </c>
      <c r="K138" s="12">
        <v>2026</v>
      </c>
      <c r="L138" s="12">
        <v>2027</v>
      </c>
      <c r="M138" s="12">
        <v>2028</v>
      </c>
      <c r="N138" s="12">
        <v>2029</v>
      </c>
      <c r="O138" s="12">
        <v>2030</v>
      </c>
      <c r="P138" s="12">
        <v>2031</v>
      </c>
      <c r="Q138" s="12">
        <v>2032</v>
      </c>
      <c r="R138" s="12">
        <v>2033</v>
      </c>
      <c r="S138" s="12">
        <v>2034</v>
      </c>
      <c r="T138" s="12">
        <v>2035</v>
      </c>
      <c r="U138" s="12">
        <v>2036</v>
      </c>
      <c r="V138" s="12">
        <v>2037</v>
      </c>
      <c r="W138" s="12">
        <v>2038</v>
      </c>
      <c r="X138" s="12">
        <v>2039</v>
      </c>
      <c r="Y138" s="12">
        <v>2040</v>
      </c>
      <c r="Z138" s="12">
        <v>2041</v>
      </c>
      <c r="AA138" s="12">
        <v>2042</v>
      </c>
      <c r="AB138" s="12">
        <v>2043</v>
      </c>
      <c r="AC138" s="12">
        <v>2044</v>
      </c>
      <c r="AD138" s="12">
        <v>2045</v>
      </c>
      <c r="AE138" s="12">
        <v>2046</v>
      </c>
      <c r="AF138" s="12">
        <v>2047</v>
      </c>
      <c r="AG138" s="12">
        <v>2048</v>
      </c>
      <c r="AH138" s="12">
        <v>2049</v>
      </c>
      <c r="AI138" s="281">
        <v>2050</v>
      </c>
    </row>
    <row r="139" spans="1:35" x14ac:dyDescent="0.45">
      <c r="A139" s="12" t="s">
        <v>270</v>
      </c>
      <c r="B139" s="278">
        <v>0</v>
      </c>
      <c r="C139" s="283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287">
        <v>0</v>
      </c>
    </row>
    <row r="140" spans="1:35" x14ac:dyDescent="0.45">
      <c r="A140" s="12" t="s">
        <v>271</v>
      </c>
      <c r="B140" s="278">
        <v>0</v>
      </c>
      <c r="C140" s="283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287">
        <v>0</v>
      </c>
    </row>
    <row r="141" spans="1:35" x14ac:dyDescent="0.45">
      <c r="A141" s="12" t="s">
        <v>272</v>
      </c>
      <c r="B141" s="278">
        <v>0</v>
      </c>
      <c r="C141" s="283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287">
        <v>0</v>
      </c>
    </row>
    <row r="142" spans="1:35" x14ac:dyDescent="0.45">
      <c r="A142" s="12" t="s">
        <v>273</v>
      </c>
      <c r="B142" s="278">
        <v>0</v>
      </c>
      <c r="C142" s="283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287">
        <v>0</v>
      </c>
    </row>
    <row r="143" spans="1:35" x14ac:dyDescent="0.45">
      <c r="A143" s="12" t="s">
        <v>274</v>
      </c>
      <c r="B143" s="278">
        <v>0</v>
      </c>
      <c r="C143" s="283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287">
        <v>0</v>
      </c>
    </row>
    <row r="144" spans="1:35" x14ac:dyDescent="0.45">
      <c r="A144" s="12" t="s">
        <v>275</v>
      </c>
      <c r="B144" s="278">
        <v>0</v>
      </c>
      <c r="C144" s="283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287">
        <v>0</v>
      </c>
    </row>
    <row r="145" spans="1:35" x14ac:dyDescent="0.45">
      <c r="A145" s="12" t="s">
        <v>276</v>
      </c>
      <c r="B145" s="278">
        <v>0</v>
      </c>
      <c r="C145" s="283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287">
        <v>0</v>
      </c>
    </row>
    <row r="146" spans="1:35" x14ac:dyDescent="0.45">
      <c r="A146" s="12" t="s">
        <v>277</v>
      </c>
      <c r="B146" s="278">
        <f>B143</f>
        <v>0</v>
      </c>
      <c r="C146" s="283">
        <f t="shared" ref="C146:D146" si="120">C143</f>
        <v>0</v>
      </c>
      <c r="D146" s="11">
        <f t="shared" si="120"/>
        <v>0</v>
      </c>
      <c r="E146" s="11">
        <f t="shared" ref="E146:F146" si="121">E143</f>
        <v>0</v>
      </c>
      <c r="F146" s="11">
        <f t="shared" si="121"/>
        <v>0</v>
      </c>
      <c r="G146" s="11">
        <f t="shared" ref="G146:AI146" si="122">G143</f>
        <v>0</v>
      </c>
      <c r="H146" s="11">
        <f t="shared" si="122"/>
        <v>0</v>
      </c>
      <c r="I146" s="11">
        <f t="shared" si="122"/>
        <v>0</v>
      </c>
      <c r="J146" s="11">
        <f t="shared" si="122"/>
        <v>0</v>
      </c>
      <c r="K146" s="11">
        <f t="shared" si="122"/>
        <v>0</v>
      </c>
      <c r="L146" s="11">
        <f t="shared" si="122"/>
        <v>0</v>
      </c>
      <c r="M146" s="11">
        <f t="shared" si="122"/>
        <v>0</v>
      </c>
      <c r="N146" s="11">
        <f t="shared" si="122"/>
        <v>0</v>
      </c>
      <c r="O146" s="11">
        <f t="shared" si="122"/>
        <v>0</v>
      </c>
      <c r="P146" s="11">
        <f t="shared" si="122"/>
        <v>0</v>
      </c>
      <c r="Q146" s="11">
        <f t="shared" si="122"/>
        <v>0</v>
      </c>
      <c r="R146" s="11">
        <f t="shared" si="122"/>
        <v>0</v>
      </c>
      <c r="S146" s="11">
        <f t="shared" si="122"/>
        <v>0</v>
      </c>
      <c r="T146" s="11">
        <f t="shared" si="122"/>
        <v>0</v>
      </c>
      <c r="U146" s="11">
        <f t="shared" si="122"/>
        <v>0</v>
      </c>
      <c r="V146" s="11">
        <f t="shared" si="122"/>
        <v>0</v>
      </c>
      <c r="W146" s="11">
        <f t="shared" si="122"/>
        <v>0</v>
      </c>
      <c r="X146" s="11">
        <f t="shared" si="122"/>
        <v>0</v>
      </c>
      <c r="Y146" s="11">
        <f t="shared" si="122"/>
        <v>0</v>
      </c>
      <c r="Z146" s="11">
        <f t="shared" si="122"/>
        <v>0</v>
      </c>
      <c r="AA146" s="11">
        <f t="shared" si="122"/>
        <v>0</v>
      </c>
      <c r="AB146" s="11">
        <f t="shared" si="122"/>
        <v>0</v>
      </c>
      <c r="AC146" s="11">
        <f t="shared" si="122"/>
        <v>0</v>
      </c>
      <c r="AD146" s="11">
        <f t="shared" si="122"/>
        <v>0</v>
      </c>
      <c r="AE146" s="11">
        <f t="shared" si="122"/>
        <v>0</v>
      </c>
      <c r="AF146" s="11">
        <f t="shared" si="122"/>
        <v>0</v>
      </c>
      <c r="AG146" s="11">
        <f t="shared" si="122"/>
        <v>0</v>
      </c>
      <c r="AH146" s="11">
        <f t="shared" si="122"/>
        <v>0</v>
      </c>
      <c r="AI146" s="287">
        <f t="shared" si="122"/>
        <v>0</v>
      </c>
    </row>
    <row r="147" spans="1:35" s="274" customFormat="1" x14ac:dyDescent="0.45">
      <c r="A147" s="274" t="s">
        <v>159</v>
      </c>
      <c r="B147" s="280"/>
      <c r="C147" s="285"/>
      <c r="AI147" s="280"/>
    </row>
    <row r="148" spans="1:35" x14ac:dyDescent="0.45">
      <c r="A148" s="12" t="s">
        <v>269</v>
      </c>
      <c r="B148" s="281">
        <v>2017</v>
      </c>
      <c r="C148" s="286">
        <v>2018</v>
      </c>
      <c r="D148" s="12">
        <v>2019</v>
      </c>
      <c r="E148" s="12">
        <v>2020</v>
      </c>
      <c r="F148" s="12">
        <v>2021</v>
      </c>
      <c r="G148" s="12">
        <v>2022</v>
      </c>
      <c r="H148" s="12">
        <v>2023</v>
      </c>
      <c r="I148" s="12">
        <v>2024</v>
      </c>
      <c r="J148" s="12">
        <v>2025</v>
      </c>
      <c r="K148" s="12">
        <v>2026</v>
      </c>
      <c r="L148" s="12">
        <v>2027</v>
      </c>
      <c r="M148" s="12">
        <v>2028</v>
      </c>
      <c r="N148" s="12">
        <v>2029</v>
      </c>
      <c r="O148" s="12">
        <v>2030</v>
      </c>
      <c r="P148" s="12">
        <v>2031</v>
      </c>
      <c r="Q148" s="12">
        <v>2032</v>
      </c>
      <c r="R148" s="12">
        <v>2033</v>
      </c>
      <c r="S148" s="12">
        <v>2034</v>
      </c>
      <c r="T148" s="12">
        <v>2035</v>
      </c>
      <c r="U148" s="12">
        <v>2036</v>
      </c>
      <c r="V148" s="12">
        <v>2037</v>
      </c>
      <c r="W148" s="12">
        <v>2038</v>
      </c>
      <c r="X148" s="12">
        <v>2039</v>
      </c>
      <c r="Y148" s="12">
        <v>2040</v>
      </c>
      <c r="Z148" s="12">
        <v>2041</v>
      </c>
      <c r="AA148" s="12">
        <v>2042</v>
      </c>
      <c r="AB148" s="12">
        <v>2043</v>
      </c>
      <c r="AC148" s="12">
        <v>2044</v>
      </c>
      <c r="AD148" s="12">
        <v>2045</v>
      </c>
      <c r="AE148" s="12">
        <v>2046</v>
      </c>
      <c r="AF148" s="12">
        <v>2047</v>
      </c>
      <c r="AG148" s="12">
        <v>2048</v>
      </c>
      <c r="AH148" s="12">
        <v>2049</v>
      </c>
      <c r="AI148" s="281">
        <v>2050</v>
      </c>
    </row>
    <row r="149" spans="1:35" x14ac:dyDescent="0.45">
      <c r="A149" s="12" t="s">
        <v>270</v>
      </c>
      <c r="B149" s="278">
        <v>0</v>
      </c>
      <c r="C149" s="283">
        <f>B149</f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287">
        <v>0</v>
      </c>
    </row>
    <row r="150" spans="1:35" x14ac:dyDescent="0.45">
      <c r="A150" s="12" t="s">
        <v>271</v>
      </c>
      <c r="B150" s="279">
        <f>'Start Year Prices'!$C$13</f>
        <v>2.0139247907144217E-6</v>
      </c>
      <c r="C150" s="284">
        <f t="shared" ref="C150:C156" si="123">B150</f>
        <v>2.0139247907144217E-6</v>
      </c>
      <c r="D150" s="9">
        <f>$B150*('AEO Table 3'!C$52/'AEO Table 3'!$D$52)</f>
        <v>2.0041484567789146E-6</v>
      </c>
      <c r="E150" s="9">
        <f>$B150*('AEO Table 3'!D$52/'AEO Table 3'!$D$52)</f>
        <v>2.0139247907144217E-6</v>
      </c>
      <c r="F150" s="9">
        <f>$B150*('AEO Table 3'!E$52/'AEO Table 3'!$D$52)</f>
        <v>1.9845957889079007E-6</v>
      </c>
      <c r="G150" s="9">
        <f>$B150*('AEO Table 3'!F$52/'AEO Table 3'!$D$52)</f>
        <v>1.9552667871013802E-6</v>
      </c>
      <c r="H150" s="9">
        <f>$B150*('AEO Table 3'!G$52/'AEO Table 3'!$D$52)</f>
        <v>1.9357141192303667E-6</v>
      </c>
      <c r="I150" s="9">
        <f>$B150*('AEO Table 3'!H$52/'AEO Table 3'!$D$52)</f>
        <v>1.9259377852948596E-6</v>
      </c>
      <c r="J150" s="9">
        <f>$B150*('AEO Table 3'!I$52/'AEO Table 3'!$D$52)</f>
        <v>1.9063851174238455E-6</v>
      </c>
      <c r="K150" s="9">
        <f>$B150*('AEO Table 3'!J$52/'AEO Table 3'!$D$52)</f>
        <v>1.9161614513593525E-6</v>
      </c>
      <c r="L150" s="9">
        <f>$B150*('AEO Table 3'!K$52/'AEO Table 3'!$D$52)</f>
        <v>1.9259377852948596E-6</v>
      </c>
      <c r="M150" s="9">
        <f>$B150*('AEO Table 3'!L$52/'AEO Table 3'!$D$52)</f>
        <v>1.9161614513593525E-6</v>
      </c>
      <c r="N150" s="9">
        <f>$B150*('AEO Table 3'!M$52/'AEO Table 3'!$D$52)</f>
        <v>1.9161614513593525E-6</v>
      </c>
      <c r="O150" s="9">
        <f>$B150*('AEO Table 3'!N$52/'AEO Table 3'!$D$52)</f>
        <v>1.9161614513593525E-6</v>
      </c>
      <c r="P150" s="9">
        <f>$B150*('AEO Table 3'!O$52/'AEO Table 3'!$D$52)</f>
        <v>1.9063851174238455E-6</v>
      </c>
      <c r="Q150" s="9">
        <f>$B150*('AEO Table 3'!P$52/'AEO Table 3'!$D$52)</f>
        <v>1.9063851174238455E-6</v>
      </c>
      <c r="R150" s="9">
        <f>$B150*('AEO Table 3'!Q$52/'AEO Table 3'!$D$52)</f>
        <v>1.9161614513593525E-6</v>
      </c>
      <c r="S150" s="9">
        <f>$B150*('AEO Table 3'!R$52/'AEO Table 3'!$D$52)</f>
        <v>1.9161614513593525E-6</v>
      </c>
      <c r="T150" s="9">
        <f>$B150*('AEO Table 3'!S$52/'AEO Table 3'!$D$52)</f>
        <v>1.9063851174238455E-6</v>
      </c>
      <c r="U150" s="9">
        <f>$B150*('AEO Table 3'!T$52/'AEO Table 3'!$D$52)</f>
        <v>1.9063851174238455E-6</v>
      </c>
      <c r="V150" s="9">
        <f>$B150*('AEO Table 3'!U$52/'AEO Table 3'!$D$52)</f>
        <v>1.9161614513593525E-6</v>
      </c>
      <c r="W150" s="9">
        <f>$B150*('AEO Table 3'!V$52/'AEO Table 3'!$D$52)</f>
        <v>1.9161614513593525E-6</v>
      </c>
      <c r="X150" s="9">
        <f>$B150*('AEO Table 3'!W$52/'AEO Table 3'!$D$52)</f>
        <v>1.9063851174238455E-6</v>
      </c>
      <c r="Y150" s="9">
        <f>$B150*('AEO Table 3'!X$52/'AEO Table 3'!$D$52)</f>
        <v>1.9063851174238455E-6</v>
      </c>
      <c r="Z150" s="9">
        <f>$B150*('AEO Table 3'!Y$52/'AEO Table 3'!$D$52)</f>
        <v>1.9063851174238455E-6</v>
      </c>
      <c r="AA150" s="9">
        <f>$B150*('AEO Table 3'!Z$52/'AEO Table 3'!$D$52)</f>
        <v>1.9063851174238455E-6</v>
      </c>
      <c r="AB150" s="9">
        <f>$B150*('AEO Table 3'!AA$52/'AEO Table 3'!$D$52)</f>
        <v>1.9063851174238455E-6</v>
      </c>
      <c r="AC150" s="9">
        <f>$B150*('AEO Table 3'!AB$52/'AEO Table 3'!$D$52)</f>
        <v>1.9063851174238455E-6</v>
      </c>
      <c r="AD150" s="9">
        <f>$B150*('AEO Table 3'!AC$52/'AEO Table 3'!$D$52)</f>
        <v>1.9063851174238455E-6</v>
      </c>
      <c r="AE150" s="9">
        <f>$B150*('AEO Table 3'!AD$52/'AEO Table 3'!$D$52)</f>
        <v>1.9063851174238455E-6</v>
      </c>
      <c r="AF150" s="9">
        <f>$B150*('AEO Table 3'!AE$52/'AEO Table 3'!$D$52)</f>
        <v>1.9063851174238455E-6</v>
      </c>
      <c r="AG150" s="9">
        <f>$B150*('AEO Table 3'!AF$52/'AEO Table 3'!$D$52)</f>
        <v>1.9063851174238455E-6</v>
      </c>
      <c r="AH150" s="9">
        <f>$B150*('AEO Table 3'!AG$52/'AEO Table 3'!$D$52)</f>
        <v>1.9063851174238455E-6</v>
      </c>
      <c r="AI150" s="289">
        <f>$B150*('AEO Table 3'!AH$52/'AEO Table 3'!$D$52)</f>
        <v>1.9063851174238455E-6</v>
      </c>
    </row>
    <row r="151" spans="1:35" x14ac:dyDescent="0.45">
      <c r="A151" s="12" t="s">
        <v>272</v>
      </c>
      <c r="B151" s="278">
        <v>0</v>
      </c>
      <c r="C151" s="283">
        <f t="shared" si="123"/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287">
        <v>0</v>
      </c>
    </row>
    <row r="152" spans="1:35" x14ac:dyDescent="0.45">
      <c r="A152" s="12" t="s">
        <v>273</v>
      </c>
      <c r="B152" s="278">
        <v>0</v>
      </c>
      <c r="C152" s="283">
        <f t="shared" si="123"/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287">
        <v>0</v>
      </c>
    </row>
    <row r="153" spans="1:35" x14ac:dyDescent="0.45">
      <c r="A153" s="12" t="s">
        <v>274</v>
      </c>
      <c r="B153" s="279">
        <f>'Start Year Prices'!$F$13</f>
        <v>2.0139247907144217E-6</v>
      </c>
      <c r="C153" s="284">
        <f t="shared" si="123"/>
        <v>2.0139247907144217E-6</v>
      </c>
      <c r="D153" s="9">
        <f>$B150*('AEO Table 3'!C$65/'AEO Table 3'!$D$65)</f>
        <v>2.0042887869310995E-6</v>
      </c>
      <c r="E153" s="9">
        <f>$B150*('AEO Table 3'!D$65/'AEO Table 3'!$D$65)</f>
        <v>2.0139247907144217E-6</v>
      </c>
      <c r="F153" s="9">
        <f>$B150*('AEO Table 3'!E$65/'AEO Table 3'!$D$65)</f>
        <v>1.9946527831477764E-6</v>
      </c>
      <c r="G153" s="9">
        <f>$B150*('AEO Table 3'!F$65/'AEO Table 3'!$D$65)</f>
        <v>1.9657447717978089E-6</v>
      </c>
      <c r="H153" s="9">
        <f>$B150*('AEO Table 3'!G$65/'AEO Table 3'!$D$65)</f>
        <v>1.9561087680144862E-6</v>
      </c>
      <c r="I153" s="9">
        <f>$B150*('AEO Table 3'!H$65/'AEO Table 3'!$D$65)</f>
        <v>1.9464727642311636E-6</v>
      </c>
      <c r="J153" s="9">
        <f>$B150*('AEO Table 3'!I$65/'AEO Table 3'!$D$65)</f>
        <v>1.9368367604478409E-6</v>
      </c>
      <c r="K153" s="9">
        <f>$B150*('AEO Table 3'!J$65/'AEO Table 3'!$D$65)</f>
        <v>1.9464727642311636E-6</v>
      </c>
      <c r="L153" s="9">
        <f>$B150*('AEO Table 3'!K$65/'AEO Table 3'!$D$65)</f>
        <v>1.9561087680144862E-6</v>
      </c>
      <c r="M153" s="9">
        <f>$B150*('AEO Table 3'!L$65/'AEO Table 3'!$D$65)</f>
        <v>1.9368367604478409E-6</v>
      </c>
      <c r="N153" s="9">
        <f>$B150*('AEO Table 3'!M$65/'AEO Table 3'!$D$65)</f>
        <v>1.9464727642311636E-6</v>
      </c>
      <c r="O153" s="9">
        <f>$B150*('AEO Table 3'!N$65/'AEO Table 3'!$D$65)</f>
        <v>1.9464727642311636E-6</v>
      </c>
      <c r="P153" s="9">
        <f>$B150*('AEO Table 3'!O$65/'AEO Table 3'!$D$65)</f>
        <v>1.9368367604478409E-6</v>
      </c>
      <c r="Q153" s="9">
        <f>$B150*('AEO Table 3'!P$65/'AEO Table 3'!$D$65)</f>
        <v>1.9368367604478409E-6</v>
      </c>
      <c r="R153" s="9">
        <f>$B150*('AEO Table 3'!Q$65/'AEO Table 3'!$D$65)</f>
        <v>1.9464727642311636E-6</v>
      </c>
      <c r="S153" s="9">
        <f>$B150*('AEO Table 3'!R$65/'AEO Table 3'!$D$65)</f>
        <v>1.9464727642311636E-6</v>
      </c>
      <c r="T153" s="9">
        <f>$B150*('AEO Table 3'!S$65/'AEO Table 3'!$D$65)</f>
        <v>1.9368367604478409E-6</v>
      </c>
      <c r="U153" s="9">
        <f>$B150*('AEO Table 3'!T$65/'AEO Table 3'!$D$65)</f>
        <v>1.9368367604478409E-6</v>
      </c>
      <c r="V153" s="9">
        <f>$B150*('AEO Table 3'!U$65/'AEO Table 3'!$D$65)</f>
        <v>1.9464727642311636E-6</v>
      </c>
      <c r="W153" s="9">
        <f>$B150*('AEO Table 3'!V$65/'AEO Table 3'!$D$65)</f>
        <v>1.9464727642311636E-6</v>
      </c>
      <c r="X153" s="9">
        <f>$B150*('AEO Table 3'!W$65/'AEO Table 3'!$D$65)</f>
        <v>1.9464727642311636E-6</v>
      </c>
      <c r="Y153" s="9">
        <f>$B150*('AEO Table 3'!X$65/'AEO Table 3'!$D$65)</f>
        <v>1.9368367604478409E-6</v>
      </c>
      <c r="Z153" s="9">
        <f>$B150*('AEO Table 3'!Y$65/'AEO Table 3'!$D$65)</f>
        <v>1.9368367604478409E-6</v>
      </c>
      <c r="AA153" s="9">
        <f>$B150*('AEO Table 3'!Z$65/'AEO Table 3'!$D$65)</f>
        <v>1.9464727642311636E-6</v>
      </c>
      <c r="AB153" s="9">
        <f>$B150*('AEO Table 3'!AA$65/'AEO Table 3'!$D$65)</f>
        <v>1.9464727642311636E-6</v>
      </c>
      <c r="AC153" s="9">
        <f>$B150*('AEO Table 3'!AB$65/'AEO Table 3'!$D$65)</f>
        <v>1.9464727642311636E-6</v>
      </c>
      <c r="AD153" s="9">
        <f>$B150*('AEO Table 3'!AC$65/'AEO Table 3'!$D$65)</f>
        <v>1.9464727642311636E-6</v>
      </c>
      <c r="AE153" s="9">
        <f>$B150*('AEO Table 3'!AD$65/'AEO Table 3'!$D$65)</f>
        <v>1.9464727642311636E-6</v>
      </c>
      <c r="AF153" s="9">
        <f>$B150*('AEO Table 3'!AE$65/'AEO Table 3'!$D$65)</f>
        <v>1.9464727642311636E-6</v>
      </c>
      <c r="AG153" s="9">
        <f>$B150*('AEO Table 3'!AF$65/'AEO Table 3'!$D$65)</f>
        <v>1.9464727642311636E-6</v>
      </c>
      <c r="AH153" s="9">
        <f>$B150*('AEO Table 3'!AG$65/'AEO Table 3'!$D$65)</f>
        <v>1.9464727642311636E-6</v>
      </c>
      <c r="AI153" s="289">
        <f>$B150*('AEO Table 3'!AH$65/'AEO Table 3'!$D$65)</f>
        <v>1.9464727642311636E-6</v>
      </c>
    </row>
    <row r="154" spans="1:35" x14ac:dyDescent="0.45">
      <c r="A154" s="12" t="s">
        <v>275</v>
      </c>
      <c r="B154" s="278">
        <v>0</v>
      </c>
      <c r="C154" s="283">
        <f t="shared" si="123"/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287">
        <v>0</v>
      </c>
    </row>
    <row r="155" spans="1:35" x14ac:dyDescent="0.45">
      <c r="A155" s="12" t="s">
        <v>276</v>
      </c>
      <c r="B155" s="278">
        <v>0</v>
      </c>
      <c r="C155" s="283">
        <f t="shared" si="123"/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287">
        <v>0</v>
      </c>
    </row>
    <row r="156" spans="1:35" x14ac:dyDescent="0.45">
      <c r="A156" s="12" t="s">
        <v>277</v>
      </c>
      <c r="B156" s="279">
        <f>B153</f>
        <v>2.0139247907144217E-6</v>
      </c>
      <c r="C156" s="284">
        <f t="shared" si="123"/>
        <v>2.0139247907144217E-6</v>
      </c>
      <c r="D156" s="9">
        <f t="shared" ref="D156" si="124">D153</f>
        <v>2.0042887869310995E-6</v>
      </c>
      <c r="E156" s="9">
        <f t="shared" ref="E156:F156" si="125">E153</f>
        <v>2.0139247907144217E-6</v>
      </c>
      <c r="F156" s="9">
        <f t="shared" si="125"/>
        <v>1.9946527831477764E-6</v>
      </c>
      <c r="G156" s="9">
        <f t="shared" ref="G156:AI156" si="126">G153</f>
        <v>1.9657447717978089E-6</v>
      </c>
      <c r="H156" s="9">
        <f t="shared" si="126"/>
        <v>1.9561087680144862E-6</v>
      </c>
      <c r="I156" s="9">
        <f t="shared" si="126"/>
        <v>1.9464727642311636E-6</v>
      </c>
      <c r="J156" s="9">
        <f t="shared" si="126"/>
        <v>1.9368367604478409E-6</v>
      </c>
      <c r="K156" s="9">
        <f t="shared" si="126"/>
        <v>1.9464727642311636E-6</v>
      </c>
      <c r="L156" s="9">
        <f t="shared" si="126"/>
        <v>1.9561087680144862E-6</v>
      </c>
      <c r="M156" s="9">
        <f t="shared" si="126"/>
        <v>1.9368367604478409E-6</v>
      </c>
      <c r="N156" s="9">
        <f t="shared" si="126"/>
        <v>1.9464727642311636E-6</v>
      </c>
      <c r="O156" s="9">
        <f t="shared" si="126"/>
        <v>1.9464727642311636E-6</v>
      </c>
      <c r="P156" s="9">
        <f t="shared" si="126"/>
        <v>1.9368367604478409E-6</v>
      </c>
      <c r="Q156" s="9">
        <f t="shared" si="126"/>
        <v>1.9368367604478409E-6</v>
      </c>
      <c r="R156" s="9">
        <f t="shared" si="126"/>
        <v>1.9464727642311636E-6</v>
      </c>
      <c r="S156" s="9">
        <f t="shared" si="126"/>
        <v>1.9464727642311636E-6</v>
      </c>
      <c r="T156" s="9">
        <f t="shared" si="126"/>
        <v>1.9368367604478409E-6</v>
      </c>
      <c r="U156" s="9">
        <f t="shared" si="126"/>
        <v>1.9368367604478409E-6</v>
      </c>
      <c r="V156" s="9">
        <f t="shared" si="126"/>
        <v>1.9464727642311636E-6</v>
      </c>
      <c r="W156" s="9">
        <f t="shared" si="126"/>
        <v>1.9464727642311636E-6</v>
      </c>
      <c r="X156" s="9">
        <f t="shared" si="126"/>
        <v>1.9464727642311636E-6</v>
      </c>
      <c r="Y156" s="9">
        <f t="shared" si="126"/>
        <v>1.9368367604478409E-6</v>
      </c>
      <c r="Z156" s="9">
        <f t="shared" si="126"/>
        <v>1.9368367604478409E-6</v>
      </c>
      <c r="AA156" s="9">
        <f t="shared" si="126"/>
        <v>1.9464727642311636E-6</v>
      </c>
      <c r="AB156" s="9">
        <f t="shared" si="126"/>
        <v>1.9464727642311636E-6</v>
      </c>
      <c r="AC156" s="9">
        <f t="shared" si="126"/>
        <v>1.9464727642311636E-6</v>
      </c>
      <c r="AD156" s="9">
        <f t="shared" si="126"/>
        <v>1.9464727642311636E-6</v>
      </c>
      <c r="AE156" s="9">
        <f t="shared" si="126"/>
        <v>1.9464727642311636E-6</v>
      </c>
      <c r="AF156" s="9">
        <f t="shared" si="126"/>
        <v>1.9464727642311636E-6</v>
      </c>
      <c r="AG156" s="9">
        <f t="shared" si="126"/>
        <v>1.9464727642311636E-6</v>
      </c>
      <c r="AH156" s="9">
        <f t="shared" si="126"/>
        <v>1.9464727642311636E-6</v>
      </c>
      <c r="AI156" s="289">
        <f t="shared" si="126"/>
        <v>1.9464727642311636E-6</v>
      </c>
    </row>
    <row r="157" spans="1:35" s="274" customFormat="1" x14ac:dyDescent="0.45">
      <c r="A157" s="274" t="s">
        <v>1224</v>
      </c>
      <c r="B157" s="280"/>
      <c r="C157" s="285"/>
      <c r="AI157" s="280"/>
    </row>
    <row r="158" spans="1:35" x14ac:dyDescent="0.45">
      <c r="A158" s="12" t="s">
        <v>269</v>
      </c>
      <c r="B158" s="281">
        <v>2017</v>
      </c>
      <c r="C158" s="286">
        <v>2018</v>
      </c>
      <c r="D158" s="12">
        <v>2019</v>
      </c>
      <c r="E158" s="12">
        <v>2020</v>
      </c>
      <c r="F158" s="12">
        <v>2021</v>
      </c>
      <c r="G158" s="12">
        <v>2022</v>
      </c>
      <c r="H158" s="12">
        <v>2023</v>
      </c>
      <c r="I158" s="12">
        <v>2024</v>
      </c>
      <c r="J158" s="12">
        <v>2025</v>
      </c>
      <c r="K158" s="12">
        <v>2026</v>
      </c>
      <c r="L158" s="12">
        <v>2027</v>
      </c>
      <c r="M158" s="12">
        <v>2028</v>
      </c>
      <c r="N158" s="12">
        <v>2029</v>
      </c>
      <c r="O158" s="12">
        <v>2030</v>
      </c>
      <c r="P158" s="12">
        <v>2031</v>
      </c>
      <c r="Q158" s="12">
        <v>2032</v>
      </c>
      <c r="R158" s="12">
        <v>2033</v>
      </c>
      <c r="S158" s="12">
        <v>2034</v>
      </c>
      <c r="T158" s="12">
        <v>2035</v>
      </c>
      <c r="U158" s="12">
        <v>2036</v>
      </c>
      <c r="V158" s="12">
        <v>2037</v>
      </c>
      <c r="W158" s="12">
        <v>2038</v>
      </c>
      <c r="X158" s="12">
        <v>2039</v>
      </c>
      <c r="Y158" s="12">
        <v>2040</v>
      </c>
      <c r="Z158" s="12">
        <v>2041</v>
      </c>
      <c r="AA158" s="12">
        <v>2042</v>
      </c>
      <c r="AB158" s="12">
        <v>2043</v>
      </c>
      <c r="AC158" s="12">
        <v>2044</v>
      </c>
      <c r="AD158" s="12">
        <v>2045</v>
      </c>
      <c r="AE158" s="12">
        <v>2046</v>
      </c>
      <c r="AF158" s="12">
        <v>2047</v>
      </c>
      <c r="AG158" s="12">
        <v>2048</v>
      </c>
      <c r="AH158" s="12">
        <v>2049</v>
      </c>
      <c r="AI158" s="281">
        <v>2050</v>
      </c>
    </row>
    <row r="159" spans="1:35" x14ac:dyDescent="0.45">
      <c r="A159" s="12" t="s">
        <v>270</v>
      </c>
      <c r="B159" s="278">
        <v>0</v>
      </c>
      <c r="C159" s="283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287">
        <v>0</v>
      </c>
    </row>
    <row r="160" spans="1:35" x14ac:dyDescent="0.45">
      <c r="A160" s="12" t="s">
        <v>271</v>
      </c>
      <c r="B160" s="278">
        <v>0</v>
      </c>
      <c r="C160" s="283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287">
        <v>0</v>
      </c>
    </row>
    <row r="161" spans="1:35" x14ac:dyDescent="0.45">
      <c r="A161" s="12" t="s">
        <v>272</v>
      </c>
      <c r="B161" s="278">
        <v>0</v>
      </c>
      <c r="C161" s="283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287">
        <v>0</v>
      </c>
    </row>
    <row r="162" spans="1:35" x14ac:dyDescent="0.45">
      <c r="A162" s="12" t="s">
        <v>273</v>
      </c>
      <c r="B162" s="278">
        <v>0</v>
      </c>
      <c r="C162" s="283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287">
        <v>0</v>
      </c>
    </row>
    <row r="163" spans="1:35" x14ac:dyDescent="0.45">
      <c r="A163" s="12" t="s">
        <v>274</v>
      </c>
      <c r="B163" s="278">
        <v>0</v>
      </c>
      <c r="C163" s="283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287">
        <v>0</v>
      </c>
    </row>
    <row r="164" spans="1:35" x14ac:dyDescent="0.45">
      <c r="A164" s="12" t="s">
        <v>275</v>
      </c>
      <c r="B164" s="278">
        <v>0</v>
      </c>
      <c r="C164" s="283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287">
        <v>0</v>
      </c>
    </row>
    <row r="165" spans="1:35" x14ac:dyDescent="0.45">
      <c r="A165" s="12" t="s">
        <v>276</v>
      </c>
      <c r="B165" s="278">
        <v>0</v>
      </c>
      <c r="C165" s="283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287">
        <v>0</v>
      </c>
    </row>
    <row r="166" spans="1:35" x14ac:dyDescent="0.45">
      <c r="A166" s="12" t="s">
        <v>277</v>
      </c>
      <c r="B166" s="278">
        <f>B163</f>
        <v>0</v>
      </c>
      <c r="C166" s="283">
        <f t="shared" ref="C166:D166" si="127">C163</f>
        <v>0</v>
      </c>
      <c r="D166" s="11">
        <f t="shared" si="127"/>
        <v>0</v>
      </c>
      <c r="E166" s="11">
        <f t="shared" ref="E166:F166" si="128">E163</f>
        <v>0</v>
      </c>
      <c r="F166" s="11">
        <f t="shared" si="128"/>
        <v>0</v>
      </c>
      <c r="G166" s="11">
        <f t="shared" ref="G166:AI166" si="129">G163</f>
        <v>0</v>
      </c>
      <c r="H166" s="11">
        <f t="shared" si="129"/>
        <v>0</v>
      </c>
      <c r="I166" s="11">
        <f t="shared" si="129"/>
        <v>0</v>
      </c>
      <c r="J166" s="11">
        <f t="shared" si="129"/>
        <v>0</v>
      </c>
      <c r="K166" s="11">
        <f t="shared" si="129"/>
        <v>0</v>
      </c>
      <c r="L166" s="11">
        <f t="shared" si="129"/>
        <v>0</v>
      </c>
      <c r="M166" s="11">
        <f t="shared" si="129"/>
        <v>0</v>
      </c>
      <c r="N166" s="11">
        <f t="shared" si="129"/>
        <v>0</v>
      </c>
      <c r="O166" s="11">
        <f t="shared" si="129"/>
        <v>0</v>
      </c>
      <c r="P166" s="11">
        <f t="shared" si="129"/>
        <v>0</v>
      </c>
      <c r="Q166" s="11">
        <f t="shared" si="129"/>
        <v>0</v>
      </c>
      <c r="R166" s="11">
        <f t="shared" si="129"/>
        <v>0</v>
      </c>
      <c r="S166" s="11">
        <f t="shared" si="129"/>
        <v>0</v>
      </c>
      <c r="T166" s="11">
        <f t="shared" si="129"/>
        <v>0</v>
      </c>
      <c r="U166" s="11">
        <f t="shared" si="129"/>
        <v>0</v>
      </c>
      <c r="V166" s="11">
        <f t="shared" si="129"/>
        <v>0</v>
      </c>
      <c r="W166" s="11">
        <f t="shared" si="129"/>
        <v>0</v>
      </c>
      <c r="X166" s="11">
        <f t="shared" si="129"/>
        <v>0</v>
      </c>
      <c r="Y166" s="11">
        <f t="shared" si="129"/>
        <v>0</v>
      </c>
      <c r="Z166" s="11">
        <f t="shared" si="129"/>
        <v>0</v>
      </c>
      <c r="AA166" s="11">
        <f t="shared" si="129"/>
        <v>0</v>
      </c>
      <c r="AB166" s="11">
        <f t="shared" si="129"/>
        <v>0</v>
      </c>
      <c r="AC166" s="11">
        <f t="shared" si="129"/>
        <v>0</v>
      </c>
      <c r="AD166" s="11">
        <f t="shared" si="129"/>
        <v>0</v>
      </c>
      <c r="AE166" s="11">
        <f t="shared" si="129"/>
        <v>0</v>
      </c>
      <c r="AF166" s="11">
        <f t="shared" si="129"/>
        <v>0</v>
      </c>
      <c r="AG166" s="11">
        <f t="shared" si="129"/>
        <v>0</v>
      </c>
      <c r="AH166" s="11">
        <f t="shared" si="129"/>
        <v>0</v>
      </c>
      <c r="AI166" s="287">
        <f t="shared" si="129"/>
        <v>0</v>
      </c>
    </row>
    <row r="167" spans="1:35" s="274" customFormat="1" x14ac:dyDescent="0.45">
      <c r="A167" s="274" t="s">
        <v>1225</v>
      </c>
      <c r="B167" s="280"/>
      <c r="C167" s="285"/>
      <c r="AI167" s="280"/>
    </row>
    <row r="168" spans="1:35" x14ac:dyDescent="0.45">
      <c r="A168" s="12" t="s">
        <v>269</v>
      </c>
      <c r="B168" s="281">
        <v>2017</v>
      </c>
      <c r="C168" s="286">
        <v>2018</v>
      </c>
      <c r="D168" s="12">
        <v>2019</v>
      </c>
      <c r="E168" s="12">
        <v>2020</v>
      </c>
      <c r="F168" s="12">
        <v>2021</v>
      </c>
      <c r="G168" s="12">
        <v>2022</v>
      </c>
      <c r="H168" s="12">
        <v>2023</v>
      </c>
      <c r="I168" s="12">
        <v>2024</v>
      </c>
      <c r="J168" s="12">
        <v>2025</v>
      </c>
      <c r="K168" s="12">
        <v>2026</v>
      </c>
      <c r="L168" s="12">
        <v>2027</v>
      </c>
      <c r="M168" s="12">
        <v>2028</v>
      </c>
      <c r="N168" s="12">
        <v>2029</v>
      </c>
      <c r="O168" s="12">
        <v>2030</v>
      </c>
      <c r="P168" s="12">
        <v>2031</v>
      </c>
      <c r="Q168" s="12">
        <v>2032</v>
      </c>
      <c r="R168" s="12">
        <v>2033</v>
      </c>
      <c r="S168" s="12">
        <v>2034</v>
      </c>
      <c r="T168" s="12">
        <v>2035</v>
      </c>
      <c r="U168" s="12">
        <v>2036</v>
      </c>
      <c r="V168" s="12">
        <v>2037</v>
      </c>
      <c r="W168" s="12">
        <v>2038</v>
      </c>
      <c r="X168" s="12">
        <v>2039</v>
      </c>
      <c r="Y168" s="12">
        <v>2040</v>
      </c>
      <c r="Z168" s="12">
        <v>2041</v>
      </c>
      <c r="AA168" s="12">
        <v>2042</v>
      </c>
      <c r="AB168" s="12">
        <v>2043</v>
      </c>
      <c r="AC168" s="12">
        <v>2044</v>
      </c>
      <c r="AD168" s="12">
        <v>2045</v>
      </c>
      <c r="AE168" s="12">
        <v>2046</v>
      </c>
      <c r="AF168" s="12">
        <v>2047</v>
      </c>
      <c r="AG168" s="12">
        <v>2048</v>
      </c>
      <c r="AH168" s="12">
        <v>2049</v>
      </c>
      <c r="AI168" s="281">
        <v>2050</v>
      </c>
    </row>
    <row r="169" spans="1:35" x14ac:dyDescent="0.45">
      <c r="A169" s="12" t="s">
        <v>270</v>
      </c>
      <c r="B169" s="278">
        <v>0</v>
      </c>
      <c r="C169" s="283">
        <f>B169</f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287">
        <v>0</v>
      </c>
    </row>
    <row r="170" spans="1:35" x14ac:dyDescent="0.45">
      <c r="A170" s="12" t="s">
        <v>271</v>
      </c>
      <c r="B170" s="277">
        <f>'Start Year Prices'!$C$14</f>
        <v>8.8957746271921723E-6</v>
      </c>
      <c r="C170" s="282">
        <f t="shared" ref="C170:C176" si="130">B170</f>
        <v>8.8957746271921723E-6</v>
      </c>
      <c r="D170" s="4">
        <f>$B170*('AEO Table 12'!C$18/'AEO Table 12'!$D$18)</f>
        <v>1.0373329909650472E-5</v>
      </c>
      <c r="E170" s="4">
        <f>$B170*('AEO Table 12'!D$18/'AEO Table 12'!$D$18)</f>
        <v>8.8957746271921723E-6</v>
      </c>
      <c r="F170" s="4">
        <f>$B170*('AEO Table 12'!E$18/'AEO Table 12'!$D$18)</f>
        <v>1.0717234355596992E-5</v>
      </c>
      <c r="G170" s="4">
        <f>$B170*('AEO Table 12'!F$18/'AEO Table 12'!$D$18)</f>
        <v>1.1087573843990533E-5</v>
      </c>
      <c r="H170" s="4">
        <f>$B170*('AEO Table 12'!G$18/'AEO Table 12'!$D$18)</f>
        <v>1.12678574417941E-5</v>
      </c>
      <c r="I170" s="4">
        <f>$B170*('AEO Table 12'!H$18/'AEO Table 12'!$D$18)</f>
        <v>1.1737240714740016E-5</v>
      </c>
      <c r="J170" s="4">
        <f>$B170*('AEO Table 12'!I$18/'AEO Table 12'!$D$18)</f>
        <v>1.2022972461165677E-5</v>
      </c>
      <c r="K170" s="4">
        <f>$B170*('AEO Table 12'!J$18/'AEO Table 12'!$D$18)</f>
        <v>1.2046035371837928E-5</v>
      </c>
      <c r="L170" s="4">
        <f>$B170*('AEO Table 12'!K$18/'AEO Table 12'!$D$18)</f>
        <v>1.2484459467163788E-5</v>
      </c>
      <c r="M170" s="4">
        <f>$B170*('AEO Table 12'!L$18/'AEO Table 12'!$D$18)</f>
        <v>1.2389000891156867E-5</v>
      </c>
      <c r="N170" s="4">
        <f>$B170*('AEO Table 12'!M$18/'AEO Table 12'!$D$18)</f>
        <v>1.2667184493489051E-5</v>
      </c>
      <c r="O170" s="4">
        <f>$B170*('AEO Table 12'!N$18/'AEO Table 12'!$D$18)</f>
        <v>1.2866473954464097E-5</v>
      </c>
      <c r="P170" s="4">
        <f>$B170*('AEO Table 12'!O$18/'AEO Table 12'!$D$18)</f>
        <v>1.3168320042841267E-5</v>
      </c>
      <c r="Q170" s="4">
        <f>$B170*('AEO Table 12'!P$18/'AEO Table 12'!$D$18)</f>
        <v>1.3237737750152759E-5</v>
      </c>
      <c r="R170" s="4">
        <f>$B170*('AEO Table 12'!Q$18/'AEO Table 12'!$D$18)</f>
        <v>1.3959555595159772E-5</v>
      </c>
      <c r="S170" s="4">
        <f>$B170*('AEO Table 12'!R$18/'AEO Table 12'!$D$18)</f>
        <v>1.3863593565891079E-5</v>
      </c>
      <c r="T170" s="4">
        <f>$B170*('AEO Table 12'!S$18/'AEO Table 12'!$D$18)</f>
        <v>1.4102889926607285E-5</v>
      </c>
      <c r="U170" s="4">
        <f>$B170*('AEO Table 12'!T$18/'AEO Table 12'!$D$18)</f>
        <v>1.4663942992810087E-5</v>
      </c>
      <c r="V170" s="4">
        <f>$B170*('AEO Table 12'!U$18/'AEO Table 12'!$D$18)</f>
        <v>1.4843006607319426E-5</v>
      </c>
      <c r="W170" s="4">
        <f>$B170*('AEO Table 12'!V$18/'AEO Table 12'!$D$18)</f>
        <v>1.5101194434930575E-5</v>
      </c>
      <c r="X170" s="4">
        <f>$B170*('AEO Table 12'!W$18/'AEO Table 12'!$D$18)</f>
        <v>1.5364052956522726E-5</v>
      </c>
      <c r="Y170" s="4">
        <f>$B170*('AEO Table 12'!X$18/'AEO Table 12'!$D$18)</f>
        <v>1.5783370863508057E-5</v>
      </c>
      <c r="Z170" s="4">
        <f>$B170*('AEO Table 12'!Y$18/'AEO Table 12'!$D$18)</f>
        <v>1.5958316029320272E-5</v>
      </c>
      <c r="AA170" s="4">
        <f>$B170*('AEO Table 12'!Z$18/'AEO Table 12'!$D$18)</f>
        <v>1.6390160876811785E-5</v>
      </c>
      <c r="AB170" s="4">
        <f>$B170*('AEO Table 12'!AA$18/'AEO Table 12'!$D$18)</f>
        <v>1.6547367675577256E-5</v>
      </c>
      <c r="AC170" s="4">
        <f>$B170*('AEO Table 12'!AB$18/'AEO Table 12'!$D$18)</f>
        <v>1.676363438460257E-5</v>
      </c>
      <c r="AD170" s="4">
        <f>$B170*('AEO Table 12'!AC$18/'AEO Table 12'!$D$18)</f>
        <v>1.714945501511022E-5</v>
      </c>
      <c r="AE170" s="4">
        <f>$B170*('AEO Table 12'!AD$18/'AEO Table 12'!$D$18)</f>
        <v>1.732014230034192E-5</v>
      </c>
      <c r="AF170" s="4">
        <f>$B170*('AEO Table 12'!AE$18/'AEO Table 12'!$D$18)</f>
        <v>1.7693741351650253E-5</v>
      </c>
      <c r="AG170" s="4">
        <f>$B170*('AEO Table 12'!AF$18/'AEO Table 12'!$D$18)</f>
        <v>1.7926298017358313E-5</v>
      </c>
      <c r="AH170" s="4">
        <f>$B170*('AEO Table 12'!AG$18/'AEO Table 12'!$D$18)</f>
        <v>1.8168497229277161E-5</v>
      </c>
      <c r="AI170" s="288">
        <f>$B170*('AEO Table 12'!AH$18/'AEO Table 12'!$D$18)</f>
        <v>1.8359001750632166E-5</v>
      </c>
    </row>
    <row r="171" spans="1:35" x14ac:dyDescent="0.45">
      <c r="A171" s="12" t="s">
        <v>272</v>
      </c>
      <c r="B171" s="278">
        <v>0</v>
      </c>
      <c r="C171" s="283">
        <f t="shared" si="130"/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287">
        <v>0</v>
      </c>
    </row>
    <row r="172" spans="1:35" x14ac:dyDescent="0.45">
      <c r="A172" s="12" t="s">
        <v>273</v>
      </c>
      <c r="B172" s="278">
        <v>0</v>
      </c>
      <c r="C172" s="283">
        <f t="shared" si="130"/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287">
        <v>0</v>
      </c>
    </row>
    <row r="173" spans="1:35" x14ac:dyDescent="0.45">
      <c r="A173" s="12" t="s">
        <v>274</v>
      </c>
      <c r="B173" s="277">
        <f>'Start Year Prices'!$F$14</f>
        <v>8.8957746271921723E-6</v>
      </c>
      <c r="C173" s="282">
        <f t="shared" si="130"/>
        <v>8.8957746271921723E-6</v>
      </c>
      <c r="D173" s="4">
        <f>$B170*('AEO Table 12'!C$18/'AEO Table 12'!$D$18)</f>
        <v>1.0373329909650472E-5</v>
      </c>
      <c r="E173" s="4">
        <f>$B170*('AEO Table 12'!D$18/'AEO Table 12'!$D$18)</f>
        <v>8.8957746271921723E-6</v>
      </c>
      <c r="F173" s="4">
        <f>$B170*('AEO Table 12'!E$18/'AEO Table 12'!$D$18)</f>
        <v>1.0717234355596992E-5</v>
      </c>
      <c r="G173" s="4">
        <f>$B170*('AEO Table 12'!F$18/'AEO Table 12'!$D$18)</f>
        <v>1.1087573843990533E-5</v>
      </c>
      <c r="H173" s="4">
        <f>$B170*('AEO Table 12'!G$18/'AEO Table 12'!$D$18)</f>
        <v>1.12678574417941E-5</v>
      </c>
      <c r="I173" s="4">
        <f>$B170*('AEO Table 12'!H$18/'AEO Table 12'!$D$18)</f>
        <v>1.1737240714740016E-5</v>
      </c>
      <c r="J173" s="4">
        <f>$B170*('AEO Table 12'!I$18/'AEO Table 12'!$D$18)</f>
        <v>1.2022972461165677E-5</v>
      </c>
      <c r="K173" s="4">
        <f>$B170*('AEO Table 12'!J$18/'AEO Table 12'!$D$18)</f>
        <v>1.2046035371837928E-5</v>
      </c>
      <c r="L173" s="4">
        <f>$B170*('AEO Table 12'!K$18/'AEO Table 12'!$D$18)</f>
        <v>1.2484459467163788E-5</v>
      </c>
      <c r="M173" s="4">
        <f>$B170*('AEO Table 12'!L$18/'AEO Table 12'!$D$18)</f>
        <v>1.2389000891156867E-5</v>
      </c>
      <c r="N173" s="4">
        <f>$B170*('AEO Table 12'!M$18/'AEO Table 12'!$D$18)</f>
        <v>1.2667184493489051E-5</v>
      </c>
      <c r="O173" s="4">
        <f>$B170*('AEO Table 12'!N$18/'AEO Table 12'!$D$18)</f>
        <v>1.2866473954464097E-5</v>
      </c>
      <c r="P173" s="4">
        <f>$B170*('AEO Table 12'!O$18/'AEO Table 12'!$D$18)</f>
        <v>1.3168320042841267E-5</v>
      </c>
      <c r="Q173" s="4">
        <f>$B170*('AEO Table 12'!P$18/'AEO Table 12'!$D$18)</f>
        <v>1.3237737750152759E-5</v>
      </c>
      <c r="R173" s="4">
        <f>$B170*('AEO Table 12'!Q$18/'AEO Table 12'!$D$18)</f>
        <v>1.3959555595159772E-5</v>
      </c>
      <c r="S173" s="4">
        <f>$B170*('AEO Table 12'!R$18/'AEO Table 12'!$D$18)</f>
        <v>1.3863593565891079E-5</v>
      </c>
      <c r="T173" s="4">
        <f>$B170*('AEO Table 12'!S$18/'AEO Table 12'!$D$18)</f>
        <v>1.4102889926607285E-5</v>
      </c>
      <c r="U173" s="4">
        <f>$B170*('AEO Table 12'!T$18/'AEO Table 12'!$D$18)</f>
        <v>1.4663942992810087E-5</v>
      </c>
      <c r="V173" s="4">
        <f>$B170*('AEO Table 12'!U$18/'AEO Table 12'!$D$18)</f>
        <v>1.4843006607319426E-5</v>
      </c>
      <c r="W173" s="4">
        <f>$B170*('AEO Table 12'!V$18/'AEO Table 12'!$D$18)</f>
        <v>1.5101194434930575E-5</v>
      </c>
      <c r="X173" s="4">
        <f>$B170*('AEO Table 12'!W$18/'AEO Table 12'!$D$18)</f>
        <v>1.5364052956522726E-5</v>
      </c>
      <c r="Y173" s="4">
        <f>$B170*('AEO Table 12'!X$18/'AEO Table 12'!$D$18)</f>
        <v>1.5783370863508057E-5</v>
      </c>
      <c r="Z173" s="4">
        <f>$B170*('AEO Table 12'!Y$18/'AEO Table 12'!$D$18)</f>
        <v>1.5958316029320272E-5</v>
      </c>
      <c r="AA173" s="4">
        <f>$B170*('AEO Table 12'!Z$18/'AEO Table 12'!$D$18)</f>
        <v>1.6390160876811785E-5</v>
      </c>
      <c r="AB173" s="4">
        <f>$B170*('AEO Table 12'!AA$18/'AEO Table 12'!$D$18)</f>
        <v>1.6547367675577256E-5</v>
      </c>
      <c r="AC173" s="4">
        <f>$B170*('AEO Table 12'!AB$18/'AEO Table 12'!$D$18)</f>
        <v>1.676363438460257E-5</v>
      </c>
      <c r="AD173" s="4">
        <f>$B170*('AEO Table 12'!AC$18/'AEO Table 12'!$D$18)</f>
        <v>1.714945501511022E-5</v>
      </c>
      <c r="AE173" s="4">
        <f>$B170*('AEO Table 12'!AD$18/'AEO Table 12'!$D$18)</f>
        <v>1.732014230034192E-5</v>
      </c>
      <c r="AF173" s="4">
        <f>$B170*('AEO Table 12'!AE$18/'AEO Table 12'!$D$18)</f>
        <v>1.7693741351650253E-5</v>
      </c>
      <c r="AG173" s="4">
        <f>$B170*('AEO Table 12'!AF$18/'AEO Table 12'!$D$18)</f>
        <v>1.7926298017358313E-5</v>
      </c>
      <c r="AH173" s="4">
        <f>$B170*('AEO Table 12'!AG$18/'AEO Table 12'!$D$18)</f>
        <v>1.8168497229277161E-5</v>
      </c>
      <c r="AI173" s="288">
        <f>$B170*('AEO Table 12'!AH$18/'AEO Table 12'!$D$18)</f>
        <v>1.8359001750632166E-5</v>
      </c>
    </row>
    <row r="174" spans="1:35" x14ac:dyDescent="0.45">
      <c r="A174" s="12" t="s">
        <v>275</v>
      </c>
      <c r="B174" s="278">
        <v>0</v>
      </c>
      <c r="C174" s="283">
        <f t="shared" si="130"/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287">
        <v>0</v>
      </c>
    </row>
    <row r="175" spans="1:35" x14ac:dyDescent="0.45">
      <c r="A175" s="12" t="s">
        <v>276</v>
      </c>
      <c r="B175" s="278">
        <v>0</v>
      </c>
      <c r="C175" s="283">
        <f t="shared" si="130"/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287">
        <v>0</v>
      </c>
    </row>
    <row r="176" spans="1:35" x14ac:dyDescent="0.45">
      <c r="A176" s="12" t="s">
        <v>277</v>
      </c>
      <c r="B176" s="277">
        <f>B173</f>
        <v>8.8957746271921723E-6</v>
      </c>
      <c r="C176" s="282">
        <f t="shared" si="130"/>
        <v>8.8957746271921723E-6</v>
      </c>
      <c r="D176" s="4">
        <f t="shared" ref="D176" si="131">D173</f>
        <v>1.0373329909650472E-5</v>
      </c>
      <c r="E176" s="4">
        <f t="shared" ref="E176:F176" si="132">E173</f>
        <v>8.8957746271921723E-6</v>
      </c>
      <c r="F176" s="4">
        <f t="shared" si="132"/>
        <v>1.0717234355596992E-5</v>
      </c>
      <c r="G176" s="4">
        <f t="shared" ref="G176:AI176" si="133">G173</f>
        <v>1.1087573843990533E-5</v>
      </c>
      <c r="H176" s="4">
        <f t="shared" si="133"/>
        <v>1.12678574417941E-5</v>
      </c>
      <c r="I176" s="4">
        <f t="shared" si="133"/>
        <v>1.1737240714740016E-5</v>
      </c>
      <c r="J176" s="4">
        <f t="shared" si="133"/>
        <v>1.2022972461165677E-5</v>
      </c>
      <c r="K176" s="4">
        <f t="shared" si="133"/>
        <v>1.2046035371837928E-5</v>
      </c>
      <c r="L176" s="4">
        <f t="shared" si="133"/>
        <v>1.2484459467163788E-5</v>
      </c>
      <c r="M176" s="4">
        <f t="shared" si="133"/>
        <v>1.2389000891156867E-5</v>
      </c>
      <c r="N176" s="4">
        <f t="shared" si="133"/>
        <v>1.2667184493489051E-5</v>
      </c>
      <c r="O176" s="4">
        <f t="shared" si="133"/>
        <v>1.2866473954464097E-5</v>
      </c>
      <c r="P176" s="4">
        <f t="shared" si="133"/>
        <v>1.3168320042841267E-5</v>
      </c>
      <c r="Q176" s="4">
        <f t="shared" si="133"/>
        <v>1.3237737750152759E-5</v>
      </c>
      <c r="R176" s="4">
        <f t="shared" si="133"/>
        <v>1.3959555595159772E-5</v>
      </c>
      <c r="S176" s="4">
        <f t="shared" si="133"/>
        <v>1.3863593565891079E-5</v>
      </c>
      <c r="T176" s="4">
        <f t="shared" si="133"/>
        <v>1.4102889926607285E-5</v>
      </c>
      <c r="U176" s="4">
        <f t="shared" si="133"/>
        <v>1.4663942992810087E-5</v>
      </c>
      <c r="V176" s="4">
        <f t="shared" si="133"/>
        <v>1.4843006607319426E-5</v>
      </c>
      <c r="W176" s="4">
        <f t="shared" si="133"/>
        <v>1.5101194434930575E-5</v>
      </c>
      <c r="X176" s="4">
        <f t="shared" si="133"/>
        <v>1.5364052956522726E-5</v>
      </c>
      <c r="Y176" s="4">
        <f t="shared" si="133"/>
        <v>1.5783370863508057E-5</v>
      </c>
      <c r="Z176" s="4">
        <f t="shared" si="133"/>
        <v>1.5958316029320272E-5</v>
      </c>
      <c r="AA176" s="4">
        <f t="shared" si="133"/>
        <v>1.6390160876811785E-5</v>
      </c>
      <c r="AB176" s="4">
        <f t="shared" si="133"/>
        <v>1.6547367675577256E-5</v>
      </c>
      <c r="AC176" s="4">
        <f t="shared" si="133"/>
        <v>1.676363438460257E-5</v>
      </c>
      <c r="AD176" s="4">
        <f t="shared" si="133"/>
        <v>1.714945501511022E-5</v>
      </c>
      <c r="AE176" s="4">
        <f t="shared" si="133"/>
        <v>1.732014230034192E-5</v>
      </c>
      <c r="AF176" s="4">
        <f t="shared" si="133"/>
        <v>1.7693741351650253E-5</v>
      </c>
      <c r="AG176" s="4">
        <f t="shared" si="133"/>
        <v>1.7926298017358313E-5</v>
      </c>
      <c r="AH176" s="4">
        <f t="shared" si="133"/>
        <v>1.8168497229277161E-5</v>
      </c>
      <c r="AI176" s="288">
        <f t="shared" si="133"/>
        <v>1.8359001750632166E-5</v>
      </c>
    </row>
    <row r="177" spans="1:35" s="274" customFormat="1" x14ac:dyDescent="0.45">
      <c r="A177" s="274" t="s">
        <v>1226</v>
      </c>
      <c r="B177" s="280"/>
      <c r="C177" s="285"/>
      <c r="AI177" s="280"/>
    </row>
    <row r="178" spans="1:35" x14ac:dyDescent="0.45">
      <c r="A178" s="12" t="s">
        <v>269</v>
      </c>
      <c r="B178" s="281">
        <v>2017</v>
      </c>
      <c r="C178" s="286">
        <v>2018</v>
      </c>
      <c r="D178" s="12">
        <v>2019</v>
      </c>
      <c r="E178" s="12">
        <v>2020</v>
      </c>
      <c r="F178" s="12">
        <v>2021</v>
      </c>
      <c r="G178" s="12">
        <v>2022</v>
      </c>
      <c r="H178" s="12">
        <v>2023</v>
      </c>
      <c r="I178" s="12">
        <v>2024</v>
      </c>
      <c r="J178" s="12">
        <v>2025</v>
      </c>
      <c r="K178" s="12">
        <v>2026</v>
      </c>
      <c r="L178" s="12">
        <v>2027</v>
      </c>
      <c r="M178" s="12">
        <v>2028</v>
      </c>
      <c r="N178" s="12">
        <v>2029</v>
      </c>
      <c r="O178" s="12">
        <v>2030</v>
      </c>
      <c r="P178" s="12">
        <v>2031</v>
      </c>
      <c r="Q178" s="12">
        <v>2032</v>
      </c>
      <c r="R178" s="12">
        <v>2033</v>
      </c>
      <c r="S178" s="12">
        <v>2034</v>
      </c>
      <c r="T178" s="12">
        <v>2035</v>
      </c>
      <c r="U178" s="12">
        <v>2036</v>
      </c>
      <c r="V178" s="12">
        <v>2037</v>
      </c>
      <c r="W178" s="12">
        <v>2038</v>
      </c>
      <c r="X178" s="12">
        <v>2039</v>
      </c>
      <c r="Y178" s="12">
        <v>2040</v>
      </c>
      <c r="Z178" s="12">
        <v>2041</v>
      </c>
      <c r="AA178" s="12">
        <v>2042</v>
      </c>
      <c r="AB178" s="12">
        <v>2043</v>
      </c>
      <c r="AC178" s="12">
        <v>2044</v>
      </c>
      <c r="AD178" s="12">
        <v>2045</v>
      </c>
      <c r="AE178" s="12">
        <v>2046</v>
      </c>
      <c r="AF178" s="12">
        <v>2047</v>
      </c>
      <c r="AG178" s="12">
        <v>2048</v>
      </c>
      <c r="AH178" s="12">
        <v>2049</v>
      </c>
      <c r="AI178" s="281">
        <v>2050</v>
      </c>
    </row>
    <row r="179" spans="1:35" x14ac:dyDescent="0.45">
      <c r="A179" s="12" t="s">
        <v>270</v>
      </c>
      <c r="B179" s="278">
        <v>0</v>
      </c>
      <c r="C179" s="283">
        <f>B179</f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287">
        <v>0</v>
      </c>
    </row>
    <row r="180" spans="1:35" x14ac:dyDescent="0.45">
      <c r="A180" s="12" t="s">
        <v>271</v>
      </c>
      <c r="B180" s="277">
        <f>'Start Year Prices'!$C$15</f>
        <v>1.7309999999999999E-5</v>
      </c>
      <c r="C180" s="282">
        <f t="shared" ref="C180:C186" si="134">B180</f>
        <v>1.7309999999999999E-5</v>
      </c>
      <c r="D180" s="4">
        <f>$B180*('AEO Table 3'!C$50/'AEO Table 3'!$D$50)</f>
        <v>1.8583896103896105E-5</v>
      </c>
      <c r="E180" s="4">
        <f>$B180*('AEO Table 3'!D$50/'AEO Table 3'!$D$50)</f>
        <v>1.7309999999999999E-5</v>
      </c>
      <c r="F180" s="4">
        <f>$B180*('AEO Table 3'!E$50/'AEO Table 3'!$D$50)</f>
        <v>2.0022649350649347E-5</v>
      </c>
      <c r="G180" s="4">
        <f>$B180*('AEO Table 3'!F$50/'AEO Table 3'!$D$50)</f>
        <v>2.0067610389610387E-5</v>
      </c>
      <c r="H180" s="4">
        <f>$B180*('AEO Table 3'!G$50/'AEO Table 3'!$D$50)</f>
        <v>1.9962701298701297E-5</v>
      </c>
      <c r="I180" s="4">
        <f>$B180*('AEO Table 3'!H$50/'AEO Table 3'!$D$50)</f>
        <v>2.0127558441558437E-5</v>
      </c>
      <c r="J180" s="4">
        <f>$B180*('AEO Table 3'!I$50/'AEO Table 3'!$D$50)</f>
        <v>2.0382337662337658E-5</v>
      </c>
      <c r="K180" s="4">
        <f>$B180*('AEO Table 3'!J$50/'AEO Table 3'!$D$50)</f>
        <v>2.0562181818181815E-5</v>
      </c>
      <c r="L180" s="4">
        <f>$B180*('AEO Table 3'!K$50/'AEO Table 3'!$D$50)</f>
        <v>2.099680519480519E-5</v>
      </c>
      <c r="M180" s="4">
        <f>$B180*('AEO Table 3'!L$50/'AEO Table 3'!$D$50)</f>
        <v>2.1011792207792204E-5</v>
      </c>
      <c r="N180" s="4">
        <f>$B180*('AEO Table 3'!M$50/'AEO Table 3'!$D$50)</f>
        <v>2.1596285714285714E-5</v>
      </c>
      <c r="O180" s="4">
        <f>$B180*('AEO Table 3'!N$50/'AEO Table 3'!$D$50)</f>
        <v>2.1911012987012982E-5</v>
      </c>
      <c r="P180" s="4">
        <f>$B180*('AEO Table 3'!O$50/'AEO Table 3'!$D$50)</f>
        <v>2.2315662337662335E-5</v>
      </c>
      <c r="Q180" s="4">
        <f>$B180*('AEO Table 3'!P$50/'AEO Table 3'!$D$50)</f>
        <v>2.2525480519480514E-5</v>
      </c>
      <c r="R180" s="4">
        <f>$B180*('AEO Table 3'!Q$50/'AEO Table 3'!$D$50)</f>
        <v>2.291514285714285E-5</v>
      </c>
      <c r="S180" s="4">
        <f>$B180*('AEO Table 3'!R$50/'AEO Table 3'!$D$50)</f>
        <v>2.3169922077922074E-5</v>
      </c>
      <c r="T180" s="4">
        <f>$B180*('AEO Table 3'!S$50/'AEO Table 3'!$D$50)</f>
        <v>2.3484649350649346E-5</v>
      </c>
      <c r="U180" s="4">
        <f>$B180*('AEO Table 3'!T$50/'AEO Table 3'!$D$50)</f>
        <v>2.3754415584415581E-5</v>
      </c>
      <c r="V180" s="4">
        <f>$B180*('AEO Table 3'!U$50/'AEO Table 3'!$D$50)</f>
        <v>2.4039168831168828E-5</v>
      </c>
      <c r="W180" s="4">
        <f>$B180*('AEO Table 3'!V$50/'AEO Table 3'!$D$50)</f>
        <v>2.4293948051948052E-5</v>
      </c>
      <c r="X180" s="4">
        <f>$B180*('AEO Table 3'!W$50/'AEO Table 3'!$D$50)</f>
        <v>2.4638649350649349E-5</v>
      </c>
      <c r="Y180" s="4">
        <f>$B180*('AEO Table 3'!X$50/'AEO Table 3'!$D$50)</f>
        <v>2.4953376623376617E-5</v>
      </c>
      <c r="Z180" s="4">
        <f>$B180*('AEO Table 3'!Y$50/'AEO Table 3'!$D$50)</f>
        <v>2.5118233766233766E-5</v>
      </c>
      <c r="AA180" s="4">
        <f>$B180*('AEO Table 3'!Z$50/'AEO Table 3'!$D$50)</f>
        <v>2.5373012987012984E-5</v>
      </c>
      <c r="AB180" s="4">
        <f>$B180*('AEO Table 3'!AA$50/'AEO Table 3'!$D$50)</f>
        <v>2.5432961038961034E-5</v>
      </c>
      <c r="AC180" s="4">
        <f>$B180*('AEO Table 3'!AB$50/'AEO Table 3'!$D$50)</f>
        <v>2.5402987012987009E-5</v>
      </c>
      <c r="AD180" s="4">
        <f>$B180*('AEO Table 3'!AC$50/'AEO Table 3'!$D$50)</f>
        <v>2.5238129870129866E-5</v>
      </c>
      <c r="AE180" s="4">
        <f>$B180*('AEO Table 3'!AD$50/'AEO Table 3'!$D$50)</f>
        <v>2.5627792207792205E-5</v>
      </c>
      <c r="AF180" s="4">
        <f>$B180*('AEO Table 3'!AE$50/'AEO Table 3'!$D$50)</f>
        <v>2.5852597402597398E-5</v>
      </c>
      <c r="AG180" s="4">
        <f>$B180*('AEO Table 3'!AF$50/'AEO Table 3'!$D$50)</f>
        <v>2.6212285714285709E-5</v>
      </c>
      <c r="AH180" s="4">
        <f>$B180*('AEO Table 3'!AG$50/'AEO Table 3'!$D$50)</f>
        <v>2.6556987012987005E-5</v>
      </c>
      <c r="AI180" s="288">
        <f>$B180*('AEO Table 3'!AH$50/'AEO Table 3'!$D$50)</f>
        <v>2.693166233766233E-5</v>
      </c>
    </row>
    <row r="181" spans="1:35" x14ac:dyDescent="0.45">
      <c r="A181" s="12" t="s">
        <v>272</v>
      </c>
      <c r="B181" s="278">
        <v>0</v>
      </c>
      <c r="C181" s="283">
        <f t="shared" si="134"/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287">
        <v>0</v>
      </c>
    </row>
    <row r="182" spans="1:35" x14ac:dyDescent="0.45">
      <c r="A182" s="12" t="s">
        <v>273</v>
      </c>
      <c r="B182" s="278">
        <v>0</v>
      </c>
      <c r="C182" s="283">
        <f t="shared" si="134"/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287">
        <v>0</v>
      </c>
    </row>
    <row r="183" spans="1:35" x14ac:dyDescent="0.45">
      <c r="A183" s="12" t="s">
        <v>274</v>
      </c>
      <c r="B183" s="277">
        <f>'Start Year Prices'!$F$15</f>
        <v>1.7309999999999999E-5</v>
      </c>
      <c r="C183" s="282">
        <f t="shared" si="134"/>
        <v>1.7309999999999999E-5</v>
      </c>
      <c r="D183" s="4">
        <f>$B180*('AEO Table 3'!C$31/'AEO Table 3'!$D$31)</f>
        <v>3.0985856353591157E-5</v>
      </c>
      <c r="E183" s="4">
        <f>$B180*('AEO Table 3'!D$31/'AEO Table 3'!$D$31)</f>
        <v>1.7309999999999999E-5</v>
      </c>
      <c r="F183" s="4">
        <f>$B180*('AEO Table 3'!E$31/'AEO Table 3'!$D$31)</f>
        <v>2.5199917127071821E-5</v>
      </c>
      <c r="G183" s="4">
        <f>$B180*('AEO Table 3'!F$31/'AEO Table 3'!$D$31)</f>
        <v>3.3376740331491709E-5</v>
      </c>
      <c r="H183" s="4">
        <f>$B180*('AEO Table 3'!G$31/'AEO Table 3'!$D$31)</f>
        <v>4.0931933701657459E-5</v>
      </c>
      <c r="I183" s="4">
        <f>$B180*('AEO Table 3'!H$31/'AEO Table 3'!$D$31)</f>
        <v>4.9347845303867397E-5</v>
      </c>
      <c r="J183" s="4">
        <f>$B180*('AEO Table 3'!I$31/'AEO Table 3'!$D$31)</f>
        <v>5.7476850828729272E-5</v>
      </c>
      <c r="K183" s="4">
        <f>$B180*('AEO Table 3'!J$31/'AEO Table 3'!$D$31)</f>
        <v>5.7333397790055244E-5</v>
      </c>
      <c r="L183" s="4">
        <f>$B180*('AEO Table 3'!K$31/'AEO Table 3'!$D$31)</f>
        <v>5.9533011049723745E-5</v>
      </c>
      <c r="M183" s="4">
        <f>$B180*('AEO Table 3'!L$31/'AEO Table 3'!$D$31)</f>
        <v>5.876792817679557E-5</v>
      </c>
      <c r="N183" s="4">
        <f>$B180*('AEO Table 3'!M$31/'AEO Table 3'!$D$31)</f>
        <v>6.0919723756906068E-5</v>
      </c>
      <c r="O183" s="4">
        <f>$B180*('AEO Table 3'!N$31/'AEO Table 3'!$D$31)</f>
        <v>6.1876077348066295E-5</v>
      </c>
      <c r="P183" s="4">
        <f>$B180*('AEO Table 3'!O$31/'AEO Table 3'!$D$31)</f>
        <v>6.3501878453038664E-5</v>
      </c>
      <c r="Q183" s="4">
        <f>$B180*('AEO Table 3'!P$31/'AEO Table 3'!$D$31)</f>
        <v>6.3884419889502752E-5</v>
      </c>
      <c r="R183" s="4">
        <f>$B180*('AEO Table 3'!Q$31/'AEO Table 3'!$D$31)</f>
        <v>6.5032044198895015E-5</v>
      </c>
      <c r="S183" s="4">
        <f>$B180*('AEO Table 3'!R$31/'AEO Table 3'!$D$31)</f>
        <v>6.5366767955801094E-5</v>
      </c>
      <c r="T183" s="4">
        <f>$B180*('AEO Table 3'!S$31/'AEO Table 3'!$D$31)</f>
        <v>6.6514392265193357E-5</v>
      </c>
      <c r="U183" s="4">
        <f>$B180*('AEO Table 3'!T$31/'AEO Table 3'!$D$31)</f>
        <v>6.7614198895027611E-5</v>
      </c>
      <c r="V183" s="4">
        <f>$B180*('AEO Table 3'!U$31/'AEO Table 3'!$D$31)</f>
        <v>6.8570552486187837E-5</v>
      </c>
      <c r="W183" s="4">
        <f>$B180*('AEO Table 3'!V$31/'AEO Table 3'!$D$31)</f>
        <v>6.9479088397790041E-5</v>
      </c>
      <c r="X183" s="4">
        <f>$B180*('AEO Table 3'!W$31/'AEO Table 3'!$D$31)</f>
        <v>7.0913618784530373E-5</v>
      </c>
      <c r="Y183" s="4">
        <f>$B180*('AEO Table 3'!X$31/'AEO Table 3'!$D$31)</f>
        <v>7.2587237569060766E-5</v>
      </c>
      <c r="Z183" s="4">
        <f>$B180*('AEO Table 3'!Y$31/'AEO Table 3'!$D$31)</f>
        <v>7.3973950276243089E-5</v>
      </c>
      <c r="AA183" s="4">
        <f>$B180*('AEO Table 3'!Z$31/'AEO Table 3'!$D$31)</f>
        <v>7.5073756906077343E-5</v>
      </c>
      <c r="AB183" s="4">
        <f>$B180*('AEO Table 3'!AA$31/'AEO Table 3'!$D$31)</f>
        <v>7.6077928176795578E-5</v>
      </c>
      <c r="AC183" s="4">
        <f>$B180*('AEO Table 3'!AB$31/'AEO Table 3'!$D$31)</f>
        <v>7.6843011049723754E-5</v>
      </c>
      <c r="AD183" s="4">
        <f>$B180*('AEO Table 3'!AC$31/'AEO Table 3'!$D$31)</f>
        <v>7.7225552486187828E-5</v>
      </c>
      <c r="AE183" s="4">
        <f>$B180*('AEO Table 3'!AD$31/'AEO Table 3'!$D$31)</f>
        <v>7.8803535911602202E-5</v>
      </c>
      <c r="AF183" s="4">
        <f>$B180*('AEO Table 3'!AE$31/'AEO Table 3'!$D$31)</f>
        <v>7.9042624309392262E-5</v>
      </c>
      <c r="AG183" s="4">
        <f>$B180*('AEO Table 3'!AF$31/'AEO Table 3'!$D$31)</f>
        <v>7.9807707182320438E-5</v>
      </c>
      <c r="AH183" s="4">
        <f>$B180*('AEO Table 3'!AG$31/'AEO Table 3'!$D$31)</f>
        <v>8.081187845303866E-5</v>
      </c>
      <c r="AI183" s="288">
        <f>$B180*('AEO Table 3'!AH$31/'AEO Table 3'!$D$31)</f>
        <v>8.2294226519337015E-5</v>
      </c>
    </row>
    <row r="184" spans="1:35" x14ac:dyDescent="0.45">
      <c r="A184" s="12" t="s">
        <v>275</v>
      </c>
      <c r="B184" s="278">
        <v>0</v>
      </c>
      <c r="C184" s="283">
        <f t="shared" si="134"/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287">
        <v>0</v>
      </c>
    </row>
    <row r="185" spans="1:35" x14ac:dyDescent="0.45">
      <c r="A185" s="12" t="s">
        <v>276</v>
      </c>
      <c r="B185" s="278">
        <v>0</v>
      </c>
      <c r="C185" s="283">
        <f t="shared" si="134"/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287">
        <v>0</v>
      </c>
    </row>
    <row r="186" spans="1:35" x14ac:dyDescent="0.45">
      <c r="A186" s="12" t="s">
        <v>277</v>
      </c>
      <c r="B186" s="277">
        <f>B183</f>
        <v>1.7309999999999999E-5</v>
      </c>
      <c r="C186" s="282">
        <f t="shared" si="134"/>
        <v>1.7309999999999999E-5</v>
      </c>
      <c r="D186" s="4">
        <f t="shared" ref="D186" si="135">D183</f>
        <v>3.0985856353591157E-5</v>
      </c>
      <c r="E186" s="4">
        <f t="shared" ref="E186:F186" si="136">E183</f>
        <v>1.7309999999999999E-5</v>
      </c>
      <c r="F186" s="4">
        <f t="shared" si="136"/>
        <v>2.5199917127071821E-5</v>
      </c>
      <c r="G186" s="4">
        <f t="shared" ref="G186:AI186" si="137">G183</f>
        <v>3.3376740331491709E-5</v>
      </c>
      <c r="H186" s="4">
        <f t="shared" si="137"/>
        <v>4.0931933701657459E-5</v>
      </c>
      <c r="I186" s="4">
        <f t="shared" si="137"/>
        <v>4.9347845303867397E-5</v>
      </c>
      <c r="J186" s="4">
        <f t="shared" si="137"/>
        <v>5.7476850828729272E-5</v>
      </c>
      <c r="K186" s="4">
        <f t="shared" si="137"/>
        <v>5.7333397790055244E-5</v>
      </c>
      <c r="L186" s="4">
        <f t="shared" si="137"/>
        <v>5.9533011049723745E-5</v>
      </c>
      <c r="M186" s="4">
        <f t="shared" si="137"/>
        <v>5.876792817679557E-5</v>
      </c>
      <c r="N186" s="4">
        <f t="shared" si="137"/>
        <v>6.0919723756906068E-5</v>
      </c>
      <c r="O186" s="4">
        <f t="shared" si="137"/>
        <v>6.1876077348066295E-5</v>
      </c>
      <c r="P186" s="4">
        <f t="shared" si="137"/>
        <v>6.3501878453038664E-5</v>
      </c>
      <c r="Q186" s="4">
        <f t="shared" si="137"/>
        <v>6.3884419889502752E-5</v>
      </c>
      <c r="R186" s="4">
        <f t="shared" si="137"/>
        <v>6.5032044198895015E-5</v>
      </c>
      <c r="S186" s="4">
        <f t="shared" si="137"/>
        <v>6.5366767955801094E-5</v>
      </c>
      <c r="T186" s="4">
        <f t="shared" si="137"/>
        <v>6.6514392265193357E-5</v>
      </c>
      <c r="U186" s="4">
        <f t="shared" si="137"/>
        <v>6.7614198895027611E-5</v>
      </c>
      <c r="V186" s="4">
        <f t="shared" si="137"/>
        <v>6.8570552486187837E-5</v>
      </c>
      <c r="W186" s="4">
        <f t="shared" si="137"/>
        <v>6.9479088397790041E-5</v>
      </c>
      <c r="X186" s="4">
        <f t="shared" si="137"/>
        <v>7.0913618784530373E-5</v>
      </c>
      <c r="Y186" s="4">
        <f t="shared" si="137"/>
        <v>7.2587237569060766E-5</v>
      </c>
      <c r="Z186" s="4">
        <f t="shared" si="137"/>
        <v>7.3973950276243089E-5</v>
      </c>
      <c r="AA186" s="4">
        <f t="shared" si="137"/>
        <v>7.5073756906077343E-5</v>
      </c>
      <c r="AB186" s="4">
        <f t="shared" si="137"/>
        <v>7.6077928176795578E-5</v>
      </c>
      <c r="AC186" s="4">
        <f t="shared" si="137"/>
        <v>7.6843011049723754E-5</v>
      </c>
      <c r="AD186" s="4">
        <f t="shared" si="137"/>
        <v>7.7225552486187828E-5</v>
      </c>
      <c r="AE186" s="4">
        <f t="shared" si="137"/>
        <v>7.8803535911602202E-5</v>
      </c>
      <c r="AF186" s="4">
        <f t="shared" si="137"/>
        <v>7.9042624309392262E-5</v>
      </c>
      <c r="AG186" s="4">
        <f t="shared" si="137"/>
        <v>7.9807707182320438E-5</v>
      </c>
      <c r="AH186" s="4">
        <f t="shared" si="137"/>
        <v>8.081187845303866E-5</v>
      </c>
      <c r="AI186" s="288">
        <f t="shared" si="137"/>
        <v>8.2294226519337015E-5</v>
      </c>
    </row>
    <row r="187" spans="1:35" s="274" customFormat="1" x14ac:dyDescent="0.45">
      <c r="A187" s="274" t="s">
        <v>1227</v>
      </c>
      <c r="B187" s="280"/>
      <c r="C187" s="285"/>
      <c r="AI187" s="280"/>
    </row>
    <row r="188" spans="1:35" x14ac:dyDescent="0.45">
      <c r="A188" s="12" t="s">
        <v>269</v>
      </c>
      <c r="B188" s="281">
        <v>2017</v>
      </c>
      <c r="C188" s="286">
        <v>2018</v>
      </c>
      <c r="D188" s="12">
        <v>2019</v>
      </c>
      <c r="E188" s="12">
        <v>2020</v>
      </c>
      <c r="F188" s="12">
        <v>2021</v>
      </c>
      <c r="G188" s="12">
        <v>2022</v>
      </c>
      <c r="H188" s="12">
        <v>2023</v>
      </c>
      <c r="I188" s="12">
        <v>2024</v>
      </c>
      <c r="J188" s="12">
        <v>2025</v>
      </c>
      <c r="K188" s="12">
        <v>2026</v>
      </c>
      <c r="L188" s="12">
        <v>2027</v>
      </c>
      <c r="M188" s="12">
        <v>2028</v>
      </c>
      <c r="N188" s="12">
        <v>2029</v>
      </c>
      <c r="O188" s="12">
        <v>2030</v>
      </c>
      <c r="P188" s="12">
        <v>2031</v>
      </c>
      <c r="Q188" s="12">
        <v>2032</v>
      </c>
      <c r="R188" s="12">
        <v>2033</v>
      </c>
      <c r="S188" s="12">
        <v>2034</v>
      </c>
      <c r="T188" s="12">
        <v>2035</v>
      </c>
      <c r="U188" s="12">
        <v>2036</v>
      </c>
      <c r="V188" s="12">
        <v>2037</v>
      </c>
      <c r="W188" s="12">
        <v>2038</v>
      </c>
      <c r="X188" s="12">
        <v>2039</v>
      </c>
      <c r="Y188" s="12">
        <v>2040</v>
      </c>
      <c r="Z188" s="12">
        <v>2041</v>
      </c>
      <c r="AA188" s="12">
        <v>2042</v>
      </c>
      <c r="AB188" s="12">
        <v>2043</v>
      </c>
      <c r="AC188" s="12">
        <v>2044</v>
      </c>
      <c r="AD188" s="12">
        <v>2045</v>
      </c>
      <c r="AE188" s="12">
        <v>2046</v>
      </c>
      <c r="AF188" s="12">
        <v>2047</v>
      </c>
      <c r="AG188" s="12">
        <v>2048</v>
      </c>
      <c r="AH188" s="12">
        <v>2049</v>
      </c>
      <c r="AI188" s="281">
        <v>2050</v>
      </c>
    </row>
    <row r="189" spans="1:35" x14ac:dyDescent="0.45">
      <c r="A189" s="12" t="s">
        <v>270</v>
      </c>
      <c r="B189" s="278">
        <v>0</v>
      </c>
      <c r="C189" s="283">
        <f>B189</f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287">
        <v>0</v>
      </c>
    </row>
    <row r="190" spans="1:35" x14ac:dyDescent="0.45">
      <c r="A190" s="12" t="s">
        <v>271</v>
      </c>
      <c r="B190" s="278">
        <v>0</v>
      </c>
      <c r="C190" s="283">
        <f t="shared" ref="C190:C196" si="138">B190</f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287">
        <v>0</v>
      </c>
    </row>
    <row r="191" spans="1:35" x14ac:dyDescent="0.45">
      <c r="A191" s="12" t="s">
        <v>272</v>
      </c>
      <c r="B191" s="277">
        <f>'Start Year Prices'!$D$16</f>
        <v>1.3668976745037843E-5</v>
      </c>
      <c r="C191" s="282">
        <f t="shared" si="138"/>
        <v>1.3668976745037843E-5</v>
      </c>
      <c r="D191" s="4">
        <f>$B191*('AEO Table 3'!C$16/'AEO Table 3'!$D$16)</f>
        <v>1.3843887821870081E-5</v>
      </c>
      <c r="E191" s="4">
        <f>$B191*('AEO Table 3'!D$16/'AEO Table 3'!$D$16)</f>
        <v>1.3668976745037843E-5</v>
      </c>
      <c r="F191" s="4">
        <f>$B191*('AEO Table 3'!E$16/'AEO Table 3'!$D$16)</f>
        <v>1.3908669702178314E-5</v>
      </c>
      <c r="G191" s="4">
        <f>$B191*('AEO Table 3'!F$16/'AEO Table 3'!$D$16)</f>
        <v>1.4368621052366791E-5</v>
      </c>
      <c r="H191" s="4">
        <f>$B191*('AEO Table 3'!G$16/'AEO Table 3'!$D$16)</f>
        <v>1.4822094214524445E-5</v>
      </c>
      <c r="I191" s="4">
        <f>$B191*('AEO Table 3'!H$16/'AEO Table 3'!$D$16)</f>
        <v>1.5320914692897863E-5</v>
      </c>
      <c r="J191" s="4">
        <f>$B191*('AEO Table 3'!I$16/'AEO Table 3'!$D$16)</f>
        <v>1.5955777119918579E-5</v>
      </c>
      <c r="K191" s="4">
        <f>$B191*('AEO Table 3'!J$16/'AEO Table 3'!$D$16)</f>
        <v>1.6642465051185885E-5</v>
      </c>
      <c r="L191" s="4">
        <f>$B191*('AEO Table 3'!K$16/'AEO Table 3'!$D$16)</f>
        <v>1.7193111033805891E-5</v>
      </c>
      <c r="M191" s="4">
        <f>$B191*('AEO Table 3'!L$16/'AEO Table 3'!$D$16)</f>
        <v>1.7614193255809428E-5</v>
      </c>
      <c r="N191" s="4">
        <f>$B191*('AEO Table 3'!M$16/'AEO Table 3'!$D$16)</f>
        <v>1.7912189905227313E-5</v>
      </c>
      <c r="O191" s="4">
        <f>$B191*('AEO Table 3'!N$16/'AEO Table 3'!$D$16)</f>
        <v>1.8164839238429437E-5</v>
      </c>
      <c r="P191" s="4">
        <f>$B191*('AEO Table 3'!O$16/'AEO Table 3'!$D$16)</f>
        <v>1.826201205889179E-5</v>
      </c>
      <c r="Q191" s="4">
        <f>$B191*('AEO Table 3'!P$16/'AEO Table 3'!$D$16)</f>
        <v>1.8365663067384969E-5</v>
      </c>
      <c r="R191" s="4">
        <f>$B191*('AEO Table 3'!Q$16/'AEO Table 3'!$D$16)</f>
        <v>1.8572965084371323E-5</v>
      </c>
      <c r="S191" s="4">
        <f>$B191*('AEO Table 3'!R$16/'AEO Table 3'!$D$16)</f>
        <v>1.8786745289388502E-5</v>
      </c>
      <c r="T191" s="4">
        <f>$B191*('AEO Table 3'!S$16/'AEO Table 3'!$D$16)</f>
        <v>1.9026438246528979E-5</v>
      </c>
      <c r="U191" s="4">
        <f>$B191*('AEO Table 3'!T$16/'AEO Table 3'!$D$16)</f>
        <v>1.9292043955792745E-5</v>
      </c>
      <c r="V191" s="4">
        <f>$B191*('AEO Table 3'!U$16/'AEO Table 3'!$D$16)</f>
        <v>1.9583562417179809E-5</v>
      </c>
      <c r="W191" s="4">
        <f>$B191*('AEO Table 3'!V$16/'AEO Table 3'!$D$16)</f>
        <v>1.9881559066597695E-5</v>
      </c>
      <c r="X191" s="4">
        <f>$B191*('AEO Table 3'!W$16/'AEO Table 3'!$D$16)</f>
        <v>2.0166599339953931E-5</v>
      </c>
      <c r="Y191" s="4">
        <f>$B191*('AEO Table 3'!X$16/'AEO Table 3'!$D$16)</f>
        <v>2.0432205049217701E-5</v>
      </c>
      <c r="Z191" s="4">
        <f>$B191*('AEO Table 3'!Y$16/'AEO Table 3'!$D$16)</f>
        <v>2.0684854382419824E-5</v>
      </c>
      <c r="AA191" s="4">
        <f>$B191*('AEO Table 3'!Z$16/'AEO Table 3'!$D$16)</f>
        <v>2.0995807407899357E-5</v>
      </c>
      <c r="AB191" s="4">
        <f>$B191*('AEO Table 3'!AA$16/'AEO Table 3'!$D$16)</f>
        <v>2.1280847681255599E-5</v>
      </c>
      <c r="AC191" s="4">
        <f>$B191*('AEO Table 3'!AB$16/'AEO Table 3'!$D$16)</f>
        <v>2.1559409766581013E-5</v>
      </c>
      <c r="AD191" s="4">
        <f>$B191*('AEO Table 3'!AC$16/'AEO Table 3'!$D$16)</f>
        <v>2.183797185190643E-5</v>
      </c>
      <c r="AE191" s="4">
        <f>$B191*('AEO Table 3'!AD$16/'AEO Table 3'!$D$16)</f>
        <v>2.2103577561170197E-5</v>
      </c>
      <c r="AF191" s="4">
        <f>$B191*('AEO Table 3'!AE$16/'AEO Table 3'!$D$16)</f>
        <v>2.2414530586649733E-5</v>
      </c>
      <c r="AG191" s="4">
        <f>$B191*('AEO Table 3'!AF$16/'AEO Table 3'!$D$16)</f>
        <v>2.2738439988190912E-5</v>
      </c>
      <c r="AH191" s="4">
        <f>$B191*('AEO Table 3'!AG$16/'AEO Table 3'!$D$16)</f>
        <v>2.3036436637608802E-5</v>
      </c>
      <c r="AI191" s="288">
        <f>$B191*('AEO Table 3'!AH$16/'AEO Table 3'!$D$16)</f>
        <v>2.3321476910965037E-5</v>
      </c>
    </row>
    <row r="192" spans="1:35" x14ac:dyDescent="0.45">
      <c r="A192" s="12" t="s">
        <v>273</v>
      </c>
      <c r="B192" s="277">
        <f>'Start Year Prices'!$E$16</f>
        <v>1.3668976745037843E-5</v>
      </c>
      <c r="C192" s="282">
        <f t="shared" si="138"/>
        <v>1.3668976745037843E-5</v>
      </c>
      <c r="D192" s="4">
        <f>$B192*('AEO Table 3'!C$22/'AEO Table 3'!$D$22)</f>
        <v>1.4557543277066429E-5</v>
      </c>
      <c r="E192" s="4">
        <f>$B192*('AEO Table 3'!D$22/'AEO Table 3'!$D$22)</f>
        <v>1.3668976745037843E-5</v>
      </c>
      <c r="F192" s="4">
        <f>$B192*('AEO Table 3'!E$22/'AEO Table 3'!$D$22)</f>
        <v>1.4034368589984174E-5</v>
      </c>
      <c r="G192" s="4">
        <f>$B192*('AEO Table 3'!F$22/'AEO Table 3'!$D$22)</f>
        <v>1.4648891238303009E-5</v>
      </c>
      <c r="H192" s="4">
        <f>$B192*('AEO Table 3'!G$22/'AEO Table 3'!$D$22)</f>
        <v>1.5072413604036259E-5</v>
      </c>
      <c r="I192" s="4">
        <f>$B192*('AEO Table 3'!H$22/'AEO Table 3'!$D$22)</f>
        <v>1.5537457770331594E-5</v>
      </c>
      <c r="J192" s="4">
        <f>$B192*('AEO Table 3'!I$22/'AEO Table 3'!$D$22)</f>
        <v>1.6185197859100094E-5</v>
      </c>
      <c r="K192" s="4">
        <f>$B192*('AEO Table 3'!J$22/'AEO Table 3'!$D$22)</f>
        <v>1.681632922764376E-5</v>
      </c>
      <c r="L192" s="4">
        <f>$B192*('AEO Table 3'!K$22/'AEO Table 3'!$D$22)</f>
        <v>1.7165112352365264E-5</v>
      </c>
      <c r="M192" s="4">
        <f>$B192*('AEO Table 3'!L$22/'AEO Table 3'!$D$22)</f>
        <v>1.7372721355175678E-5</v>
      </c>
      <c r="N192" s="4">
        <f>$B192*('AEO Table 3'!M$22/'AEO Table 3'!$D$22)</f>
        <v>1.7464069316412261E-5</v>
      </c>
      <c r="O192" s="4">
        <f>$B192*('AEO Table 3'!N$22/'AEO Table 3'!$D$22)</f>
        <v>1.7588634718098509E-5</v>
      </c>
      <c r="P192" s="4">
        <f>$B192*('AEO Table 3'!O$22/'AEO Table 3'!$D$22)</f>
        <v>1.759693907821093E-5</v>
      </c>
      <c r="Q192" s="4">
        <f>$B192*('AEO Table 3'!P$22/'AEO Table 3'!$D$22)</f>
        <v>1.766337395911026E-5</v>
      </c>
      <c r="R192" s="4">
        <f>$B192*('AEO Table 3'!Q$22/'AEO Table 3'!$D$22)</f>
        <v>1.7904200402370344E-5</v>
      </c>
      <c r="S192" s="4">
        <f>$B192*('AEO Table 3'!R$22/'AEO Table 3'!$D$22)</f>
        <v>1.8111809405180761E-5</v>
      </c>
      <c r="T192" s="4">
        <f>$B192*('AEO Table 3'!S$22/'AEO Table 3'!$D$22)</f>
        <v>1.8327722768103596E-5</v>
      </c>
      <c r="U192" s="4">
        <f>$B192*('AEO Table 3'!T$22/'AEO Table 3'!$D$22)</f>
        <v>1.856854921136368E-5</v>
      </c>
      <c r="V192" s="4">
        <f>$B192*('AEO Table 3'!U$22/'AEO Table 3'!$D$22)</f>
        <v>1.8825984374848598E-5</v>
      </c>
      <c r="W192" s="4">
        <f>$B192*('AEO Table 3'!V$22/'AEO Table 3'!$D$22)</f>
        <v>1.9075115178221096E-5</v>
      </c>
      <c r="X192" s="4">
        <f>$B192*('AEO Table 3'!W$22/'AEO Table 3'!$D$22)</f>
        <v>1.9291028541143928E-5</v>
      </c>
      <c r="Y192" s="4">
        <f>$B192*('AEO Table 3'!X$22/'AEO Table 3'!$D$22)</f>
        <v>1.9482028823729513E-5</v>
      </c>
      <c r="Z192" s="4">
        <f>$B192*('AEO Table 3'!Y$22/'AEO Table 3'!$D$22)</f>
        <v>1.9664724746202678E-5</v>
      </c>
      <c r="AA192" s="4">
        <f>$B192*('AEO Table 3'!Z$22/'AEO Table 3'!$D$22)</f>
        <v>1.9947072990024846E-5</v>
      </c>
      <c r="AB192" s="4">
        <f>$B192*('AEO Table 3'!AA$22/'AEO Table 3'!$D$22)</f>
        <v>2.016298635294768E-5</v>
      </c>
      <c r="AC192" s="4">
        <f>$B192*('AEO Table 3'!AB$22/'AEO Table 3'!$D$22)</f>
        <v>2.0370595355758097E-5</v>
      </c>
      <c r="AD192" s="4">
        <f>$B192*('AEO Table 3'!AC$22/'AEO Table 3'!$D$22)</f>
        <v>2.0586508718680929E-5</v>
      </c>
      <c r="AE192" s="4">
        <f>$B192*('AEO Table 3'!AD$22/'AEO Table 3'!$D$22)</f>
        <v>2.0785813361378932E-5</v>
      </c>
      <c r="AF192" s="4">
        <f>$B192*('AEO Table 3'!AE$22/'AEO Table 3'!$D$22)</f>
        <v>2.1051552884976265E-5</v>
      </c>
      <c r="AG192" s="4">
        <f>$B192*('AEO Table 3'!AF$22/'AEO Table 3'!$D$22)</f>
        <v>2.1325596768686015E-5</v>
      </c>
      <c r="AH192" s="4">
        <f>$B192*('AEO Table 3'!AG$22/'AEO Table 3'!$D$22)</f>
        <v>2.154151013160885E-5</v>
      </c>
      <c r="AI192" s="288">
        <f>$B192*('AEO Table 3'!AH$22/'AEO Table 3'!$D$22)</f>
        <v>2.1740814774306846E-5</v>
      </c>
    </row>
    <row r="193" spans="1:35" x14ac:dyDescent="0.45">
      <c r="A193" s="12" t="s">
        <v>274</v>
      </c>
      <c r="B193" s="277">
        <f>'Start Year Prices'!$F$16</f>
        <v>1.3668976745037843E-5</v>
      </c>
      <c r="C193" s="282">
        <f t="shared" si="138"/>
        <v>1.3668976745037843E-5</v>
      </c>
      <c r="D193" s="4">
        <f>$B193*('AEO Table 3'!C$29/'AEO Table 3'!$D$29)</f>
        <v>1.4969657923198882E-5</v>
      </c>
      <c r="E193" s="4">
        <f>$B193*('AEO Table 3'!D$29/'AEO Table 3'!$D$29)</f>
        <v>1.3668976745037843E-5</v>
      </c>
      <c r="F193" s="4">
        <f>$B193*('AEO Table 3'!E$29/'AEO Table 3'!$D$29)</f>
        <v>1.4331141708465279E-5</v>
      </c>
      <c r="G193" s="4">
        <f>$B193*('AEO Table 3'!F$29/'AEO Table 3'!$D$29)</f>
        <v>1.5253442907524927E-5</v>
      </c>
      <c r="H193" s="4">
        <f>$B193*('AEO Table 3'!G$29/'AEO Table 3'!$D$29)</f>
        <v>1.5821012876177019E-5</v>
      </c>
      <c r="I193" s="4">
        <f>$B193*('AEO Table 3'!H$29/'AEO Table 3'!$D$29)</f>
        <v>1.645952909091062E-5</v>
      </c>
      <c r="J193" s="4">
        <f>$B193*('AEO Table 3'!I$29/'AEO Table 3'!$D$29)</f>
        <v>1.7405479038664104E-5</v>
      </c>
      <c r="K193" s="4">
        <f>$B193*('AEO Table 3'!J$29/'AEO Table 3'!$D$29)</f>
        <v>1.8315955863376833E-5</v>
      </c>
      <c r="L193" s="4">
        <f>$B193*('AEO Table 3'!K$29/'AEO Table 3'!$D$29)</f>
        <v>1.8765282088559733E-5</v>
      </c>
      <c r="M193" s="4">
        <f>$B193*('AEO Table 3'!L$29/'AEO Table 3'!$D$29)</f>
        <v>1.9025418324191945E-5</v>
      </c>
      <c r="N193" s="4">
        <f>$B193*('AEO Table 3'!M$29/'AEO Table 3'!$D$29)</f>
        <v>1.9143662067661131E-5</v>
      </c>
      <c r="O193" s="4">
        <f>$B193*('AEO Table 3'!N$29/'AEO Table 3'!$D$29)</f>
        <v>1.9049067072885779E-5</v>
      </c>
      <c r="P193" s="4">
        <f>$B193*('AEO Table 3'!O$29/'AEO Table 3'!$D$29)</f>
        <v>1.9072715821579616E-5</v>
      </c>
      <c r="Q193" s="4">
        <f>$B193*('AEO Table 3'!P$29/'AEO Table 3'!$D$29)</f>
        <v>1.9179135190701885E-5</v>
      </c>
      <c r="R193" s="4">
        <f>$B193*('AEO Table 3'!Q$29/'AEO Table 3'!$D$29)</f>
        <v>1.9533866421109443E-5</v>
      </c>
      <c r="S193" s="4">
        <f>$B193*('AEO Table 3'!R$29/'AEO Table 3'!$D$29)</f>
        <v>1.9841300154129326E-5</v>
      </c>
      <c r="T193" s="4">
        <f>$B193*('AEO Table 3'!S$29/'AEO Table 3'!$D$29)</f>
        <v>2.0148733887149206E-5</v>
      </c>
      <c r="U193" s="4">
        <f>$B193*('AEO Table 3'!T$29/'AEO Table 3'!$D$29)</f>
        <v>2.0515289491903681E-5</v>
      </c>
      <c r="V193" s="4">
        <f>$B193*('AEO Table 3'!U$29/'AEO Table 3'!$D$29)</f>
        <v>2.0905493845351993E-5</v>
      </c>
      <c r="W193" s="4">
        <f>$B193*('AEO Table 3'!V$29/'AEO Table 3'!$D$29)</f>
        <v>2.126022507575955E-5</v>
      </c>
      <c r="X193" s="4">
        <f>$B193*('AEO Table 3'!W$29/'AEO Table 3'!$D$29)</f>
        <v>2.1591307557473271E-5</v>
      </c>
      <c r="Y193" s="4">
        <f>$B193*('AEO Table 3'!X$29/'AEO Table 3'!$D$29)</f>
        <v>2.1875092541799317E-5</v>
      </c>
      <c r="Z193" s="4">
        <f>$B193*('AEO Table 3'!Y$29/'AEO Table 3'!$D$29)</f>
        <v>2.2147053151778439E-5</v>
      </c>
      <c r="AA193" s="4">
        <f>$B193*('AEO Table 3'!Z$29/'AEO Table 3'!$D$29)</f>
        <v>2.2584555002614429E-5</v>
      </c>
      <c r="AB193" s="4">
        <f>$B193*('AEO Table 3'!AA$29/'AEO Table 3'!$D$29)</f>
        <v>2.2903813109981229E-5</v>
      </c>
      <c r="AC193" s="4">
        <f>$B193*('AEO Table 3'!AB$29/'AEO Table 3'!$D$29)</f>
        <v>2.3223071217348029E-5</v>
      </c>
      <c r="AD193" s="4">
        <f>$B193*('AEO Table 3'!AC$29/'AEO Table 3'!$D$29)</f>
        <v>2.355415369906175E-5</v>
      </c>
      <c r="AE193" s="4">
        <f>$B193*('AEO Table 3'!AD$29/'AEO Table 3'!$D$29)</f>
        <v>2.3861587432081633E-5</v>
      </c>
      <c r="AF193" s="4">
        <f>$B193*('AEO Table 3'!AE$29/'AEO Table 3'!$D$29)</f>
        <v>2.4287264908570696E-5</v>
      </c>
      <c r="AG193" s="4">
        <f>$B193*('AEO Table 3'!AF$29/'AEO Table 3'!$D$29)</f>
        <v>2.4712942385059765E-5</v>
      </c>
      <c r="AH193" s="4">
        <f>$B193*('AEO Table 3'!AG$29/'AEO Table 3'!$D$29)</f>
        <v>2.5032200492426569E-5</v>
      </c>
      <c r="AI193" s="288">
        <f>$B193*('AEO Table 3'!AH$29/'AEO Table 3'!$D$29)</f>
        <v>2.5327809851099532E-5</v>
      </c>
    </row>
    <row r="194" spans="1:35" x14ac:dyDescent="0.45">
      <c r="A194" s="12" t="s">
        <v>275</v>
      </c>
      <c r="B194" s="278">
        <v>0</v>
      </c>
      <c r="C194" s="283">
        <f t="shared" si="138"/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287">
        <v>0</v>
      </c>
    </row>
    <row r="195" spans="1:35" x14ac:dyDescent="0.45">
      <c r="A195" s="12" t="s">
        <v>276</v>
      </c>
      <c r="B195" s="278">
        <v>0</v>
      </c>
      <c r="C195" s="283">
        <f t="shared" si="138"/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287">
        <v>0</v>
      </c>
    </row>
    <row r="196" spans="1:35" x14ac:dyDescent="0.45">
      <c r="A196" s="12" t="s">
        <v>277</v>
      </c>
      <c r="B196" s="277">
        <f>B193</f>
        <v>1.3668976745037843E-5</v>
      </c>
      <c r="C196" s="282">
        <f t="shared" si="138"/>
        <v>1.3668976745037843E-5</v>
      </c>
      <c r="D196" s="4">
        <f t="shared" ref="D196" si="139">D193</f>
        <v>1.4969657923198882E-5</v>
      </c>
      <c r="E196" s="4">
        <f t="shared" ref="E196:F196" si="140">E193</f>
        <v>1.3668976745037843E-5</v>
      </c>
      <c r="F196" s="4">
        <f t="shared" si="140"/>
        <v>1.4331141708465279E-5</v>
      </c>
      <c r="G196" s="4">
        <f t="shared" ref="G196:AI196" si="141">G193</f>
        <v>1.5253442907524927E-5</v>
      </c>
      <c r="H196" s="4">
        <f t="shared" si="141"/>
        <v>1.5821012876177019E-5</v>
      </c>
      <c r="I196" s="4">
        <f t="shared" si="141"/>
        <v>1.645952909091062E-5</v>
      </c>
      <c r="J196" s="4">
        <f t="shared" si="141"/>
        <v>1.7405479038664104E-5</v>
      </c>
      <c r="K196" s="4">
        <f t="shared" si="141"/>
        <v>1.8315955863376833E-5</v>
      </c>
      <c r="L196" s="4">
        <f t="shared" si="141"/>
        <v>1.8765282088559733E-5</v>
      </c>
      <c r="M196" s="4">
        <f t="shared" si="141"/>
        <v>1.9025418324191945E-5</v>
      </c>
      <c r="N196" s="4">
        <f t="shared" si="141"/>
        <v>1.9143662067661131E-5</v>
      </c>
      <c r="O196" s="4">
        <f t="shared" si="141"/>
        <v>1.9049067072885779E-5</v>
      </c>
      <c r="P196" s="4">
        <f t="shared" si="141"/>
        <v>1.9072715821579616E-5</v>
      </c>
      <c r="Q196" s="4">
        <f t="shared" si="141"/>
        <v>1.9179135190701885E-5</v>
      </c>
      <c r="R196" s="4">
        <f t="shared" si="141"/>
        <v>1.9533866421109443E-5</v>
      </c>
      <c r="S196" s="4">
        <f t="shared" si="141"/>
        <v>1.9841300154129326E-5</v>
      </c>
      <c r="T196" s="4">
        <f t="shared" si="141"/>
        <v>2.0148733887149206E-5</v>
      </c>
      <c r="U196" s="4">
        <f t="shared" si="141"/>
        <v>2.0515289491903681E-5</v>
      </c>
      <c r="V196" s="4">
        <f t="shared" si="141"/>
        <v>2.0905493845351993E-5</v>
      </c>
      <c r="W196" s="4">
        <f t="shared" si="141"/>
        <v>2.126022507575955E-5</v>
      </c>
      <c r="X196" s="4">
        <f t="shared" si="141"/>
        <v>2.1591307557473271E-5</v>
      </c>
      <c r="Y196" s="4">
        <f t="shared" si="141"/>
        <v>2.1875092541799317E-5</v>
      </c>
      <c r="Z196" s="4">
        <f t="shared" si="141"/>
        <v>2.2147053151778439E-5</v>
      </c>
      <c r="AA196" s="4">
        <f t="shared" si="141"/>
        <v>2.2584555002614429E-5</v>
      </c>
      <c r="AB196" s="4">
        <f t="shared" si="141"/>
        <v>2.2903813109981229E-5</v>
      </c>
      <c r="AC196" s="4">
        <f t="shared" si="141"/>
        <v>2.3223071217348029E-5</v>
      </c>
      <c r="AD196" s="4">
        <f t="shared" si="141"/>
        <v>2.355415369906175E-5</v>
      </c>
      <c r="AE196" s="4">
        <f t="shared" si="141"/>
        <v>2.3861587432081633E-5</v>
      </c>
      <c r="AF196" s="4">
        <f t="shared" si="141"/>
        <v>2.4287264908570696E-5</v>
      </c>
      <c r="AG196" s="4">
        <f t="shared" si="141"/>
        <v>2.4712942385059765E-5</v>
      </c>
      <c r="AH196" s="4">
        <f t="shared" si="141"/>
        <v>2.5032200492426569E-5</v>
      </c>
      <c r="AI196" s="288">
        <f t="shared" si="141"/>
        <v>2.5327809851099532E-5</v>
      </c>
    </row>
    <row r="197" spans="1:35" s="274" customFormat="1" x14ac:dyDescent="0.45">
      <c r="A197" s="274" t="s">
        <v>1228</v>
      </c>
      <c r="B197" s="280"/>
      <c r="C197" s="285"/>
      <c r="AI197" s="280"/>
    </row>
    <row r="198" spans="1:35" x14ac:dyDescent="0.45">
      <c r="A198" s="12" t="s">
        <v>269</v>
      </c>
      <c r="B198" s="281">
        <v>2017</v>
      </c>
      <c r="C198" s="286">
        <v>2018</v>
      </c>
      <c r="D198" s="12">
        <v>2019</v>
      </c>
      <c r="E198" s="12">
        <v>2020</v>
      </c>
      <c r="F198" s="12">
        <v>2021</v>
      </c>
      <c r="G198" s="12">
        <v>2022</v>
      </c>
      <c r="H198" s="12">
        <v>2023</v>
      </c>
      <c r="I198" s="12">
        <v>2024</v>
      </c>
      <c r="J198" s="12">
        <v>2025</v>
      </c>
      <c r="K198" s="12">
        <v>2026</v>
      </c>
      <c r="L198" s="12">
        <v>2027</v>
      </c>
      <c r="M198" s="12">
        <v>2028</v>
      </c>
      <c r="N198" s="12">
        <v>2029</v>
      </c>
      <c r="O198" s="12">
        <v>2030</v>
      </c>
      <c r="P198" s="12">
        <v>2031</v>
      </c>
      <c r="Q198" s="12">
        <v>2032</v>
      </c>
      <c r="R198" s="12">
        <v>2033</v>
      </c>
      <c r="S198" s="12">
        <v>2034</v>
      </c>
      <c r="T198" s="12">
        <v>2035</v>
      </c>
      <c r="U198" s="12">
        <v>2036</v>
      </c>
      <c r="V198" s="12">
        <v>2037</v>
      </c>
      <c r="W198" s="12">
        <v>2038</v>
      </c>
      <c r="X198" s="12">
        <v>2039</v>
      </c>
      <c r="Y198" s="12">
        <v>2040</v>
      </c>
      <c r="Z198" s="12">
        <v>2041</v>
      </c>
      <c r="AA198" s="12">
        <v>2042</v>
      </c>
      <c r="AB198" s="12">
        <v>2043</v>
      </c>
      <c r="AC198" s="12">
        <v>2044</v>
      </c>
      <c r="AD198" s="12">
        <v>2045</v>
      </c>
      <c r="AE198" s="12">
        <v>2046</v>
      </c>
      <c r="AF198" s="12">
        <v>2047</v>
      </c>
      <c r="AG198" s="12">
        <v>2048</v>
      </c>
      <c r="AH198" s="12">
        <v>2049</v>
      </c>
      <c r="AI198" s="281">
        <v>2050</v>
      </c>
    </row>
    <row r="199" spans="1:35" x14ac:dyDescent="0.45">
      <c r="A199" s="12" t="s">
        <v>270</v>
      </c>
      <c r="B199" s="278">
        <v>0</v>
      </c>
      <c r="C199" s="283">
        <f>B199</f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287">
        <v>0</v>
      </c>
    </row>
    <row r="200" spans="1:35" x14ac:dyDescent="0.45">
      <c r="A200" s="12" t="s">
        <v>271</v>
      </c>
      <c r="B200" s="279">
        <f>'Start Year Prices'!$C$17</f>
        <v>2.0261479263456279E-6</v>
      </c>
      <c r="C200" s="284">
        <f t="shared" ref="C200:C206" si="142">B200</f>
        <v>2.0261479263456279E-6</v>
      </c>
      <c r="D200" s="9">
        <f t="shared" ref="D200:E200" si="143">C200</f>
        <v>2.0261479263456279E-6</v>
      </c>
      <c r="E200" s="9">
        <f t="shared" si="143"/>
        <v>2.0261479263456279E-6</v>
      </c>
      <c r="F200" s="9">
        <f t="shared" ref="F200" si="144">E200</f>
        <v>2.0261479263456279E-6</v>
      </c>
      <c r="G200" s="9">
        <f t="shared" ref="G200" si="145">F200</f>
        <v>2.0261479263456279E-6</v>
      </c>
      <c r="H200" s="9">
        <f t="shared" ref="H200" si="146">G200</f>
        <v>2.0261479263456279E-6</v>
      </c>
      <c r="I200" s="9">
        <f t="shared" ref="I200" si="147">H200</f>
        <v>2.0261479263456279E-6</v>
      </c>
      <c r="J200" s="9">
        <f t="shared" ref="J200" si="148">I200</f>
        <v>2.0261479263456279E-6</v>
      </c>
      <c r="K200" s="9">
        <f t="shared" ref="K200" si="149">J200</f>
        <v>2.0261479263456279E-6</v>
      </c>
      <c r="L200" s="9">
        <f t="shared" ref="L200" si="150">K200</f>
        <v>2.0261479263456279E-6</v>
      </c>
      <c r="M200" s="9">
        <f t="shared" ref="M200" si="151">L200</f>
        <v>2.0261479263456279E-6</v>
      </c>
      <c r="N200" s="9">
        <f t="shared" ref="N200" si="152">M200</f>
        <v>2.0261479263456279E-6</v>
      </c>
      <c r="O200" s="9">
        <f t="shared" ref="O200" si="153">N200</f>
        <v>2.0261479263456279E-6</v>
      </c>
      <c r="P200" s="9">
        <f t="shared" ref="P200" si="154">O200</f>
        <v>2.0261479263456279E-6</v>
      </c>
      <c r="Q200" s="9">
        <f t="shared" ref="Q200" si="155">P200</f>
        <v>2.0261479263456279E-6</v>
      </c>
      <c r="R200" s="9">
        <f t="shared" ref="R200" si="156">Q200</f>
        <v>2.0261479263456279E-6</v>
      </c>
      <c r="S200" s="9">
        <f t="shared" ref="S200" si="157">R200</f>
        <v>2.0261479263456279E-6</v>
      </c>
      <c r="T200" s="9">
        <f t="shared" ref="T200" si="158">S200</f>
        <v>2.0261479263456279E-6</v>
      </c>
      <c r="U200" s="9">
        <f t="shared" ref="U200" si="159">T200</f>
        <v>2.0261479263456279E-6</v>
      </c>
      <c r="V200" s="9">
        <f t="shared" ref="V200" si="160">U200</f>
        <v>2.0261479263456279E-6</v>
      </c>
      <c r="W200" s="9">
        <f t="shared" ref="W200" si="161">V200</f>
        <v>2.0261479263456279E-6</v>
      </c>
      <c r="X200" s="9">
        <f t="shared" ref="X200" si="162">W200</f>
        <v>2.0261479263456279E-6</v>
      </c>
      <c r="Y200" s="9">
        <f t="shared" ref="Y200" si="163">X200</f>
        <v>2.0261479263456279E-6</v>
      </c>
      <c r="Z200" s="9">
        <f t="shared" ref="Z200" si="164">Y200</f>
        <v>2.0261479263456279E-6</v>
      </c>
      <c r="AA200" s="9">
        <f t="shared" ref="AA200" si="165">Z200</f>
        <v>2.0261479263456279E-6</v>
      </c>
      <c r="AB200" s="9">
        <f t="shared" ref="AB200" si="166">AA200</f>
        <v>2.0261479263456279E-6</v>
      </c>
      <c r="AC200" s="9">
        <f t="shared" ref="AC200" si="167">AB200</f>
        <v>2.0261479263456279E-6</v>
      </c>
      <c r="AD200" s="9">
        <f t="shared" ref="AD200" si="168">AC200</f>
        <v>2.0261479263456279E-6</v>
      </c>
      <c r="AE200" s="9">
        <f t="shared" ref="AE200" si="169">AD200</f>
        <v>2.0261479263456279E-6</v>
      </c>
      <c r="AF200" s="9">
        <f t="shared" ref="AF200" si="170">AE200</f>
        <v>2.0261479263456279E-6</v>
      </c>
      <c r="AG200" s="9">
        <f t="shared" ref="AG200" si="171">AF200</f>
        <v>2.0261479263456279E-6</v>
      </c>
      <c r="AH200" s="9">
        <f t="shared" ref="AH200" si="172">AG200</f>
        <v>2.0261479263456279E-6</v>
      </c>
      <c r="AI200" s="289">
        <f t="shared" ref="AI200" si="173">AH200</f>
        <v>2.0261479263456279E-6</v>
      </c>
    </row>
    <row r="201" spans="1:35" x14ac:dyDescent="0.45">
      <c r="A201" s="12" t="s">
        <v>272</v>
      </c>
      <c r="B201" s="278">
        <v>0</v>
      </c>
      <c r="C201" s="283">
        <f t="shared" si="142"/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287">
        <v>0</v>
      </c>
    </row>
    <row r="202" spans="1:35" x14ac:dyDescent="0.45">
      <c r="A202" s="12" t="s">
        <v>273</v>
      </c>
      <c r="B202" s="278">
        <v>0</v>
      </c>
      <c r="C202" s="283">
        <f t="shared" si="142"/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287">
        <v>0</v>
      </c>
    </row>
    <row r="203" spans="1:35" x14ac:dyDescent="0.45">
      <c r="A203" s="12" t="s">
        <v>274</v>
      </c>
      <c r="B203" s="279">
        <f>'Start Year Prices'!$F$17</f>
        <v>2.0261479263456279E-6</v>
      </c>
      <c r="C203" s="284">
        <f t="shared" si="142"/>
        <v>2.0261479263456279E-6</v>
      </c>
      <c r="D203" s="9">
        <f t="shared" ref="D203:E203" si="174">C203</f>
        <v>2.0261479263456279E-6</v>
      </c>
      <c r="E203" s="9">
        <f t="shared" si="174"/>
        <v>2.0261479263456279E-6</v>
      </c>
      <c r="F203" s="9">
        <f t="shared" ref="F203" si="175">E203</f>
        <v>2.0261479263456279E-6</v>
      </c>
      <c r="G203" s="9">
        <f t="shared" ref="G203" si="176">F203</f>
        <v>2.0261479263456279E-6</v>
      </c>
      <c r="H203" s="9">
        <f t="shared" ref="H203" si="177">G203</f>
        <v>2.0261479263456279E-6</v>
      </c>
      <c r="I203" s="9">
        <f t="shared" ref="I203" si="178">H203</f>
        <v>2.0261479263456279E-6</v>
      </c>
      <c r="J203" s="9">
        <f t="shared" ref="J203" si="179">I203</f>
        <v>2.0261479263456279E-6</v>
      </c>
      <c r="K203" s="9">
        <f t="shared" ref="K203" si="180">J203</f>
        <v>2.0261479263456279E-6</v>
      </c>
      <c r="L203" s="9">
        <f t="shared" ref="L203" si="181">K203</f>
        <v>2.0261479263456279E-6</v>
      </c>
      <c r="M203" s="9">
        <f t="shared" ref="M203" si="182">L203</f>
        <v>2.0261479263456279E-6</v>
      </c>
      <c r="N203" s="9">
        <f t="shared" ref="N203" si="183">M203</f>
        <v>2.0261479263456279E-6</v>
      </c>
      <c r="O203" s="9">
        <f t="shared" ref="O203" si="184">N203</f>
        <v>2.0261479263456279E-6</v>
      </c>
      <c r="P203" s="9">
        <f t="shared" ref="P203" si="185">O203</f>
        <v>2.0261479263456279E-6</v>
      </c>
      <c r="Q203" s="9">
        <f t="shared" ref="Q203" si="186">P203</f>
        <v>2.0261479263456279E-6</v>
      </c>
      <c r="R203" s="9">
        <f t="shared" ref="R203" si="187">Q203</f>
        <v>2.0261479263456279E-6</v>
      </c>
      <c r="S203" s="9">
        <f t="shared" ref="S203" si="188">R203</f>
        <v>2.0261479263456279E-6</v>
      </c>
      <c r="T203" s="9">
        <f t="shared" ref="T203" si="189">S203</f>
        <v>2.0261479263456279E-6</v>
      </c>
      <c r="U203" s="9">
        <f t="shared" ref="U203" si="190">T203</f>
        <v>2.0261479263456279E-6</v>
      </c>
      <c r="V203" s="9">
        <f t="shared" ref="V203" si="191">U203</f>
        <v>2.0261479263456279E-6</v>
      </c>
      <c r="W203" s="9">
        <f t="shared" ref="W203" si="192">V203</f>
        <v>2.0261479263456279E-6</v>
      </c>
      <c r="X203" s="9">
        <f t="shared" ref="X203" si="193">W203</f>
        <v>2.0261479263456279E-6</v>
      </c>
      <c r="Y203" s="9">
        <f t="shared" ref="Y203" si="194">X203</f>
        <v>2.0261479263456279E-6</v>
      </c>
      <c r="Z203" s="9">
        <f t="shared" ref="Z203" si="195">Y203</f>
        <v>2.0261479263456279E-6</v>
      </c>
      <c r="AA203" s="9">
        <f t="shared" ref="AA203" si="196">Z203</f>
        <v>2.0261479263456279E-6</v>
      </c>
      <c r="AB203" s="9">
        <f t="shared" ref="AB203" si="197">AA203</f>
        <v>2.0261479263456279E-6</v>
      </c>
      <c r="AC203" s="9">
        <f t="shared" ref="AC203" si="198">AB203</f>
        <v>2.0261479263456279E-6</v>
      </c>
      <c r="AD203" s="9">
        <f t="shared" ref="AD203" si="199">AC203</f>
        <v>2.0261479263456279E-6</v>
      </c>
      <c r="AE203" s="9">
        <f t="shared" ref="AE203" si="200">AD203</f>
        <v>2.0261479263456279E-6</v>
      </c>
      <c r="AF203" s="9">
        <f t="shared" ref="AF203" si="201">AE203</f>
        <v>2.0261479263456279E-6</v>
      </c>
      <c r="AG203" s="9">
        <f t="shared" ref="AG203" si="202">AF203</f>
        <v>2.0261479263456279E-6</v>
      </c>
      <c r="AH203" s="9">
        <f t="shared" ref="AH203" si="203">AG203</f>
        <v>2.0261479263456279E-6</v>
      </c>
      <c r="AI203" s="289">
        <f t="shared" ref="AI203" si="204">AH203</f>
        <v>2.0261479263456279E-6</v>
      </c>
    </row>
    <row r="204" spans="1:35" x14ac:dyDescent="0.45">
      <c r="A204" s="12" t="s">
        <v>275</v>
      </c>
      <c r="B204" s="278">
        <v>0</v>
      </c>
      <c r="C204" s="283">
        <f t="shared" si="142"/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287">
        <v>0</v>
      </c>
    </row>
    <row r="205" spans="1:35" x14ac:dyDescent="0.45">
      <c r="A205" s="12" t="s">
        <v>276</v>
      </c>
      <c r="B205" s="278">
        <v>0</v>
      </c>
      <c r="C205" s="283">
        <f t="shared" si="142"/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287">
        <v>0</v>
      </c>
    </row>
    <row r="206" spans="1:35" x14ac:dyDescent="0.45">
      <c r="A206" s="12" t="s">
        <v>277</v>
      </c>
      <c r="B206" s="279">
        <f>B203</f>
        <v>2.0261479263456279E-6</v>
      </c>
      <c r="C206" s="284">
        <f t="shared" si="142"/>
        <v>2.0261479263456279E-6</v>
      </c>
      <c r="D206" s="9">
        <f t="shared" ref="D206" si="205">D203</f>
        <v>2.0261479263456279E-6</v>
      </c>
      <c r="E206" s="9">
        <f t="shared" ref="E206:F206" si="206">E203</f>
        <v>2.0261479263456279E-6</v>
      </c>
      <c r="F206" s="9">
        <f t="shared" si="206"/>
        <v>2.0261479263456279E-6</v>
      </c>
      <c r="G206" s="9">
        <f t="shared" ref="G206:AI206" si="207">G203</f>
        <v>2.0261479263456279E-6</v>
      </c>
      <c r="H206" s="9">
        <f t="shared" si="207"/>
        <v>2.0261479263456279E-6</v>
      </c>
      <c r="I206" s="9">
        <f t="shared" si="207"/>
        <v>2.0261479263456279E-6</v>
      </c>
      <c r="J206" s="9">
        <f t="shared" si="207"/>
        <v>2.0261479263456279E-6</v>
      </c>
      <c r="K206" s="9">
        <f t="shared" si="207"/>
        <v>2.0261479263456279E-6</v>
      </c>
      <c r="L206" s="9">
        <f t="shared" si="207"/>
        <v>2.0261479263456279E-6</v>
      </c>
      <c r="M206" s="9">
        <f t="shared" si="207"/>
        <v>2.0261479263456279E-6</v>
      </c>
      <c r="N206" s="9">
        <f t="shared" si="207"/>
        <v>2.0261479263456279E-6</v>
      </c>
      <c r="O206" s="9">
        <f t="shared" si="207"/>
        <v>2.0261479263456279E-6</v>
      </c>
      <c r="P206" s="9">
        <f t="shared" si="207"/>
        <v>2.0261479263456279E-6</v>
      </c>
      <c r="Q206" s="9">
        <f t="shared" si="207"/>
        <v>2.0261479263456279E-6</v>
      </c>
      <c r="R206" s="9">
        <f t="shared" si="207"/>
        <v>2.0261479263456279E-6</v>
      </c>
      <c r="S206" s="9">
        <f t="shared" si="207"/>
        <v>2.0261479263456279E-6</v>
      </c>
      <c r="T206" s="9">
        <f t="shared" si="207"/>
        <v>2.0261479263456279E-6</v>
      </c>
      <c r="U206" s="9">
        <f t="shared" si="207"/>
        <v>2.0261479263456279E-6</v>
      </c>
      <c r="V206" s="9">
        <f t="shared" si="207"/>
        <v>2.0261479263456279E-6</v>
      </c>
      <c r="W206" s="9">
        <f t="shared" si="207"/>
        <v>2.0261479263456279E-6</v>
      </c>
      <c r="X206" s="9">
        <f t="shared" si="207"/>
        <v>2.0261479263456279E-6</v>
      </c>
      <c r="Y206" s="9">
        <f t="shared" si="207"/>
        <v>2.0261479263456279E-6</v>
      </c>
      <c r="Z206" s="9">
        <f t="shared" si="207"/>
        <v>2.0261479263456279E-6</v>
      </c>
      <c r="AA206" s="9">
        <f t="shared" si="207"/>
        <v>2.0261479263456279E-6</v>
      </c>
      <c r="AB206" s="9">
        <f t="shared" si="207"/>
        <v>2.0261479263456279E-6</v>
      </c>
      <c r="AC206" s="9">
        <f t="shared" si="207"/>
        <v>2.0261479263456279E-6</v>
      </c>
      <c r="AD206" s="9">
        <f t="shared" si="207"/>
        <v>2.0261479263456279E-6</v>
      </c>
      <c r="AE206" s="9">
        <f t="shared" si="207"/>
        <v>2.0261479263456279E-6</v>
      </c>
      <c r="AF206" s="9">
        <f t="shared" si="207"/>
        <v>2.0261479263456279E-6</v>
      </c>
      <c r="AG206" s="9">
        <f t="shared" si="207"/>
        <v>2.0261479263456279E-6</v>
      </c>
      <c r="AH206" s="9">
        <f t="shared" si="207"/>
        <v>2.0261479263456279E-6</v>
      </c>
      <c r="AI206" s="289">
        <f t="shared" si="207"/>
        <v>2.0261479263456279E-6</v>
      </c>
    </row>
    <row r="207" spans="1:35" s="274" customFormat="1" x14ac:dyDescent="0.45">
      <c r="A207" s="274" t="s">
        <v>1229</v>
      </c>
      <c r="B207" s="280"/>
      <c r="C207" s="285"/>
      <c r="AI207" s="280"/>
    </row>
    <row r="208" spans="1:35" x14ac:dyDescent="0.45">
      <c r="A208" s="12" t="s">
        <v>269</v>
      </c>
      <c r="B208" s="281">
        <v>2017</v>
      </c>
      <c r="C208" s="286">
        <v>2018</v>
      </c>
      <c r="D208" s="12">
        <v>2019</v>
      </c>
      <c r="E208" s="12">
        <v>2020</v>
      </c>
      <c r="F208" s="12">
        <v>2021</v>
      </c>
      <c r="G208" s="12">
        <v>2022</v>
      </c>
      <c r="H208" s="12">
        <v>2023</v>
      </c>
      <c r="I208" s="12">
        <v>2024</v>
      </c>
      <c r="J208" s="12">
        <v>2025</v>
      </c>
      <c r="K208" s="12">
        <v>2026</v>
      </c>
      <c r="L208" s="12">
        <v>2027</v>
      </c>
      <c r="M208" s="12">
        <v>2028</v>
      </c>
      <c r="N208" s="12">
        <v>2029</v>
      </c>
      <c r="O208" s="12">
        <v>2030</v>
      </c>
      <c r="P208" s="12">
        <v>2031</v>
      </c>
      <c r="Q208" s="12">
        <v>2032</v>
      </c>
      <c r="R208" s="12">
        <v>2033</v>
      </c>
      <c r="S208" s="12">
        <v>2034</v>
      </c>
      <c r="T208" s="12">
        <v>2035</v>
      </c>
      <c r="U208" s="12">
        <v>2036</v>
      </c>
      <c r="V208" s="12">
        <v>2037</v>
      </c>
      <c r="W208" s="12">
        <v>2038</v>
      </c>
      <c r="X208" s="12">
        <v>2039</v>
      </c>
      <c r="Y208" s="12">
        <v>2040</v>
      </c>
      <c r="Z208" s="12">
        <v>2041</v>
      </c>
      <c r="AA208" s="12">
        <v>2042</v>
      </c>
      <c r="AB208" s="12">
        <v>2043</v>
      </c>
      <c r="AC208" s="12">
        <v>2044</v>
      </c>
      <c r="AD208" s="12">
        <v>2045</v>
      </c>
      <c r="AE208" s="12">
        <v>2046</v>
      </c>
      <c r="AF208" s="12">
        <v>2047</v>
      </c>
      <c r="AG208" s="12">
        <v>2048</v>
      </c>
      <c r="AH208" s="12">
        <v>2049</v>
      </c>
      <c r="AI208" s="281">
        <v>2050</v>
      </c>
    </row>
    <row r="209" spans="1:36" x14ac:dyDescent="0.45">
      <c r="A209" s="12" t="s">
        <v>270</v>
      </c>
      <c r="B209" s="278">
        <v>0</v>
      </c>
      <c r="C209" s="283">
        <v>0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287">
        <v>0</v>
      </c>
      <c r="AJ209" s="11"/>
    </row>
    <row r="210" spans="1:36" x14ac:dyDescent="0.45">
      <c r="A210" s="12" t="s">
        <v>271</v>
      </c>
      <c r="B210" s="278">
        <v>0</v>
      </c>
      <c r="C210" s="283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287">
        <v>0</v>
      </c>
      <c r="AJ210" s="11"/>
    </row>
    <row r="211" spans="1:36" x14ac:dyDescent="0.45">
      <c r="A211" s="12" t="s">
        <v>272</v>
      </c>
      <c r="B211" s="278">
        <v>0</v>
      </c>
      <c r="C211" s="283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287">
        <v>0</v>
      </c>
      <c r="AJ211" s="11"/>
    </row>
    <row r="212" spans="1:36" x14ac:dyDescent="0.45">
      <c r="A212" s="12" t="s">
        <v>273</v>
      </c>
      <c r="B212" s="278">
        <v>0</v>
      </c>
      <c r="C212" s="283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1">
        <v>0</v>
      </c>
      <c r="AH212" s="11">
        <v>0</v>
      </c>
      <c r="AI212" s="287">
        <v>0</v>
      </c>
      <c r="AJ212" s="11"/>
    </row>
    <row r="213" spans="1:36" x14ac:dyDescent="0.45">
      <c r="A213" s="12" t="s">
        <v>274</v>
      </c>
      <c r="B213" s="278">
        <v>0</v>
      </c>
      <c r="C213" s="283">
        <v>0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G213" s="11">
        <v>0</v>
      </c>
      <c r="AH213" s="11">
        <v>0</v>
      </c>
      <c r="AI213" s="287">
        <v>0</v>
      </c>
      <c r="AJ213" s="11"/>
    </row>
    <row r="214" spans="1:36" x14ac:dyDescent="0.45">
      <c r="A214" s="12" t="s">
        <v>275</v>
      </c>
      <c r="B214" s="278">
        <v>0</v>
      </c>
      <c r="C214" s="283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287">
        <v>0</v>
      </c>
      <c r="AJ214" s="11"/>
    </row>
    <row r="215" spans="1:36" x14ac:dyDescent="0.45">
      <c r="A215" s="12" t="s">
        <v>276</v>
      </c>
      <c r="B215" s="278">
        <v>0</v>
      </c>
      <c r="C215" s="283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287">
        <v>0</v>
      </c>
      <c r="AJ215" s="11"/>
    </row>
    <row r="216" spans="1:36" x14ac:dyDescent="0.45">
      <c r="A216" s="12" t="s">
        <v>277</v>
      </c>
      <c r="B216" s="278">
        <f>B213</f>
        <v>0</v>
      </c>
      <c r="C216" s="283">
        <f t="shared" ref="C216:D216" si="208">C213</f>
        <v>0</v>
      </c>
      <c r="D216" s="11">
        <f t="shared" si="208"/>
        <v>0</v>
      </c>
      <c r="E216" s="11">
        <f t="shared" ref="E216:F216" si="209">E213</f>
        <v>0</v>
      </c>
      <c r="F216" s="11">
        <f t="shared" si="209"/>
        <v>0</v>
      </c>
      <c r="G216" s="11">
        <f t="shared" ref="G216:AI216" si="210">G213</f>
        <v>0</v>
      </c>
      <c r="H216" s="11">
        <f t="shared" si="210"/>
        <v>0</v>
      </c>
      <c r="I216" s="11">
        <f t="shared" si="210"/>
        <v>0</v>
      </c>
      <c r="J216" s="11">
        <f t="shared" si="210"/>
        <v>0</v>
      </c>
      <c r="K216" s="11">
        <f t="shared" si="210"/>
        <v>0</v>
      </c>
      <c r="L216" s="11">
        <f t="shared" si="210"/>
        <v>0</v>
      </c>
      <c r="M216" s="11">
        <f t="shared" si="210"/>
        <v>0</v>
      </c>
      <c r="N216" s="11">
        <f t="shared" si="210"/>
        <v>0</v>
      </c>
      <c r="O216" s="11">
        <f t="shared" si="210"/>
        <v>0</v>
      </c>
      <c r="P216" s="11">
        <f t="shared" si="210"/>
        <v>0</v>
      </c>
      <c r="Q216" s="11">
        <f t="shared" si="210"/>
        <v>0</v>
      </c>
      <c r="R216" s="11">
        <f t="shared" si="210"/>
        <v>0</v>
      </c>
      <c r="S216" s="11">
        <f t="shared" si="210"/>
        <v>0</v>
      </c>
      <c r="T216" s="11">
        <f t="shared" si="210"/>
        <v>0</v>
      </c>
      <c r="U216" s="11">
        <f t="shared" si="210"/>
        <v>0</v>
      </c>
      <c r="V216" s="11">
        <f t="shared" si="210"/>
        <v>0</v>
      </c>
      <c r="W216" s="11">
        <f t="shared" si="210"/>
        <v>0</v>
      </c>
      <c r="X216" s="11">
        <f t="shared" si="210"/>
        <v>0</v>
      </c>
      <c r="Y216" s="11">
        <f t="shared" si="210"/>
        <v>0</v>
      </c>
      <c r="Z216" s="11">
        <f t="shared" si="210"/>
        <v>0</v>
      </c>
      <c r="AA216" s="11">
        <f t="shared" si="210"/>
        <v>0</v>
      </c>
      <c r="AB216" s="11">
        <f t="shared" si="210"/>
        <v>0</v>
      </c>
      <c r="AC216" s="11">
        <f t="shared" si="210"/>
        <v>0</v>
      </c>
      <c r="AD216" s="11">
        <f t="shared" si="210"/>
        <v>0</v>
      </c>
      <c r="AE216" s="11">
        <f t="shared" si="210"/>
        <v>0</v>
      </c>
      <c r="AF216" s="11">
        <f t="shared" si="210"/>
        <v>0</v>
      </c>
      <c r="AG216" s="11">
        <f t="shared" si="210"/>
        <v>0</v>
      </c>
      <c r="AH216" s="11">
        <f t="shared" si="210"/>
        <v>0</v>
      </c>
      <c r="AI216" s="287">
        <f t="shared" si="210"/>
        <v>0</v>
      </c>
      <c r="AJ216" s="11"/>
    </row>
    <row r="217" spans="1:36" x14ac:dyDescent="0.45">
      <c r="Z217" s="11"/>
      <c r="AA217" s="11"/>
      <c r="AB217" s="11"/>
      <c r="AC217" s="11"/>
      <c r="AD217" s="11"/>
      <c r="AE217" s="11"/>
      <c r="AF217" s="11"/>
      <c r="AG217" s="11"/>
      <c r="AH217" s="11"/>
      <c r="AJ217" s="11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D39" sqref="D39"/>
    </sheetView>
    <sheetView workbookViewId="1"/>
  </sheetViews>
  <sheetFormatPr defaultRowHeight="14.25" x14ac:dyDescent="0.4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1"/>
  <sheetViews>
    <sheetView topLeftCell="J1" zoomScale="90" zoomScaleNormal="90" workbookViewId="0">
      <selection activeCell="B2" sqref="B2:AI9"/>
    </sheetView>
    <sheetView workbookViewId="1">
      <selection activeCell="A2" sqref="A2"/>
    </sheetView>
  </sheetViews>
  <sheetFormatPr defaultColWidth="9.1328125" defaultRowHeight="14.25" x14ac:dyDescent="0.45"/>
  <cols>
    <col min="1" max="1" width="41.3984375" style="1" customWidth="1"/>
    <col min="2" max="2" width="12.86328125" style="11" customWidth="1"/>
    <col min="3" max="3" width="10.73046875" style="11" customWidth="1"/>
    <col min="4" max="10" width="10" style="10" customWidth="1"/>
    <col min="11" max="35" width="10" style="1" customWidth="1"/>
    <col min="36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45">
      <c r="A2" s="2" t="s">
        <v>270</v>
      </c>
      <c r="B2" s="35">
        <f>'Total Fuel Prices'!B5*(1-INDEX('Tax_Share of Price'!$B$2:$AI$22,MATCH('Total Fuel Prices'!$A$3,'Tax_Share of Price'!$A$2:$A$22,0),MATCH('BFPaT-pretax-electricity'!B$1,'Tax_Share of Price'!$B$1:$AI$1,0)))</f>
        <v>1.8157726941363708E-5</v>
      </c>
      <c r="C2" s="35">
        <f>'Total Fuel Prices'!C5*(1-INDEX('Tax_Share of Price'!$B$2:$AI$22,MATCH('Total Fuel Prices'!$A$3,'Tax_Share of Price'!$A$2:$A$22,0),MATCH('BFPaT-pretax-electricity'!C$1,'Tax_Share of Price'!$B$1:$AI$1,0)))</f>
        <v>1.8157726941363708E-5</v>
      </c>
      <c r="D2" s="35">
        <f>'Total Fuel Prices'!D5*(1-INDEX('Tax_Share of Price'!$B$2:$AI$22,MATCH('Total Fuel Prices'!$A$3,'Tax_Share of Price'!$A$2:$A$22,0),MATCH('BFPaT-pretax-electricity'!D$1,'Tax_Share of Price'!$B$1:$AI$1,0)))</f>
        <v>1.8157726941363708E-5</v>
      </c>
      <c r="E2" s="35">
        <f>'Total Fuel Prices'!E5*(1-INDEX('Tax_Share of Price'!$B$2:$AI$22,MATCH('Total Fuel Prices'!$A$3,'Tax_Share of Price'!$A$2:$A$22,0),MATCH('BFPaT-pretax-electricity'!E$1,'Tax_Share of Price'!$B$1:$AI$1,0)))</f>
        <v>1.8518150994936641E-5</v>
      </c>
      <c r="F2" s="35">
        <f>'Total Fuel Prices'!F5*(1-INDEX('Tax_Share of Price'!$B$2:$AI$22,MATCH('Total Fuel Prices'!$A$3,'Tax_Share of Price'!$A$2:$A$22,0),MATCH('BFPaT-pretax-electricity'!F$1,'Tax_Share of Price'!$B$1:$AI$1,0)))</f>
        <v>1.8550916817988732E-5</v>
      </c>
      <c r="G2" s="35">
        <f>'Total Fuel Prices'!G5*(1-INDEX('Tax_Share of Price'!$B$2:$AI$22,MATCH('Total Fuel Prices'!$A$3,'Tax_Share of Price'!$A$2:$A$22,0),MATCH('BFPaT-pretax-electricity'!G$1,'Tax_Share of Price'!$B$1:$AI$1,0)))</f>
        <v>1.8763894667827283E-5</v>
      </c>
      <c r="H2" s="35">
        <f>'Total Fuel Prices'!H5*(1-INDEX('Tax_Share of Price'!$B$2:$AI$22,MATCH('Total Fuel Prices'!$A$3,'Tax_Share of Price'!$A$2:$A$22,0),MATCH('BFPaT-pretax-electricity'!H$1,'Tax_Share of Price'!$B$1:$AI$1,0)))</f>
        <v>1.9058787075296044E-5</v>
      </c>
      <c r="I2" s="35">
        <f>'Total Fuel Prices'!I5*(1-INDEX('Tax_Share of Price'!$B$2:$AI$22,MATCH('Total Fuel Prices'!$A$3,'Tax_Share of Price'!$A$2:$A$22,0),MATCH('BFPaT-pretax-electricity'!I$1,'Tax_Share of Price'!$B$1:$AI$1,0)))</f>
        <v>1.9326374630221404E-5</v>
      </c>
      <c r="J2" s="35">
        <f>'Total Fuel Prices'!J5*(1-INDEX('Tax_Share of Price'!$B$2:$AI$22,MATCH('Total Fuel Prices'!$A$3,'Tax_Share of Price'!$A$2:$A$22,0),MATCH('BFPaT-pretax-electricity'!J$1,'Tax_Share of Price'!$B$1:$AI$1,0)))</f>
        <v>1.9735947418372463E-5</v>
      </c>
      <c r="K2" s="35">
        <f>'Total Fuel Prices'!K5*(1-INDEX('Tax_Share of Price'!$B$2:$AI$22,MATCH('Total Fuel Prices'!$A$3,'Tax_Share of Price'!$A$2:$A$22,0),MATCH('BFPaT-pretax-electricity'!K$1,'Tax_Share of Price'!$B$1:$AI$1,0)))</f>
        <v>2.0074527589910678E-5</v>
      </c>
      <c r="L2" s="35">
        <f>'Total Fuel Prices'!L5*(1-INDEX('Tax_Share of Price'!$B$2:$AI$22,MATCH('Total Fuel Prices'!$A$3,'Tax_Share of Price'!$A$2:$A$22,0),MATCH('BFPaT-pretax-electricity'!L$1,'Tax_Share of Price'!$B$1:$AI$1,0)))</f>
        <v>2.0221973793645057E-5</v>
      </c>
      <c r="M2" s="35">
        <f>'Total Fuel Prices'!M5*(1-INDEX('Tax_Share of Price'!$B$2:$AI$22,MATCH('Total Fuel Prices'!$A$3,'Tax_Share of Price'!$A$2:$A$22,0),MATCH('BFPaT-pretax-electricity'!M$1,'Tax_Share of Price'!$B$1:$AI$1,0)))</f>
        <v>2.0194668941101652E-5</v>
      </c>
      <c r="N2" s="35">
        <f>'Total Fuel Prices'!N5*(1-INDEX('Tax_Share of Price'!$B$2:$AI$22,MATCH('Total Fuel Prices'!$A$3,'Tax_Share of Price'!$A$2:$A$22,0),MATCH('BFPaT-pretax-electricity'!N$1,'Tax_Share of Price'!$B$1:$AI$1,0)))</f>
        <v>2.0123676324488804E-5</v>
      </c>
      <c r="O2" s="35">
        <f>'Total Fuel Prices'!O5*(1-INDEX('Tax_Share of Price'!$B$2:$AI$22,MATCH('Total Fuel Prices'!$A$3,'Tax_Share of Price'!$A$2:$A$22,0),MATCH('BFPaT-pretax-electricity'!O$1,'Tax_Share of Price'!$B$1:$AI$1,0)))</f>
        <v>2.004176176685859E-5</v>
      </c>
      <c r="P2" s="35">
        <f>'Total Fuel Prices'!P5*(1-INDEX('Tax_Share of Price'!$B$2:$AI$22,MATCH('Total Fuel Prices'!$A$3,'Tax_Share of Price'!$A$2:$A$22,0),MATCH('BFPaT-pretax-electricity'!P$1,'Tax_Share of Price'!$B$1:$AI$1,0)))</f>
        <v>2.0014456914315186E-5</v>
      </c>
      <c r="Q2" s="35">
        <f>'Total Fuel Prices'!Q5*(1-INDEX('Tax_Share of Price'!$B$2:$AI$22,MATCH('Total Fuel Prices'!$A$3,'Tax_Share of Price'!$A$2:$A$22,0),MATCH('BFPaT-pretax-electricity'!Q$1,'Tax_Share of Price'!$B$1:$AI$1,0)))</f>
        <v>2.000353497329783E-5</v>
      </c>
      <c r="R2" s="35">
        <f>'Total Fuel Prices'!R5*(1-INDEX('Tax_Share of Price'!$B$2:$AI$22,MATCH('Total Fuel Prices'!$A$3,'Tax_Share of Price'!$A$2:$A$22,0),MATCH('BFPaT-pretax-electricity'!R$1,'Tax_Share of Price'!$B$1:$AI$1,0)))</f>
        <v>2.0112754383471442E-5</v>
      </c>
      <c r="S2" s="35">
        <f>'Total Fuel Prices'!S5*(1-INDEX('Tax_Share of Price'!$B$2:$AI$22,MATCH('Total Fuel Prices'!$A$3,'Tax_Share of Price'!$A$2:$A$22,0),MATCH('BFPaT-pretax-electricity'!S$1,'Tax_Share of Price'!$B$1:$AI$1,0)))</f>
        <v>2.0156442147540885E-5</v>
      </c>
      <c r="T2" s="35">
        <f>'Total Fuel Prices'!T5*(1-INDEX('Tax_Share of Price'!$B$2:$AI$22,MATCH('Total Fuel Prices'!$A$3,'Tax_Share of Price'!$A$2:$A$22,0),MATCH('BFPaT-pretax-electricity'!T$1,'Tax_Share of Price'!$B$1:$AI$1,0)))</f>
        <v>1.9970769150245739E-5</v>
      </c>
      <c r="U2" s="35">
        <f>'Total Fuel Prices'!U5*(1-INDEX('Tax_Share of Price'!$B$2:$AI$22,MATCH('Total Fuel Prices'!$A$3,'Tax_Share of Price'!$A$2:$A$22,0),MATCH('BFPaT-pretax-electricity'!U$1,'Tax_Share of Price'!$B$1:$AI$1,0)))</f>
        <v>1.9823322946511357E-5</v>
      </c>
      <c r="V2" s="35">
        <f>'Total Fuel Prices'!V5*(1-INDEX('Tax_Share of Price'!$B$2:$AI$22,MATCH('Total Fuel Prices'!$A$3,'Tax_Share of Price'!$A$2:$A$22,0),MATCH('BFPaT-pretax-electricity'!V$1,'Tax_Share of Price'!$B$1:$AI$1,0)))</f>
        <v>1.9735947418372463E-5</v>
      </c>
      <c r="W2" s="35">
        <f>'Total Fuel Prices'!W5*(1-INDEX('Tax_Share of Price'!$B$2:$AI$22,MATCH('Total Fuel Prices'!$A$3,'Tax_Share of Price'!$A$2:$A$22,0),MATCH('BFPaT-pretax-electricity'!W$1,'Tax_Share of Price'!$B$1:$AI$1,0)))</f>
        <v>1.9675876742776978E-5</v>
      </c>
      <c r="X2" s="35">
        <f>'Total Fuel Prices'!X5*(1-INDEX('Tax_Share of Price'!$B$2:$AI$22,MATCH('Total Fuel Prices'!$A$3,'Tax_Share of Price'!$A$2:$A$22,0),MATCH('BFPaT-pretax-electricity'!X$1,'Tax_Share of Price'!$B$1:$AI$1,0)))</f>
        <v>1.9566657332603356E-5</v>
      </c>
      <c r="Y2" s="35">
        <f>'Total Fuel Prices'!Y5*(1-INDEX('Tax_Share of Price'!$B$2:$AI$22,MATCH('Total Fuel Prices'!$A$3,'Tax_Share of Price'!$A$2:$A$22,0),MATCH('BFPaT-pretax-electricity'!Y$1,'Tax_Share of Price'!$B$1:$AI$1,0)))</f>
        <v>1.9446515981412382E-5</v>
      </c>
      <c r="Z2" s="35">
        <f>'Total Fuel Prices'!Z5*(1-INDEX('Tax_Share of Price'!$B$2:$AI$22,MATCH('Total Fuel Prices'!$A$3,'Tax_Share of Price'!$A$2:$A$22,0),MATCH('BFPaT-pretax-electricity'!Z$1,'Tax_Share of Price'!$B$1:$AI$1,0)))</f>
        <v>1.9342757541747446E-5</v>
      </c>
      <c r="AA2" s="35">
        <f>'Total Fuel Prices'!AA5*(1-INDEX('Tax_Share of Price'!$B$2:$AI$22,MATCH('Total Fuel Prices'!$A$3,'Tax_Share of Price'!$A$2:$A$22,0),MATCH('BFPaT-pretax-electricity'!AA$1,'Tax_Share of Price'!$B$1:$AI$1,0)))</f>
        <v>1.9249921043099873E-5</v>
      </c>
      <c r="AB2" s="35">
        <f>'Total Fuel Prices'!AB5*(1-INDEX('Tax_Share of Price'!$B$2:$AI$22,MATCH('Total Fuel Prices'!$A$3,'Tax_Share of Price'!$A$2:$A$22,0),MATCH('BFPaT-pretax-electricity'!AB$1,'Tax_Share of Price'!$B$1:$AI$1,0)))</f>
        <v>1.9102474839365487E-5</v>
      </c>
      <c r="AC2" s="35">
        <f>'Total Fuel Prices'!AC5*(1-INDEX('Tax_Share of Price'!$B$2:$AI$22,MATCH('Total Fuel Prices'!$A$3,'Tax_Share of Price'!$A$2:$A$22,0),MATCH('BFPaT-pretax-electricity'!AC$1,'Tax_Share of Price'!$B$1:$AI$1,0)))</f>
        <v>1.9009638340717918E-5</v>
      </c>
      <c r="AD2" s="35">
        <f>'Total Fuel Prices'!AD5*(1-INDEX('Tax_Share of Price'!$B$2:$AI$22,MATCH('Total Fuel Prices'!$A$3,'Tax_Share of Price'!$A$2:$A$22,0),MATCH('BFPaT-pretax-electricity'!AD$1,'Tax_Share of Price'!$B$1:$AI$1,0)))</f>
        <v>1.8938645724105066E-5</v>
      </c>
      <c r="AE2" s="35">
        <f>'Total Fuel Prices'!AE5*(1-INDEX('Tax_Share of Price'!$B$2:$AI$22,MATCH('Total Fuel Prices'!$A$3,'Tax_Share of Price'!$A$2:$A$22,0),MATCH('BFPaT-pretax-electricity'!AE$1,'Tax_Share of Price'!$B$1:$AI$1,0)))</f>
        <v>1.8867653107492215E-5</v>
      </c>
      <c r="AF2" s="35">
        <f>'Total Fuel Prices'!AF5*(1-INDEX('Tax_Share of Price'!$B$2:$AI$22,MATCH('Total Fuel Prices'!$A$3,'Tax_Share of Price'!$A$2:$A$22,0),MATCH('BFPaT-pretax-electricity'!AF$1,'Tax_Share of Price'!$B$1:$AI$1,0)))</f>
        <v>1.8796660490879367E-5</v>
      </c>
      <c r="AG2" s="35">
        <f>'Total Fuel Prices'!AG5*(1-INDEX('Tax_Share of Price'!$B$2:$AI$22,MATCH('Total Fuel Prices'!$A$3,'Tax_Share of Price'!$A$2:$A$22,0),MATCH('BFPaT-pretax-electricity'!AG$1,'Tax_Share of Price'!$B$1:$AI$1,0)))</f>
        <v>1.870928496274047E-5</v>
      </c>
      <c r="AH2" s="35">
        <f>'Total Fuel Prices'!AH5*(1-INDEX('Tax_Share of Price'!$B$2:$AI$22,MATCH('Total Fuel Prices'!$A$3,'Tax_Share of Price'!$A$2:$A$22,0),MATCH('BFPaT-pretax-electricity'!AH$1,'Tax_Share of Price'!$B$1:$AI$1,0)))</f>
        <v>1.8572760700023451E-5</v>
      </c>
      <c r="AI2" s="35">
        <f>'Total Fuel Prices'!AI5*(1-INDEX('Tax_Share of Price'!$B$2:$AI$22,MATCH('Total Fuel Prices'!$A$3,'Tax_Share of Price'!$A$2:$A$22,0),MATCH('BFPaT-pretax-electricity'!AI$1,'Tax_Share of Price'!$B$1:$AI$1,0)))</f>
        <v>1.8447158378323793E-5</v>
      </c>
      <c r="AJ2" s="11"/>
      <c r="AK2" s="11"/>
    </row>
    <row r="3" spans="1:37" x14ac:dyDescent="0.45">
      <c r="A3" s="2" t="s">
        <v>271</v>
      </c>
      <c r="B3" s="35">
        <f>'Total Fuel Prices'!B6*(1-INDEX('Tax_Share of Price'!$B$2:$AI$22,MATCH('Total Fuel Prices'!$A$3,'Tax_Share of Price'!$A$2:$A$22,0),MATCH('BFPaT-pretax-electricity'!B$1,'Tax_Share of Price'!$B$1:$AI$1,0)))</f>
        <v>0</v>
      </c>
      <c r="C3" s="35">
        <f>'Total Fuel Prices'!C6*(1-INDEX('Tax_Share of Price'!$B$2:$AI$22,MATCH('Total Fuel Prices'!$A$3,'Tax_Share of Price'!$A$2:$A$22,0),MATCH('BFPaT-pretax-electricity'!C$1,'Tax_Share of Price'!$B$1:$AI$1,0)))</f>
        <v>0</v>
      </c>
      <c r="D3" s="35">
        <f>'Total Fuel Prices'!D6*(1-INDEX('Tax_Share of Price'!$B$2:$AI$22,MATCH('Total Fuel Prices'!$A$3,'Tax_Share of Price'!$A$2:$A$22,0),MATCH('BFPaT-pretax-electricity'!D$1,'Tax_Share of Price'!$B$1:$AI$1,0)))</f>
        <v>0</v>
      </c>
      <c r="E3" s="35">
        <f>'Total Fuel Prices'!E6*(1-INDEX('Tax_Share of Price'!$B$2:$AI$22,MATCH('Total Fuel Prices'!$A$3,'Tax_Share of Price'!$A$2:$A$22,0),MATCH('BFPaT-pretax-electricity'!E$1,'Tax_Share of Price'!$B$1:$AI$1,0)))</f>
        <v>0</v>
      </c>
      <c r="F3" s="35">
        <f>'Total Fuel Prices'!F6*(1-INDEX('Tax_Share of Price'!$B$2:$AI$22,MATCH('Total Fuel Prices'!$A$3,'Tax_Share of Price'!$A$2:$A$22,0),MATCH('BFPaT-pretax-electricity'!F$1,'Tax_Share of Price'!$B$1:$AI$1,0)))</f>
        <v>0</v>
      </c>
      <c r="G3" s="35">
        <f>'Total Fuel Prices'!G6*(1-INDEX('Tax_Share of Price'!$B$2:$AI$22,MATCH('Total Fuel Prices'!$A$3,'Tax_Share of Price'!$A$2:$A$22,0),MATCH('BFPaT-pretax-electricity'!G$1,'Tax_Share of Price'!$B$1:$AI$1,0)))</f>
        <v>0</v>
      </c>
      <c r="H3" s="35">
        <f>'Total Fuel Prices'!H6*(1-INDEX('Tax_Share of Price'!$B$2:$AI$22,MATCH('Total Fuel Prices'!$A$3,'Tax_Share of Price'!$A$2:$A$22,0),MATCH('BFPaT-pretax-electricity'!H$1,'Tax_Share of Price'!$B$1:$AI$1,0)))</f>
        <v>0</v>
      </c>
      <c r="I3" s="35">
        <f>'Total Fuel Prices'!I6*(1-INDEX('Tax_Share of Price'!$B$2:$AI$22,MATCH('Total Fuel Prices'!$A$3,'Tax_Share of Price'!$A$2:$A$22,0),MATCH('BFPaT-pretax-electricity'!I$1,'Tax_Share of Price'!$B$1:$AI$1,0)))</f>
        <v>0</v>
      </c>
      <c r="J3" s="35">
        <f>'Total Fuel Prices'!J6*(1-INDEX('Tax_Share of Price'!$B$2:$AI$22,MATCH('Total Fuel Prices'!$A$3,'Tax_Share of Price'!$A$2:$A$22,0),MATCH('BFPaT-pretax-electricity'!J$1,'Tax_Share of Price'!$B$1:$AI$1,0)))</f>
        <v>0</v>
      </c>
      <c r="K3" s="35">
        <f>'Total Fuel Prices'!K6*(1-INDEX('Tax_Share of Price'!$B$2:$AI$22,MATCH('Total Fuel Prices'!$A$3,'Tax_Share of Price'!$A$2:$A$22,0),MATCH('BFPaT-pretax-electricity'!K$1,'Tax_Share of Price'!$B$1:$AI$1,0)))</f>
        <v>0</v>
      </c>
      <c r="L3" s="35">
        <f>'Total Fuel Prices'!L6*(1-INDEX('Tax_Share of Price'!$B$2:$AI$22,MATCH('Total Fuel Prices'!$A$3,'Tax_Share of Price'!$A$2:$A$22,0),MATCH('BFPaT-pretax-electricity'!L$1,'Tax_Share of Price'!$B$1:$AI$1,0)))</f>
        <v>0</v>
      </c>
      <c r="M3" s="35">
        <f>'Total Fuel Prices'!M6*(1-INDEX('Tax_Share of Price'!$B$2:$AI$22,MATCH('Total Fuel Prices'!$A$3,'Tax_Share of Price'!$A$2:$A$22,0),MATCH('BFPaT-pretax-electricity'!M$1,'Tax_Share of Price'!$B$1:$AI$1,0)))</f>
        <v>0</v>
      </c>
      <c r="N3" s="35">
        <f>'Total Fuel Prices'!N6*(1-INDEX('Tax_Share of Price'!$B$2:$AI$22,MATCH('Total Fuel Prices'!$A$3,'Tax_Share of Price'!$A$2:$A$22,0),MATCH('BFPaT-pretax-electricity'!N$1,'Tax_Share of Price'!$B$1:$AI$1,0)))</f>
        <v>0</v>
      </c>
      <c r="O3" s="35">
        <f>'Total Fuel Prices'!O6*(1-INDEX('Tax_Share of Price'!$B$2:$AI$22,MATCH('Total Fuel Prices'!$A$3,'Tax_Share of Price'!$A$2:$A$22,0),MATCH('BFPaT-pretax-electricity'!O$1,'Tax_Share of Price'!$B$1:$AI$1,0)))</f>
        <v>0</v>
      </c>
      <c r="P3" s="35">
        <f>'Total Fuel Prices'!P6*(1-INDEX('Tax_Share of Price'!$B$2:$AI$22,MATCH('Total Fuel Prices'!$A$3,'Tax_Share of Price'!$A$2:$A$22,0),MATCH('BFPaT-pretax-electricity'!P$1,'Tax_Share of Price'!$B$1:$AI$1,0)))</f>
        <v>0</v>
      </c>
      <c r="Q3" s="35">
        <f>'Total Fuel Prices'!Q6*(1-INDEX('Tax_Share of Price'!$B$2:$AI$22,MATCH('Total Fuel Prices'!$A$3,'Tax_Share of Price'!$A$2:$A$22,0),MATCH('BFPaT-pretax-electricity'!Q$1,'Tax_Share of Price'!$B$1:$AI$1,0)))</f>
        <v>0</v>
      </c>
      <c r="R3" s="35">
        <f>'Total Fuel Prices'!R6*(1-INDEX('Tax_Share of Price'!$B$2:$AI$22,MATCH('Total Fuel Prices'!$A$3,'Tax_Share of Price'!$A$2:$A$22,0),MATCH('BFPaT-pretax-electricity'!R$1,'Tax_Share of Price'!$B$1:$AI$1,0)))</f>
        <v>0</v>
      </c>
      <c r="S3" s="35">
        <f>'Total Fuel Prices'!S6*(1-INDEX('Tax_Share of Price'!$B$2:$AI$22,MATCH('Total Fuel Prices'!$A$3,'Tax_Share of Price'!$A$2:$A$22,0),MATCH('BFPaT-pretax-electricity'!S$1,'Tax_Share of Price'!$B$1:$AI$1,0)))</f>
        <v>0</v>
      </c>
      <c r="T3" s="35">
        <f>'Total Fuel Prices'!T6*(1-INDEX('Tax_Share of Price'!$B$2:$AI$22,MATCH('Total Fuel Prices'!$A$3,'Tax_Share of Price'!$A$2:$A$22,0),MATCH('BFPaT-pretax-electricity'!T$1,'Tax_Share of Price'!$B$1:$AI$1,0)))</f>
        <v>0</v>
      </c>
      <c r="U3" s="35">
        <f>'Total Fuel Prices'!U6*(1-INDEX('Tax_Share of Price'!$B$2:$AI$22,MATCH('Total Fuel Prices'!$A$3,'Tax_Share of Price'!$A$2:$A$22,0),MATCH('BFPaT-pretax-electricity'!U$1,'Tax_Share of Price'!$B$1:$AI$1,0)))</f>
        <v>0</v>
      </c>
      <c r="V3" s="35">
        <f>'Total Fuel Prices'!V6*(1-INDEX('Tax_Share of Price'!$B$2:$AI$22,MATCH('Total Fuel Prices'!$A$3,'Tax_Share of Price'!$A$2:$A$22,0),MATCH('BFPaT-pretax-electricity'!V$1,'Tax_Share of Price'!$B$1:$AI$1,0)))</f>
        <v>0</v>
      </c>
      <c r="W3" s="35">
        <f>'Total Fuel Prices'!W6*(1-INDEX('Tax_Share of Price'!$B$2:$AI$22,MATCH('Total Fuel Prices'!$A$3,'Tax_Share of Price'!$A$2:$A$22,0),MATCH('BFPaT-pretax-electricity'!W$1,'Tax_Share of Price'!$B$1:$AI$1,0)))</f>
        <v>0</v>
      </c>
      <c r="X3" s="35">
        <f>'Total Fuel Prices'!X6*(1-INDEX('Tax_Share of Price'!$B$2:$AI$22,MATCH('Total Fuel Prices'!$A$3,'Tax_Share of Price'!$A$2:$A$22,0),MATCH('BFPaT-pretax-electricity'!X$1,'Tax_Share of Price'!$B$1:$AI$1,0)))</f>
        <v>0</v>
      </c>
      <c r="Y3" s="35">
        <f>'Total Fuel Prices'!Y6*(1-INDEX('Tax_Share of Price'!$B$2:$AI$22,MATCH('Total Fuel Prices'!$A$3,'Tax_Share of Price'!$A$2:$A$22,0),MATCH('BFPaT-pretax-electricity'!Y$1,'Tax_Share of Price'!$B$1:$AI$1,0)))</f>
        <v>0</v>
      </c>
      <c r="Z3" s="35">
        <f>'Total Fuel Prices'!Z6*(1-INDEX('Tax_Share of Price'!$B$2:$AI$22,MATCH('Total Fuel Prices'!$A$3,'Tax_Share of Price'!$A$2:$A$22,0),MATCH('BFPaT-pretax-electricity'!Z$1,'Tax_Share of Price'!$B$1:$AI$1,0)))</f>
        <v>0</v>
      </c>
      <c r="AA3" s="35">
        <f>'Total Fuel Prices'!AA6*(1-INDEX('Tax_Share of Price'!$B$2:$AI$22,MATCH('Total Fuel Prices'!$A$3,'Tax_Share of Price'!$A$2:$A$22,0),MATCH('BFPaT-pretax-electricity'!AA$1,'Tax_Share of Price'!$B$1:$AI$1,0)))</f>
        <v>0</v>
      </c>
      <c r="AB3" s="35">
        <f>'Total Fuel Prices'!AB6*(1-INDEX('Tax_Share of Price'!$B$2:$AI$22,MATCH('Total Fuel Prices'!$A$3,'Tax_Share of Price'!$A$2:$A$22,0),MATCH('BFPaT-pretax-electricity'!AB$1,'Tax_Share of Price'!$B$1:$AI$1,0)))</f>
        <v>0</v>
      </c>
      <c r="AC3" s="35">
        <f>'Total Fuel Prices'!AC6*(1-INDEX('Tax_Share of Price'!$B$2:$AI$22,MATCH('Total Fuel Prices'!$A$3,'Tax_Share of Price'!$A$2:$A$22,0),MATCH('BFPaT-pretax-electricity'!AC$1,'Tax_Share of Price'!$B$1:$AI$1,0)))</f>
        <v>0</v>
      </c>
      <c r="AD3" s="35">
        <f>'Total Fuel Prices'!AD6*(1-INDEX('Tax_Share of Price'!$B$2:$AI$22,MATCH('Total Fuel Prices'!$A$3,'Tax_Share of Price'!$A$2:$A$22,0),MATCH('BFPaT-pretax-electricity'!AD$1,'Tax_Share of Price'!$B$1:$AI$1,0)))</f>
        <v>0</v>
      </c>
      <c r="AE3" s="35">
        <f>'Total Fuel Prices'!AE6*(1-INDEX('Tax_Share of Price'!$B$2:$AI$22,MATCH('Total Fuel Prices'!$A$3,'Tax_Share of Price'!$A$2:$A$22,0),MATCH('BFPaT-pretax-electricity'!AE$1,'Tax_Share of Price'!$B$1:$AI$1,0)))</f>
        <v>0</v>
      </c>
      <c r="AF3" s="35">
        <f>'Total Fuel Prices'!AF6*(1-INDEX('Tax_Share of Price'!$B$2:$AI$22,MATCH('Total Fuel Prices'!$A$3,'Tax_Share of Price'!$A$2:$A$22,0),MATCH('BFPaT-pretax-electricity'!AF$1,'Tax_Share of Price'!$B$1:$AI$1,0)))</f>
        <v>0</v>
      </c>
      <c r="AG3" s="35">
        <f>'Total Fuel Prices'!AG6*(1-INDEX('Tax_Share of Price'!$B$2:$AI$22,MATCH('Total Fuel Prices'!$A$3,'Tax_Share of Price'!$A$2:$A$22,0),MATCH('BFPaT-pretax-electricity'!AG$1,'Tax_Share of Price'!$B$1:$AI$1,0)))</f>
        <v>0</v>
      </c>
      <c r="AH3" s="35">
        <f>'Total Fuel Prices'!AH6*(1-INDEX('Tax_Share of Price'!$B$2:$AI$22,MATCH('Total Fuel Prices'!$A$3,'Tax_Share of Price'!$A$2:$A$22,0),MATCH('BFPaT-pretax-electricity'!AH$1,'Tax_Share of Price'!$B$1:$AI$1,0)))</f>
        <v>0</v>
      </c>
      <c r="AI3" s="35">
        <f>'Total Fuel Prices'!AI6*(1-INDEX('Tax_Share of Price'!$B$2:$AI$22,MATCH('Total Fuel Prices'!$A$3,'Tax_Share of Price'!$A$2:$A$22,0),MATCH('BFPaT-pretax-electricity'!AI$1,'Tax_Share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Prices'!B7*(1-INDEX('Tax_Share of Price'!$B$2:$AI$22,MATCH('Total Fuel Prices'!$A$3,'Tax_Share of Price'!$A$2:$A$22,0),MATCH('BFPaT-pretax-electricity'!B$1,'Tax_Share of Price'!$B$1:$AI$1,0)))</f>
        <v>1.5433159711082388E-5</v>
      </c>
      <c r="C4" s="35">
        <f>'Total Fuel Prices'!C7*(1-INDEX('Tax_Share of Price'!$B$2:$AI$22,MATCH('Total Fuel Prices'!$A$3,'Tax_Share of Price'!$A$2:$A$22,0),MATCH('BFPaT-pretax-electricity'!C$1,'Tax_Share of Price'!$B$1:$AI$1,0)))</f>
        <v>1.5433159711082388E-5</v>
      </c>
      <c r="D4" s="35">
        <f>'Total Fuel Prices'!D7*(1-INDEX('Tax_Share of Price'!$B$2:$AI$22,MATCH('Total Fuel Prices'!$A$3,'Tax_Share of Price'!$A$2:$A$22,0),MATCH('BFPaT-pretax-electricity'!D$1,'Tax_Share of Price'!$B$1:$AI$1,0)))</f>
        <v>1.5637066032616098E-5</v>
      </c>
      <c r="E4" s="35">
        <f>'Total Fuel Prices'!E7*(1-INDEX('Tax_Share of Price'!$B$2:$AI$22,MATCH('Total Fuel Prices'!$A$3,'Tax_Share of Price'!$A$2:$A$22,0),MATCH('BFPaT-pretax-electricity'!E$1,'Tax_Share of Price'!$B$1:$AI$1,0)))</f>
        <v>1.5433159711082388E-5</v>
      </c>
      <c r="F4" s="35">
        <f>'Total Fuel Prices'!F7*(1-INDEX('Tax_Share of Price'!$B$2:$AI$22,MATCH('Total Fuel Prices'!$A$3,'Tax_Share of Price'!$A$2:$A$22,0),MATCH('BFPaT-pretax-electricity'!F$1,'Tax_Share of Price'!$B$1:$AI$1,0)))</f>
        <v>1.5513872630022816E-5</v>
      </c>
      <c r="G4" s="35">
        <f>'Total Fuel Prices'!G7*(1-INDEX('Tax_Share of Price'!$B$2:$AI$22,MATCH('Total Fuel Prices'!$A$3,'Tax_Share of Price'!$A$2:$A$22,0),MATCH('BFPaT-pretax-electricity'!G$1,'Tax_Share of Price'!$B$1:$AI$1,0)))</f>
        <v>1.553511287184924E-5</v>
      </c>
      <c r="H4" s="35">
        <f>'Total Fuel Prices'!H7*(1-INDEX('Tax_Share of Price'!$B$2:$AI$22,MATCH('Total Fuel Prices'!$A$3,'Tax_Share of Price'!$A$2:$A$22,0),MATCH('BFPaT-pretax-electricity'!H$1,'Tax_Share of Price'!$B$1:$AI$1,0)))</f>
        <v>1.5620073839154954E-5</v>
      </c>
      <c r="I4" s="35">
        <f>'Total Fuel Prices'!I7*(1-INDEX('Tax_Share of Price'!$B$2:$AI$22,MATCH('Total Fuel Prices'!$A$3,'Tax_Share of Price'!$A$2:$A$22,0),MATCH('BFPaT-pretax-electricity'!I$1,'Tax_Share of Price'!$B$1:$AI$1,0)))</f>
        <v>1.5785747725401088E-5</v>
      </c>
      <c r="J4" s="35">
        <f>'Total Fuel Prices'!J7*(1-INDEX('Tax_Share of Price'!$B$2:$AI$22,MATCH('Total Fuel Prices'!$A$3,'Tax_Share of Price'!$A$2:$A$22,0),MATCH('BFPaT-pretax-electricity'!J$1,'Tax_Share of Price'!$B$1:$AI$1,0)))</f>
        <v>1.6010894288761222E-5</v>
      </c>
      <c r="K4" s="35">
        <f>'Total Fuel Prices'!K7*(1-INDEX('Tax_Share of Price'!$B$2:$AI$22,MATCH('Total Fuel Prices'!$A$3,'Tax_Share of Price'!$A$2:$A$22,0),MATCH('BFPaT-pretax-electricity'!K$1,'Tax_Share of Price'!$B$1:$AI$1,0)))</f>
        <v>1.6214800610294932E-5</v>
      </c>
      <c r="L4" s="35">
        <f>'Total Fuel Prices'!L7*(1-INDEX('Tax_Share of Price'!$B$2:$AI$22,MATCH('Total Fuel Prices'!$A$3,'Tax_Share of Price'!$A$2:$A$22,0),MATCH('BFPaT-pretax-electricity'!L$1,'Tax_Share of Price'!$B$1:$AI$1,0)))</f>
        <v>1.6325249867792354E-5</v>
      </c>
      <c r="M4" s="35">
        <f>'Total Fuel Prices'!M7*(1-INDEX('Tax_Share of Price'!$B$2:$AI$22,MATCH('Total Fuel Prices'!$A$3,'Tax_Share of Price'!$A$2:$A$22,0),MATCH('BFPaT-pretax-electricity'!M$1,'Tax_Share of Price'!$B$1:$AI$1,0)))</f>
        <v>1.630400962596593E-5</v>
      </c>
      <c r="N4" s="35">
        <f>'Total Fuel Prices'!N7*(1-INDEX('Tax_Share of Price'!$B$2:$AI$22,MATCH('Total Fuel Prices'!$A$3,'Tax_Share of Price'!$A$2:$A$22,0),MATCH('BFPaT-pretax-electricity'!N$1,'Tax_Share of Price'!$B$1:$AI$1,0)))</f>
        <v>1.624878499721721E-5</v>
      </c>
      <c r="O4" s="35">
        <f>'Total Fuel Prices'!O7*(1-INDEX('Tax_Share of Price'!$B$2:$AI$22,MATCH('Total Fuel Prices'!$A$3,'Tax_Share of Price'!$A$2:$A$22,0),MATCH('BFPaT-pretax-electricity'!O$1,'Tax_Share of Price'!$B$1:$AI$1,0)))</f>
        <v>1.6257281093947784E-5</v>
      </c>
      <c r="P4" s="35">
        <f>'Total Fuel Prices'!P7*(1-INDEX('Tax_Share of Price'!$B$2:$AI$22,MATCH('Total Fuel Prices'!$A$3,'Tax_Share of Price'!$A$2:$A$22,0),MATCH('BFPaT-pretax-electricity'!P$1,'Tax_Share of Price'!$B$1:$AI$1,0)))</f>
        <v>1.6223296707025499E-5</v>
      </c>
      <c r="Q4" s="35">
        <f>'Total Fuel Prices'!Q7*(1-INDEX('Tax_Share of Price'!$B$2:$AI$22,MATCH('Total Fuel Prices'!$A$3,'Tax_Share of Price'!$A$2:$A$22,0),MATCH('BFPaT-pretax-electricity'!Q$1,'Tax_Share of Price'!$B$1:$AI$1,0)))</f>
        <v>1.6185064271737931E-5</v>
      </c>
      <c r="R4" s="35">
        <f>'Total Fuel Prices'!R7*(1-INDEX('Tax_Share of Price'!$B$2:$AI$22,MATCH('Total Fuel Prices'!$A$3,'Tax_Share of Price'!$A$2:$A$22,0),MATCH('BFPaT-pretax-electricity'!R$1,'Tax_Share of Price'!$B$1:$AI$1,0)))</f>
        <v>1.624028890048664E-5</v>
      </c>
      <c r="S4" s="35">
        <f>'Total Fuel Prices'!S7*(1-INDEX('Tax_Share of Price'!$B$2:$AI$22,MATCH('Total Fuel Prices'!$A$3,'Tax_Share of Price'!$A$2:$A$22,0),MATCH('BFPaT-pretax-electricity'!S$1,'Tax_Share of Price'!$B$1:$AI$1,0)))</f>
        <v>1.6261529142313068E-5</v>
      </c>
      <c r="T4" s="35">
        <f>'Total Fuel Prices'!T7*(1-INDEX('Tax_Share of Price'!$B$2:$AI$22,MATCH('Total Fuel Prices'!$A$3,'Tax_Share of Price'!$A$2:$A$22,0),MATCH('BFPaT-pretax-electricity'!T$1,'Tax_Share of Price'!$B$1:$AI$1,0)))</f>
        <v>1.6185064271737931E-5</v>
      </c>
      <c r="U4" s="35">
        <f>'Total Fuel Prices'!U7*(1-INDEX('Tax_Share of Price'!$B$2:$AI$22,MATCH('Total Fuel Prices'!$A$3,'Tax_Share of Price'!$A$2:$A$22,0),MATCH('BFPaT-pretax-electricity'!U$1,'Tax_Share of Price'!$B$1:$AI$1,0)))</f>
        <v>1.6138335739719792E-5</v>
      </c>
      <c r="V4" s="35">
        <f>'Total Fuel Prices'!V7*(1-INDEX('Tax_Share of Price'!$B$2:$AI$22,MATCH('Total Fuel Prices'!$A$3,'Tax_Share of Price'!$A$2:$A$22,0),MATCH('BFPaT-pretax-electricity'!V$1,'Tax_Share of Price'!$B$1:$AI$1,0)))</f>
        <v>1.6087359159336363E-5</v>
      </c>
      <c r="W4" s="35">
        <f>'Total Fuel Prices'!W7*(1-INDEX('Tax_Share of Price'!$B$2:$AI$22,MATCH('Total Fuel Prices'!$A$3,'Tax_Share of Price'!$A$2:$A$22,0),MATCH('BFPaT-pretax-electricity'!W$1,'Tax_Share of Price'!$B$1:$AI$1,0)))</f>
        <v>1.6104351352797504E-5</v>
      </c>
      <c r="X4" s="35">
        <f>'Total Fuel Prices'!X7*(1-INDEX('Tax_Share of Price'!$B$2:$AI$22,MATCH('Total Fuel Prices'!$A$3,'Tax_Share of Price'!$A$2:$A$22,0),MATCH('BFPaT-pretax-electricity'!X$1,'Tax_Share of Price'!$B$1:$AI$1,0)))</f>
        <v>1.6057622820779361E-5</v>
      </c>
      <c r="Y4" s="35">
        <f>'Total Fuel Prices'!Y7*(1-INDEX('Tax_Share of Price'!$B$2:$AI$22,MATCH('Total Fuel Prices'!$A$3,'Tax_Share of Price'!$A$2:$A$22,0),MATCH('BFPaT-pretax-electricity'!Y$1,'Tax_Share of Price'!$B$1:$AI$1,0)))</f>
        <v>1.5989654046934795E-5</v>
      </c>
      <c r="Z4" s="35">
        <f>'Total Fuel Prices'!Z7*(1-INDEX('Tax_Share of Price'!$B$2:$AI$22,MATCH('Total Fuel Prices'!$A$3,'Tax_Share of Price'!$A$2:$A$22,0),MATCH('BFPaT-pretax-electricity'!Z$1,'Tax_Share of Price'!$B$1:$AI$1,0)))</f>
        <v>1.59599177083778E-5</v>
      </c>
      <c r="AA4" s="35">
        <f>'Total Fuel Prices'!AA7*(1-INDEX('Tax_Share of Price'!$B$2:$AI$22,MATCH('Total Fuel Prices'!$A$3,'Tax_Share of Price'!$A$2:$A$22,0),MATCH('BFPaT-pretax-electricity'!AA$1,'Tax_Share of Price'!$B$1:$AI$1,0)))</f>
        <v>1.5913189176359655E-5</v>
      </c>
      <c r="AB4" s="35">
        <f>'Total Fuel Prices'!AB7*(1-INDEX('Tax_Share of Price'!$B$2:$AI$22,MATCH('Total Fuel Prices'!$A$3,'Tax_Share of Price'!$A$2:$A$22,0),MATCH('BFPaT-pretax-electricity'!AB$1,'Tax_Share of Price'!$B$1:$AI$1,0)))</f>
        <v>1.5870708692706803E-5</v>
      </c>
      <c r="AC4" s="35">
        <f>'Total Fuel Prices'!AC7*(1-INDEX('Tax_Share of Price'!$B$2:$AI$22,MATCH('Total Fuel Prices'!$A$3,'Tax_Share of Price'!$A$2:$A$22,0),MATCH('BFPaT-pretax-electricity'!AC$1,'Tax_Share of Price'!$B$1:$AI$1,0)))</f>
        <v>1.5866460644341516E-5</v>
      </c>
      <c r="AD4" s="35">
        <f>'Total Fuel Prices'!AD7*(1-INDEX('Tax_Share of Price'!$B$2:$AI$22,MATCH('Total Fuel Prices'!$A$3,'Tax_Share of Price'!$A$2:$A$22,0),MATCH('BFPaT-pretax-electricity'!AD$1,'Tax_Share of Price'!$B$1:$AI$1,0)))</f>
        <v>1.5836724305784518E-5</v>
      </c>
      <c r="AE4" s="35">
        <f>'Total Fuel Prices'!AE7*(1-INDEX('Tax_Share of Price'!$B$2:$AI$22,MATCH('Total Fuel Prices'!$A$3,'Tax_Share of Price'!$A$2:$A$22,0),MATCH('BFPaT-pretax-electricity'!AE$1,'Tax_Share of Price'!$B$1:$AI$1,0)))</f>
        <v>1.5785747725401088E-5</v>
      </c>
      <c r="AF4" s="35">
        <f>'Total Fuel Prices'!AF7*(1-INDEX('Tax_Share of Price'!$B$2:$AI$22,MATCH('Total Fuel Prices'!$A$3,'Tax_Share of Price'!$A$2:$A$22,0),MATCH('BFPaT-pretax-electricity'!AF$1,'Tax_Share of Price'!$B$1:$AI$1,0)))</f>
        <v>1.5777251628670518E-5</v>
      </c>
      <c r="AG4" s="35">
        <f>'Total Fuel Prices'!AG7*(1-INDEX('Tax_Share of Price'!$B$2:$AI$22,MATCH('Total Fuel Prices'!$A$3,'Tax_Share of Price'!$A$2:$A$22,0),MATCH('BFPaT-pretax-electricity'!AG$1,'Tax_Share of Price'!$B$1:$AI$1,0)))</f>
        <v>1.5730523096652379E-5</v>
      </c>
      <c r="AH4" s="35">
        <f>'Total Fuel Prices'!AH7*(1-INDEX('Tax_Share of Price'!$B$2:$AI$22,MATCH('Total Fuel Prices'!$A$3,'Tax_Share of Price'!$A$2:$A$22,0),MATCH('BFPaT-pretax-electricity'!AH$1,'Tax_Share of Price'!$B$1:$AI$1,0)))</f>
        <v>1.5645562129346665E-5</v>
      </c>
      <c r="AI4" s="35">
        <f>'Total Fuel Prices'!AI7*(1-INDEX('Tax_Share of Price'!$B$2:$AI$22,MATCH('Total Fuel Prices'!$A$3,'Tax_Share of Price'!$A$2:$A$22,0),MATCH('BFPaT-pretax-electricity'!AI$1,'Tax_Share of Price'!$B$1:$AI$1,0)))</f>
        <v>1.5581841403867382E-5</v>
      </c>
      <c r="AJ4" s="11"/>
      <c r="AK4" s="11"/>
    </row>
    <row r="5" spans="1:37" x14ac:dyDescent="0.45">
      <c r="A5" s="2" t="s">
        <v>273</v>
      </c>
      <c r="B5" s="35">
        <f>'Total Fuel Prices'!B8*(1-INDEX('Tax_Share of Price'!$B$2:$AI$22,MATCH('Total Fuel Prices'!$A$3,'Tax_Share of Price'!$A$2:$A$22,0),MATCH('BFPaT-pretax-electricity'!B$1,'Tax_Share of Price'!$B$1:$AI$1,0)))</f>
        <v>2.8910685610207295E-5</v>
      </c>
      <c r="C5" s="35">
        <f>'Total Fuel Prices'!C8*(1-INDEX('Tax_Share of Price'!$B$2:$AI$22,MATCH('Total Fuel Prices'!$A$3,'Tax_Share of Price'!$A$2:$A$22,0),MATCH('BFPaT-pretax-electricity'!C$1,'Tax_Share of Price'!$B$1:$AI$1,0)))</f>
        <v>2.8910685610207295E-5</v>
      </c>
      <c r="D5" s="35">
        <f>'Total Fuel Prices'!D8*(1-INDEX('Tax_Share of Price'!$B$2:$AI$22,MATCH('Total Fuel Prices'!$A$3,'Tax_Share of Price'!$A$2:$A$22,0),MATCH('BFPaT-pretax-electricity'!D$1,'Tax_Share of Price'!$B$1:$AI$1,0)))</f>
        <v>2.9494256696316708E-5</v>
      </c>
      <c r="E5" s="35">
        <f>'Total Fuel Prices'!E8*(1-INDEX('Tax_Share of Price'!$B$2:$AI$22,MATCH('Total Fuel Prices'!$A$3,'Tax_Share of Price'!$A$2:$A$22,0),MATCH('BFPaT-pretax-electricity'!E$1,'Tax_Share of Price'!$B$1:$AI$1,0)))</f>
        <v>2.8910685610207295E-5</v>
      </c>
      <c r="F5" s="35">
        <f>'Total Fuel Prices'!F8*(1-INDEX('Tax_Share of Price'!$B$2:$AI$22,MATCH('Total Fuel Prices'!$A$3,'Tax_Share of Price'!$A$2:$A$22,0),MATCH('BFPaT-pretax-electricity'!F$1,'Tax_Share of Price'!$B$1:$AI$1,0)))</f>
        <v>2.8623683436710867E-5</v>
      </c>
      <c r="G5" s="35">
        <f>'Total Fuel Prices'!G8*(1-INDEX('Tax_Share of Price'!$B$2:$AI$22,MATCH('Total Fuel Prices'!$A$3,'Tax_Share of Price'!$A$2:$A$22,0),MATCH('BFPaT-pretax-electricity'!G$1,'Tax_Share of Price'!$B$1:$AI$1,0)))</f>
        <v>2.8575849741128129E-5</v>
      </c>
      <c r="H5" s="35">
        <f>'Total Fuel Prices'!H8*(1-INDEX('Tax_Share of Price'!$B$2:$AI$22,MATCH('Total Fuel Prices'!$A$3,'Tax_Share of Price'!$A$2:$A$22,0),MATCH('BFPaT-pretax-electricity'!H$1,'Tax_Share of Price'!$B$1:$AI$1,0)))</f>
        <v>2.8547149523778483E-5</v>
      </c>
      <c r="I5" s="35">
        <f>'Total Fuel Prices'!I8*(1-INDEX('Tax_Share of Price'!$B$2:$AI$22,MATCH('Total Fuel Prices'!$A$3,'Tax_Share of Price'!$A$2:$A$22,0),MATCH('BFPaT-pretax-electricity'!I$1,'Tax_Share of Price'!$B$1:$AI$1,0)))</f>
        <v>2.8709784088759797E-5</v>
      </c>
      <c r="J5" s="35">
        <f>'Total Fuel Prices'!J8*(1-INDEX('Tax_Share of Price'!$B$2:$AI$22,MATCH('Total Fuel Prices'!$A$3,'Tax_Share of Price'!$A$2:$A$22,0),MATCH('BFPaT-pretax-electricity'!J$1,'Tax_Share of Price'!$B$1:$AI$1,0)))</f>
        <v>2.9121153870771347E-5</v>
      </c>
      <c r="K5" s="35">
        <f>'Total Fuel Prices'!K8*(1-INDEX('Tax_Share of Price'!$B$2:$AI$22,MATCH('Total Fuel Prices'!$A$3,'Tax_Share of Price'!$A$2:$A$22,0),MATCH('BFPaT-pretax-electricity'!K$1,'Tax_Share of Price'!$B$1:$AI$1,0)))</f>
        <v>2.9475123218083613E-5</v>
      </c>
      <c r="L5" s="35">
        <f>'Total Fuel Prices'!L8*(1-INDEX('Tax_Share of Price'!$B$2:$AI$22,MATCH('Total Fuel Prices'!$A$3,'Tax_Share of Price'!$A$2:$A$22,0),MATCH('BFPaT-pretax-electricity'!L$1,'Tax_Share of Price'!$B$1:$AI$1,0)))</f>
        <v>2.9599490826598741E-5</v>
      </c>
      <c r="M5" s="35">
        <f>'Total Fuel Prices'!M8*(1-INDEX('Tax_Share of Price'!$B$2:$AI$22,MATCH('Total Fuel Prices'!$A$3,'Tax_Share of Price'!$A$2:$A$22,0),MATCH('BFPaT-pretax-electricity'!M$1,'Tax_Share of Price'!$B$1:$AI$1,0)))</f>
        <v>2.9417722783384332E-5</v>
      </c>
      <c r="N5" s="35">
        <f>'Total Fuel Prices'!N8*(1-INDEX('Tax_Share of Price'!$B$2:$AI$22,MATCH('Total Fuel Prices'!$A$3,'Tax_Share of Price'!$A$2:$A$22,0),MATCH('BFPaT-pretax-electricity'!N$1,'Tax_Share of Price'!$B$1:$AI$1,0)))</f>
        <v>2.9168987566354085E-5</v>
      </c>
      <c r="O5" s="35">
        <f>'Total Fuel Prices'!O8*(1-INDEX('Tax_Share of Price'!$B$2:$AI$22,MATCH('Total Fuel Prices'!$A$3,'Tax_Share of Price'!$A$2:$A$22,0),MATCH('BFPaT-pretax-electricity'!O$1,'Tax_Share of Price'!$B$1:$AI$1,0)))</f>
        <v>2.9111587131654801E-5</v>
      </c>
      <c r="P5" s="35">
        <f>'Total Fuel Prices'!P8*(1-INDEX('Tax_Share of Price'!$B$2:$AI$22,MATCH('Total Fuel Prices'!$A$3,'Tax_Share of Price'!$A$2:$A$22,0),MATCH('BFPaT-pretax-electricity'!P$1,'Tax_Share of Price'!$B$1:$AI$1,0)))</f>
        <v>2.8939385827556941E-5</v>
      </c>
      <c r="Q5" s="35">
        <f>'Total Fuel Prices'!Q8*(1-INDEX('Tax_Share of Price'!$B$2:$AI$22,MATCH('Total Fuel Prices'!$A$3,'Tax_Share of Price'!$A$2:$A$22,0),MATCH('BFPaT-pretax-electricity'!Q$1,'Tax_Share of Price'!$B$1:$AI$1,0)))</f>
        <v>2.8700217349643247E-5</v>
      </c>
      <c r="R5" s="35">
        <f>'Total Fuel Prices'!R8*(1-INDEX('Tax_Share of Price'!$B$2:$AI$22,MATCH('Total Fuel Prices'!$A$3,'Tax_Share of Price'!$A$2:$A$22,0),MATCH('BFPaT-pretax-electricity'!R$1,'Tax_Share of Price'!$B$1:$AI$1,0)))</f>
        <v>2.8786318001692177E-5</v>
      </c>
      <c r="S5" s="35">
        <f>'Total Fuel Prices'!S8*(1-INDEX('Tax_Share of Price'!$B$2:$AI$22,MATCH('Total Fuel Prices'!$A$3,'Tax_Share of Price'!$A$2:$A$22,0),MATCH('BFPaT-pretax-electricity'!S$1,'Tax_Share of Price'!$B$1:$AI$1,0)))</f>
        <v>2.8767184523459081E-5</v>
      </c>
      <c r="T5" s="35">
        <f>'Total Fuel Prices'!T8*(1-INDEX('Tax_Share of Price'!$B$2:$AI$22,MATCH('Total Fuel Prices'!$A$3,'Tax_Share of Price'!$A$2:$A$22,0),MATCH('BFPaT-pretax-electricity'!T$1,'Tax_Share of Price'!$B$1:$AI$1,0)))</f>
        <v>2.853758278466193E-5</v>
      </c>
      <c r="U5" s="35">
        <f>'Total Fuel Prices'!U8*(1-INDEX('Tax_Share of Price'!$B$2:$AI$22,MATCH('Total Fuel Prices'!$A$3,'Tax_Share of Price'!$A$2:$A$22,0),MATCH('BFPaT-pretax-electricity'!U$1,'Tax_Share of Price'!$B$1:$AI$1,0)))</f>
        <v>2.8413215176146812E-5</v>
      </c>
      <c r="V5" s="35">
        <f>'Total Fuel Prices'!V8*(1-INDEX('Tax_Share of Price'!$B$2:$AI$22,MATCH('Total Fuel Prices'!$A$3,'Tax_Share of Price'!$A$2:$A$22,0),MATCH('BFPaT-pretax-electricity'!V$1,'Tax_Share of Price'!$B$1:$AI$1,0)))</f>
        <v>2.8260147350282048E-5</v>
      </c>
      <c r="W5" s="35">
        <f>'Total Fuel Prices'!W8*(1-INDEX('Tax_Share of Price'!$B$2:$AI$22,MATCH('Total Fuel Prices'!$A$3,'Tax_Share of Price'!$A$2:$A$22,0),MATCH('BFPaT-pretax-electricity'!W$1,'Tax_Share of Price'!$B$1:$AI$1,0)))</f>
        <v>2.830798104586479E-5</v>
      </c>
      <c r="X5" s="35">
        <f>'Total Fuel Prices'!X8*(1-INDEX('Tax_Share of Price'!$B$2:$AI$22,MATCH('Total Fuel Prices'!$A$3,'Tax_Share of Price'!$A$2:$A$22,0),MATCH('BFPaT-pretax-electricity'!X$1,'Tax_Share of Price'!$B$1:$AI$1,0)))</f>
        <v>2.8183613437349671E-5</v>
      </c>
      <c r="Y5" s="35">
        <f>'Total Fuel Prices'!Y8*(1-INDEX('Tax_Share of Price'!$B$2:$AI$22,MATCH('Total Fuel Prices'!$A$3,'Tax_Share of Price'!$A$2:$A$22,0),MATCH('BFPaT-pretax-electricity'!Y$1,'Tax_Share of Price'!$B$1:$AI$1,0)))</f>
        <v>2.7973145176785617E-5</v>
      </c>
      <c r="Z5" s="35">
        <f>'Total Fuel Prices'!Z8*(1-INDEX('Tax_Share of Price'!$B$2:$AI$22,MATCH('Total Fuel Prices'!$A$3,'Tax_Share of Price'!$A$2:$A$22,0),MATCH('BFPaT-pretax-electricity'!Z$1,'Tax_Share of Price'!$B$1:$AI$1,0)))</f>
        <v>2.7915744742086332E-5</v>
      </c>
      <c r="AA5" s="35">
        <f>'Total Fuel Prices'!AA8*(1-INDEX('Tax_Share of Price'!$B$2:$AI$22,MATCH('Total Fuel Prices'!$A$3,'Tax_Share of Price'!$A$2:$A$22,0),MATCH('BFPaT-pretax-electricity'!AA$1,'Tax_Share of Price'!$B$1:$AI$1,0)))</f>
        <v>2.7839210829153952E-5</v>
      </c>
      <c r="AB5" s="35">
        <f>'Total Fuel Prices'!AB8*(1-INDEX('Tax_Share of Price'!$B$2:$AI$22,MATCH('Total Fuel Prices'!$A$3,'Tax_Share of Price'!$A$2:$A$22,0),MATCH('BFPaT-pretax-electricity'!AB$1,'Tax_Share of Price'!$B$1:$AI$1,0)))</f>
        <v>2.7686143003289185E-5</v>
      </c>
      <c r="AC5" s="35">
        <f>'Total Fuel Prices'!AC8*(1-INDEX('Tax_Share of Price'!$B$2:$AI$22,MATCH('Total Fuel Prices'!$A$3,'Tax_Share of Price'!$A$2:$A$22,0),MATCH('BFPaT-pretax-electricity'!AC$1,'Tax_Share of Price'!$B$1:$AI$1,0)))</f>
        <v>2.7667009525056089E-5</v>
      </c>
      <c r="AD5" s="35">
        <f>'Total Fuel Prices'!AD8*(1-INDEX('Tax_Share of Price'!$B$2:$AI$22,MATCH('Total Fuel Prices'!$A$3,'Tax_Share of Price'!$A$2:$A$22,0),MATCH('BFPaT-pretax-electricity'!AD$1,'Tax_Share of Price'!$B$1:$AI$1,0)))</f>
        <v>2.7571342133890613E-5</v>
      </c>
      <c r="AE5" s="35">
        <f>'Total Fuel Prices'!AE8*(1-INDEX('Tax_Share of Price'!$B$2:$AI$22,MATCH('Total Fuel Prices'!$A$3,'Tax_Share of Price'!$A$2:$A$22,0),MATCH('BFPaT-pretax-electricity'!AE$1,'Tax_Share of Price'!$B$1:$AI$1,0)))</f>
        <v>2.7446974525375495E-5</v>
      </c>
      <c r="AF5" s="35">
        <f>'Total Fuel Prices'!AF8*(1-INDEX('Tax_Share of Price'!$B$2:$AI$22,MATCH('Total Fuel Prices'!$A$3,'Tax_Share of Price'!$A$2:$A$22,0),MATCH('BFPaT-pretax-electricity'!AF$1,'Tax_Share of Price'!$B$1:$AI$1,0)))</f>
        <v>2.7437407786258942E-5</v>
      </c>
      <c r="AG5" s="35">
        <f>'Total Fuel Prices'!AG8*(1-INDEX('Tax_Share of Price'!$B$2:$AI$22,MATCH('Total Fuel Prices'!$A$3,'Tax_Share of Price'!$A$2:$A$22,0),MATCH('BFPaT-pretax-electricity'!AG$1,'Tax_Share of Price'!$B$1:$AI$1,0)))</f>
        <v>2.732260691686037E-5</v>
      </c>
      <c r="AH5" s="35">
        <f>'Total Fuel Prices'!AH8*(1-INDEX('Tax_Share of Price'!$B$2:$AI$22,MATCH('Total Fuel Prices'!$A$3,'Tax_Share of Price'!$A$2:$A$22,0),MATCH('BFPaT-pretax-electricity'!AH$1,'Tax_Share of Price'!$B$1:$AI$1,0)))</f>
        <v>2.7159972351879059E-5</v>
      </c>
      <c r="AI5" s="35">
        <f>'Total Fuel Prices'!AI8*(1-INDEX('Tax_Share of Price'!$B$2:$AI$22,MATCH('Total Fuel Prices'!$A$3,'Tax_Share of Price'!$A$2:$A$22,0),MATCH('BFPaT-pretax-electricity'!AI$1,'Tax_Share of Price'!$B$1:$AI$1,0)))</f>
        <v>2.7045171482480487E-5</v>
      </c>
      <c r="AJ5" s="11"/>
      <c r="AK5" s="11"/>
    </row>
    <row r="6" spans="1:37" x14ac:dyDescent="0.45">
      <c r="A6" s="2" t="s">
        <v>274</v>
      </c>
      <c r="B6" s="35">
        <f>'Total Fuel Prices'!B9*(1-INDEX('Tax_Share of Price'!$B$2:$AI$22,MATCH('Total Fuel Prices'!$A$3,'Tax_Share of Price'!$A$2:$A$22,0),MATCH('BFPaT-pretax-electricity'!B$1,'Tax_Share of Price'!$B$1:$AI$1,0)))</f>
        <v>2.3684435885566291E-5</v>
      </c>
      <c r="C6" s="35">
        <f>'Total Fuel Prices'!C9*(1-INDEX('Tax_Share of Price'!$B$2:$AI$22,MATCH('Total Fuel Prices'!$A$3,'Tax_Share of Price'!$A$2:$A$22,0),MATCH('BFPaT-pretax-electricity'!C$1,'Tax_Share of Price'!$B$1:$AI$1,0)))</f>
        <v>2.3684435885566291E-5</v>
      </c>
      <c r="D6" s="35">
        <f>'Total Fuel Prices'!D9*(1-INDEX('Tax_Share of Price'!$B$2:$AI$22,MATCH('Total Fuel Prices'!$A$3,'Tax_Share of Price'!$A$2:$A$22,0),MATCH('BFPaT-pretax-electricity'!D$1,'Tax_Share of Price'!$B$1:$AI$1,0)))</f>
        <v>2.425976631193632E-5</v>
      </c>
      <c r="E6" s="35">
        <f>'Total Fuel Prices'!E9*(1-INDEX('Tax_Share of Price'!$B$2:$AI$22,MATCH('Total Fuel Prices'!$A$3,'Tax_Share of Price'!$A$2:$A$22,0),MATCH('BFPaT-pretax-electricity'!E$1,'Tax_Share of Price'!$B$1:$AI$1,0)))</f>
        <v>2.3684435885566291E-5</v>
      </c>
      <c r="F6" s="35">
        <f>'Total Fuel Prices'!F9*(1-INDEX('Tax_Share of Price'!$B$2:$AI$22,MATCH('Total Fuel Prices'!$A$3,'Tax_Share of Price'!$A$2:$A$22,0),MATCH('BFPaT-pretax-electricity'!F$1,'Tax_Share of Price'!$B$1:$AI$1,0)))</f>
        <v>2.2869384448208742E-5</v>
      </c>
      <c r="G6" s="35">
        <f>'Total Fuel Prices'!G9*(1-INDEX('Tax_Share of Price'!$B$2:$AI$22,MATCH('Total Fuel Prices'!$A$3,'Tax_Share of Price'!$A$2:$A$22,0),MATCH('BFPaT-pretax-electricity'!G$1,'Tax_Share of Price'!$B$1:$AI$1,0)))</f>
        <v>2.2809454195461868E-5</v>
      </c>
      <c r="H6" s="35">
        <f>'Total Fuel Prices'!H9*(1-INDEX('Tax_Share of Price'!$B$2:$AI$22,MATCH('Total Fuel Prices'!$A$3,'Tax_Share of Price'!$A$2:$A$22,0),MATCH('BFPaT-pretax-electricity'!H$1,'Tax_Share of Price'!$B$1:$AI$1,0)))</f>
        <v>2.2701579740517489E-5</v>
      </c>
      <c r="I6" s="35">
        <f>'Total Fuel Prices'!I9*(1-INDEX('Tax_Share of Price'!$B$2:$AI$22,MATCH('Total Fuel Prices'!$A$3,'Tax_Share of Price'!$A$2:$A$22,0),MATCH('BFPaT-pretax-electricity'!I$1,'Tax_Share of Price'!$B$1:$AI$1,0)))</f>
        <v>2.2773496043813742E-5</v>
      </c>
      <c r="J6" s="35">
        <f>'Total Fuel Prices'!J9*(1-INDEX('Tax_Share of Price'!$B$2:$AI$22,MATCH('Total Fuel Prices'!$A$3,'Tax_Share of Price'!$A$2:$A$22,0),MATCH('BFPaT-pretax-electricity'!J$1,'Tax_Share of Price'!$B$1:$AI$1,0)))</f>
        <v>2.3121091509745634E-5</v>
      </c>
      <c r="K6" s="35">
        <f>'Total Fuel Prices'!K9*(1-INDEX('Tax_Share of Price'!$B$2:$AI$22,MATCH('Total Fuel Prices'!$A$3,'Tax_Share of Price'!$A$2:$A$22,0),MATCH('BFPaT-pretax-electricity'!K$1,'Tax_Share of Price'!$B$1:$AI$1,0)))</f>
        <v>2.3384784621831901E-5</v>
      </c>
      <c r="L6" s="35">
        <f>'Total Fuel Prices'!L9*(1-INDEX('Tax_Share of Price'!$B$2:$AI$22,MATCH('Total Fuel Prices'!$A$3,'Tax_Share of Price'!$A$2:$A$22,0),MATCH('BFPaT-pretax-electricity'!L$1,'Tax_Share of Price'!$B$1:$AI$1,0)))</f>
        <v>2.3480673026226905E-5</v>
      </c>
      <c r="M6" s="35">
        <f>'Total Fuel Prices'!M9*(1-INDEX('Tax_Share of Price'!$B$2:$AI$22,MATCH('Total Fuel Prices'!$A$3,'Tax_Share of Price'!$A$2:$A$22,0),MATCH('BFPaT-pretax-electricity'!M$1,'Tax_Share of Price'!$B$1:$AI$1,0)))</f>
        <v>2.3384784621831901E-5</v>
      </c>
      <c r="N6" s="35">
        <f>'Total Fuel Prices'!N9*(1-INDEX('Tax_Share of Price'!$B$2:$AI$22,MATCH('Total Fuel Prices'!$A$3,'Tax_Share of Price'!$A$2:$A$22,0),MATCH('BFPaT-pretax-electricity'!N$1,'Tax_Share of Price'!$B$1:$AI$1,0)))</f>
        <v>2.3252938065788767E-5</v>
      </c>
      <c r="O6" s="35">
        <f>'Total Fuel Prices'!O9*(1-INDEX('Tax_Share of Price'!$B$2:$AI$22,MATCH('Total Fuel Prices'!$A$3,'Tax_Share of Price'!$A$2:$A$22,0),MATCH('BFPaT-pretax-electricity'!O$1,'Tax_Share of Price'!$B$1:$AI$1,0)))</f>
        <v>2.3085133358097507E-5</v>
      </c>
      <c r="P6" s="35">
        <f>'Total Fuel Prices'!P9*(1-INDEX('Tax_Share of Price'!$B$2:$AI$22,MATCH('Total Fuel Prices'!$A$3,'Tax_Share of Price'!$A$2:$A$22,0),MATCH('BFPaT-pretax-electricity'!P$1,'Tax_Share of Price'!$B$1:$AI$1,0)))</f>
        <v>2.2953286802054374E-5</v>
      </c>
      <c r="Q6" s="35">
        <f>'Total Fuel Prices'!Q9*(1-INDEX('Tax_Share of Price'!$B$2:$AI$22,MATCH('Total Fuel Prices'!$A$3,'Tax_Share of Price'!$A$2:$A$22,0),MATCH('BFPaT-pretax-electricity'!Q$1,'Tax_Share of Price'!$B$1:$AI$1,0)))</f>
        <v>2.2845412347109995E-5</v>
      </c>
      <c r="R6" s="35">
        <f>'Total Fuel Prices'!R9*(1-INDEX('Tax_Share of Price'!$B$2:$AI$22,MATCH('Total Fuel Prices'!$A$3,'Tax_Share of Price'!$A$2:$A$22,0),MATCH('BFPaT-pretax-electricity'!R$1,'Tax_Share of Price'!$B$1:$AI$1,0)))</f>
        <v>2.28933565493075E-5</v>
      </c>
      <c r="S6" s="35">
        <f>'Total Fuel Prices'!S9*(1-INDEX('Tax_Share of Price'!$B$2:$AI$22,MATCH('Total Fuel Prices'!$A$3,'Tax_Share of Price'!$A$2:$A$22,0),MATCH('BFPaT-pretax-electricity'!S$1,'Tax_Share of Price'!$B$1:$AI$1,0)))</f>
        <v>2.28933565493075E-5</v>
      </c>
      <c r="T6" s="35">
        <f>'Total Fuel Prices'!T9*(1-INDEX('Tax_Share of Price'!$B$2:$AI$22,MATCH('Total Fuel Prices'!$A$3,'Tax_Share of Price'!$A$2:$A$22,0),MATCH('BFPaT-pretax-electricity'!T$1,'Tax_Share of Price'!$B$1:$AI$1,0)))</f>
        <v>2.2761509993264363E-5</v>
      </c>
      <c r="U6" s="35">
        <f>'Total Fuel Prices'!U9*(1-INDEX('Tax_Share of Price'!$B$2:$AI$22,MATCH('Total Fuel Prices'!$A$3,'Tax_Share of Price'!$A$2:$A$22,0),MATCH('BFPaT-pretax-electricity'!U$1,'Tax_Share of Price'!$B$1:$AI$1,0)))</f>
        <v>2.2677607639418735E-5</v>
      </c>
      <c r="V6" s="35">
        <f>'Total Fuel Prices'!V9*(1-INDEX('Tax_Share of Price'!$B$2:$AI$22,MATCH('Total Fuel Prices'!$A$3,'Tax_Share of Price'!$A$2:$A$22,0),MATCH('BFPaT-pretax-electricity'!V$1,'Tax_Share of Price'!$B$1:$AI$1,0)))</f>
        <v>2.2617677386671857E-5</v>
      </c>
      <c r="W6" s="35">
        <f>'Total Fuel Prices'!W9*(1-INDEX('Tax_Share of Price'!$B$2:$AI$22,MATCH('Total Fuel Prices'!$A$3,'Tax_Share of Price'!$A$2:$A$22,0),MATCH('BFPaT-pretax-electricity'!W$1,'Tax_Share of Price'!$B$1:$AI$1,0)))</f>
        <v>2.2629663437221233E-5</v>
      </c>
      <c r="X6" s="35">
        <f>'Total Fuel Prices'!X9*(1-INDEX('Tax_Share of Price'!$B$2:$AI$22,MATCH('Total Fuel Prices'!$A$3,'Tax_Share of Price'!$A$2:$A$22,0),MATCH('BFPaT-pretax-electricity'!X$1,'Tax_Share of Price'!$B$1:$AI$1,0)))</f>
        <v>2.2545761083375601E-5</v>
      </c>
      <c r="Y6" s="35">
        <f>'Total Fuel Prices'!Y9*(1-INDEX('Tax_Share of Price'!$B$2:$AI$22,MATCH('Total Fuel Prices'!$A$3,'Tax_Share of Price'!$A$2:$A$22,0),MATCH('BFPaT-pretax-electricity'!Y$1,'Tax_Share of Price'!$B$1:$AI$1,0)))</f>
        <v>2.242590057788185E-5</v>
      </c>
      <c r="Z6" s="35">
        <f>'Total Fuel Prices'!Z9*(1-INDEX('Tax_Share of Price'!$B$2:$AI$22,MATCH('Total Fuel Prices'!$A$3,'Tax_Share of Price'!$A$2:$A$22,0),MATCH('BFPaT-pretax-electricity'!Z$1,'Tax_Share of Price'!$B$1:$AI$1,0)))</f>
        <v>2.2353984274585594E-5</v>
      </c>
      <c r="AA6" s="35">
        <f>'Total Fuel Prices'!AA9*(1-INDEX('Tax_Share of Price'!$B$2:$AI$22,MATCH('Total Fuel Prices'!$A$3,'Tax_Share of Price'!$A$2:$A$22,0),MATCH('BFPaT-pretax-electricity'!AA$1,'Tax_Share of Price'!$B$1:$AI$1,0)))</f>
        <v>2.2282067971289338E-5</v>
      </c>
      <c r="AB6" s="35">
        <f>'Total Fuel Prices'!AB9*(1-INDEX('Tax_Share of Price'!$B$2:$AI$22,MATCH('Total Fuel Prices'!$A$3,'Tax_Share of Price'!$A$2:$A$22,0),MATCH('BFPaT-pretax-electricity'!AB$1,'Tax_Share of Price'!$B$1:$AI$1,0)))</f>
        <v>2.2222137718542457E-5</v>
      </c>
      <c r="AC6" s="35">
        <f>'Total Fuel Prices'!AC9*(1-INDEX('Tax_Share of Price'!$B$2:$AI$22,MATCH('Total Fuel Prices'!$A$3,'Tax_Share of Price'!$A$2:$A$22,0),MATCH('BFPaT-pretax-electricity'!AC$1,'Tax_Share of Price'!$B$1:$AI$1,0)))</f>
        <v>2.2198165617443706E-5</v>
      </c>
      <c r="AD6" s="35">
        <f>'Total Fuel Prices'!AD9*(1-INDEX('Tax_Share of Price'!$B$2:$AI$22,MATCH('Total Fuel Prices'!$A$3,'Tax_Share of Price'!$A$2:$A$22,0),MATCH('BFPaT-pretax-electricity'!AD$1,'Tax_Share of Price'!$B$1:$AI$1,0)))</f>
        <v>2.2138235364696829E-5</v>
      </c>
      <c r="AE6" s="35">
        <f>'Total Fuel Prices'!AE9*(1-INDEX('Tax_Share of Price'!$B$2:$AI$22,MATCH('Total Fuel Prices'!$A$3,'Tax_Share of Price'!$A$2:$A$22,0),MATCH('BFPaT-pretax-electricity'!AE$1,'Tax_Share of Price'!$B$1:$AI$1,0)))</f>
        <v>2.2090291162499327E-5</v>
      </c>
      <c r="AF6" s="35">
        <f>'Total Fuel Prices'!AF9*(1-INDEX('Tax_Share of Price'!$B$2:$AI$22,MATCH('Total Fuel Prices'!$A$3,'Tax_Share of Price'!$A$2:$A$22,0),MATCH('BFPaT-pretax-electricity'!AF$1,'Tax_Share of Price'!$B$1:$AI$1,0)))</f>
        <v>2.212624931414746E-5</v>
      </c>
      <c r="AG6" s="35">
        <f>'Total Fuel Prices'!AG9*(1-INDEX('Tax_Share of Price'!$B$2:$AI$22,MATCH('Total Fuel Prices'!$A$3,'Tax_Share of Price'!$A$2:$A$22,0),MATCH('BFPaT-pretax-electricity'!AG$1,'Tax_Share of Price'!$B$1:$AI$1,0)))</f>
        <v>2.2090291162499327E-5</v>
      </c>
      <c r="AH6" s="35">
        <f>'Total Fuel Prices'!AH9*(1-INDEX('Tax_Share of Price'!$B$2:$AI$22,MATCH('Total Fuel Prices'!$A$3,'Tax_Share of Price'!$A$2:$A$22,0),MATCH('BFPaT-pretax-electricity'!AH$1,'Tax_Share of Price'!$B$1:$AI$1,0)))</f>
        <v>2.2042346960301825E-5</v>
      </c>
      <c r="AI6" s="35">
        <f>'Total Fuel Prices'!AI9*(1-INDEX('Tax_Share of Price'!$B$2:$AI$22,MATCH('Total Fuel Prices'!$A$3,'Tax_Share of Price'!$A$2:$A$22,0),MATCH('BFPaT-pretax-electricity'!AI$1,'Tax_Share of Price'!$B$1:$AI$1,0)))</f>
        <v>2.2030360909752449E-5</v>
      </c>
      <c r="AJ6" s="11"/>
      <c r="AK6" s="11"/>
    </row>
    <row r="7" spans="1:37" x14ac:dyDescent="0.45">
      <c r="A7" s="2" t="s">
        <v>275</v>
      </c>
      <c r="B7" s="35">
        <f>'Total Fuel Prices'!B10*(1-INDEX('Tax_Share of Price'!$B$2:$AI$22,MATCH('Total Fuel Prices'!$A$3,'Tax_Share of Price'!$A$2:$A$22,0),MATCH('BFPaT-pretax-electricity'!B$1,'Tax_Share of Price'!$B$1:$AI$1,0)))</f>
        <v>0</v>
      </c>
      <c r="C7" s="35">
        <f>'Total Fuel Prices'!C10*(1-INDEX('Tax_Share of Price'!$B$2:$AI$22,MATCH('Total Fuel Prices'!$A$3,'Tax_Share of Price'!$A$2:$A$22,0),MATCH('BFPaT-pretax-electricity'!C$1,'Tax_Share of Price'!$B$1:$AI$1,0)))</f>
        <v>0</v>
      </c>
      <c r="D7" s="35">
        <f>'Total Fuel Prices'!D10*(1-INDEX('Tax_Share of Price'!$B$2:$AI$22,MATCH('Total Fuel Prices'!$A$3,'Tax_Share of Price'!$A$2:$A$22,0),MATCH('BFPaT-pretax-electricity'!D$1,'Tax_Share of Price'!$B$1:$AI$1,0)))</f>
        <v>0</v>
      </c>
      <c r="E7" s="35">
        <f>'Total Fuel Prices'!E10*(1-INDEX('Tax_Share of Price'!$B$2:$AI$22,MATCH('Total Fuel Prices'!$A$3,'Tax_Share of Price'!$A$2:$A$22,0),MATCH('BFPaT-pretax-electricity'!E$1,'Tax_Share of Price'!$B$1:$AI$1,0)))</f>
        <v>0</v>
      </c>
      <c r="F7" s="35">
        <f>'Total Fuel Prices'!F10*(1-INDEX('Tax_Share of Price'!$B$2:$AI$22,MATCH('Total Fuel Prices'!$A$3,'Tax_Share of Price'!$A$2:$A$22,0),MATCH('BFPaT-pretax-electricity'!F$1,'Tax_Share of Price'!$B$1:$AI$1,0)))</f>
        <v>0</v>
      </c>
      <c r="G7" s="35">
        <f>'Total Fuel Prices'!G10*(1-INDEX('Tax_Share of Price'!$B$2:$AI$22,MATCH('Total Fuel Prices'!$A$3,'Tax_Share of Price'!$A$2:$A$22,0),MATCH('BFPaT-pretax-electricity'!G$1,'Tax_Share of Price'!$B$1:$AI$1,0)))</f>
        <v>0</v>
      </c>
      <c r="H7" s="35">
        <f>'Total Fuel Prices'!H10*(1-INDEX('Tax_Share of Price'!$B$2:$AI$22,MATCH('Total Fuel Prices'!$A$3,'Tax_Share of Price'!$A$2:$A$22,0),MATCH('BFPaT-pretax-electricity'!H$1,'Tax_Share of Price'!$B$1:$AI$1,0)))</f>
        <v>0</v>
      </c>
      <c r="I7" s="35">
        <f>'Total Fuel Prices'!I10*(1-INDEX('Tax_Share of Price'!$B$2:$AI$22,MATCH('Total Fuel Prices'!$A$3,'Tax_Share of Price'!$A$2:$A$22,0),MATCH('BFPaT-pretax-electricity'!I$1,'Tax_Share of Price'!$B$1:$AI$1,0)))</f>
        <v>0</v>
      </c>
      <c r="J7" s="35">
        <f>'Total Fuel Prices'!J10*(1-INDEX('Tax_Share of Price'!$B$2:$AI$22,MATCH('Total Fuel Prices'!$A$3,'Tax_Share of Price'!$A$2:$A$22,0),MATCH('BFPaT-pretax-electricity'!J$1,'Tax_Share of Price'!$B$1:$AI$1,0)))</f>
        <v>0</v>
      </c>
      <c r="K7" s="35">
        <f>'Total Fuel Prices'!K10*(1-INDEX('Tax_Share of Price'!$B$2:$AI$22,MATCH('Total Fuel Prices'!$A$3,'Tax_Share of Price'!$A$2:$A$22,0),MATCH('BFPaT-pretax-electricity'!K$1,'Tax_Share of Price'!$B$1:$AI$1,0)))</f>
        <v>0</v>
      </c>
      <c r="L7" s="35">
        <f>'Total Fuel Prices'!L10*(1-INDEX('Tax_Share of Price'!$B$2:$AI$22,MATCH('Total Fuel Prices'!$A$3,'Tax_Share of Price'!$A$2:$A$22,0),MATCH('BFPaT-pretax-electricity'!L$1,'Tax_Share of Price'!$B$1:$AI$1,0)))</f>
        <v>0</v>
      </c>
      <c r="M7" s="35">
        <f>'Total Fuel Prices'!M10*(1-INDEX('Tax_Share of Price'!$B$2:$AI$22,MATCH('Total Fuel Prices'!$A$3,'Tax_Share of Price'!$A$2:$A$22,0),MATCH('BFPaT-pretax-electricity'!M$1,'Tax_Share of Price'!$B$1:$AI$1,0)))</f>
        <v>0</v>
      </c>
      <c r="N7" s="35">
        <f>'Total Fuel Prices'!N10*(1-INDEX('Tax_Share of Price'!$B$2:$AI$22,MATCH('Total Fuel Prices'!$A$3,'Tax_Share of Price'!$A$2:$A$22,0),MATCH('BFPaT-pretax-electricity'!N$1,'Tax_Share of Price'!$B$1:$AI$1,0)))</f>
        <v>0</v>
      </c>
      <c r="O7" s="35">
        <f>'Total Fuel Prices'!O10*(1-INDEX('Tax_Share of Price'!$B$2:$AI$22,MATCH('Total Fuel Prices'!$A$3,'Tax_Share of Price'!$A$2:$A$22,0),MATCH('BFPaT-pretax-electricity'!O$1,'Tax_Share of Price'!$B$1:$AI$1,0)))</f>
        <v>0</v>
      </c>
      <c r="P7" s="35">
        <f>'Total Fuel Prices'!P10*(1-INDEX('Tax_Share of Price'!$B$2:$AI$22,MATCH('Total Fuel Prices'!$A$3,'Tax_Share of Price'!$A$2:$A$22,0),MATCH('BFPaT-pretax-electricity'!P$1,'Tax_Share of Price'!$B$1:$AI$1,0)))</f>
        <v>0</v>
      </c>
      <c r="Q7" s="35">
        <f>'Total Fuel Prices'!Q10*(1-INDEX('Tax_Share of Price'!$B$2:$AI$22,MATCH('Total Fuel Prices'!$A$3,'Tax_Share of Price'!$A$2:$A$22,0),MATCH('BFPaT-pretax-electricity'!Q$1,'Tax_Share of Price'!$B$1:$AI$1,0)))</f>
        <v>0</v>
      </c>
      <c r="R7" s="35">
        <f>'Total Fuel Prices'!R10*(1-INDEX('Tax_Share of Price'!$B$2:$AI$22,MATCH('Total Fuel Prices'!$A$3,'Tax_Share of Price'!$A$2:$A$22,0),MATCH('BFPaT-pretax-electricity'!R$1,'Tax_Share of Price'!$B$1:$AI$1,0)))</f>
        <v>0</v>
      </c>
      <c r="S7" s="35">
        <f>'Total Fuel Prices'!S10*(1-INDEX('Tax_Share of Price'!$B$2:$AI$22,MATCH('Total Fuel Prices'!$A$3,'Tax_Share of Price'!$A$2:$A$22,0),MATCH('BFPaT-pretax-electricity'!S$1,'Tax_Share of Price'!$B$1:$AI$1,0)))</f>
        <v>0</v>
      </c>
      <c r="T7" s="35">
        <f>'Total Fuel Prices'!T10*(1-INDEX('Tax_Share of Price'!$B$2:$AI$22,MATCH('Total Fuel Prices'!$A$3,'Tax_Share of Price'!$A$2:$A$22,0),MATCH('BFPaT-pretax-electricity'!T$1,'Tax_Share of Price'!$B$1:$AI$1,0)))</f>
        <v>0</v>
      </c>
      <c r="U7" s="35">
        <f>'Total Fuel Prices'!U10*(1-INDEX('Tax_Share of Price'!$B$2:$AI$22,MATCH('Total Fuel Prices'!$A$3,'Tax_Share of Price'!$A$2:$A$22,0),MATCH('BFPaT-pretax-electricity'!U$1,'Tax_Share of Price'!$B$1:$AI$1,0)))</f>
        <v>0</v>
      </c>
      <c r="V7" s="35">
        <f>'Total Fuel Prices'!V10*(1-INDEX('Tax_Share of Price'!$B$2:$AI$22,MATCH('Total Fuel Prices'!$A$3,'Tax_Share of Price'!$A$2:$A$22,0),MATCH('BFPaT-pretax-electricity'!V$1,'Tax_Share of Price'!$B$1:$AI$1,0)))</f>
        <v>0</v>
      </c>
      <c r="W7" s="35">
        <f>'Total Fuel Prices'!W10*(1-INDEX('Tax_Share of Price'!$B$2:$AI$22,MATCH('Total Fuel Prices'!$A$3,'Tax_Share of Price'!$A$2:$A$22,0),MATCH('BFPaT-pretax-electricity'!W$1,'Tax_Share of Price'!$B$1:$AI$1,0)))</f>
        <v>0</v>
      </c>
      <c r="X7" s="35">
        <f>'Total Fuel Prices'!X10*(1-INDEX('Tax_Share of Price'!$B$2:$AI$22,MATCH('Total Fuel Prices'!$A$3,'Tax_Share of Price'!$A$2:$A$22,0),MATCH('BFPaT-pretax-electricity'!X$1,'Tax_Share of Price'!$B$1:$AI$1,0)))</f>
        <v>0</v>
      </c>
      <c r="Y7" s="35">
        <f>'Total Fuel Prices'!Y10*(1-INDEX('Tax_Share of Price'!$B$2:$AI$22,MATCH('Total Fuel Prices'!$A$3,'Tax_Share of Price'!$A$2:$A$22,0),MATCH('BFPaT-pretax-electricity'!Y$1,'Tax_Share of Price'!$B$1:$AI$1,0)))</f>
        <v>0</v>
      </c>
      <c r="Z7" s="35">
        <f>'Total Fuel Prices'!Z10*(1-INDEX('Tax_Share of Price'!$B$2:$AI$22,MATCH('Total Fuel Prices'!$A$3,'Tax_Share of Price'!$A$2:$A$22,0),MATCH('BFPaT-pretax-electricity'!Z$1,'Tax_Share of Price'!$B$1:$AI$1,0)))</f>
        <v>0</v>
      </c>
      <c r="AA7" s="35">
        <f>'Total Fuel Prices'!AA10*(1-INDEX('Tax_Share of Price'!$B$2:$AI$22,MATCH('Total Fuel Prices'!$A$3,'Tax_Share of Price'!$A$2:$A$22,0),MATCH('BFPaT-pretax-electricity'!AA$1,'Tax_Share of Price'!$B$1:$AI$1,0)))</f>
        <v>0</v>
      </c>
      <c r="AB7" s="35">
        <f>'Total Fuel Prices'!AB10*(1-INDEX('Tax_Share of Price'!$B$2:$AI$22,MATCH('Total Fuel Prices'!$A$3,'Tax_Share of Price'!$A$2:$A$22,0),MATCH('BFPaT-pretax-electricity'!AB$1,'Tax_Share of Price'!$B$1:$AI$1,0)))</f>
        <v>0</v>
      </c>
      <c r="AC7" s="35">
        <f>'Total Fuel Prices'!AC10*(1-INDEX('Tax_Share of Price'!$B$2:$AI$22,MATCH('Total Fuel Prices'!$A$3,'Tax_Share of Price'!$A$2:$A$22,0),MATCH('BFPaT-pretax-electricity'!AC$1,'Tax_Share of Price'!$B$1:$AI$1,0)))</f>
        <v>0</v>
      </c>
      <c r="AD7" s="35">
        <f>'Total Fuel Prices'!AD10*(1-INDEX('Tax_Share of Price'!$B$2:$AI$22,MATCH('Total Fuel Prices'!$A$3,'Tax_Share of Price'!$A$2:$A$22,0),MATCH('BFPaT-pretax-electricity'!AD$1,'Tax_Share of Price'!$B$1:$AI$1,0)))</f>
        <v>0</v>
      </c>
      <c r="AE7" s="35">
        <f>'Total Fuel Prices'!AE10*(1-INDEX('Tax_Share of Price'!$B$2:$AI$22,MATCH('Total Fuel Prices'!$A$3,'Tax_Share of Price'!$A$2:$A$22,0),MATCH('BFPaT-pretax-electricity'!AE$1,'Tax_Share of Price'!$B$1:$AI$1,0)))</f>
        <v>0</v>
      </c>
      <c r="AF7" s="35">
        <f>'Total Fuel Prices'!AF10*(1-INDEX('Tax_Share of Price'!$B$2:$AI$22,MATCH('Total Fuel Prices'!$A$3,'Tax_Share of Price'!$A$2:$A$22,0),MATCH('BFPaT-pretax-electricity'!AF$1,'Tax_Share of Price'!$B$1:$AI$1,0)))</f>
        <v>0</v>
      </c>
      <c r="AG7" s="35">
        <f>'Total Fuel Prices'!AG10*(1-INDEX('Tax_Share of Price'!$B$2:$AI$22,MATCH('Total Fuel Prices'!$A$3,'Tax_Share of Price'!$A$2:$A$22,0),MATCH('BFPaT-pretax-electricity'!AG$1,'Tax_Share of Price'!$B$1:$AI$1,0)))</f>
        <v>0</v>
      </c>
      <c r="AH7" s="35">
        <f>'Total Fuel Prices'!AH10*(1-INDEX('Tax_Share of Price'!$B$2:$AI$22,MATCH('Total Fuel Prices'!$A$3,'Tax_Share of Price'!$A$2:$A$22,0),MATCH('BFPaT-pretax-electricity'!AH$1,'Tax_Share of Price'!$B$1:$AI$1,0)))</f>
        <v>0</v>
      </c>
      <c r="AI7" s="35">
        <f>'Total Fuel Prices'!AI10*(1-INDEX('Tax_Share of Price'!$B$2:$AI$22,MATCH('Total Fuel Prices'!$A$3,'Tax_Share of Price'!$A$2:$A$22,0),MATCH('BFPaT-pretax-electricity'!AI$1,'Tax_Share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Prices'!B11*(1-INDEX('Tax_Share of Price'!$B$2:$AI$22,MATCH('Total Fuel Prices'!$A$3,'Tax_Share of Price'!$A$2:$A$22,0),MATCH('BFPaT-pretax-electricity'!B$1,'Tax_Share of Price'!$B$1:$AI$1,0)))</f>
        <v>0</v>
      </c>
      <c r="C8" s="35">
        <f>'Total Fuel Prices'!C11*(1-INDEX('Tax_Share of Price'!$B$2:$AI$22,MATCH('Total Fuel Prices'!$A$3,'Tax_Share of Price'!$A$2:$A$22,0),MATCH('BFPaT-pretax-electricity'!C$1,'Tax_Share of Price'!$B$1:$AI$1,0)))</f>
        <v>0</v>
      </c>
      <c r="D8" s="35">
        <f>'Total Fuel Prices'!D11*(1-INDEX('Tax_Share of Price'!$B$2:$AI$22,MATCH('Total Fuel Prices'!$A$3,'Tax_Share of Price'!$A$2:$A$22,0),MATCH('BFPaT-pretax-electricity'!D$1,'Tax_Share of Price'!$B$1:$AI$1,0)))</f>
        <v>0</v>
      </c>
      <c r="E8" s="35">
        <f>'Total Fuel Prices'!E11*(1-INDEX('Tax_Share of Price'!$B$2:$AI$22,MATCH('Total Fuel Prices'!$A$3,'Tax_Share of Price'!$A$2:$A$22,0),MATCH('BFPaT-pretax-electricity'!E$1,'Tax_Share of Price'!$B$1:$AI$1,0)))</f>
        <v>0</v>
      </c>
      <c r="F8" s="35">
        <f>'Total Fuel Prices'!F11*(1-INDEX('Tax_Share of Price'!$B$2:$AI$22,MATCH('Total Fuel Prices'!$A$3,'Tax_Share of Price'!$A$2:$A$22,0),MATCH('BFPaT-pretax-electricity'!F$1,'Tax_Share of Price'!$B$1:$AI$1,0)))</f>
        <v>0</v>
      </c>
      <c r="G8" s="35">
        <f>'Total Fuel Prices'!G11*(1-INDEX('Tax_Share of Price'!$B$2:$AI$22,MATCH('Total Fuel Prices'!$A$3,'Tax_Share of Price'!$A$2:$A$22,0),MATCH('BFPaT-pretax-electricity'!G$1,'Tax_Share of Price'!$B$1:$AI$1,0)))</f>
        <v>0</v>
      </c>
      <c r="H8" s="35">
        <f>'Total Fuel Prices'!H11*(1-INDEX('Tax_Share of Price'!$B$2:$AI$22,MATCH('Total Fuel Prices'!$A$3,'Tax_Share of Price'!$A$2:$A$22,0),MATCH('BFPaT-pretax-electricity'!H$1,'Tax_Share of Price'!$B$1:$AI$1,0)))</f>
        <v>0</v>
      </c>
      <c r="I8" s="35">
        <f>'Total Fuel Prices'!I11*(1-INDEX('Tax_Share of Price'!$B$2:$AI$22,MATCH('Total Fuel Prices'!$A$3,'Tax_Share of Price'!$A$2:$A$22,0),MATCH('BFPaT-pretax-electricity'!I$1,'Tax_Share of Price'!$B$1:$AI$1,0)))</f>
        <v>0</v>
      </c>
      <c r="J8" s="35">
        <f>'Total Fuel Prices'!J11*(1-INDEX('Tax_Share of Price'!$B$2:$AI$22,MATCH('Total Fuel Prices'!$A$3,'Tax_Share of Price'!$A$2:$A$22,0),MATCH('BFPaT-pretax-electricity'!J$1,'Tax_Share of Price'!$B$1:$AI$1,0)))</f>
        <v>0</v>
      </c>
      <c r="K8" s="35">
        <f>'Total Fuel Prices'!K11*(1-INDEX('Tax_Share of Price'!$B$2:$AI$22,MATCH('Total Fuel Prices'!$A$3,'Tax_Share of Price'!$A$2:$A$22,0),MATCH('BFPaT-pretax-electricity'!K$1,'Tax_Share of Price'!$B$1:$AI$1,0)))</f>
        <v>0</v>
      </c>
      <c r="L8" s="35">
        <f>'Total Fuel Prices'!L11*(1-INDEX('Tax_Share of Price'!$B$2:$AI$22,MATCH('Total Fuel Prices'!$A$3,'Tax_Share of Price'!$A$2:$A$22,0),MATCH('BFPaT-pretax-electricity'!L$1,'Tax_Share of Price'!$B$1:$AI$1,0)))</f>
        <v>0</v>
      </c>
      <c r="M8" s="35">
        <f>'Total Fuel Prices'!M11*(1-INDEX('Tax_Share of Price'!$B$2:$AI$22,MATCH('Total Fuel Prices'!$A$3,'Tax_Share of Price'!$A$2:$A$22,0),MATCH('BFPaT-pretax-electricity'!M$1,'Tax_Share of Price'!$B$1:$AI$1,0)))</f>
        <v>0</v>
      </c>
      <c r="N8" s="35">
        <f>'Total Fuel Prices'!N11*(1-INDEX('Tax_Share of Price'!$B$2:$AI$22,MATCH('Total Fuel Prices'!$A$3,'Tax_Share of Price'!$A$2:$A$22,0),MATCH('BFPaT-pretax-electricity'!N$1,'Tax_Share of Price'!$B$1:$AI$1,0)))</f>
        <v>0</v>
      </c>
      <c r="O8" s="35">
        <f>'Total Fuel Prices'!O11*(1-INDEX('Tax_Share of Price'!$B$2:$AI$22,MATCH('Total Fuel Prices'!$A$3,'Tax_Share of Price'!$A$2:$A$22,0),MATCH('BFPaT-pretax-electricity'!O$1,'Tax_Share of Price'!$B$1:$AI$1,0)))</f>
        <v>0</v>
      </c>
      <c r="P8" s="35">
        <f>'Total Fuel Prices'!P11*(1-INDEX('Tax_Share of Price'!$B$2:$AI$22,MATCH('Total Fuel Prices'!$A$3,'Tax_Share of Price'!$A$2:$A$22,0),MATCH('BFPaT-pretax-electricity'!P$1,'Tax_Share of Price'!$B$1:$AI$1,0)))</f>
        <v>0</v>
      </c>
      <c r="Q8" s="35">
        <f>'Total Fuel Prices'!Q11*(1-INDEX('Tax_Share of Price'!$B$2:$AI$22,MATCH('Total Fuel Prices'!$A$3,'Tax_Share of Price'!$A$2:$A$22,0),MATCH('BFPaT-pretax-electricity'!Q$1,'Tax_Share of Price'!$B$1:$AI$1,0)))</f>
        <v>0</v>
      </c>
      <c r="R8" s="35">
        <f>'Total Fuel Prices'!R11*(1-INDEX('Tax_Share of Price'!$B$2:$AI$22,MATCH('Total Fuel Prices'!$A$3,'Tax_Share of Price'!$A$2:$A$22,0),MATCH('BFPaT-pretax-electricity'!R$1,'Tax_Share of Price'!$B$1:$AI$1,0)))</f>
        <v>0</v>
      </c>
      <c r="S8" s="35">
        <f>'Total Fuel Prices'!S11*(1-INDEX('Tax_Share of Price'!$B$2:$AI$22,MATCH('Total Fuel Prices'!$A$3,'Tax_Share of Price'!$A$2:$A$22,0),MATCH('BFPaT-pretax-electricity'!S$1,'Tax_Share of Price'!$B$1:$AI$1,0)))</f>
        <v>0</v>
      </c>
      <c r="T8" s="35">
        <f>'Total Fuel Prices'!T11*(1-INDEX('Tax_Share of Price'!$B$2:$AI$22,MATCH('Total Fuel Prices'!$A$3,'Tax_Share of Price'!$A$2:$A$22,0),MATCH('BFPaT-pretax-electricity'!T$1,'Tax_Share of Price'!$B$1:$AI$1,0)))</f>
        <v>0</v>
      </c>
      <c r="U8" s="35">
        <f>'Total Fuel Prices'!U11*(1-INDEX('Tax_Share of Price'!$B$2:$AI$22,MATCH('Total Fuel Prices'!$A$3,'Tax_Share of Price'!$A$2:$A$22,0),MATCH('BFPaT-pretax-electricity'!U$1,'Tax_Share of Price'!$B$1:$AI$1,0)))</f>
        <v>0</v>
      </c>
      <c r="V8" s="35">
        <f>'Total Fuel Prices'!V11*(1-INDEX('Tax_Share of Price'!$B$2:$AI$22,MATCH('Total Fuel Prices'!$A$3,'Tax_Share of Price'!$A$2:$A$22,0),MATCH('BFPaT-pretax-electricity'!V$1,'Tax_Share of Price'!$B$1:$AI$1,0)))</f>
        <v>0</v>
      </c>
      <c r="W8" s="35">
        <f>'Total Fuel Prices'!W11*(1-INDEX('Tax_Share of Price'!$B$2:$AI$22,MATCH('Total Fuel Prices'!$A$3,'Tax_Share of Price'!$A$2:$A$22,0),MATCH('BFPaT-pretax-electricity'!W$1,'Tax_Share of Price'!$B$1:$AI$1,0)))</f>
        <v>0</v>
      </c>
      <c r="X8" s="35">
        <f>'Total Fuel Prices'!X11*(1-INDEX('Tax_Share of Price'!$B$2:$AI$22,MATCH('Total Fuel Prices'!$A$3,'Tax_Share of Price'!$A$2:$A$22,0),MATCH('BFPaT-pretax-electricity'!X$1,'Tax_Share of Price'!$B$1:$AI$1,0)))</f>
        <v>0</v>
      </c>
      <c r="Y8" s="35">
        <f>'Total Fuel Prices'!Y11*(1-INDEX('Tax_Share of Price'!$B$2:$AI$22,MATCH('Total Fuel Prices'!$A$3,'Tax_Share of Price'!$A$2:$A$22,0),MATCH('BFPaT-pretax-electricity'!Y$1,'Tax_Share of Price'!$B$1:$AI$1,0)))</f>
        <v>0</v>
      </c>
      <c r="Z8" s="35">
        <f>'Total Fuel Prices'!Z11*(1-INDEX('Tax_Share of Price'!$B$2:$AI$22,MATCH('Total Fuel Prices'!$A$3,'Tax_Share of Price'!$A$2:$A$22,0),MATCH('BFPaT-pretax-electricity'!Z$1,'Tax_Share of Price'!$B$1:$AI$1,0)))</f>
        <v>0</v>
      </c>
      <c r="AA8" s="35">
        <f>'Total Fuel Prices'!AA11*(1-INDEX('Tax_Share of Price'!$B$2:$AI$22,MATCH('Total Fuel Prices'!$A$3,'Tax_Share of Price'!$A$2:$A$22,0),MATCH('BFPaT-pretax-electricity'!AA$1,'Tax_Share of Price'!$B$1:$AI$1,0)))</f>
        <v>0</v>
      </c>
      <c r="AB8" s="35">
        <f>'Total Fuel Prices'!AB11*(1-INDEX('Tax_Share of Price'!$B$2:$AI$22,MATCH('Total Fuel Prices'!$A$3,'Tax_Share of Price'!$A$2:$A$22,0),MATCH('BFPaT-pretax-electricity'!AB$1,'Tax_Share of Price'!$B$1:$AI$1,0)))</f>
        <v>0</v>
      </c>
      <c r="AC8" s="35">
        <f>'Total Fuel Prices'!AC11*(1-INDEX('Tax_Share of Price'!$B$2:$AI$22,MATCH('Total Fuel Prices'!$A$3,'Tax_Share of Price'!$A$2:$A$22,0),MATCH('BFPaT-pretax-electricity'!AC$1,'Tax_Share of Price'!$B$1:$AI$1,0)))</f>
        <v>0</v>
      </c>
      <c r="AD8" s="35">
        <f>'Total Fuel Prices'!AD11*(1-INDEX('Tax_Share of Price'!$B$2:$AI$22,MATCH('Total Fuel Prices'!$A$3,'Tax_Share of Price'!$A$2:$A$22,0),MATCH('BFPaT-pretax-electricity'!AD$1,'Tax_Share of Price'!$B$1:$AI$1,0)))</f>
        <v>0</v>
      </c>
      <c r="AE8" s="35">
        <f>'Total Fuel Prices'!AE11*(1-INDEX('Tax_Share of Price'!$B$2:$AI$22,MATCH('Total Fuel Prices'!$A$3,'Tax_Share of Price'!$A$2:$A$22,0),MATCH('BFPaT-pretax-electricity'!AE$1,'Tax_Share of Price'!$B$1:$AI$1,0)))</f>
        <v>0</v>
      </c>
      <c r="AF8" s="35">
        <f>'Total Fuel Prices'!AF11*(1-INDEX('Tax_Share of Price'!$B$2:$AI$22,MATCH('Total Fuel Prices'!$A$3,'Tax_Share of Price'!$A$2:$A$22,0),MATCH('BFPaT-pretax-electricity'!AF$1,'Tax_Share of Price'!$B$1:$AI$1,0)))</f>
        <v>0</v>
      </c>
      <c r="AG8" s="35">
        <f>'Total Fuel Prices'!AG11*(1-INDEX('Tax_Share of Price'!$B$2:$AI$22,MATCH('Total Fuel Prices'!$A$3,'Tax_Share of Price'!$A$2:$A$22,0),MATCH('BFPaT-pretax-electricity'!AG$1,'Tax_Share of Price'!$B$1:$AI$1,0)))</f>
        <v>0</v>
      </c>
      <c r="AH8" s="35">
        <f>'Total Fuel Prices'!AH11*(1-INDEX('Tax_Share of Price'!$B$2:$AI$22,MATCH('Total Fuel Prices'!$A$3,'Tax_Share of Price'!$A$2:$A$22,0),MATCH('BFPaT-pretax-electricity'!AH$1,'Tax_Share of Price'!$B$1:$AI$1,0)))</f>
        <v>0</v>
      </c>
      <c r="AI8" s="35">
        <f>'Total Fuel Prices'!AI11*(1-INDEX('Tax_Share of Price'!$B$2:$AI$22,MATCH('Total Fuel Prices'!$A$3,'Tax_Share of Price'!$A$2:$A$22,0),MATCH('BFPaT-pretax-electricity'!AI$1,'Tax_Share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Prices'!B12*(1-INDEX('Tax_Share of Price'!$B$2:$AI$22,MATCH('Total Fuel Prices'!$A$3,'Tax_Share of Price'!$A$2:$A$22,0),MATCH('BFPaT-pretax-electricity'!B$1,'Tax_Share of Price'!$B$1:$AI$1,0)))</f>
        <v>2.3684435885566291E-5</v>
      </c>
      <c r="C9" s="35">
        <f>'Total Fuel Prices'!C12*(1-INDEX('Tax_Share of Price'!$B$2:$AI$22,MATCH('Total Fuel Prices'!$A$3,'Tax_Share of Price'!$A$2:$A$22,0),MATCH('BFPaT-pretax-electricity'!C$1,'Tax_Share of Price'!$B$1:$AI$1,0)))</f>
        <v>2.3684435885566291E-5</v>
      </c>
      <c r="D9" s="35">
        <f>'Total Fuel Prices'!D12*(1-INDEX('Tax_Share of Price'!$B$2:$AI$22,MATCH('Total Fuel Prices'!$A$3,'Tax_Share of Price'!$A$2:$A$22,0),MATCH('BFPaT-pretax-electricity'!D$1,'Tax_Share of Price'!$B$1:$AI$1,0)))</f>
        <v>2.425976631193632E-5</v>
      </c>
      <c r="E9" s="35">
        <f>'Total Fuel Prices'!E12*(1-INDEX('Tax_Share of Price'!$B$2:$AI$22,MATCH('Total Fuel Prices'!$A$3,'Tax_Share of Price'!$A$2:$A$22,0),MATCH('BFPaT-pretax-electricity'!E$1,'Tax_Share of Price'!$B$1:$AI$1,0)))</f>
        <v>2.3684435885566291E-5</v>
      </c>
      <c r="F9" s="35">
        <f>'Total Fuel Prices'!F12*(1-INDEX('Tax_Share of Price'!$B$2:$AI$22,MATCH('Total Fuel Prices'!$A$3,'Tax_Share of Price'!$A$2:$A$22,0),MATCH('BFPaT-pretax-electricity'!F$1,'Tax_Share of Price'!$B$1:$AI$1,0)))</f>
        <v>2.2869384448208742E-5</v>
      </c>
      <c r="G9" s="35">
        <f>'Total Fuel Prices'!G12*(1-INDEX('Tax_Share of Price'!$B$2:$AI$22,MATCH('Total Fuel Prices'!$A$3,'Tax_Share of Price'!$A$2:$A$22,0),MATCH('BFPaT-pretax-electricity'!G$1,'Tax_Share of Price'!$B$1:$AI$1,0)))</f>
        <v>2.2809454195461868E-5</v>
      </c>
      <c r="H9" s="35">
        <f>'Total Fuel Prices'!H12*(1-INDEX('Tax_Share of Price'!$B$2:$AI$22,MATCH('Total Fuel Prices'!$A$3,'Tax_Share of Price'!$A$2:$A$22,0),MATCH('BFPaT-pretax-electricity'!H$1,'Tax_Share of Price'!$B$1:$AI$1,0)))</f>
        <v>2.2701579740517489E-5</v>
      </c>
      <c r="I9" s="35">
        <f>'Total Fuel Prices'!I12*(1-INDEX('Tax_Share of Price'!$B$2:$AI$22,MATCH('Total Fuel Prices'!$A$3,'Tax_Share of Price'!$A$2:$A$22,0),MATCH('BFPaT-pretax-electricity'!I$1,'Tax_Share of Price'!$B$1:$AI$1,0)))</f>
        <v>2.2773496043813742E-5</v>
      </c>
      <c r="J9" s="35">
        <f>'Total Fuel Prices'!J12*(1-INDEX('Tax_Share of Price'!$B$2:$AI$22,MATCH('Total Fuel Prices'!$A$3,'Tax_Share of Price'!$A$2:$A$22,0),MATCH('BFPaT-pretax-electricity'!J$1,'Tax_Share of Price'!$B$1:$AI$1,0)))</f>
        <v>2.3121091509745634E-5</v>
      </c>
      <c r="K9" s="35">
        <f>'Total Fuel Prices'!K12*(1-INDEX('Tax_Share of Price'!$B$2:$AI$22,MATCH('Total Fuel Prices'!$A$3,'Tax_Share of Price'!$A$2:$A$22,0),MATCH('BFPaT-pretax-electricity'!K$1,'Tax_Share of Price'!$B$1:$AI$1,0)))</f>
        <v>2.3384784621831901E-5</v>
      </c>
      <c r="L9" s="35">
        <f>'Total Fuel Prices'!L12*(1-INDEX('Tax_Share of Price'!$B$2:$AI$22,MATCH('Total Fuel Prices'!$A$3,'Tax_Share of Price'!$A$2:$A$22,0),MATCH('BFPaT-pretax-electricity'!L$1,'Tax_Share of Price'!$B$1:$AI$1,0)))</f>
        <v>2.3480673026226905E-5</v>
      </c>
      <c r="M9" s="35">
        <f>'Total Fuel Prices'!M12*(1-INDEX('Tax_Share of Price'!$B$2:$AI$22,MATCH('Total Fuel Prices'!$A$3,'Tax_Share of Price'!$A$2:$A$22,0),MATCH('BFPaT-pretax-electricity'!M$1,'Tax_Share of Price'!$B$1:$AI$1,0)))</f>
        <v>2.3384784621831901E-5</v>
      </c>
      <c r="N9" s="35">
        <f>'Total Fuel Prices'!N12*(1-INDEX('Tax_Share of Price'!$B$2:$AI$22,MATCH('Total Fuel Prices'!$A$3,'Tax_Share of Price'!$A$2:$A$22,0),MATCH('BFPaT-pretax-electricity'!N$1,'Tax_Share of Price'!$B$1:$AI$1,0)))</f>
        <v>2.3252938065788767E-5</v>
      </c>
      <c r="O9" s="35">
        <f>'Total Fuel Prices'!O12*(1-INDEX('Tax_Share of Price'!$B$2:$AI$22,MATCH('Total Fuel Prices'!$A$3,'Tax_Share of Price'!$A$2:$A$22,0),MATCH('BFPaT-pretax-electricity'!O$1,'Tax_Share of Price'!$B$1:$AI$1,0)))</f>
        <v>2.3085133358097507E-5</v>
      </c>
      <c r="P9" s="35">
        <f>'Total Fuel Prices'!P12*(1-INDEX('Tax_Share of Price'!$B$2:$AI$22,MATCH('Total Fuel Prices'!$A$3,'Tax_Share of Price'!$A$2:$A$22,0),MATCH('BFPaT-pretax-electricity'!P$1,'Tax_Share of Price'!$B$1:$AI$1,0)))</f>
        <v>2.2953286802054374E-5</v>
      </c>
      <c r="Q9" s="35">
        <f>'Total Fuel Prices'!Q12*(1-INDEX('Tax_Share of Price'!$B$2:$AI$22,MATCH('Total Fuel Prices'!$A$3,'Tax_Share of Price'!$A$2:$A$22,0),MATCH('BFPaT-pretax-electricity'!Q$1,'Tax_Share of Price'!$B$1:$AI$1,0)))</f>
        <v>2.2845412347109995E-5</v>
      </c>
      <c r="R9" s="35">
        <f>'Total Fuel Prices'!R12*(1-INDEX('Tax_Share of Price'!$B$2:$AI$22,MATCH('Total Fuel Prices'!$A$3,'Tax_Share of Price'!$A$2:$A$22,0),MATCH('BFPaT-pretax-electricity'!R$1,'Tax_Share of Price'!$B$1:$AI$1,0)))</f>
        <v>2.28933565493075E-5</v>
      </c>
      <c r="S9" s="35">
        <f>'Total Fuel Prices'!S12*(1-INDEX('Tax_Share of Price'!$B$2:$AI$22,MATCH('Total Fuel Prices'!$A$3,'Tax_Share of Price'!$A$2:$A$22,0),MATCH('BFPaT-pretax-electricity'!S$1,'Tax_Share of Price'!$B$1:$AI$1,0)))</f>
        <v>2.28933565493075E-5</v>
      </c>
      <c r="T9" s="35">
        <f>'Total Fuel Prices'!T12*(1-INDEX('Tax_Share of Price'!$B$2:$AI$22,MATCH('Total Fuel Prices'!$A$3,'Tax_Share of Price'!$A$2:$A$22,0),MATCH('BFPaT-pretax-electricity'!T$1,'Tax_Share of Price'!$B$1:$AI$1,0)))</f>
        <v>2.2761509993264363E-5</v>
      </c>
      <c r="U9" s="35">
        <f>'Total Fuel Prices'!U12*(1-INDEX('Tax_Share of Price'!$B$2:$AI$22,MATCH('Total Fuel Prices'!$A$3,'Tax_Share of Price'!$A$2:$A$22,0),MATCH('BFPaT-pretax-electricity'!U$1,'Tax_Share of Price'!$B$1:$AI$1,0)))</f>
        <v>2.2677607639418735E-5</v>
      </c>
      <c r="V9" s="35">
        <f>'Total Fuel Prices'!V12*(1-INDEX('Tax_Share of Price'!$B$2:$AI$22,MATCH('Total Fuel Prices'!$A$3,'Tax_Share of Price'!$A$2:$A$22,0),MATCH('BFPaT-pretax-electricity'!V$1,'Tax_Share of Price'!$B$1:$AI$1,0)))</f>
        <v>2.2617677386671857E-5</v>
      </c>
      <c r="W9" s="35">
        <f>'Total Fuel Prices'!W12*(1-INDEX('Tax_Share of Price'!$B$2:$AI$22,MATCH('Total Fuel Prices'!$A$3,'Tax_Share of Price'!$A$2:$A$22,0),MATCH('BFPaT-pretax-electricity'!W$1,'Tax_Share of Price'!$B$1:$AI$1,0)))</f>
        <v>2.2629663437221233E-5</v>
      </c>
      <c r="X9" s="35">
        <f>'Total Fuel Prices'!X12*(1-INDEX('Tax_Share of Price'!$B$2:$AI$22,MATCH('Total Fuel Prices'!$A$3,'Tax_Share of Price'!$A$2:$A$22,0),MATCH('BFPaT-pretax-electricity'!X$1,'Tax_Share of Price'!$B$1:$AI$1,0)))</f>
        <v>2.2545761083375601E-5</v>
      </c>
      <c r="Y9" s="35">
        <f>'Total Fuel Prices'!Y12*(1-INDEX('Tax_Share of Price'!$B$2:$AI$22,MATCH('Total Fuel Prices'!$A$3,'Tax_Share of Price'!$A$2:$A$22,0),MATCH('BFPaT-pretax-electricity'!Y$1,'Tax_Share of Price'!$B$1:$AI$1,0)))</f>
        <v>2.242590057788185E-5</v>
      </c>
      <c r="Z9" s="35">
        <f>'Total Fuel Prices'!Z12*(1-INDEX('Tax_Share of Price'!$B$2:$AI$22,MATCH('Total Fuel Prices'!$A$3,'Tax_Share of Price'!$A$2:$A$22,0),MATCH('BFPaT-pretax-electricity'!Z$1,'Tax_Share of Price'!$B$1:$AI$1,0)))</f>
        <v>2.2353984274585594E-5</v>
      </c>
      <c r="AA9" s="35">
        <f>'Total Fuel Prices'!AA12*(1-INDEX('Tax_Share of Price'!$B$2:$AI$22,MATCH('Total Fuel Prices'!$A$3,'Tax_Share of Price'!$A$2:$A$22,0),MATCH('BFPaT-pretax-electricity'!AA$1,'Tax_Share of Price'!$B$1:$AI$1,0)))</f>
        <v>2.2282067971289338E-5</v>
      </c>
      <c r="AB9" s="35">
        <f>'Total Fuel Prices'!AB12*(1-INDEX('Tax_Share of Price'!$B$2:$AI$22,MATCH('Total Fuel Prices'!$A$3,'Tax_Share of Price'!$A$2:$A$22,0),MATCH('BFPaT-pretax-electricity'!AB$1,'Tax_Share of Price'!$B$1:$AI$1,0)))</f>
        <v>2.2222137718542457E-5</v>
      </c>
      <c r="AC9" s="35">
        <f>'Total Fuel Prices'!AC12*(1-INDEX('Tax_Share of Price'!$B$2:$AI$22,MATCH('Total Fuel Prices'!$A$3,'Tax_Share of Price'!$A$2:$A$22,0),MATCH('BFPaT-pretax-electricity'!AC$1,'Tax_Share of Price'!$B$1:$AI$1,0)))</f>
        <v>2.2198165617443706E-5</v>
      </c>
      <c r="AD9" s="35">
        <f>'Total Fuel Prices'!AD12*(1-INDEX('Tax_Share of Price'!$B$2:$AI$22,MATCH('Total Fuel Prices'!$A$3,'Tax_Share of Price'!$A$2:$A$22,0),MATCH('BFPaT-pretax-electricity'!AD$1,'Tax_Share of Price'!$B$1:$AI$1,0)))</f>
        <v>2.2138235364696829E-5</v>
      </c>
      <c r="AE9" s="35">
        <f>'Total Fuel Prices'!AE12*(1-INDEX('Tax_Share of Price'!$B$2:$AI$22,MATCH('Total Fuel Prices'!$A$3,'Tax_Share of Price'!$A$2:$A$22,0),MATCH('BFPaT-pretax-electricity'!AE$1,'Tax_Share of Price'!$B$1:$AI$1,0)))</f>
        <v>2.2090291162499327E-5</v>
      </c>
      <c r="AF9" s="35">
        <f>'Total Fuel Prices'!AF12*(1-INDEX('Tax_Share of Price'!$B$2:$AI$22,MATCH('Total Fuel Prices'!$A$3,'Tax_Share of Price'!$A$2:$A$22,0),MATCH('BFPaT-pretax-electricity'!AF$1,'Tax_Share of Price'!$B$1:$AI$1,0)))</f>
        <v>2.212624931414746E-5</v>
      </c>
      <c r="AG9" s="35">
        <f>'Total Fuel Prices'!AG12*(1-INDEX('Tax_Share of Price'!$B$2:$AI$22,MATCH('Total Fuel Prices'!$A$3,'Tax_Share of Price'!$A$2:$A$22,0),MATCH('BFPaT-pretax-electricity'!AG$1,'Tax_Share of Price'!$B$1:$AI$1,0)))</f>
        <v>2.2090291162499327E-5</v>
      </c>
      <c r="AH9" s="35">
        <f>'Total Fuel Prices'!AH12*(1-INDEX('Tax_Share of Price'!$B$2:$AI$22,MATCH('Total Fuel Prices'!$A$3,'Tax_Share of Price'!$A$2:$A$22,0),MATCH('BFPaT-pretax-electricity'!AH$1,'Tax_Share of Price'!$B$1:$AI$1,0)))</f>
        <v>2.2042346960301825E-5</v>
      </c>
      <c r="AI9" s="35">
        <f>'Total Fuel Prices'!AI12*(1-INDEX('Tax_Share of Price'!$B$2:$AI$22,MATCH('Total Fuel Prices'!$A$3,'Tax_Share of Price'!$A$2:$A$22,0),MATCH('BFPaT-pretax-electricity'!AI$1,'Tax_Share of Price'!$B$1:$AI$1,0)))</f>
        <v>2.2030360909752449E-5</v>
      </c>
    </row>
    <row r="11" spans="1:37" x14ac:dyDescent="0.45">
      <c r="D11" s="1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5" sqref="B5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2" width="8.73046875" style="11" customWidth="1"/>
    <col min="3" max="3" width="8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Prices'!B16*(1-INDEX(Tax_share,MATCH('Total Fuel Prices'!$A$14,tax_fuel_labels,0),MATCH(B$1,'Tax_Share of Price'!$B$1:$AI$1,0)))</f>
        <v>0</v>
      </c>
      <c r="C2" s="35">
        <f>'Total Fuel Prices'!C16*(1-INDEX(Tax_share,MATCH('Total Fuel Prices'!$A$14,tax_fuel_labels,0),MATCH(C$1,'Tax_Share of Price'!$B$1:$AI$1,0)))</f>
        <v>0</v>
      </c>
      <c r="D2" s="35">
        <f>'Total Fuel Prices'!D16*(1-INDEX(Tax_share,MATCH('Total Fuel Prices'!$A$14,tax_fuel_labels,0),MATCH(D$1,'Tax_Share of Price'!$B$1:$AI$1,0)))</f>
        <v>0</v>
      </c>
      <c r="E2" s="35">
        <f>'Total Fuel Prices'!E16*(1-INDEX(Tax_share,MATCH('Total Fuel Prices'!$A$14,tax_fuel_labels,0),MATCH(E$1,'Tax_Share of Price'!$B$1:$AI$1,0)))</f>
        <v>0</v>
      </c>
      <c r="F2" s="35">
        <f>'Total Fuel Prices'!F16*(1-INDEX(Tax_share,MATCH('Total Fuel Prices'!$A$14,tax_fuel_labels,0),MATCH(F$1,'Tax_Share of Price'!$B$1:$AI$1,0)))</f>
        <v>0</v>
      </c>
      <c r="G2" s="35">
        <f>'Total Fuel Prices'!G16*(1-INDEX(Tax_share,MATCH('Total Fuel Prices'!$A$14,tax_fuel_labels,0),MATCH(G$1,'Tax_Share of Price'!$B$1:$AI$1,0)))</f>
        <v>0</v>
      </c>
      <c r="H2" s="35">
        <f>'Total Fuel Prices'!H16*(1-INDEX(Tax_share,MATCH('Total Fuel Prices'!$A$14,tax_fuel_labels,0),MATCH(H$1,'Tax_Share of Price'!$B$1:$AI$1,0)))</f>
        <v>0</v>
      </c>
      <c r="I2" s="35">
        <f>'Total Fuel Prices'!I16*(1-INDEX(Tax_share,MATCH('Total Fuel Prices'!$A$14,tax_fuel_labels,0),MATCH(I$1,'Tax_Share of Price'!$B$1:$AI$1,0)))</f>
        <v>0</v>
      </c>
      <c r="J2" s="35">
        <f>'Total Fuel Prices'!J16*(1-INDEX(Tax_share,MATCH('Total Fuel Prices'!$A$14,tax_fuel_labels,0),MATCH(J$1,'Tax_Share of Price'!$B$1:$AI$1,0)))</f>
        <v>0</v>
      </c>
      <c r="K2" s="35">
        <f>'Total Fuel Prices'!K16*(1-INDEX(Tax_share,MATCH('Total Fuel Prices'!$A$14,tax_fuel_labels,0),MATCH(K$1,'Tax_Share of Price'!$B$1:$AI$1,0)))</f>
        <v>0</v>
      </c>
      <c r="L2" s="35">
        <f>'Total Fuel Prices'!L16*(1-INDEX(Tax_share,MATCH('Total Fuel Prices'!$A$14,tax_fuel_labels,0),MATCH(L$1,'Tax_Share of Price'!$B$1:$AI$1,0)))</f>
        <v>0</v>
      </c>
      <c r="M2" s="35">
        <f>'Total Fuel Prices'!M16*(1-INDEX(Tax_share,MATCH('Total Fuel Prices'!$A$14,tax_fuel_labels,0),MATCH(M$1,'Tax_Share of Price'!$B$1:$AI$1,0)))</f>
        <v>0</v>
      </c>
      <c r="N2" s="35">
        <f>'Total Fuel Prices'!N16*(1-INDEX(Tax_share,MATCH('Total Fuel Prices'!$A$14,tax_fuel_labels,0),MATCH(N$1,'Tax_Share of Price'!$B$1:$AI$1,0)))</f>
        <v>0</v>
      </c>
      <c r="O2" s="35">
        <f>'Total Fuel Prices'!O16*(1-INDEX(Tax_share,MATCH('Total Fuel Prices'!$A$14,tax_fuel_labels,0),MATCH(O$1,'Tax_Share of Price'!$B$1:$AI$1,0)))</f>
        <v>0</v>
      </c>
      <c r="P2" s="35">
        <f>'Total Fuel Prices'!P16*(1-INDEX(Tax_share,MATCH('Total Fuel Prices'!$A$14,tax_fuel_labels,0),MATCH(P$1,'Tax_Share of Price'!$B$1:$AI$1,0)))</f>
        <v>0</v>
      </c>
      <c r="Q2" s="35">
        <f>'Total Fuel Prices'!Q16*(1-INDEX(Tax_share,MATCH('Total Fuel Prices'!$A$14,tax_fuel_labels,0),MATCH(Q$1,'Tax_Share of Price'!$B$1:$AI$1,0)))</f>
        <v>0</v>
      </c>
      <c r="R2" s="35">
        <f>'Total Fuel Prices'!R16*(1-INDEX(Tax_share,MATCH('Total Fuel Prices'!$A$14,tax_fuel_labels,0),MATCH(R$1,'Tax_Share of Price'!$B$1:$AI$1,0)))</f>
        <v>0</v>
      </c>
      <c r="S2" s="35">
        <f>'Total Fuel Prices'!S16*(1-INDEX(Tax_share,MATCH('Total Fuel Prices'!$A$14,tax_fuel_labels,0),MATCH(S$1,'Tax_Share of Price'!$B$1:$AI$1,0)))</f>
        <v>0</v>
      </c>
      <c r="T2" s="35">
        <f>'Total Fuel Prices'!T16*(1-INDEX(Tax_share,MATCH('Total Fuel Prices'!$A$14,tax_fuel_labels,0),MATCH(T$1,'Tax_Share of Price'!$B$1:$AI$1,0)))</f>
        <v>0</v>
      </c>
      <c r="U2" s="35">
        <f>'Total Fuel Prices'!U16*(1-INDEX(Tax_share,MATCH('Total Fuel Prices'!$A$14,tax_fuel_labels,0),MATCH(U$1,'Tax_Share of Price'!$B$1:$AI$1,0)))</f>
        <v>0</v>
      </c>
      <c r="V2" s="35">
        <f>'Total Fuel Prices'!V16*(1-INDEX(Tax_share,MATCH('Total Fuel Prices'!$A$14,tax_fuel_labels,0),MATCH(V$1,'Tax_Share of Price'!$B$1:$AI$1,0)))</f>
        <v>0</v>
      </c>
      <c r="W2" s="35">
        <f>'Total Fuel Prices'!W16*(1-INDEX(Tax_share,MATCH('Total Fuel Prices'!$A$14,tax_fuel_labels,0),MATCH(W$1,'Tax_Share of Price'!$B$1:$AI$1,0)))</f>
        <v>0</v>
      </c>
      <c r="X2" s="35">
        <f>'Total Fuel Prices'!X16*(1-INDEX(Tax_share,MATCH('Total Fuel Prices'!$A$14,tax_fuel_labels,0),MATCH(X$1,'Tax_Share of Price'!$B$1:$AI$1,0)))</f>
        <v>0</v>
      </c>
      <c r="Y2" s="35">
        <f>'Total Fuel Prices'!Y16*(1-INDEX(Tax_share,MATCH('Total Fuel Prices'!$A$14,tax_fuel_labels,0),MATCH(Y$1,'Tax_Share of Price'!$B$1:$AI$1,0)))</f>
        <v>0</v>
      </c>
      <c r="Z2" s="35">
        <f>'Total Fuel Prices'!Z16*(1-INDEX(Tax_share,MATCH('Total Fuel Prices'!$A$14,tax_fuel_labels,0),MATCH(Z$1,'Tax_Share of Price'!$B$1:$AI$1,0)))</f>
        <v>0</v>
      </c>
      <c r="AA2" s="35">
        <f>'Total Fuel Prices'!AA16*(1-INDEX(Tax_share,MATCH('Total Fuel Prices'!$A$14,tax_fuel_labels,0),MATCH(AA$1,'Tax_Share of Price'!$B$1:$AI$1,0)))</f>
        <v>0</v>
      </c>
      <c r="AB2" s="35">
        <f>'Total Fuel Prices'!AB16*(1-INDEX(Tax_share,MATCH('Total Fuel Prices'!$A$14,tax_fuel_labels,0),MATCH(AB$1,'Tax_Share of Price'!$B$1:$AI$1,0)))</f>
        <v>0</v>
      </c>
      <c r="AC2" s="35">
        <f>'Total Fuel Prices'!AC16*(1-INDEX(Tax_share,MATCH('Total Fuel Prices'!$A$14,tax_fuel_labels,0),MATCH(AC$1,'Tax_Share of Price'!$B$1:$AI$1,0)))</f>
        <v>0</v>
      </c>
      <c r="AD2" s="35">
        <f>'Total Fuel Prices'!AD16*(1-INDEX(Tax_share,MATCH('Total Fuel Prices'!$A$14,tax_fuel_labels,0),MATCH(AD$1,'Tax_Share of Price'!$B$1:$AI$1,0)))</f>
        <v>0</v>
      </c>
      <c r="AE2" s="35">
        <f>'Total Fuel Prices'!AE16*(1-INDEX(Tax_share,MATCH('Total Fuel Prices'!$A$14,tax_fuel_labels,0),MATCH(AE$1,'Tax_Share of Price'!$B$1:$AI$1,0)))</f>
        <v>0</v>
      </c>
      <c r="AF2" s="35">
        <f>'Total Fuel Prices'!AF16*(1-INDEX(Tax_share,MATCH('Total Fuel Prices'!$A$14,tax_fuel_labels,0),MATCH(AF$1,'Tax_Share of Price'!$B$1:$AI$1,0)))</f>
        <v>0</v>
      </c>
      <c r="AG2" s="35">
        <f>'Total Fuel Prices'!AG16*(1-INDEX(Tax_share,MATCH('Total Fuel Prices'!$A$14,tax_fuel_labels,0),MATCH(AG$1,'Tax_Share of Price'!$B$1:$AI$1,0)))</f>
        <v>0</v>
      </c>
      <c r="AH2" s="35">
        <f>'Total Fuel Prices'!AH16*(1-INDEX(Tax_share,MATCH('Total Fuel Prices'!$A$14,tax_fuel_labels,0),MATCH(AH$1,'Tax_Share of Price'!$B$1:$AI$1,0)))</f>
        <v>0</v>
      </c>
      <c r="AI2" s="35">
        <f>'Total Fuel Prices'!AI16*(1-INDEX(Tax_share,MATCH('Total Fuel Prices'!$A$14,tax_fuel_labels,0),MATCH(AI$1,'Tax_Share of Price'!$B$1:$AI$1,0)))</f>
        <v>0</v>
      </c>
      <c r="AJ2" s="11"/>
      <c r="AK2" s="11"/>
    </row>
    <row r="3" spans="1:37" x14ac:dyDescent="0.45">
      <c r="A3" s="2" t="s">
        <v>271</v>
      </c>
      <c r="B3" s="35">
        <f>'Total Fuel Prices'!B17*(1-INDEX(Tax_share,MATCH('Total Fuel Prices'!$A$14,tax_fuel_labels,0),MATCH(B$1,'Tax_Share of Price'!$B$1:$AI$1,0)))</f>
        <v>1.2106090467969598E-6</v>
      </c>
      <c r="C3" s="35">
        <f>'Total Fuel Prices'!C17*(1-INDEX(Tax_share,MATCH('Total Fuel Prices'!$A$14,tax_fuel_labels,0),MATCH(C$1,'Tax_Share of Price'!$B$1:$AI$1,0)))</f>
        <v>1.2106090467969598E-6</v>
      </c>
      <c r="D3" s="35">
        <f>'Total Fuel Prices'!D17*(1-INDEX(Tax_share,MATCH('Total Fuel Prices'!$A$14,tax_fuel_labels,0),MATCH(D$1,'Tax_Share of Price'!$B$1:$AI$1,0)))</f>
        <v>1.2047323038513433E-6</v>
      </c>
      <c r="E3" s="35">
        <f>'Total Fuel Prices'!E17*(1-INDEX(Tax_share,MATCH('Total Fuel Prices'!$A$14,tax_fuel_labels,0),MATCH(E$1,'Tax_Share of Price'!$B$1:$AI$1,0)))</f>
        <v>1.2106090467969598E-6</v>
      </c>
      <c r="F3" s="35">
        <f>'Total Fuel Prices'!F17*(1-INDEX(Tax_share,MATCH('Total Fuel Prices'!$A$14,tax_fuel_labels,0),MATCH(F$1,'Tax_Share of Price'!$B$1:$AI$1,0)))</f>
        <v>1.1929788179601108E-6</v>
      </c>
      <c r="G3" s="35">
        <f>'Total Fuel Prices'!G17*(1-INDEX(Tax_share,MATCH('Total Fuel Prices'!$A$14,tax_fuel_labels,0),MATCH(G$1,'Tax_Share of Price'!$B$1:$AI$1,0)))</f>
        <v>1.1753485891232621E-6</v>
      </c>
      <c r="H3" s="35">
        <f>'Total Fuel Prices'!H17*(1-INDEX(Tax_share,MATCH('Total Fuel Prices'!$A$14,tax_fuel_labels,0),MATCH(H$1,'Tax_Share of Price'!$B$1:$AI$1,0)))</f>
        <v>1.1635951032320295E-6</v>
      </c>
      <c r="I3" s="35">
        <f>'Total Fuel Prices'!I17*(1-INDEX(Tax_share,MATCH('Total Fuel Prices'!$A$14,tax_fuel_labels,0),MATCH(I$1,'Tax_Share of Price'!$B$1:$AI$1,0)))</f>
        <v>1.157718360286413E-6</v>
      </c>
      <c r="J3" s="35">
        <f>'Total Fuel Prices'!J17*(1-INDEX(Tax_share,MATCH('Total Fuel Prices'!$A$14,tax_fuel_labels,0),MATCH(J$1,'Tax_Share of Price'!$B$1:$AI$1,0)))</f>
        <v>1.1459648743951802E-6</v>
      </c>
      <c r="K3" s="35">
        <f>'Total Fuel Prices'!K17*(1-INDEX(Tax_share,MATCH('Total Fuel Prices'!$A$14,tax_fuel_labels,0),MATCH(K$1,'Tax_Share of Price'!$B$1:$AI$1,0)))</f>
        <v>1.1518416173407967E-6</v>
      </c>
      <c r="L3" s="35">
        <f>'Total Fuel Prices'!L17*(1-INDEX(Tax_share,MATCH('Total Fuel Prices'!$A$14,tax_fuel_labels,0),MATCH(L$1,'Tax_Share of Price'!$B$1:$AI$1,0)))</f>
        <v>1.157718360286413E-6</v>
      </c>
      <c r="M3" s="35">
        <f>'Total Fuel Prices'!M17*(1-INDEX(Tax_share,MATCH('Total Fuel Prices'!$A$14,tax_fuel_labels,0),MATCH(M$1,'Tax_Share of Price'!$B$1:$AI$1,0)))</f>
        <v>1.1518416173407967E-6</v>
      </c>
      <c r="N3" s="35">
        <f>'Total Fuel Prices'!N17*(1-INDEX(Tax_share,MATCH('Total Fuel Prices'!$A$14,tax_fuel_labels,0),MATCH(N$1,'Tax_Share of Price'!$B$1:$AI$1,0)))</f>
        <v>1.1518416173407967E-6</v>
      </c>
      <c r="O3" s="35">
        <f>'Total Fuel Prices'!O17*(1-INDEX(Tax_share,MATCH('Total Fuel Prices'!$A$14,tax_fuel_labels,0),MATCH(O$1,'Tax_Share of Price'!$B$1:$AI$1,0)))</f>
        <v>1.1518416173407967E-6</v>
      </c>
      <c r="P3" s="35">
        <f>'Total Fuel Prices'!P17*(1-INDEX(Tax_share,MATCH('Total Fuel Prices'!$A$14,tax_fuel_labels,0),MATCH(P$1,'Tax_Share of Price'!$B$1:$AI$1,0)))</f>
        <v>1.1459648743951802E-6</v>
      </c>
      <c r="Q3" s="35">
        <f>'Total Fuel Prices'!Q17*(1-INDEX(Tax_share,MATCH('Total Fuel Prices'!$A$14,tax_fuel_labels,0),MATCH(Q$1,'Tax_Share of Price'!$B$1:$AI$1,0)))</f>
        <v>1.1459648743951802E-6</v>
      </c>
      <c r="R3" s="35">
        <f>'Total Fuel Prices'!R17*(1-INDEX(Tax_share,MATCH('Total Fuel Prices'!$A$14,tax_fuel_labels,0),MATCH(R$1,'Tax_Share of Price'!$B$1:$AI$1,0)))</f>
        <v>1.1518416173407967E-6</v>
      </c>
      <c r="S3" s="35">
        <f>'Total Fuel Prices'!S17*(1-INDEX(Tax_share,MATCH('Total Fuel Prices'!$A$14,tax_fuel_labels,0),MATCH(S$1,'Tax_Share of Price'!$B$1:$AI$1,0)))</f>
        <v>1.1518416173407967E-6</v>
      </c>
      <c r="T3" s="35">
        <f>'Total Fuel Prices'!T17*(1-INDEX(Tax_share,MATCH('Total Fuel Prices'!$A$14,tax_fuel_labels,0),MATCH(T$1,'Tax_Share of Price'!$B$1:$AI$1,0)))</f>
        <v>1.1459648743951802E-6</v>
      </c>
      <c r="U3" s="35">
        <f>'Total Fuel Prices'!U17*(1-INDEX(Tax_share,MATCH('Total Fuel Prices'!$A$14,tax_fuel_labels,0),MATCH(U$1,'Tax_Share of Price'!$B$1:$AI$1,0)))</f>
        <v>1.1459648743951802E-6</v>
      </c>
      <c r="V3" s="35">
        <f>'Total Fuel Prices'!V17*(1-INDEX(Tax_share,MATCH('Total Fuel Prices'!$A$14,tax_fuel_labels,0),MATCH(V$1,'Tax_Share of Price'!$B$1:$AI$1,0)))</f>
        <v>1.1518416173407967E-6</v>
      </c>
      <c r="W3" s="35">
        <f>'Total Fuel Prices'!W17*(1-INDEX(Tax_share,MATCH('Total Fuel Prices'!$A$14,tax_fuel_labels,0),MATCH(W$1,'Tax_Share of Price'!$B$1:$AI$1,0)))</f>
        <v>1.1518416173407967E-6</v>
      </c>
      <c r="X3" s="35">
        <f>'Total Fuel Prices'!X17*(1-INDEX(Tax_share,MATCH('Total Fuel Prices'!$A$14,tax_fuel_labels,0),MATCH(X$1,'Tax_Share of Price'!$B$1:$AI$1,0)))</f>
        <v>1.1459648743951802E-6</v>
      </c>
      <c r="Y3" s="35">
        <f>'Total Fuel Prices'!Y17*(1-INDEX(Tax_share,MATCH('Total Fuel Prices'!$A$14,tax_fuel_labels,0),MATCH(Y$1,'Tax_Share of Price'!$B$1:$AI$1,0)))</f>
        <v>1.1459648743951802E-6</v>
      </c>
      <c r="Z3" s="276">
        <f>'Total Fuel Prices'!Z17*(1-INDEX(Tax_share,MATCH('Total Fuel Prices'!$A$14,tax_fuel_labels,0),MATCH(Z$1,'Tax_Share of Price'!$B$1:$AI$1,0)))</f>
        <v>1.1459648743951802E-6</v>
      </c>
      <c r="AA3" s="35">
        <f>'Total Fuel Prices'!AA17*(1-INDEX(Tax_share,MATCH('Total Fuel Prices'!$A$14,tax_fuel_labels,0),MATCH(AA$1,'Tax_Share of Price'!$B$1:$AI$1,0)))</f>
        <v>1.1459648743951802E-6</v>
      </c>
      <c r="AB3" s="35">
        <f>'Total Fuel Prices'!AB17*(1-INDEX(Tax_share,MATCH('Total Fuel Prices'!$A$14,tax_fuel_labels,0),MATCH(AB$1,'Tax_Share of Price'!$B$1:$AI$1,0)))</f>
        <v>1.1459648743951802E-6</v>
      </c>
      <c r="AC3" s="35">
        <f>'Total Fuel Prices'!AC17*(1-INDEX(Tax_share,MATCH('Total Fuel Prices'!$A$14,tax_fuel_labels,0),MATCH(AC$1,'Tax_Share of Price'!$B$1:$AI$1,0)))</f>
        <v>1.1459648743951802E-6</v>
      </c>
      <c r="AD3" s="35">
        <f>'Total Fuel Prices'!AD17*(1-INDEX(Tax_share,MATCH('Total Fuel Prices'!$A$14,tax_fuel_labels,0),MATCH(AD$1,'Tax_Share of Price'!$B$1:$AI$1,0)))</f>
        <v>1.1459648743951802E-6</v>
      </c>
      <c r="AE3" s="35">
        <f>'Total Fuel Prices'!AE17*(1-INDEX(Tax_share,MATCH('Total Fuel Prices'!$A$14,tax_fuel_labels,0),MATCH(AE$1,'Tax_Share of Price'!$B$1:$AI$1,0)))</f>
        <v>1.1459648743951802E-6</v>
      </c>
      <c r="AF3" s="35">
        <f>'Total Fuel Prices'!AF17*(1-INDEX(Tax_share,MATCH('Total Fuel Prices'!$A$14,tax_fuel_labels,0),MATCH(AF$1,'Tax_Share of Price'!$B$1:$AI$1,0)))</f>
        <v>1.1459648743951802E-6</v>
      </c>
      <c r="AG3" s="35">
        <f>'Total Fuel Prices'!AG17*(1-INDEX(Tax_share,MATCH('Total Fuel Prices'!$A$14,tax_fuel_labels,0),MATCH(AG$1,'Tax_Share of Price'!$B$1:$AI$1,0)))</f>
        <v>1.1459648743951802E-6</v>
      </c>
      <c r="AH3" s="35">
        <f>'Total Fuel Prices'!AH17*(1-INDEX(Tax_share,MATCH('Total Fuel Prices'!$A$14,tax_fuel_labels,0),MATCH(AH$1,'Tax_Share of Price'!$B$1:$AI$1,0)))</f>
        <v>1.1459648743951802E-6</v>
      </c>
      <c r="AI3" s="35">
        <f>'Total Fuel Prices'!AI17*(1-INDEX(Tax_share,MATCH('Total Fuel Prices'!$A$14,tax_fuel_labels,0),MATCH(AI$1,'Tax_Share of Price'!$B$1:$AI$1,0)))</f>
        <v>1.1459648743951802E-6</v>
      </c>
      <c r="AJ3" s="11"/>
      <c r="AK3" s="11"/>
    </row>
    <row r="4" spans="1:37" x14ac:dyDescent="0.45">
      <c r="A4" s="2" t="s">
        <v>272</v>
      </c>
      <c r="B4" s="35">
        <f>'Total Fuel Prices'!B18*(1-INDEX(Tax_share,MATCH('Total Fuel Prices'!$A$14,tax_fuel_labels,0),MATCH(B$1,'Tax_Share of Price'!$B$1:$AI$1,0)))</f>
        <v>0</v>
      </c>
      <c r="C4" s="35">
        <f>'Total Fuel Prices'!C18*(1-INDEX(Tax_share,MATCH('Total Fuel Prices'!$A$14,tax_fuel_labels,0),MATCH(C$1,'Tax_Share of Price'!$B$1:$AI$1,0)))</f>
        <v>0</v>
      </c>
      <c r="D4" s="35">
        <f>'Total Fuel Prices'!D18*(1-INDEX(Tax_share,MATCH('Total Fuel Prices'!$A$14,tax_fuel_labels,0),MATCH(D$1,'Tax_Share of Price'!$B$1:$AI$1,0)))</f>
        <v>0</v>
      </c>
      <c r="E4" s="35">
        <f>'Total Fuel Prices'!E18*(1-INDEX(Tax_share,MATCH('Total Fuel Prices'!$A$14,tax_fuel_labels,0),MATCH(E$1,'Tax_Share of Price'!$B$1:$AI$1,0)))</f>
        <v>0</v>
      </c>
      <c r="F4" s="35">
        <f>'Total Fuel Prices'!F18*(1-INDEX(Tax_share,MATCH('Total Fuel Prices'!$A$14,tax_fuel_labels,0),MATCH(F$1,'Tax_Share of Price'!$B$1:$AI$1,0)))</f>
        <v>0</v>
      </c>
      <c r="G4" s="35">
        <f>'Total Fuel Prices'!G18*(1-INDEX(Tax_share,MATCH('Total Fuel Prices'!$A$14,tax_fuel_labels,0),MATCH(G$1,'Tax_Share of Price'!$B$1:$AI$1,0)))</f>
        <v>0</v>
      </c>
      <c r="H4" s="35">
        <f>'Total Fuel Prices'!H18*(1-INDEX(Tax_share,MATCH('Total Fuel Prices'!$A$14,tax_fuel_labels,0),MATCH(H$1,'Tax_Share of Price'!$B$1:$AI$1,0)))</f>
        <v>0</v>
      </c>
      <c r="I4" s="35">
        <f>'Total Fuel Prices'!I18*(1-INDEX(Tax_share,MATCH('Total Fuel Prices'!$A$14,tax_fuel_labels,0),MATCH(I$1,'Tax_Share of Price'!$B$1:$AI$1,0)))</f>
        <v>0</v>
      </c>
      <c r="J4" s="35">
        <f>'Total Fuel Prices'!J18*(1-INDEX(Tax_share,MATCH('Total Fuel Prices'!$A$14,tax_fuel_labels,0),MATCH(J$1,'Tax_Share of Price'!$B$1:$AI$1,0)))</f>
        <v>0</v>
      </c>
      <c r="K4" s="35">
        <f>'Total Fuel Prices'!K18*(1-INDEX(Tax_share,MATCH('Total Fuel Prices'!$A$14,tax_fuel_labels,0),MATCH(K$1,'Tax_Share of Price'!$B$1:$AI$1,0)))</f>
        <v>0</v>
      </c>
      <c r="L4" s="35">
        <f>'Total Fuel Prices'!L18*(1-INDEX(Tax_share,MATCH('Total Fuel Prices'!$A$14,tax_fuel_labels,0),MATCH(L$1,'Tax_Share of Price'!$B$1:$AI$1,0)))</f>
        <v>0</v>
      </c>
      <c r="M4" s="35">
        <f>'Total Fuel Prices'!M18*(1-INDEX(Tax_share,MATCH('Total Fuel Prices'!$A$14,tax_fuel_labels,0),MATCH(M$1,'Tax_Share of Price'!$B$1:$AI$1,0)))</f>
        <v>0</v>
      </c>
      <c r="N4" s="35">
        <f>'Total Fuel Prices'!N18*(1-INDEX(Tax_share,MATCH('Total Fuel Prices'!$A$14,tax_fuel_labels,0),MATCH(N$1,'Tax_Share of Price'!$B$1:$AI$1,0)))</f>
        <v>0</v>
      </c>
      <c r="O4" s="35">
        <f>'Total Fuel Prices'!O18*(1-INDEX(Tax_share,MATCH('Total Fuel Prices'!$A$14,tax_fuel_labels,0),MATCH(O$1,'Tax_Share of Price'!$B$1:$AI$1,0)))</f>
        <v>0</v>
      </c>
      <c r="P4" s="35">
        <f>'Total Fuel Prices'!P18*(1-INDEX(Tax_share,MATCH('Total Fuel Prices'!$A$14,tax_fuel_labels,0),MATCH(P$1,'Tax_Share of Price'!$B$1:$AI$1,0)))</f>
        <v>0</v>
      </c>
      <c r="Q4" s="35">
        <f>'Total Fuel Prices'!Q18*(1-INDEX(Tax_share,MATCH('Total Fuel Prices'!$A$14,tax_fuel_labels,0),MATCH(Q$1,'Tax_Share of Price'!$B$1:$AI$1,0)))</f>
        <v>0</v>
      </c>
      <c r="R4" s="35">
        <f>'Total Fuel Prices'!R18*(1-INDEX(Tax_share,MATCH('Total Fuel Prices'!$A$14,tax_fuel_labels,0),MATCH(R$1,'Tax_Share of Price'!$B$1:$AI$1,0)))</f>
        <v>0</v>
      </c>
      <c r="S4" s="35">
        <f>'Total Fuel Prices'!S18*(1-INDEX(Tax_share,MATCH('Total Fuel Prices'!$A$14,tax_fuel_labels,0),MATCH(S$1,'Tax_Share of Price'!$B$1:$AI$1,0)))</f>
        <v>0</v>
      </c>
      <c r="T4" s="35">
        <f>'Total Fuel Prices'!T18*(1-INDEX(Tax_share,MATCH('Total Fuel Prices'!$A$14,tax_fuel_labels,0),MATCH(T$1,'Tax_Share of Price'!$B$1:$AI$1,0)))</f>
        <v>0</v>
      </c>
      <c r="U4" s="35">
        <f>'Total Fuel Prices'!U18*(1-INDEX(Tax_share,MATCH('Total Fuel Prices'!$A$14,tax_fuel_labels,0),MATCH(U$1,'Tax_Share of Price'!$B$1:$AI$1,0)))</f>
        <v>0</v>
      </c>
      <c r="V4" s="35">
        <f>'Total Fuel Prices'!V18*(1-INDEX(Tax_share,MATCH('Total Fuel Prices'!$A$14,tax_fuel_labels,0),MATCH(V$1,'Tax_Share of Price'!$B$1:$AI$1,0)))</f>
        <v>0</v>
      </c>
      <c r="W4" s="35">
        <f>'Total Fuel Prices'!W18*(1-INDEX(Tax_share,MATCH('Total Fuel Prices'!$A$14,tax_fuel_labels,0),MATCH(W$1,'Tax_Share of Price'!$B$1:$AI$1,0)))</f>
        <v>0</v>
      </c>
      <c r="X4" s="35">
        <f>'Total Fuel Prices'!X18*(1-INDEX(Tax_share,MATCH('Total Fuel Prices'!$A$14,tax_fuel_labels,0),MATCH(X$1,'Tax_Share of Price'!$B$1:$AI$1,0)))</f>
        <v>0</v>
      </c>
      <c r="Y4" s="35">
        <f>'Total Fuel Prices'!Y18*(1-INDEX(Tax_share,MATCH('Total Fuel Prices'!$A$14,tax_fuel_labels,0),MATCH(Y$1,'Tax_Share of Price'!$B$1:$AI$1,0)))</f>
        <v>0</v>
      </c>
      <c r="Z4" s="35">
        <f>'Total Fuel Prices'!Z18*(1-INDEX(Tax_share,MATCH('Total Fuel Prices'!$A$14,tax_fuel_labels,0),MATCH(Z$1,'Tax_Share of Price'!$B$1:$AI$1,0)))</f>
        <v>0</v>
      </c>
      <c r="AA4" s="35">
        <f>'Total Fuel Prices'!AA18*(1-INDEX(Tax_share,MATCH('Total Fuel Prices'!$A$14,tax_fuel_labels,0),MATCH(AA$1,'Tax_Share of Price'!$B$1:$AI$1,0)))</f>
        <v>0</v>
      </c>
      <c r="AB4" s="35">
        <f>'Total Fuel Prices'!AB18*(1-INDEX(Tax_share,MATCH('Total Fuel Prices'!$A$14,tax_fuel_labels,0),MATCH(AB$1,'Tax_Share of Price'!$B$1:$AI$1,0)))</f>
        <v>0</v>
      </c>
      <c r="AC4" s="35">
        <f>'Total Fuel Prices'!AC18*(1-INDEX(Tax_share,MATCH('Total Fuel Prices'!$A$14,tax_fuel_labels,0),MATCH(AC$1,'Tax_Share of Price'!$B$1:$AI$1,0)))</f>
        <v>0</v>
      </c>
      <c r="AD4" s="35">
        <f>'Total Fuel Prices'!AD18*(1-INDEX(Tax_share,MATCH('Total Fuel Prices'!$A$14,tax_fuel_labels,0),MATCH(AD$1,'Tax_Share of Price'!$B$1:$AI$1,0)))</f>
        <v>0</v>
      </c>
      <c r="AE4" s="35">
        <f>'Total Fuel Prices'!AE18*(1-INDEX(Tax_share,MATCH('Total Fuel Prices'!$A$14,tax_fuel_labels,0),MATCH(AE$1,'Tax_Share of Price'!$B$1:$AI$1,0)))</f>
        <v>0</v>
      </c>
      <c r="AF4" s="35">
        <f>'Total Fuel Prices'!AF18*(1-INDEX(Tax_share,MATCH('Total Fuel Prices'!$A$14,tax_fuel_labels,0),MATCH(AF$1,'Tax_Share of Price'!$B$1:$AI$1,0)))</f>
        <v>0</v>
      </c>
      <c r="AG4" s="35">
        <f>'Total Fuel Prices'!AG18*(1-INDEX(Tax_share,MATCH('Total Fuel Prices'!$A$14,tax_fuel_labels,0),MATCH(AG$1,'Tax_Share of Price'!$B$1:$AI$1,0)))</f>
        <v>0</v>
      </c>
      <c r="AH4" s="35">
        <f>'Total Fuel Prices'!AH18*(1-INDEX(Tax_share,MATCH('Total Fuel Prices'!$A$14,tax_fuel_labels,0),MATCH(AH$1,'Tax_Share of Price'!$B$1:$AI$1,0)))</f>
        <v>0</v>
      </c>
      <c r="AI4" s="35">
        <f>'Total Fuel Prices'!AI18*(1-INDEX(Tax_share,MATCH('Total Fuel Prices'!$A$14,tax_fuel_labels,0),MATCH(AI$1,'Tax_Share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Prices'!B19*(1-INDEX(Tax_share,MATCH('Total Fuel Prices'!$A$14,tax_fuel_labels,0),MATCH(B$1,'Tax_Share of Price'!$B$1:$AI$1,0)))</f>
        <v>0</v>
      </c>
      <c r="C5" s="35">
        <f>'Total Fuel Prices'!C19*(1-INDEX(Tax_share,MATCH('Total Fuel Prices'!$A$14,tax_fuel_labels,0),MATCH(C$1,'Tax_Share of Price'!$B$1:$AI$1,0)))</f>
        <v>0</v>
      </c>
      <c r="D5" s="35">
        <f>'Total Fuel Prices'!D19*(1-INDEX(Tax_share,MATCH('Total Fuel Prices'!$A$14,tax_fuel_labels,0),MATCH(D$1,'Tax_Share of Price'!$B$1:$AI$1,0)))</f>
        <v>0</v>
      </c>
      <c r="E5" s="35">
        <f>'Total Fuel Prices'!E19*(1-INDEX(Tax_share,MATCH('Total Fuel Prices'!$A$14,tax_fuel_labels,0),MATCH(E$1,'Tax_Share of Price'!$B$1:$AI$1,0)))</f>
        <v>0</v>
      </c>
      <c r="F5" s="35">
        <f>'Total Fuel Prices'!F19*(1-INDEX(Tax_share,MATCH('Total Fuel Prices'!$A$14,tax_fuel_labels,0),MATCH(F$1,'Tax_Share of Price'!$B$1:$AI$1,0)))</f>
        <v>0</v>
      </c>
      <c r="G5" s="35">
        <f>'Total Fuel Prices'!G19*(1-INDEX(Tax_share,MATCH('Total Fuel Prices'!$A$14,tax_fuel_labels,0),MATCH(G$1,'Tax_Share of Price'!$B$1:$AI$1,0)))</f>
        <v>0</v>
      </c>
      <c r="H5" s="35">
        <f>'Total Fuel Prices'!H19*(1-INDEX(Tax_share,MATCH('Total Fuel Prices'!$A$14,tax_fuel_labels,0),MATCH(H$1,'Tax_Share of Price'!$B$1:$AI$1,0)))</f>
        <v>0</v>
      </c>
      <c r="I5" s="35">
        <f>'Total Fuel Prices'!I19*(1-INDEX(Tax_share,MATCH('Total Fuel Prices'!$A$14,tax_fuel_labels,0),MATCH(I$1,'Tax_Share of Price'!$B$1:$AI$1,0)))</f>
        <v>0</v>
      </c>
      <c r="J5" s="35">
        <f>'Total Fuel Prices'!J19*(1-INDEX(Tax_share,MATCH('Total Fuel Prices'!$A$14,tax_fuel_labels,0),MATCH(J$1,'Tax_Share of Price'!$B$1:$AI$1,0)))</f>
        <v>0</v>
      </c>
      <c r="K5" s="35">
        <f>'Total Fuel Prices'!K19*(1-INDEX(Tax_share,MATCH('Total Fuel Prices'!$A$14,tax_fuel_labels,0),MATCH(K$1,'Tax_Share of Price'!$B$1:$AI$1,0)))</f>
        <v>0</v>
      </c>
      <c r="L5" s="35">
        <f>'Total Fuel Prices'!L19*(1-INDEX(Tax_share,MATCH('Total Fuel Prices'!$A$14,tax_fuel_labels,0),MATCH(L$1,'Tax_Share of Price'!$B$1:$AI$1,0)))</f>
        <v>0</v>
      </c>
      <c r="M5" s="35">
        <f>'Total Fuel Prices'!M19*(1-INDEX(Tax_share,MATCH('Total Fuel Prices'!$A$14,tax_fuel_labels,0),MATCH(M$1,'Tax_Share of Price'!$B$1:$AI$1,0)))</f>
        <v>0</v>
      </c>
      <c r="N5" s="35">
        <f>'Total Fuel Prices'!N19*(1-INDEX(Tax_share,MATCH('Total Fuel Prices'!$A$14,tax_fuel_labels,0),MATCH(N$1,'Tax_Share of Price'!$B$1:$AI$1,0)))</f>
        <v>0</v>
      </c>
      <c r="O5" s="35">
        <f>'Total Fuel Prices'!O19*(1-INDEX(Tax_share,MATCH('Total Fuel Prices'!$A$14,tax_fuel_labels,0),MATCH(O$1,'Tax_Share of Price'!$B$1:$AI$1,0)))</f>
        <v>0</v>
      </c>
      <c r="P5" s="35">
        <f>'Total Fuel Prices'!P19*(1-INDEX(Tax_share,MATCH('Total Fuel Prices'!$A$14,tax_fuel_labels,0),MATCH(P$1,'Tax_Share of Price'!$B$1:$AI$1,0)))</f>
        <v>0</v>
      </c>
      <c r="Q5" s="35">
        <f>'Total Fuel Prices'!Q19*(1-INDEX(Tax_share,MATCH('Total Fuel Prices'!$A$14,tax_fuel_labels,0),MATCH(Q$1,'Tax_Share of Price'!$B$1:$AI$1,0)))</f>
        <v>0</v>
      </c>
      <c r="R5" s="35">
        <f>'Total Fuel Prices'!R19*(1-INDEX(Tax_share,MATCH('Total Fuel Prices'!$A$14,tax_fuel_labels,0),MATCH(R$1,'Tax_Share of Price'!$B$1:$AI$1,0)))</f>
        <v>0</v>
      </c>
      <c r="S5" s="35">
        <f>'Total Fuel Prices'!S19*(1-INDEX(Tax_share,MATCH('Total Fuel Prices'!$A$14,tax_fuel_labels,0),MATCH(S$1,'Tax_Share of Price'!$B$1:$AI$1,0)))</f>
        <v>0</v>
      </c>
      <c r="T5" s="35">
        <f>'Total Fuel Prices'!T19*(1-INDEX(Tax_share,MATCH('Total Fuel Prices'!$A$14,tax_fuel_labels,0),MATCH(T$1,'Tax_Share of Price'!$B$1:$AI$1,0)))</f>
        <v>0</v>
      </c>
      <c r="U5" s="35">
        <f>'Total Fuel Prices'!U19*(1-INDEX(Tax_share,MATCH('Total Fuel Prices'!$A$14,tax_fuel_labels,0),MATCH(U$1,'Tax_Share of Price'!$B$1:$AI$1,0)))</f>
        <v>0</v>
      </c>
      <c r="V5" s="35">
        <f>'Total Fuel Prices'!V19*(1-INDEX(Tax_share,MATCH('Total Fuel Prices'!$A$14,tax_fuel_labels,0),MATCH(V$1,'Tax_Share of Price'!$B$1:$AI$1,0)))</f>
        <v>0</v>
      </c>
      <c r="W5" s="35">
        <f>'Total Fuel Prices'!W19*(1-INDEX(Tax_share,MATCH('Total Fuel Prices'!$A$14,tax_fuel_labels,0),MATCH(W$1,'Tax_Share of Price'!$B$1:$AI$1,0)))</f>
        <v>0</v>
      </c>
      <c r="X5" s="35">
        <f>'Total Fuel Prices'!X19*(1-INDEX(Tax_share,MATCH('Total Fuel Prices'!$A$14,tax_fuel_labels,0),MATCH(X$1,'Tax_Share of Price'!$B$1:$AI$1,0)))</f>
        <v>0</v>
      </c>
      <c r="Y5" s="35">
        <f>'Total Fuel Prices'!Y19*(1-INDEX(Tax_share,MATCH('Total Fuel Prices'!$A$14,tax_fuel_labels,0),MATCH(Y$1,'Tax_Share of Price'!$B$1:$AI$1,0)))</f>
        <v>0</v>
      </c>
      <c r="Z5" s="35">
        <f>'Total Fuel Prices'!Z19*(1-INDEX(Tax_share,MATCH('Total Fuel Prices'!$A$14,tax_fuel_labels,0),MATCH(Z$1,'Tax_Share of Price'!$B$1:$AI$1,0)))</f>
        <v>0</v>
      </c>
      <c r="AA5" s="35">
        <f>'Total Fuel Prices'!AA19*(1-INDEX(Tax_share,MATCH('Total Fuel Prices'!$A$14,tax_fuel_labels,0),MATCH(AA$1,'Tax_Share of Price'!$B$1:$AI$1,0)))</f>
        <v>0</v>
      </c>
      <c r="AB5" s="35">
        <f>'Total Fuel Prices'!AB19*(1-INDEX(Tax_share,MATCH('Total Fuel Prices'!$A$14,tax_fuel_labels,0),MATCH(AB$1,'Tax_Share of Price'!$B$1:$AI$1,0)))</f>
        <v>0</v>
      </c>
      <c r="AC5" s="35">
        <f>'Total Fuel Prices'!AC19*(1-INDEX(Tax_share,MATCH('Total Fuel Prices'!$A$14,tax_fuel_labels,0),MATCH(AC$1,'Tax_Share of Price'!$B$1:$AI$1,0)))</f>
        <v>0</v>
      </c>
      <c r="AD5" s="35">
        <f>'Total Fuel Prices'!AD19*(1-INDEX(Tax_share,MATCH('Total Fuel Prices'!$A$14,tax_fuel_labels,0),MATCH(AD$1,'Tax_Share of Price'!$B$1:$AI$1,0)))</f>
        <v>0</v>
      </c>
      <c r="AE5" s="35">
        <f>'Total Fuel Prices'!AE19*(1-INDEX(Tax_share,MATCH('Total Fuel Prices'!$A$14,tax_fuel_labels,0),MATCH(AE$1,'Tax_Share of Price'!$B$1:$AI$1,0)))</f>
        <v>0</v>
      </c>
      <c r="AF5" s="35">
        <f>'Total Fuel Prices'!AF19*(1-INDEX(Tax_share,MATCH('Total Fuel Prices'!$A$14,tax_fuel_labels,0),MATCH(AF$1,'Tax_Share of Price'!$B$1:$AI$1,0)))</f>
        <v>0</v>
      </c>
      <c r="AG5" s="35">
        <f>'Total Fuel Prices'!AG19*(1-INDEX(Tax_share,MATCH('Total Fuel Prices'!$A$14,tax_fuel_labels,0),MATCH(AG$1,'Tax_Share of Price'!$B$1:$AI$1,0)))</f>
        <v>0</v>
      </c>
      <c r="AH5" s="35">
        <f>'Total Fuel Prices'!AH19*(1-INDEX(Tax_share,MATCH('Total Fuel Prices'!$A$14,tax_fuel_labels,0),MATCH(AH$1,'Tax_Share of Price'!$B$1:$AI$1,0)))</f>
        <v>0</v>
      </c>
      <c r="AI5" s="35">
        <f>'Total Fuel Prices'!AI19*(1-INDEX(Tax_share,MATCH('Total Fuel Prices'!$A$14,tax_fuel_labels,0),MATCH(AI$1,'Tax_Share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Prices'!B20*(1-INDEX(Tax_share,MATCH('Total Fuel Prices'!$A$14,tax_fuel_labels,0),MATCH(B$1,'Tax_Share of Price'!$B$1:$AI$1,0)))</f>
        <v>1.2106090467969598E-6</v>
      </c>
      <c r="C6" s="35">
        <f>'Total Fuel Prices'!C20*(1-INDEX(Tax_share,MATCH('Total Fuel Prices'!$A$14,tax_fuel_labels,0),MATCH(C$1,'Tax_Share of Price'!$B$1:$AI$1,0)))</f>
        <v>1.2106090467969598E-6</v>
      </c>
      <c r="D6" s="35">
        <f>'Total Fuel Prices'!D20*(1-INDEX(Tax_share,MATCH('Total Fuel Prices'!$A$14,tax_fuel_labels,0),MATCH(D$1,'Tax_Share of Price'!$B$1:$AI$1,0)))</f>
        <v>1.2106090467969598E-6</v>
      </c>
      <c r="E6" s="35">
        <f>'Total Fuel Prices'!E20*(1-INDEX(Tax_share,MATCH('Total Fuel Prices'!$A$14,tax_fuel_labels,0),MATCH(E$1,'Tax_Share of Price'!$B$1:$AI$1,0)))</f>
        <v>1.2106090467969598E-6</v>
      </c>
      <c r="F6" s="35">
        <f>'Total Fuel Prices'!F20*(1-INDEX(Tax_share,MATCH('Total Fuel Prices'!$A$14,tax_fuel_labels,0),MATCH(F$1,'Tax_Share of Price'!$B$1:$AI$1,0)))</f>
        <v>1.2245776127215401E-6</v>
      </c>
      <c r="G6" s="35">
        <f>'Total Fuel Prices'!G20*(1-INDEX(Tax_share,MATCH('Total Fuel Prices'!$A$14,tax_fuel_labels,0),MATCH(G$1,'Tax_Share of Price'!$B$1:$AI$1,0)))</f>
        <v>1.2245776127215401E-6</v>
      </c>
      <c r="H6" s="35">
        <f>'Total Fuel Prices'!H20*(1-INDEX(Tax_share,MATCH('Total Fuel Prices'!$A$14,tax_fuel_labels,0),MATCH(H$1,'Tax_Share of Price'!$B$1:$AI$1,0)))</f>
        <v>1.2245776127215401E-6</v>
      </c>
      <c r="I6" s="35">
        <f>'Total Fuel Prices'!I20*(1-INDEX(Tax_share,MATCH('Total Fuel Prices'!$A$14,tax_fuel_labels,0),MATCH(I$1,'Tax_Share of Price'!$B$1:$AI$1,0)))</f>
        <v>1.2292338013630668E-6</v>
      </c>
      <c r="J6" s="35">
        <f>'Total Fuel Prices'!J20*(1-INDEX(Tax_share,MATCH('Total Fuel Prices'!$A$14,tax_fuel_labels,0),MATCH(J$1,'Tax_Share of Price'!$B$1:$AI$1,0)))</f>
        <v>1.2338899900045937E-6</v>
      </c>
      <c r="K6" s="35">
        <f>'Total Fuel Prices'!K20*(1-INDEX(Tax_share,MATCH('Total Fuel Prices'!$A$14,tax_fuel_labels,0),MATCH(K$1,'Tax_Share of Price'!$B$1:$AI$1,0)))</f>
        <v>1.2385461786461204E-6</v>
      </c>
      <c r="L6" s="35">
        <f>'Total Fuel Prices'!L20*(1-INDEX(Tax_share,MATCH('Total Fuel Prices'!$A$14,tax_fuel_labels,0),MATCH(L$1,'Tax_Share of Price'!$B$1:$AI$1,0)))</f>
        <v>1.2478585559291742E-6</v>
      </c>
      <c r="M6" s="35">
        <f>'Total Fuel Prices'!M20*(1-INDEX(Tax_share,MATCH('Total Fuel Prices'!$A$14,tax_fuel_labels,0),MATCH(M$1,'Tax_Share of Price'!$B$1:$AI$1,0)))</f>
        <v>1.2478585559291742E-6</v>
      </c>
      <c r="N6" s="35">
        <f>'Total Fuel Prices'!N20*(1-INDEX(Tax_share,MATCH('Total Fuel Prices'!$A$14,tax_fuel_labels,0),MATCH(N$1,'Tax_Share of Price'!$B$1:$AI$1,0)))</f>
        <v>1.2525147445707005E-6</v>
      </c>
      <c r="O6" s="35">
        <f>'Total Fuel Prices'!O20*(1-INDEX(Tax_share,MATCH('Total Fuel Prices'!$A$14,tax_fuel_labels,0),MATCH(O$1,'Tax_Share of Price'!$B$1:$AI$1,0)))</f>
        <v>1.2571709332122276E-6</v>
      </c>
      <c r="P6" s="35">
        <f>'Total Fuel Prices'!P20*(1-INDEX(Tax_share,MATCH('Total Fuel Prices'!$A$14,tax_fuel_labels,0),MATCH(P$1,'Tax_Share of Price'!$B$1:$AI$1,0)))</f>
        <v>1.2618271218537541E-6</v>
      </c>
      <c r="Q6" s="35">
        <f>'Total Fuel Prices'!Q20*(1-INDEX(Tax_share,MATCH('Total Fuel Prices'!$A$14,tax_fuel_labels,0),MATCH(Q$1,'Tax_Share of Price'!$B$1:$AI$1,0)))</f>
        <v>1.2618271218537541E-6</v>
      </c>
      <c r="R6" s="35">
        <f>'Total Fuel Prices'!R20*(1-INDEX(Tax_share,MATCH('Total Fuel Prices'!$A$14,tax_fuel_labels,0),MATCH(R$1,'Tax_Share of Price'!$B$1:$AI$1,0)))</f>
        <v>1.2664833104952812E-6</v>
      </c>
      <c r="S6" s="35">
        <f>'Total Fuel Prices'!S20*(1-INDEX(Tax_share,MATCH('Total Fuel Prices'!$A$14,tax_fuel_labels,0),MATCH(S$1,'Tax_Share of Price'!$B$1:$AI$1,0)))</f>
        <v>1.2664833104952812E-6</v>
      </c>
      <c r="T6" s="35">
        <f>'Total Fuel Prices'!T20*(1-INDEX(Tax_share,MATCH('Total Fuel Prices'!$A$14,tax_fuel_labels,0),MATCH(T$1,'Tax_Share of Price'!$B$1:$AI$1,0)))</f>
        <v>1.2711394991368079E-6</v>
      </c>
      <c r="U6" s="35">
        <f>'Total Fuel Prices'!U20*(1-INDEX(Tax_share,MATCH('Total Fuel Prices'!$A$14,tax_fuel_labels,0),MATCH(U$1,'Tax_Share of Price'!$B$1:$AI$1,0)))</f>
        <v>1.2711394991368079E-6</v>
      </c>
      <c r="V6" s="35">
        <f>'Total Fuel Prices'!V20*(1-INDEX(Tax_share,MATCH('Total Fuel Prices'!$A$14,tax_fuel_labels,0),MATCH(V$1,'Tax_Share of Price'!$B$1:$AI$1,0)))</f>
        <v>1.2757956877783346E-6</v>
      </c>
      <c r="W6" s="35">
        <f>'Total Fuel Prices'!W20*(1-INDEX(Tax_share,MATCH('Total Fuel Prices'!$A$14,tax_fuel_labels,0),MATCH(W$1,'Tax_Share of Price'!$B$1:$AI$1,0)))</f>
        <v>1.2804518764198613E-6</v>
      </c>
      <c r="X6" s="35">
        <f>'Total Fuel Prices'!X20*(1-INDEX(Tax_share,MATCH('Total Fuel Prices'!$A$14,tax_fuel_labels,0),MATCH(X$1,'Tax_Share of Price'!$B$1:$AI$1,0)))</f>
        <v>1.285108065061388E-6</v>
      </c>
      <c r="Y6" s="35">
        <f>'Total Fuel Prices'!Y20*(1-INDEX(Tax_share,MATCH('Total Fuel Prices'!$A$14,tax_fuel_labels,0),MATCH(Y$1,'Tax_Share of Price'!$B$1:$AI$1,0)))</f>
        <v>1.2897642537029149E-6</v>
      </c>
      <c r="Z6" s="35">
        <f>'Total Fuel Prices'!Z20*(1-INDEX(Tax_share,MATCH('Total Fuel Prices'!$A$14,tax_fuel_labels,0),MATCH(Z$1,'Tax_Share of Price'!$B$1:$AI$1,0)))</f>
        <v>1.2944204423444416E-6</v>
      </c>
      <c r="AA6" s="35">
        <f>'Total Fuel Prices'!AA20*(1-INDEX(Tax_share,MATCH('Total Fuel Prices'!$A$14,tax_fuel_labels,0),MATCH(AA$1,'Tax_Share of Price'!$B$1:$AI$1,0)))</f>
        <v>1.2990766309859685E-6</v>
      </c>
      <c r="AB6" s="35">
        <f>'Total Fuel Prices'!AB20*(1-INDEX(Tax_share,MATCH('Total Fuel Prices'!$A$14,tax_fuel_labels,0),MATCH(AB$1,'Tax_Share of Price'!$B$1:$AI$1,0)))</f>
        <v>1.3037328196274952E-6</v>
      </c>
      <c r="AC6" s="35">
        <f>'Total Fuel Prices'!AC20*(1-INDEX(Tax_share,MATCH('Total Fuel Prices'!$A$14,tax_fuel_labels,0),MATCH(AC$1,'Tax_Share of Price'!$B$1:$AI$1,0)))</f>
        <v>1.3083890082690219E-6</v>
      </c>
      <c r="AD6" s="35">
        <f>'Total Fuel Prices'!AD20*(1-INDEX(Tax_share,MATCH('Total Fuel Prices'!$A$14,tax_fuel_labels,0),MATCH(AD$1,'Tax_Share of Price'!$B$1:$AI$1,0)))</f>
        <v>1.3130451969105488E-6</v>
      </c>
      <c r="AE6" s="35">
        <f>'Total Fuel Prices'!AE20*(1-INDEX(Tax_share,MATCH('Total Fuel Prices'!$A$14,tax_fuel_labels,0),MATCH(AE$1,'Tax_Share of Price'!$B$1:$AI$1,0)))</f>
        <v>1.3177013855520755E-6</v>
      </c>
      <c r="AF6" s="35">
        <f>'Total Fuel Prices'!AF20*(1-INDEX(Tax_share,MATCH('Total Fuel Prices'!$A$14,tax_fuel_labels,0),MATCH(AF$1,'Tax_Share of Price'!$B$1:$AI$1,0)))</f>
        <v>1.3223575741936022E-6</v>
      </c>
      <c r="AG6" s="35">
        <f>'Total Fuel Prices'!AG20*(1-INDEX(Tax_share,MATCH('Total Fuel Prices'!$A$14,tax_fuel_labels,0),MATCH(AG$1,'Tax_Share of Price'!$B$1:$AI$1,0)))</f>
        <v>1.3270137628351291E-6</v>
      </c>
      <c r="AH6" s="35">
        <f>'Total Fuel Prices'!AH20*(1-INDEX(Tax_share,MATCH('Total Fuel Prices'!$A$14,tax_fuel_labels,0),MATCH(AH$1,'Tax_Share of Price'!$B$1:$AI$1,0)))</f>
        <v>1.3316699514766558E-6</v>
      </c>
      <c r="AI6" s="35">
        <f>'Total Fuel Prices'!AI20*(1-INDEX(Tax_share,MATCH('Total Fuel Prices'!$A$14,tax_fuel_labels,0),MATCH(AI$1,'Tax_Share of Price'!$B$1:$AI$1,0)))</f>
        <v>1.3363261401181827E-6</v>
      </c>
      <c r="AJ6" s="11"/>
      <c r="AK6" s="11"/>
    </row>
    <row r="7" spans="1:37" x14ac:dyDescent="0.45">
      <c r="A7" s="2" t="s">
        <v>275</v>
      </c>
      <c r="B7" s="35">
        <f>'Total Fuel Prices'!B21*(1-INDEX(Tax_share,MATCH('Total Fuel Prices'!$A$14,tax_fuel_labels,0),MATCH(B$1,'Tax_Share of Price'!$B$1:$AI$1,0)))</f>
        <v>0</v>
      </c>
      <c r="C7" s="35">
        <f>'Total Fuel Prices'!C21*(1-INDEX(Tax_share,MATCH('Total Fuel Prices'!$A$14,tax_fuel_labels,0),MATCH(C$1,'Tax_Share of Price'!$B$1:$AI$1,0)))</f>
        <v>0</v>
      </c>
      <c r="D7" s="35">
        <f>'Total Fuel Prices'!D21*(1-INDEX(Tax_share,MATCH('Total Fuel Prices'!$A$14,tax_fuel_labels,0),MATCH(D$1,'Tax_Share of Price'!$B$1:$AI$1,0)))</f>
        <v>0</v>
      </c>
      <c r="E7" s="35">
        <f>'Total Fuel Prices'!E21*(1-INDEX(Tax_share,MATCH('Total Fuel Prices'!$A$14,tax_fuel_labels,0),MATCH(E$1,'Tax_Share of Price'!$B$1:$AI$1,0)))</f>
        <v>0</v>
      </c>
      <c r="F7" s="35">
        <f>'Total Fuel Prices'!F21*(1-INDEX(Tax_share,MATCH('Total Fuel Prices'!$A$14,tax_fuel_labels,0),MATCH(F$1,'Tax_Share of Price'!$B$1:$AI$1,0)))</f>
        <v>0</v>
      </c>
      <c r="G7" s="35">
        <f>'Total Fuel Prices'!G21*(1-INDEX(Tax_share,MATCH('Total Fuel Prices'!$A$14,tax_fuel_labels,0),MATCH(G$1,'Tax_Share of Price'!$B$1:$AI$1,0)))</f>
        <v>0</v>
      </c>
      <c r="H7" s="35">
        <f>'Total Fuel Prices'!H21*(1-INDEX(Tax_share,MATCH('Total Fuel Prices'!$A$14,tax_fuel_labels,0),MATCH(H$1,'Tax_Share of Price'!$B$1:$AI$1,0)))</f>
        <v>0</v>
      </c>
      <c r="I7" s="35">
        <f>'Total Fuel Prices'!I21*(1-INDEX(Tax_share,MATCH('Total Fuel Prices'!$A$14,tax_fuel_labels,0),MATCH(I$1,'Tax_Share of Price'!$B$1:$AI$1,0)))</f>
        <v>0</v>
      </c>
      <c r="J7" s="35">
        <f>'Total Fuel Prices'!J21*(1-INDEX(Tax_share,MATCH('Total Fuel Prices'!$A$14,tax_fuel_labels,0),MATCH(J$1,'Tax_Share of Price'!$B$1:$AI$1,0)))</f>
        <v>0</v>
      </c>
      <c r="K7" s="35">
        <f>'Total Fuel Prices'!K21*(1-INDEX(Tax_share,MATCH('Total Fuel Prices'!$A$14,tax_fuel_labels,0),MATCH(K$1,'Tax_Share of Price'!$B$1:$AI$1,0)))</f>
        <v>0</v>
      </c>
      <c r="L7" s="35">
        <f>'Total Fuel Prices'!L21*(1-INDEX(Tax_share,MATCH('Total Fuel Prices'!$A$14,tax_fuel_labels,0),MATCH(L$1,'Tax_Share of Price'!$B$1:$AI$1,0)))</f>
        <v>0</v>
      </c>
      <c r="M7" s="35">
        <f>'Total Fuel Prices'!M21*(1-INDEX(Tax_share,MATCH('Total Fuel Prices'!$A$14,tax_fuel_labels,0),MATCH(M$1,'Tax_Share of Price'!$B$1:$AI$1,0)))</f>
        <v>0</v>
      </c>
      <c r="N7" s="35">
        <f>'Total Fuel Prices'!N21*(1-INDEX(Tax_share,MATCH('Total Fuel Prices'!$A$14,tax_fuel_labels,0),MATCH(N$1,'Tax_Share of Price'!$B$1:$AI$1,0)))</f>
        <v>0</v>
      </c>
      <c r="O7" s="35">
        <f>'Total Fuel Prices'!O21*(1-INDEX(Tax_share,MATCH('Total Fuel Prices'!$A$14,tax_fuel_labels,0),MATCH(O$1,'Tax_Share of Price'!$B$1:$AI$1,0)))</f>
        <v>0</v>
      </c>
      <c r="P7" s="35">
        <f>'Total Fuel Prices'!P21*(1-INDEX(Tax_share,MATCH('Total Fuel Prices'!$A$14,tax_fuel_labels,0),MATCH(P$1,'Tax_Share of Price'!$B$1:$AI$1,0)))</f>
        <v>0</v>
      </c>
      <c r="Q7" s="35">
        <f>'Total Fuel Prices'!Q21*(1-INDEX(Tax_share,MATCH('Total Fuel Prices'!$A$14,tax_fuel_labels,0),MATCH(Q$1,'Tax_Share of Price'!$B$1:$AI$1,0)))</f>
        <v>0</v>
      </c>
      <c r="R7" s="35">
        <f>'Total Fuel Prices'!R21*(1-INDEX(Tax_share,MATCH('Total Fuel Prices'!$A$14,tax_fuel_labels,0),MATCH(R$1,'Tax_Share of Price'!$B$1:$AI$1,0)))</f>
        <v>0</v>
      </c>
      <c r="S7" s="35">
        <f>'Total Fuel Prices'!S21*(1-INDEX(Tax_share,MATCH('Total Fuel Prices'!$A$14,tax_fuel_labels,0),MATCH(S$1,'Tax_Share of Price'!$B$1:$AI$1,0)))</f>
        <v>0</v>
      </c>
      <c r="T7" s="35">
        <f>'Total Fuel Prices'!T21*(1-INDEX(Tax_share,MATCH('Total Fuel Prices'!$A$14,tax_fuel_labels,0),MATCH(T$1,'Tax_Share of Price'!$B$1:$AI$1,0)))</f>
        <v>0</v>
      </c>
      <c r="U7" s="35">
        <f>'Total Fuel Prices'!U21*(1-INDEX(Tax_share,MATCH('Total Fuel Prices'!$A$14,tax_fuel_labels,0),MATCH(U$1,'Tax_Share of Price'!$B$1:$AI$1,0)))</f>
        <v>0</v>
      </c>
      <c r="V7" s="35">
        <f>'Total Fuel Prices'!V21*(1-INDEX(Tax_share,MATCH('Total Fuel Prices'!$A$14,tax_fuel_labels,0),MATCH(V$1,'Tax_Share of Price'!$B$1:$AI$1,0)))</f>
        <v>0</v>
      </c>
      <c r="W7" s="35">
        <f>'Total Fuel Prices'!W21*(1-INDEX(Tax_share,MATCH('Total Fuel Prices'!$A$14,tax_fuel_labels,0),MATCH(W$1,'Tax_Share of Price'!$B$1:$AI$1,0)))</f>
        <v>0</v>
      </c>
      <c r="X7" s="35">
        <f>'Total Fuel Prices'!X21*(1-INDEX(Tax_share,MATCH('Total Fuel Prices'!$A$14,tax_fuel_labels,0),MATCH(X$1,'Tax_Share of Price'!$B$1:$AI$1,0)))</f>
        <v>0</v>
      </c>
      <c r="Y7" s="35">
        <f>'Total Fuel Prices'!Y21*(1-INDEX(Tax_share,MATCH('Total Fuel Prices'!$A$14,tax_fuel_labels,0),MATCH(Y$1,'Tax_Share of Price'!$B$1:$AI$1,0)))</f>
        <v>0</v>
      </c>
      <c r="Z7" s="35">
        <f>'Total Fuel Prices'!Z21*(1-INDEX(Tax_share,MATCH('Total Fuel Prices'!$A$14,tax_fuel_labels,0),MATCH(Z$1,'Tax_Share of Price'!$B$1:$AI$1,0)))</f>
        <v>0</v>
      </c>
      <c r="AA7" s="35">
        <f>'Total Fuel Prices'!AA21*(1-INDEX(Tax_share,MATCH('Total Fuel Prices'!$A$14,tax_fuel_labels,0),MATCH(AA$1,'Tax_Share of Price'!$B$1:$AI$1,0)))</f>
        <v>0</v>
      </c>
      <c r="AB7" s="35">
        <f>'Total Fuel Prices'!AB21*(1-INDEX(Tax_share,MATCH('Total Fuel Prices'!$A$14,tax_fuel_labels,0),MATCH(AB$1,'Tax_Share of Price'!$B$1:$AI$1,0)))</f>
        <v>0</v>
      </c>
      <c r="AC7" s="35">
        <f>'Total Fuel Prices'!AC21*(1-INDEX(Tax_share,MATCH('Total Fuel Prices'!$A$14,tax_fuel_labels,0),MATCH(AC$1,'Tax_Share of Price'!$B$1:$AI$1,0)))</f>
        <v>0</v>
      </c>
      <c r="AD7" s="35">
        <f>'Total Fuel Prices'!AD21*(1-INDEX(Tax_share,MATCH('Total Fuel Prices'!$A$14,tax_fuel_labels,0),MATCH(AD$1,'Tax_Share of Price'!$B$1:$AI$1,0)))</f>
        <v>0</v>
      </c>
      <c r="AE7" s="35">
        <f>'Total Fuel Prices'!AE21*(1-INDEX(Tax_share,MATCH('Total Fuel Prices'!$A$14,tax_fuel_labels,0),MATCH(AE$1,'Tax_Share of Price'!$B$1:$AI$1,0)))</f>
        <v>0</v>
      </c>
      <c r="AF7" s="35">
        <f>'Total Fuel Prices'!AF21*(1-INDEX(Tax_share,MATCH('Total Fuel Prices'!$A$14,tax_fuel_labels,0),MATCH(AF$1,'Tax_Share of Price'!$B$1:$AI$1,0)))</f>
        <v>0</v>
      </c>
      <c r="AG7" s="35">
        <f>'Total Fuel Prices'!AG21*(1-INDEX(Tax_share,MATCH('Total Fuel Prices'!$A$14,tax_fuel_labels,0),MATCH(AG$1,'Tax_Share of Price'!$B$1:$AI$1,0)))</f>
        <v>0</v>
      </c>
      <c r="AH7" s="35">
        <f>'Total Fuel Prices'!AH21*(1-INDEX(Tax_share,MATCH('Total Fuel Prices'!$A$14,tax_fuel_labels,0),MATCH(AH$1,'Tax_Share of Price'!$B$1:$AI$1,0)))</f>
        <v>0</v>
      </c>
      <c r="AI7" s="35">
        <f>'Total Fuel Prices'!AI21*(1-INDEX(Tax_share,MATCH('Total Fuel Prices'!$A$14,tax_fuel_labels,0),MATCH(AI$1,'Tax_Share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Prices'!B22*(1-INDEX(Tax_share,MATCH('Total Fuel Prices'!$A$14,tax_fuel_labels,0),MATCH(B$1,'Tax_Share of Price'!$B$1:$AI$1,0)))</f>
        <v>0</v>
      </c>
      <c r="C8" s="35">
        <f>'Total Fuel Prices'!C22*(1-INDEX(Tax_share,MATCH('Total Fuel Prices'!$A$14,tax_fuel_labels,0),MATCH(C$1,'Tax_Share of Price'!$B$1:$AI$1,0)))</f>
        <v>0</v>
      </c>
      <c r="D8" s="35">
        <f>'Total Fuel Prices'!D22*(1-INDEX(Tax_share,MATCH('Total Fuel Prices'!$A$14,tax_fuel_labels,0),MATCH(D$1,'Tax_Share of Price'!$B$1:$AI$1,0)))</f>
        <v>0</v>
      </c>
      <c r="E8" s="35">
        <f>'Total Fuel Prices'!E22*(1-INDEX(Tax_share,MATCH('Total Fuel Prices'!$A$14,tax_fuel_labels,0),MATCH(E$1,'Tax_Share of Price'!$B$1:$AI$1,0)))</f>
        <v>0</v>
      </c>
      <c r="F8" s="35">
        <f>'Total Fuel Prices'!F22*(1-INDEX(Tax_share,MATCH('Total Fuel Prices'!$A$14,tax_fuel_labels,0),MATCH(F$1,'Tax_Share of Price'!$B$1:$AI$1,0)))</f>
        <v>0</v>
      </c>
      <c r="G8" s="35">
        <f>'Total Fuel Prices'!G22*(1-INDEX(Tax_share,MATCH('Total Fuel Prices'!$A$14,tax_fuel_labels,0),MATCH(G$1,'Tax_Share of Price'!$B$1:$AI$1,0)))</f>
        <v>0</v>
      </c>
      <c r="H8" s="35">
        <f>'Total Fuel Prices'!H22*(1-INDEX(Tax_share,MATCH('Total Fuel Prices'!$A$14,tax_fuel_labels,0),MATCH(H$1,'Tax_Share of Price'!$B$1:$AI$1,0)))</f>
        <v>0</v>
      </c>
      <c r="I8" s="35">
        <f>'Total Fuel Prices'!I22*(1-INDEX(Tax_share,MATCH('Total Fuel Prices'!$A$14,tax_fuel_labels,0),MATCH(I$1,'Tax_Share of Price'!$B$1:$AI$1,0)))</f>
        <v>0</v>
      </c>
      <c r="J8" s="35">
        <f>'Total Fuel Prices'!J22*(1-INDEX(Tax_share,MATCH('Total Fuel Prices'!$A$14,tax_fuel_labels,0),MATCH(J$1,'Tax_Share of Price'!$B$1:$AI$1,0)))</f>
        <v>0</v>
      </c>
      <c r="K8" s="35">
        <f>'Total Fuel Prices'!K22*(1-INDEX(Tax_share,MATCH('Total Fuel Prices'!$A$14,tax_fuel_labels,0),MATCH(K$1,'Tax_Share of Price'!$B$1:$AI$1,0)))</f>
        <v>0</v>
      </c>
      <c r="L8" s="35">
        <f>'Total Fuel Prices'!L22*(1-INDEX(Tax_share,MATCH('Total Fuel Prices'!$A$14,tax_fuel_labels,0),MATCH(L$1,'Tax_Share of Price'!$B$1:$AI$1,0)))</f>
        <v>0</v>
      </c>
      <c r="M8" s="35">
        <f>'Total Fuel Prices'!M22*(1-INDEX(Tax_share,MATCH('Total Fuel Prices'!$A$14,tax_fuel_labels,0),MATCH(M$1,'Tax_Share of Price'!$B$1:$AI$1,0)))</f>
        <v>0</v>
      </c>
      <c r="N8" s="35">
        <f>'Total Fuel Prices'!N22*(1-INDEX(Tax_share,MATCH('Total Fuel Prices'!$A$14,tax_fuel_labels,0),MATCH(N$1,'Tax_Share of Price'!$B$1:$AI$1,0)))</f>
        <v>0</v>
      </c>
      <c r="O8" s="35">
        <f>'Total Fuel Prices'!O22*(1-INDEX(Tax_share,MATCH('Total Fuel Prices'!$A$14,tax_fuel_labels,0),MATCH(O$1,'Tax_Share of Price'!$B$1:$AI$1,0)))</f>
        <v>0</v>
      </c>
      <c r="P8" s="35">
        <f>'Total Fuel Prices'!P22*(1-INDEX(Tax_share,MATCH('Total Fuel Prices'!$A$14,tax_fuel_labels,0),MATCH(P$1,'Tax_Share of Price'!$B$1:$AI$1,0)))</f>
        <v>0</v>
      </c>
      <c r="Q8" s="35">
        <f>'Total Fuel Prices'!Q22*(1-INDEX(Tax_share,MATCH('Total Fuel Prices'!$A$14,tax_fuel_labels,0),MATCH(Q$1,'Tax_Share of Price'!$B$1:$AI$1,0)))</f>
        <v>0</v>
      </c>
      <c r="R8" s="35">
        <f>'Total Fuel Prices'!R22*(1-INDEX(Tax_share,MATCH('Total Fuel Prices'!$A$14,tax_fuel_labels,0),MATCH(R$1,'Tax_Share of Price'!$B$1:$AI$1,0)))</f>
        <v>0</v>
      </c>
      <c r="S8" s="35">
        <f>'Total Fuel Prices'!S22*(1-INDEX(Tax_share,MATCH('Total Fuel Prices'!$A$14,tax_fuel_labels,0),MATCH(S$1,'Tax_Share of Price'!$B$1:$AI$1,0)))</f>
        <v>0</v>
      </c>
      <c r="T8" s="35">
        <f>'Total Fuel Prices'!T22*(1-INDEX(Tax_share,MATCH('Total Fuel Prices'!$A$14,tax_fuel_labels,0),MATCH(T$1,'Tax_Share of Price'!$B$1:$AI$1,0)))</f>
        <v>0</v>
      </c>
      <c r="U8" s="35">
        <f>'Total Fuel Prices'!U22*(1-INDEX(Tax_share,MATCH('Total Fuel Prices'!$A$14,tax_fuel_labels,0),MATCH(U$1,'Tax_Share of Price'!$B$1:$AI$1,0)))</f>
        <v>0</v>
      </c>
      <c r="V8" s="35">
        <f>'Total Fuel Prices'!V22*(1-INDEX(Tax_share,MATCH('Total Fuel Prices'!$A$14,tax_fuel_labels,0),MATCH(V$1,'Tax_Share of Price'!$B$1:$AI$1,0)))</f>
        <v>0</v>
      </c>
      <c r="W8" s="35">
        <f>'Total Fuel Prices'!W22*(1-INDEX(Tax_share,MATCH('Total Fuel Prices'!$A$14,tax_fuel_labels,0),MATCH(W$1,'Tax_Share of Price'!$B$1:$AI$1,0)))</f>
        <v>0</v>
      </c>
      <c r="X8" s="35">
        <f>'Total Fuel Prices'!X22*(1-INDEX(Tax_share,MATCH('Total Fuel Prices'!$A$14,tax_fuel_labels,0),MATCH(X$1,'Tax_Share of Price'!$B$1:$AI$1,0)))</f>
        <v>0</v>
      </c>
      <c r="Y8" s="35">
        <f>'Total Fuel Prices'!Y22*(1-INDEX(Tax_share,MATCH('Total Fuel Prices'!$A$14,tax_fuel_labels,0),MATCH(Y$1,'Tax_Share of Price'!$B$1:$AI$1,0)))</f>
        <v>0</v>
      </c>
      <c r="Z8" s="35">
        <f>'Total Fuel Prices'!Z22*(1-INDEX(Tax_share,MATCH('Total Fuel Prices'!$A$14,tax_fuel_labels,0),MATCH(Z$1,'Tax_Share of Price'!$B$1:$AI$1,0)))</f>
        <v>0</v>
      </c>
      <c r="AA8" s="35">
        <f>'Total Fuel Prices'!AA22*(1-INDEX(Tax_share,MATCH('Total Fuel Prices'!$A$14,tax_fuel_labels,0),MATCH(AA$1,'Tax_Share of Price'!$B$1:$AI$1,0)))</f>
        <v>0</v>
      </c>
      <c r="AB8" s="35">
        <f>'Total Fuel Prices'!AB22*(1-INDEX(Tax_share,MATCH('Total Fuel Prices'!$A$14,tax_fuel_labels,0),MATCH(AB$1,'Tax_Share of Price'!$B$1:$AI$1,0)))</f>
        <v>0</v>
      </c>
      <c r="AC8" s="35">
        <f>'Total Fuel Prices'!AC22*(1-INDEX(Tax_share,MATCH('Total Fuel Prices'!$A$14,tax_fuel_labels,0),MATCH(AC$1,'Tax_Share of Price'!$B$1:$AI$1,0)))</f>
        <v>0</v>
      </c>
      <c r="AD8" s="35">
        <f>'Total Fuel Prices'!AD22*(1-INDEX(Tax_share,MATCH('Total Fuel Prices'!$A$14,tax_fuel_labels,0),MATCH(AD$1,'Tax_Share of Price'!$B$1:$AI$1,0)))</f>
        <v>0</v>
      </c>
      <c r="AE8" s="35">
        <f>'Total Fuel Prices'!AE22*(1-INDEX(Tax_share,MATCH('Total Fuel Prices'!$A$14,tax_fuel_labels,0),MATCH(AE$1,'Tax_Share of Price'!$B$1:$AI$1,0)))</f>
        <v>0</v>
      </c>
      <c r="AF8" s="35">
        <f>'Total Fuel Prices'!AF22*(1-INDEX(Tax_share,MATCH('Total Fuel Prices'!$A$14,tax_fuel_labels,0),MATCH(AF$1,'Tax_Share of Price'!$B$1:$AI$1,0)))</f>
        <v>0</v>
      </c>
      <c r="AG8" s="35">
        <f>'Total Fuel Prices'!AG22*(1-INDEX(Tax_share,MATCH('Total Fuel Prices'!$A$14,tax_fuel_labels,0),MATCH(AG$1,'Tax_Share of Price'!$B$1:$AI$1,0)))</f>
        <v>0</v>
      </c>
      <c r="AH8" s="35">
        <f>'Total Fuel Prices'!AH22*(1-INDEX(Tax_share,MATCH('Total Fuel Prices'!$A$14,tax_fuel_labels,0),MATCH(AH$1,'Tax_Share of Price'!$B$1:$AI$1,0)))</f>
        <v>0</v>
      </c>
      <c r="AI8" s="35">
        <f>'Total Fuel Prices'!AI22*(1-INDEX(Tax_share,MATCH('Total Fuel Prices'!$A$14,tax_fuel_labels,0),MATCH(AI$1,'Tax_Share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Prices'!B23*(1-INDEX(Tax_share,MATCH('Total Fuel Prices'!$A$14,tax_fuel_labels,0),MATCH(B$1,'Tax_Share of Price'!$B$1:$AI$1,0)))</f>
        <v>1.2106090467969598E-6</v>
      </c>
      <c r="C9" s="35">
        <f>'Total Fuel Prices'!C23*(1-INDEX(Tax_share,MATCH('Total Fuel Prices'!$A$14,tax_fuel_labels,0),MATCH(C$1,'Tax_Share of Price'!$B$1:$AI$1,0)))</f>
        <v>1.2106090467969598E-6</v>
      </c>
      <c r="D9" s="35">
        <f>'Total Fuel Prices'!D23*(1-INDEX(Tax_share,MATCH('Total Fuel Prices'!$A$14,tax_fuel_labels,0),MATCH(D$1,'Tax_Share of Price'!$B$1:$AI$1,0)))</f>
        <v>1.2106090467969598E-6</v>
      </c>
      <c r="E9" s="35">
        <f>'Total Fuel Prices'!E23*(1-INDEX(Tax_share,MATCH('Total Fuel Prices'!$A$14,tax_fuel_labels,0),MATCH(E$1,'Tax_Share of Price'!$B$1:$AI$1,0)))</f>
        <v>1.2106090467969598E-6</v>
      </c>
      <c r="F9" s="35">
        <f>'Total Fuel Prices'!F23*(1-INDEX(Tax_share,MATCH('Total Fuel Prices'!$A$14,tax_fuel_labels,0),MATCH(F$1,'Tax_Share of Price'!$B$1:$AI$1,0)))</f>
        <v>1.2245776127215401E-6</v>
      </c>
      <c r="G9" s="35">
        <f>'Total Fuel Prices'!G23*(1-INDEX(Tax_share,MATCH('Total Fuel Prices'!$A$14,tax_fuel_labels,0),MATCH(G$1,'Tax_Share of Price'!$B$1:$AI$1,0)))</f>
        <v>1.2245776127215401E-6</v>
      </c>
      <c r="H9" s="35">
        <f>'Total Fuel Prices'!H23*(1-INDEX(Tax_share,MATCH('Total Fuel Prices'!$A$14,tax_fuel_labels,0),MATCH(H$1,'Tax_Share of Price'!$B$1:$AI$1,0)))</f>
        <v>1.2245776127215401E-6</v>
      </c>
      <c r="I9" s="35">
        <f>'Total Fuel Prices'!I23*(1-INDEX(Tax_share,MATCH('Total Fuel Prices'!$A$14,tax_fuel_labels,0),MATCH(I$1,'Tax_Share of Price'!$B$1:$AI$1,0)))</f>
        <v>1.2292338013630668E-6</v>
      </c>
      <c r="J9" s="35">
        <f>'Total Fuel Prices'!J23*(1-INDEX(Tax_share,MATCH('Total Fuel Prices'!$A$14,tax_fuel_labels,0),MATCH(J$1,'Tax_Share of Price'!$B$1:$AI$1,0)))</f>
        <v>1.2338899900045937E-6</v>
      </c>
      <c r="K9" s="35">
        <f>'Total Fuel Prices'!K23*(1-INDEX(Tax_share,MATCH('Total Fuel Prices'!$A$14,tax_fuel_labels,0),MATCH(K$1,'Tax_Share of Price'!$B$1:$AI$1,0)))</f>
        <v>1.2385461786461204E-6</v>
      </c>
      <c r="L9" s="35">
        <f>'Total Fuel Prices'!L23*(1-INDEX(Tax_share,MATCH('Total Fuel Prices'!$A$14,tax_fuel_labels,0),MATCH(L$1,'Tax_Share of Price'!$B$1:$AI$1,0)))</f>
        <v>1.2478585559291742E-6</v>
      </c>
      <c r="M9" s="35">
        <f>'Total Fuel Prices'!M23*(1-INDEX(Tax_share,MATCH('Total Fuel Prices'!$A$14,tax_fuel_labels,0),MATCH(M$1,'Tax_Share of Price'!$B$1:$AI$1,0)))</f>
        <v>1.2478585559291742E-6</v>
      </c>
      <c r="N9" s="35">
        <f>'Total Fuel Prices'!N23*(1-INDEX(Tax_share,MATCH('Total Fuel Prices'!$A$14,tax_fuel_labels,0),MATCH(N$1,'Tax_Share of Price'!$B$1:$AI$1,0)))</f>
        <v>1.2525147445707005E-6</v>
      </c>
      <c r="O9" s="35">
        <f>'Total Fuel Prices'!O23*(1-INDEX(Tax_share,MATCH('Total Fuel Prices'!$A$14,tax_fuel_labels,0),MATCH(O$1,'Tax_Share of Price'!$B$1:$AI$1,0)))</f>
        <v>1.2571709332122276E-6</v>
      </c>
      <c r="P9" s="35">
        <f>'Total Fuel Prices'!P23*(1-INDEX(Tax_share,MATCH('Total Fuel Prices'!$A$14,tax_fuel_labels,0),MATCH(P$1,'Tax_Share of Price'!$B$1:$AI$1,0)))</f>
        <v>1.2618271218537541E-6</v>
      </c>
      <c r="Q9" s="35">
        <f>'Total Fuel Prices'!Q23*(1-INDEX(Tax_share,MATCH('Total Fuel Prices'!$A$14,tax_fuel_labels,0),MATCH(Q$1,'Tax_Share of Price'!$B$1:$AI$1,0)))</f>
        <v>1.2618271218537541E-6</v>
      </c>
      <c r="R9" s="35">
        <f>'Total Fuel Prices'!R23*(1-INDEX(Tax_share,MATCH('Total Fuel Prices'!$A$14,tax_fuel_labels,0),MATCH(R$1,'Tax_Share of Price'!$B$1:$AI$1,0)))</f>
        <v>1.2664833104952812E-6</v>
      </c>
      <c r="S9" s="35">
        <f>'Total Fuel Prices'!S23*(1-INDEX(Tax_share,MATCH('Total Fuel Prices'!$A$14,tax_fuel_labels,0),MATCH(S$1,'Tax_Share of Price'!$B$1:$AI$1,0)))</f>
        <v>1.2664833104952812E-6</v>
      </c>
      <c r="T9" s="35">
        <f>'Total Fuel Prices'!T23*(1-INDEX(Tax_share,MATCH('Total Fuel Prices'!$A$14,tax_fuel_labels,0),MATCH(T$1,'Tax_Share of Price'!$B$1:$AI$1,0)))</f>
        <v>1.2711394991368079E-6</v>
      </c>
      <c r="U9" s="35">
        <f>'Total Fuel Prices'!U23*(1-INDEX(Tax_share,MATCH('Total Fuel Prices'!$A$14,tax_fuel_labels,0),MATCH(U$1,'Tax_Share of Price'!$B$1:$AI$1,0)))</f>
        <v>1.2711394991368079E-6</v>
      </c>
      <c r="V9" s="35">
        <f>'Total Fuel Prices'!V23*(1-INDEX(Tax_share,MATCH('Total Fuel Prices'!$A$14,tax_fuel_labels,0),MATCH(V$1,'Tax_Share of Price'!$B$1:$AI$1,0)))</f>
        <v>1.2757956877783346E-6</v>
      </c>
      <c r="W9" s="35">
        <f>'Total Fuel Prices'!W23*(1-INDEX(Tax_share,MATCH('Total Fuel Prices'!$A$14,tax_fuel_labels,0),MATCH(W$1,'Tax_Share of Price'!$B$1:$AI$1,0)))</f>
        <v>1.2804518764198613E-6</v>
      </c>
      <c r="X9" s="35">
        <f>'Total Fuel Prices'!X23*(1-INDEX(Tax_share,MATCH('Total Fuel Prices'!$A$14,tax_fuel_labels,0),MATCH(X$1,'Tax_Share of Price'!$B$1:$AI$1,0)))</f>
        <v>1.285108065061388E-6</v>
      </c>
      <c r="Y9" s="35">
        <f>'Total Fuel Prices'!Y23*(1-INDEX(Tax_share,MATCH('Total Fuel Prices'!$A$14,tax_fuel_labels,0),MATCH(Y$1,'Tax_Share of Price'!$B$1:$AI$1,0)))</f>
        <v>1.2897642537029149E-6</v>
      </c>
      <c r="Z9" s="35">
        <f>'Total Fuel Prices'!Z23*(1-INDEX(Tax_share,MATCH('Total Fuel Prices'!$A$14,tax_fuel_labels,0),MATCH(Z$1,'Tax_Share of Price'!$B$1:$AI$1,0)))</f>
        <v>1.2944204423444416E-6</v>
      </c>
      <c r="AA9" s="35">
        <f>'Total Fuel Prices'!AA23*(1-INDEX(Tax_share,MATCH('Total Fuel Prices'!$A$14,tax_fuel_labels,0),MATCH(AA$1,'Tax_Share of Price'!$B$1:$AI$1,0)))</f>
        <v>1.2990766309859685E-6</v>
      </c>
      <c r="AB9" s="35">
        <f>'Total Fuel Prices'!AB23*(1-INDEX(Tax_share,MATCH('Total Fuel Prices'!$A$14,tax_fuel_labels,0),MATCH(AB$1,'Tax_Share of Price'!$B$1:$AI$1,0)))</f>
        <v>1.3037328196274952E-6</v>
      </c>
      <c r="AC9" s="35">
        <f>'Total Fuel Prices'!AC23*(1-INDEX(Tax_share,MATCH('Total Fuel Prices'!$A$14,tax_fuel_labels,0),MATCH(AC$1,'Tax_Share of Price'!$B$1:$AI$1,0)))</f>
        <v>1.3083890082690219E-6</v>
      </c>
      <c r="AD9" s="35">
        <f>'Total Fuel Prices'!AD23*(1-INDEX(Tax_share,MATCH('Total Fuel Prices'!$A$14,tax_fuel_labels,0),MATCH(AD$1,'Tax_Share of Price'!$B$1:$AI$1,0)))</f>
        <v>1.3130451969105488E-6</v>
      </c>
      <c r="AE9" s="35">
        <f>'Total Fuel Prices'!AE23*(1-INDEX(Tax_share,MATCH('Total Fuel Prices'!$A$14,tax_fuel_labels,0),MATCH(AE$1,'Tax_Share of Price'!$B$1:$AI$1,0)))</f>
        <v>1.3177013855520755E-6</v>
      </c>
      <c r="AF9" s="35">
        <f>'Total Fuel Prices'!AF23*(1-INDEX(Tax_share,MATCH('Total Fuel Prices'!$A$14,tax_fuel_labels,0),MATCH(AF$1,'Tax_Share of Price'!$B$1:$AI$1,0)))</f>
        <v>1.3223575741936022E-6</v>
      </c>
      <c r="AG9" s="35">
        <f>'Total Fuel Prices'!AG23*(1-INDEX(Tax_share,MATCH('Total Fuel Prices'!$A$14,tax_fuel_labels,0),MATCH(AG$1,'Tax_Share of Price'!$B$1:$AI$1,0)))</f>
        <v>1.3270137628351291E-6</v>
      </c>
      <c r="AH9" s="35">
        <f>'Total Fuel Prices'!AH23*(1-INDEX(Tax_share,MATCH('Total Fuel Prices'!$A$14,tax_fuel_labels,0),MATCH(AH$1,'Tax_Share of Price'!$B$1:$AI$1,0)))</f>
        <v>1.3316699514766558E-6</v>
      </c>
      <c r="AI9" s="35">
        <f>'Total Fuel Prices'!AI23*(1-INDEX(Tax_share,MATCH('Total Fuel Prices'!$A$14,tax_fuel_labels,0),MATCH(AI$1,'Tax_Share of Price'!$B$1:$AI$1,0)))</f>
        <v>1.3363261401181827E-6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7" sqref="B7"/>
    </sheetView>
    <sheetView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0.13281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Prices'!B27*(1-INDEX(Tax_share,MATCH('Total Fuel Prices'!$A$25,tax_fuel_labels,0),MATCH(B$1,'Tax_Share of Price'!$B$1:$AI$1,0)))</f>
        <v>2.5233649448293377E-6</v>
      </c>
      <c r="C2" s="35">
        <f>'Total Fuel Prices'!C27*(1-INDEX(Tax_share,MATCH('Total Fuel Prices'!$A$25,tax_fuel_labels,0),MATCH(C$1,'Tax_Share of Price'!$B$1:$AI$1,0)))</f>
        <v>2.5233649448293377E-6</v>
      </c>
      <c r="D2" s="35">
        <f>'Total Fuel Prices'!D27*(1-INDEX(Tax_share,MATCH('Total Fuel Prices'!$A$25,tax_fuel_labels,0),MATCH(D$1,'Tax_Share of Price'!$B$1:$AI$1,0)))</f>
        <v>2.6012114179203856E-6</v>
      </c>
      <c r="E2" s="35">
        <f>'Total Fuel Prices'!E27*(1-INDEX(Tax_share,MATCH('Total Fuel Prices'!$A$25,tax_fuel_labels,0),MATCH(E$1,'Tax_Share of Price'!$B$1:$AI$1,0)))</f>
        <v>2.5233649448293377E-6</v>
      </c>
      <c r="F2" s="35">
        <f>'Total Fuel Prices'!F27*(1-INDEX(Tax_share,MATCH('Total Fuel Prices'!$A$25,tax_fuel_labels,0),MATCH(F$1,'Tax_Share of Price'!$B$1:$AI$1,0)))</f>
        <v>2.4037471934943127E-6</v>
      </c>
      <c r="G2" s="35">
        <f>'Total Fuel Prices'!G27*(1-INDEX(Tax_share,MATCH('Total Fuel Prices'!$A$25,tax_fuel_labels,0),MATCH(G$1,'Tax_Share of Price'!$B$1:$AI$1,0)))</f>
        <v>2.358178526319065E-6</v>
      </c>
      <c r="H2" s="35">
        <f>'Total Fuel Prices'!H27*(1-INDEX(Tax_share,MATCH('Total Fuel Prices'!$A$25,tax_fuel_labels,0),MATCH(H$1,'Tax_Share of Price'!$B$1:$AI$1,0)))</f>
        <v>2.3600772207847007E-6</v>
      </c>
      <c r="I2" s="35">
        <f>'Total Fuel Prices'!I27*(1-INDEX(Tax_share,MATCH('Total Fuel Prices'!$A$25,tax_fuel_labels,0),MATCH(I$1,'Tax_Share of Price'!$B$1:$AI$1,0)))</f>
        <v>2.3353941927314411E-6</v>
      </c>
      <c r="J2" s="35">
        <f>'Total Fuel Prices'!J27*(1-INDEX(Tax_share,MATCH('Total Fuel Prices'!$A$25,tax_fuel_labels,0),MATCH(J$1,'Tax_Share of Price'!$B$1:$AI$1,0)))</f>
        <v>2.3372928871970768E-6</v>
      </c>
      <c r="K2" s="35">
        <f>'Total Fuel Prices'!K27*(1-INDEX(Tax_share,MATCH('Total Fuel Prices'!$A$25,tax_fuel_labels,0),MATCH(K$1,'Tax_Share of Price'!$B$1:$AI$1,0)))</f>
        <v>2.329698109334535E-6</v>
      </c>
      <c r="L2" s="35">
        <f>'Total Fuel Prices'!L27*(1-INDEX(Tax_share,MATCH('Total Fuel Prices'!$A$25,tax_fuel_labels,0),MATCH(L$1,'Tax_Share of Price'!$B$1:$AI$1,0)))</f>
        <v>2.3050150812812763E-6</v>
      </c>
      <c r="M2" s="35">
        <f>'Total Fuel Prices'!M27*(1-INDEX(Tax_share,MATCH('Total Fuel Prices'!$A$25,tax_fuel_labels,0),MATCH(M$1,'Tax_Share of Price'!$B$1:$AI$1,0)))</f>
        <v>2.2670411919685696E-6</v>
      </c>
      <c r="N2" s="35">
        <f>'Total Fuel Prices'!N27*(1-INDEX(Tax_share,MATCH('Total Fuel Prices'!$A$25,tax_fuel_labels,0),MATCH(N$1,'Tax_Share of Price'!$B$1:$AI$1,0)))</f>
        <v>2.2157764413964165E-6</v>
      </c>
      <c r="O2" s="35">
        <f>'Total Fuel Prices'!O27*(1-INDEX(Tax_share,MATCH('Total Fuel Prices'!$A$25,tax_fuel_labels,0),MATCH(O$1,'Tax_Share of Price'!$B$1:$AI$1,0)))</f>
        <v>2.2974203034187348E-6</v>
      </c>
      <c r="P2" s="35">
        <f>'Total Fuel Prices'!P27*(1-INDEX(Tax_share,MATCH('Total Fuel Prices'!$A$25,tax_fuel_labels,0),MATCH(P$1,'Tax_Share of Price'!$B$1:$AI$1,0)))</f>
        <v>2.2442568583809461E-6</v>
      </c>
      <c r="Q2" s="35">
        <f>'Total Fuel Prices'!Q27*(1-INDEX(Tax_share,MATCH('Total Fuel Prices'!$A$25,tax_fuel_labels,0),MATCH(Q$1,'Tax_Share of Price'!$B$1:$AI$1,0)))</f>
        <v>2.2138777469307808E-6</v>
      </c>
      <c r="R2" s="35">
        <f>'Total Fuel Prices'!R27*(1-INDEX(Tax_share,MATCH('Total Fuel Prices'!$A$25,tax_fuel_labels,0),MATCH(R$1,'Tax_Share of Price'!$B$1:$AI$1,0)))</f>
        <v>2.2119790524651456E-6</v>
      </c>
      <c r="S2" s="35">
        <f>'Total Fuel Prices'!S27*(1-INDEX(Tax_share,MATCH('Total Fuel Prices'!$A$25,tax_fuel_labels,0),MATCH(S$1,'Tax_Share of Price'!$B$1:$AI$1,0)))</f>
        <v>2.1948908022744275E-6</v>
      </c>
      <c r="T2" s="35">
        <f>'Total Fuel Prices'!T27*(1-INDEX(Tax_share,MATCH('Total Fuel Prices'!$A$25,tax_fuel_labels,0),MATCH(T$1,'Tax_Share of Price'!$B$1:$AI$1,0)))</f>
        <v>2.1759038576180746E-6</v>
      </c>
      <c r="U2" s="35">
        <f>'Total Fuel Prices'!U27*(1-INDEX(Tax_share,MATCH('Total Fuel Prices'!$A$25,tax_fuel_labels,0),MATCH(U$1,'Tax_Share of Price'!$B$1:$AI$1,0)))</f>
        <v>2.1588156074273564E-6</v>
      </c>
      <c r="V2" s="35">
        <f>'Total Fuel Prices'!V27*(1-INDEX(Tax_share,MATCH('Total Fuel Prices'!$A$25,tax_fuel_labels,0),MATCH(V$1,'Tax_Share of Price'!$B$1:$AI$1,0)))</f>
        <v>2.1531195240304507E-6</v>
      </c>
      <c r="W2" s="35">
        <f>'Total Fuel Prices'!W27*(1-INDEX(Tax_share,MATCH('Total Fuel Prices'!$A$25,tax_fuel_labels,0),MATCH(W$1,'Tax_Share of Price'!$B$1:$AI$1,0)))</f>
        <v>2.1474234406335449E-6</v>
      </c>
      <c r="X2" s="35">
        <f>'Total Fuel Prices'!X27*(1-INDEX(Tax_share,MATCH('Total Fuel Prices'!$A$25,tax_fuel_labels,0),MATCH(X$1,'Tax_Share of Price'!$B$1:$AI$1,0)))</f>
        <v>2.1398286627710035E-6</v>
      </c>
      <c r="Y2" s="35">
        <f>'Total Fuel Prices'!Y27*(1-INDEX(Tax_share,MATCH('Total Fuel Prices'!$A$25,tax_fuel_labels,0),MATCH(Y$1,'Tax_Share of Price'!$B$1:$AI$1,0)))</f>
        <v>2.1303351904428273E-6</v>
      </c>
      <c r="Z2" s="35">
        <f>'Total Fuel Prices'!Z27*(1-INDEX(Tax_share,MATCH('Total Fuel Prices'!$A$25,tax_fuel_labels,0),MATCH(Z$1,'Tax_Share of Price'!$B$1:$AI$1,0)))</f>
        <v>2.1208417181146506E-6</v>
      </c>
      <c r="AA2" s="35">
        <f>'Total Fuel Prices'!AA27*(1-INDEX(Tax_share,MATCH('Total Fuel Prices'!$A$25,tax_fuel_labels,0),MATCH(AA$1,'Tax_Share of Price'!$B$1:$AI$1,0)))</f>
        <v>2.1189430236490149E-6</v>
      </c>
      <c r="AB2" s="35">
        <f>'Total Fuel Prices'!AB27*(1-INDEX(Tax_share,MATCH('Total Fuel Prices'!$A$25,tax_fuel_labels,0),MATCH(AB$1,'Tax_Share of Price'!$B$1:$AI$1,0)))</f>
        <v>2.1151456347177444E-6</v>
      </c>
      <c r="AC2" s="35">
        <f>'Total Fuel Prices'!AC27*(1-INDEX(Tax_share,MATCH('Total Fuel Prices'!$A$25,tax_fuel_labels,0),MATCH(AC$1,'Tax_Share of Price'!$B$1:$AI$1,0)))</f>
        <v>2.1132469402521092E-6</v>
      </c>
      <c r="AD2" s="35">
        <f>'Total Fuel Prices'!AD27*(1-INDEX(Tax_share,MATCH('Total Fuel Prices'!$A$25,tax_fuel_labels,0),MATCH(AD$1,'Tax_Share of Price'!$B$1:$AI$1,0)))</f>
        <v>2.1132469402521092E-6</v>
      </c>
      <c r="AE2" s="35">
        <f>'Total Fuel Prices'!AE27*(1-INDEX(Tax_share,MATCH('Total Fuel Prices'!$A$25,tax_fuel_labels,0),MATCH(AE$1,'Tax_Share of Price'!$B$1:$AI$1,0)))</f>
        <v>2.1170443291833797E-6</v>
      </c>
      <c r="AF2" s="35">
        <f>'Total Fuel Prices'!AF27*(1-INDEX(Tax_share,MATCH('Total Fuel Prices'!$A$25,tax_fuel_labels,0),MATCH(AF$1,'Tax_Share of Price'!$B$1:$AI$1,0)))</f>
        <v>2.1246391070459211E-6</v>
      </c>
      <c r="AG2" s="35">
        <f>'Total Fuel Prices'!AG27*(1-INDEX(Tax_share,MATCH('Total Fuel Prices'!$A$25,tax_fuel_labels,0),MATCH(AG$1,'Tax_Share of Price'!$B$1:$AI$1,0)))</f>
        <v>2.1284364959771916E-6</v>
      </c>
      <c r="AH2" s="35">
        <f>'Total Fuel Prices'!AH27*(1-INDEX(Tax_share,MATCH('Total Fuel Prices'!$A$25,tax_fuel_labels,0),MATCH(AH$1,'Tax_Share of Price'!$B$1:$AI$1,0)))</f>
        <v>2.1322338849084621E-6</v>
      </c>
      <c r="AI2" s="35">
        <f>'Total Fuel Prices'!AI27*(1-INDEX(Tax_share,MATCH('Total Fuel Prices'!$A$25,tax_fuel_labels,0),MATCH(AI$1,'Tax_Share of Price'!$B$1:$AI$1,0)))</f>
        <v>2.1417273572366388E-6</v>
      </c>
      <c r="AJ2" s="11"/>
      <c r="AK2" s="11"/>
    </row>
    <row r="3" spans="1:37" x14ac:dyDescent="0.45">
      <c r="A3" s="2" t="s">
        <v>271</v>
      </c>
      <c r="B3" s="35">
        <f>'Total Fuel Prices'!B28*(1-INDEX(Tax_share,MATCH('Total Fuel Prices'!$A$25,tax_fuel_labels,0),MATCH(B$1,'Tax_Share of Price'!$B$1:$AI$1,0)))</f>
        <v>2.5233649448293377E-6</v>
      </c>
      <c r="C3" s="35">
        <f>'Total Fuel Prices'!C28*(1-INDEX(Tax_share,MATCH('Total Fuel Prices'!$A$25,tax_fuel_labels,0),MATCH(C$1,'Tax_Share of Price'!$B$1:$AI$1,0)))</f>
        <v>2.5233649448293377E-6</v>
      </c>
      <c r="D3" s="35">
        <f>'Total Fuel Prices'!D28*(1-INDEX(Tax_share,MATCH('Total Fuel Prices'!$A$25,tax_fuel_labels,0),MATCH(D$1,'Tax_Share of Price'!$B$1:$AI$1,0)))</f>
        <v>2.7233297140422287E-6</v>
      </c>
      <c r="E3" s="35">
        <f>'Total Fuel Prices'!E28*(1-INDEX(Tax_share,MATCH('Total Fuel Prices'!$A$25,tax_fuel_labels,0),MATCH(E$1,'Tax_Share of Price'!$B$1:$AI$1,0)))</f>
        <v>2.5233649448293377E-6</v>
      </c>
      <c r="F3" s="35">
        <f>'Total Fuel Prices'!F28*(1-INDEX(Tax_share,MATCH('Total Fuel Prices'!$A$25,tax_fuel_labels,0),MATCH(F$1,'Tax_Share of Price'!$B$1:$AI$1,0)))</f>
        <v>2.6852411865731066E-6</v>
      </c>
      <c r="G3" s="35">
        <f>'Total Fuel Prices'!G28*(1-INDEX(Tax_share,MATCH('Total Fuel Prices'!$A$25,tax_fuel_labels,0),MATCH(G$1,'Tax_Share of Price'!$B$1:$AI$1,0)))</f>
        <v>2.6757190547058257E-6</v>
      </c>
      <c r="H3" s="35">
        <f>'Total Fuel Prices'!H28*(1-INDEX(Tax_share,MATCH('Total Fuel Prices'!$A$25,tax_fuel_labels,0),MATCH(H$1,'Tax_Share of Price'!$B$1:$AI$1,0)))</f>
        <v>2.7423739777767895E-6</v>
      </c>
      <c r="I3" s="35">
        <f>'Total Fuel Prices'!I28*(1-INDEX(Tax_share,MATCH('Total Fuel Prices'!$A$25,tax_fuel_labels,0),MATCH(I$1,'Tax_Share of Price'!$B$1:$AI$1,0)))</f>
        <v>2.8852059557859975E-6</v>
      </c>
      <c r="J3" s="35">
        <f>'Total Fuel Prices'!J28*(1-INDEX(Tax_share,MATCH('Total Fuel Prices'!$A$25,tax_fuel_labels,0),MATCH(J$1,'Tax_Share of Price'!$B$1:$AI$1,0)))</f>
        <v>3.1518256480698526E-6</v>
      </c>
      <c r="K3" s="35">
        <f>'Total Fuel Prices'!K28*(1-INDEX(Tax_share,MATCH('Total Fuel Prices'!$A$25,tax_fuel_labels,0),MATCH(K$1,'Tax_Share of Price'!$B$1:$AI$1,0)))</f>
        <v>3.3517904172827431E-6</v>
      </c>
      <c r="L3" s="35">
        <f>'Total Fuel Prices'!L28*(1-INDEX(Tax_share,MATCH('Total Fuel Prices'!$A$25,tax_fuel_labels,0),MATCH(L$1,'Tax_Share of Price'!$B$1:$AI$1,0)))</f>
        <v>3.475578131557389E-6</v>
      </c>
      <c r="M3" s="35">
        <f>'Total Fuel Prices'!M28*(1-INDEX(Tax_share,MATCH('Total Fuel Prices'!$A$25,tax_fuel_labels,0),MATCH(M$1,'Tax_Share of Price'!$B$1:$AI$1,0)))</f>
        <v>3.5327109227610728E-6</v>
      </c>
      <c r="N3" s="35">
        <f>'Total Fuel Prices'!N28*(1-INDEX(Tax_share,MATCH('Total Fuel Prices'!$A$25,tax_fuel_labels,0),MATCH(N$1,'Tax_Share of Price'!$B$1:$AI$1,0)))</f>
        <v>3.5231887908937923E-6</v>
      </c>
      <c r="O3" s="35">
        <f>'Total Fuel Prices'!O28*(1-INDEX(Tax_share,MATCH('Total Fuel Prices'!$A$25,tax_fuel_labels,0),MATCH(O$1,'Tax_Share of Price'!$B$1:$AI$1,0)))</f>
        <v>3.4565338678228286E-6</v>
      </c>
      <c r="P3" s="35">
        <f>'Total Fuel Prices'!P28*(1-INDEX(Tax_share,MATCH('Total Fuel Prices'!$A$25,tax_fuel_labels,0),MATCH(P$1,'Tax_Share of Price'!$B$1:$AI$1,0)))</f>
        <v>3.4279674722209877E-6</v>
      </c>
      <c r="Q3" s="35">
        <f>'Total Fuel Prices'!Q28*(1-INDEX(Tax_share,MATCH('Total Fuel Prices'!$A$25,tax_fuel_labels,0),MATCH(Q$1,'Tax_Share of Price'!$B$1:$AI$1,0)))</f>
        <v>3.4470117359555481E-6</v>
      </c>
      <c r="R3" s="35">
        <f>'Total Fuel Prices'!R28*(1-INDEX(Tax_share,MATCH('Total Fuel Prices'!$A$25,tax_fuel_labels,0),MATCH(R$1,'Tax_Share of Price'!$B$1:$AI$1,0)))</f>
        <v>3.5136666590265123E-6</v>
      </c>
      <c r="S3" s="35">
        <f>'Total Fuel Prices'!S28*(1-INDEX(Tax_share,MATCH('Total Fuel Prices'!$A$25,tax_fuel_labels,0),MATCH(S$1,'Tax_Share of Price'!$B$1:$AI$1,0)))</f>
        <v>3.561277318362914E-6</v>
      </c>
      <c r="T3" s="35">
        <f>'Total Fuel Prices'!T28*(1-INDEX(Tax_share,MATCH('Total Fuel Prices'!$A$25,tax_fuel_labels,0),MATCH(T$1,'Tax_Share of Price'!$B$1:$AI$1,0)))</f>
        <v>3.561277318362914E-6</v>
      </c>
      <c r="U3" s="35">
        <f>'Total Fuel Prices'!U28*(1-INDEX(Tax_share,MATCH('Total Fuel Prices'!$A$25,tax_fuel_labels,0),MATCH(U$1,'Tax_Share of Price'!$B$1:$AI$1,0)))</f>
        <v>3.561277318362914E-6</v>
      </c>
      <c r="V3" s="35">
        <f>'Total Fuel Prices'!V28*(1-INDEX(Tax_share,MATCH('Total Fuel Prices'!$A$25,tax_fuel_labels,0),MATCH(V$1,'Tax_Share of Price'!$B$1:$AI$1,0)))</f>
        <v>3.5898437139647557E-6</v>
      </c>
      <c r="W3" s="35">
        <f>'Total Fuel Prices'!W28*(1-INDEX(Tax_share,MATCH('Total Fuel Prices'!$A$25,tax_fuel_labels,0),MATCH(W$1,'Tax_Share of Price'!$B$1:$AI$1,0)))</f>
        <v>3.6184101095665974E-6</v>
      </c>
      <c r="X3" s="35">
        <f>'Total Fuel Prices'!X28*(1-INDEX(Tax_share,MATCH('Total Fuel Prices'!$A$25,tax_fuel_labels,0),MATCH(X$1,'Tax_Share of Price'!$B$1:$AI$1,0)))</f>
        <v>3.6184101095665974E-6</v>
      </c>
      <c r="Y3" s="35">
        <f>'Total Fuel Prices'!Y28*(1-INDEX(Tax_share,MATCH('Total Fuel Prices'!$A$25,tax_fuel_labels,0),MATCH(Y$1,'Tax_Share of Price'!$B$1:$AI$1,0)))</f>
        <v>3.6279322414338782E-6</v>
      </c>
      <c r="Z3" s="35">
        <f>'Total Fuel Prices'!Z28*(1-INDEX(Tax_share,MATCH('Total Fuel Prices'!$A$25,tax_fuel_labels,0),MATCH(Z$1,'Tax_Share of Price'!$B$1:$AI$1,0)))</f>
        <v>3.6184101095665974E-6</v>
      </c>
      <c r="AA3" s="35">
        <f>'Total Fuel Prices'!AA28*(1-INDEX(Tax_share,MATCH('Total Fuel Prices'!$A$25,tax_fuel_labels,0),MATCH(AA$1,'Tax_Share of Price'!$B$1:$AI$1,0)))</f>
        <v>3.6279322414338782E-6</v>
      </c>
      <c r="AB3" s="35">
        <f>'Total Fuel Prices'!AB28*(1-INDEX(Tax_share,MATCH('Total Fuel Prices'!$A$25,tax_fuel_labels,0),MATCH(AB$1,'Tax_Share of Price'!$B$1:$AI$1,0)))</f>
        <v>3.6374543733011578E-6</v>
      </c>
      <c r="AC3" s="35">
        <f>'Total Fuel Prices'!AC28*(1-INDEX(Tax_share,MATCH('Total Fuel Prices'!$A$25,tax_fuel_labels,0),MATCH(AC$1,'Tax_Share of Price'!$B$1:$AI$1,0)))</f>
        <v>3.656498637035719E-6</v>
      </c>
      <c r="AD3" s="35">
        <f>'Total Fuel Prices'!AD28*(1-INDEX(Tax_share,MATCH('Total Fuel Prices'!$A$25,tax_fuel_labels,0),MATCH(AD$1,'Tax_Share of Price'!$B$1:$AI$1,0)))</f>
        <v>3.6660207689029999E-6</v>
      </c>
      <c r="AE3" s="35">
        <f>'Total Fuel Prices'!AE28*(1-INDEX(Tax_share,MATCH('Total Fuel Prices'!$A$25,tax_fuel_labels,0),MATCH(AE$1,'Tax_Share of Price'!$B$1:$AI$1,0)))</f>
        <v>3.7041092963721224E-6</v>
      </c>
      <c r="AF3" s="35">
        <f>'Total Fuel Prices'!AF28*(1-INDEX(Tax_share,MATCH('Total Fuel Prices'!$A$25,tax_fuel_labels,0),MATCH(AF$1,'Tax_Share of Price'!$B$1:$AI$1,0)))</f>
        <v>3.7612420875758054E-6</v>
      </c>
      <c r="AG3" s="35">
        <f>'Total Fuel Prices'!AG28*(1-INDEX(Tax_share,MATCH('Total Fuel Prices'!$A$25,tax_fuel_labels,0),MATCH(AG$1,'Tax_Share of Price'!$B$1:$AI$1,0)))</f>
        <v>3.7993306150449275E-6</v>
      </c>
      <c r="AH3" s="35">
        <f>'Total Fuel Prices'!AH28*(1-INDEX(Tax_share,MATCH('Total Fuel Prices'!$A$25,tax_fuel_labels,0),MATCH(AH$1,'Tax_Share of Price'!$B$1:$AI$1,0)))</f>
        <v>3.8183748787794874E-6</v>
      </c>
      <c r="AI3" s="35">
        <f>'Total Fuel Prices'!AI28*(1-INDEX(Tax_share,MATCH('Total Fuel Prices'!$A$25,tax_fuel_labels,0),MATCH(AI$1,'Tax_Share of Price'!$B$1:$AI$1,0)))</f>
        <v>3.8755076699831717E-6</v>
      </c>
      <c r="AJ3" s="11"/>
      <c r="AK3" s="11"/>
    </row>
    <row r="4" spans="1:37" x14ac:dyDescent="0.45">
      <c r="A4" s="2" t="s">
        <v>272</v>
      </c>
      <c r="B4" s="35">
        <f>'Total Fuel Prices'!B30*(1-INDEX(Tax_share,MATCH('Total Fuel Prices'!$A$25,tax_fuel_labels,0),MATCH(B$1,'Tax_Share of Price'!$B$1:$AI$1,0)))</f>
        <v>2.5233649448293377E-6</v>
      </c>
      <c r="C4" s="35">
        <f>'Total Fuel Prices'!C30*(1-INDEX(Tax_share,MATCH('Total Fuel Prices'!$A$25,tax_fuel_labels,0),MATCH(C$1,'Tax_Share of Price'!$B$1:$AI$1,0)))</f>
        <v>2.5233649448293377E-6</v>
      </c>
      <c r="D4" s="35">
        <f>'Total Fuel Prices'!D30*(1-INDEX(Tax_share,MATCH('Total Fuel Prices'!$A$25,tax_fuel_labels,0),MATCH(D$1,'Tax_Share of Price'!$B$1:$AI$1,0)))</f>
        <v>2.5233649448293377E-6</v>
      </c>
      <c r="E4" s="35">
        <f>'Total Fuel Prices'!E30*(1-INDEX(Tax_share,MATCH('Total Fuel Prices'!$A$25,tax_fuel_labels,0),MATCH(E$1,'Tax_Share of Price'!$B$1:$AI$1,0)))</f>
        <v>2.5233649448293377E-6</v>
      </c>
      <c r="F4" s="35">
        <f>'Total Fuel Prices'!F30*(1-INDEX(Tax_share,MATCH('Total Fuel Prices'!$A$25,tax_fuel_labels,0),MATCH(F$1,'Tax_Share of Price'!$B$1:$AI$1,0)))</f>
        <v>2.5233649448293377E-6</v>
      </c>
      <c r="G4" s="35">
        <f>'Total Fuel Prices'!G30*(1-INDEX(Tax_share,MATCH('Total Fuel Prices'!$A$25,tax_fuel_labels,0),MATCH(G$1,'Tax_Share of Price'!$B$1:$AI$1,0)))</f>
        <v>2.5233649448293377E-6</v>
      </c>
      <c r="H4" s="35">
        <f>'Total Fuel Prices'!H30*(1-INDEX(Tax_share,MATCH('Total Fuel Prices'!$A$25,tax_fuel_labels,0),MATCH(H$1,'Tax_Share of Price'!$B$1:$AI$1,0)))</f>
        <v>2.5233649448293377E-6</v>
      </c>
      <c r="I4" s="35">
        <f>'Total Fuel Prices'!I30*(1-INDEX(Tax_share,MATCH('Total Fuel Prices'!$A$25,tax_fuel_labels,0),MATCH(I$1,'Tax_Share of Price'!$B$1:$AI$1,0)))</f>
        <v>2.5233649448293377E-6</v>
      </c>
      <c r="J4" s="35">
        <f>'Total Fuel Prices'!J30*(1-INDEX(Tax_share,MATCH('Total Fuel Prices'!$A$25,tax_fuel_labels,0),MATCH(J$1,'Tax_Share of Price'!$B$1:$AI$1,0)))</f>
        <v>2.5233649448293377E-6</v>
      </c>
      <c r="K4" s="35">
        <f>'Total Fuel Prices'!K30*(1-INDEX(Tax_share,MATCH('Total Fuel Prices'!$A$25,tax_fuel_labels,0),MATCH(K$1,'Tax_Share of Price'!$B$1:$AI$1,0)))</f>
        <v>2.5233649448293377E-6</v>
      </c>
      <c r="L4" s="35">
        <f>'Total Fuel Prices'!L30*(1-INDEX(Tax_share,MATCH('Total Fuel Prices'!$A$25,tax_fuel_labels,0),MATCH(L$1,'Tax_Share of Price'!$B$1:$AI$1,0)))</f>
        <v>2.5233649448293377E-6</v>
      </c>
      <c r="M4" s="35">
        <f>'Total Fuel Prices'!M30*(1-INDEX(Tax_share,MATCH('Total Fuel Prices'!$A$25,tax_fuel_labels,0),MATCH(M$1,'Tax_Share of Price'!$B$1:$AI$1,0)))</f>
        <v>2.5233649448293377E-6</v>
      </c>
      <c r="N4" s="35">
        <f>'Total Fuel Prices'!N30*(1-INDEX(Tax_share,MATCH('Total Fuel Prices'!$A$25,tax_fuel_labels,0),MATCH(N$1,'Tax_Share of Price'!$B$1:$AI$1,0)))</f>
        <v>2.5233649448293377E-6</v>
      </c>
      <c r="O4" s="35">
        <f>'Total Fuel Prices'!O30*(1-INDEX(Tax_share,MATCH('Total Fuel Prices'!$A$25,tax_fuel_labels,0),MATCH(O$1,'Tax_Share of Price'!$B$1:$AI$1,0)))</f>
        <v>2.5233649448293377E-6</v>
      </c>
      <c r="P4" s="35">
        <f>'Total Fuel Prices'!P30*(1-INDEX(Tax_share,MATCH('Total Fuel Prices'!$A$25,tax_fuel_labels,0),MATCH(P$1,'Tax_Share of Price'!$B$1:$AI$1,0)))</f>
        <v>2.5233649448293377E-6</v>
      </c>
      <c r="Q4" s="35">
        <f>'Total Fuel Prices'!Q30*(1-INDEX(Tax_share,MATCH('Total Fuel Prices'!$A$25,tax_fuel_labels,0),MATCH(Q$1,'Tax_Share of Price'!$B$1:$AI$1,0)))</f>
        <v>2.5233649448293377E-6</v>
      </c>
      <c r="R4" s="35">
        <f>'Total Fuel Prices'!R30*(1-INDEX(Tax_share,MATCH('Total Fuel Prices'!$A$25,tax_fuel_labels,0),MATCH(R$1,'Tax_Share of Price'!$B$1:$AI$1,0)))</f>
        <v>2.5233649448293377E-6</v>
      </c>
      <c r="S4" s="35">
        <f>'Total Fuel Prices'!S30*(1-INDEX(Tax_share,MATCH('Total Fuel Prices'!$A$25,tax_fuel_labels,0),MATCH(S$1,'Tax_Share of Price'!$B$1:$AI$1,0)))</f>
        <v>2.5233649448293377E-6</v>
      </c>
      <c r="T4" s="35">
        <f>'Total Fuel Prices'!T30*(1-INDEX(Tax_share,MATCH('Total Fuel Prices'!$A$25,tax_fuel_labels,0),MATCH(T$1,'Tax_Share of Price'!$B$1:$AI$1,0)))</f>
        <v>2.5233649448293377E-6</v>
      </c>
      <c r="U4" s="35">
        <f>'Total Fuel Prices'!U30*(1-INDEX(Tax_share,MATCH('Total Fuel Prices'!$A$25,tax_fuel_labels,0),MATCH(U$1,'Tax_Share of Price'!$B$1:$AI$1,0)))</f>
        <v>2.5233649448293377E-6</v>
      </c>
      <c r="V4" s="35">
        <f>'Total Fuel Prices'!V30*(1-INDEX(Tax_share,MATCH('Total Fuel Prices'!$A$25,tax_fuel_labels,0),MATCH(V$1,'Tax_Share of Price'!$B$1:$AI$1,0)))</f>
        <v>2.5233649448293377E-6</v>
      </c>
      <c r="W4" s="35">
        <f>'Total Fuel Prices'!W30*(1-INDEX(Tax_share,MATCH('Total Fuel Prices'!$A$25,tax_fuel_labels,0),MATCH(W$1,'Tax_Share of Price'!$B$1:$AI$1,0)))</f>
        <v>2.5233649448293377E-6</v>
      </c>
      <c r="X4" s="35">
        <f>'Total Fuel Prices'!X30*(1-INDEX(Tax_share,MATCH('Total Fuel Prices'!$A$25,tax_fuel_labels,0),MATCH(X$1,'Tax_Share of Price'!$B$1:$AI$1,0)))</f>
        <v>2.5233649448293377E-6</v>
      </c>
      <c r="Y4" s="35">
        <f>'Total Fuel Prices'!Y30*(1-INDEX(Tax_share,MATCH('Total Fuel Prices'!$A$25,tax_fuel_labels,0),MATCH(Y$1,'Tax_Share of Price'!$B$1:$AI$1,0)))</f>
        <v>2.5233649448293377E-6</v>
      </c>
      <c r="Z4" s="35">
        <f>'Total Fuel Prices'!Z30*(1-INDEX(Tax_share,MATCH('Total Fuel Prices'!$A$25,tax_fuel_labels,0),MATCH(Z$1,'Tax_Share of Price'!$B$1:$AI$1,0)))</f>
        <v>2.5233649448293377E-6</v>
      </c>
      <c r="AA4" s="35">
        <f>'Total Fuel Prices'!AA30*(1-INDEX(Tax_share,MATCH('Total Fuel Prices'!$A$25,tax_fuel_labels,0),MATCH(AA$1,'Tax_Share of Price'!$B$1:$AI$1,0)))</f>
        <v>2.5233649448293377E-6</v>
      </c>
      <c r="AB4" s="35">
        <f>'Total Fuel Prices'!AB30*(1-INDEX(Tax_share,MATCH('Total Fuel Prices'!$A$25,tax_fuel_labels,0),MATCH(AB$1,'Tax_Share of Price'!$B$1:$AI$1,0)))</f>
        <v>2.5233649448293377E-6</v>
      </c>
      <c r="AC4" s="35">
        <f>'Total Fuel Prices'!AC30*(1-INDEX(Tax_share,MATCH('Total Fuel Prices'!$A$25,tax_fuel_labels,0),MATCH(AC$1,'Tax_Share of Price'!$B$1:$AI$1,0)))</f>
        <v>2.5233649448293377E-6</v>
      </c>
      <c r="AD4" s="35">
        <f>'Total Fuel Prices'!AD30*(1-INDEX(Tax_share,MATCH('Total Fuel Prices'!$A$25,tax_fuel_labels,0),MATCH(AD$1,'Tax_Share of Price'!$B$1:$AI$1,0)))</f>
        <v>2.5233649448293377E-6</v>
      </c>
      <c r="AE4" s="35">
        <f>'Total Fuel Prices'!AE30*(1-INDEX(Tax_share,MATCH('Total Fuel Prices'!$A$25,tax_fuel_labels,0),MATCH(AE$1,'Tax_Share of Price'!$B$1:$AI$1,0)))</f>
        <v>2.5233649448293377E-6</v>
      </c>
      <c r="AF4" s="35">
        <f>'Total Fuel Prices'!AF30*(1-INDEX(Tax_share,MATCH('Total Fuel Prices'!$A$25,tax_fuel_labels,0),MATCH(AF$1,'Tax_Share of Price'!$B$1:$AI$1,0)))</f>
        <v>2.5233649448293377E-6</v>
      </c>
      <c r="AG4" s="35">
        <f>'Total Fuel Prices'!AG30*(1-INDEX(Tax_share,MATCH('Total Fuel Prices'!$A$25,tax_fuel_labels,0),MATCH(AG$1,'Tax_Share of Price'!$B$1:$AI$1,0)))</f>
        <v>2.5233649448293377E-6</v>
      </c>
      <c r="AH4" s="35">
        <f>'Total Fuel Prices'!AH30*(1-INDEX(Tax_share,MATCH('Total Fuel Prices'!$A$25,tax_fuel_labels,0),MATCH(AH$1,'Tax_Share of Price'!$B$1:$AI$1,0)))</f>
        <v>2.5233649448293377E-6</v>
      </c>
      <c r="AI4" s="35">
        <f>'Total Fuel Prices'!AI30*(1-INDEX(Tax_share,MATCH('Total Fuel Prices'!$A$25,tax_fuel_labels,0),MATCH(AI$1,'Tax_Share of Price'!$B$1:$AI$1,0)))</f>
        <v>2.5233649448293377E-6</v>
      </c>
      <c r="AJ4" s="11"/>
      <c r="AK4" s="11"/>
    </row>
    <row r="5" spans="1:37" x14ac:dyDescent="0.45">
      <c r="A5" s="2" t="s">
        <v>273</v>
      </c>
      <c r="B5" s="35">
        <f>'Total Fuel Prices'!B30*(1-INDEX(Tax_share,MATCH('Total Fuel Prices'!$A$25,tax_fuel_labels,0),MATCH(B$1,'Tax_Share of Price'!$B$1:$AI$1,0)))</f>
        <v>2.5233649448293377E-6</v>
      </c>
      <c r="C5" s="35">
        <f>'Total Fuel Prices'!C30*(1-INDEX(Tax_share,MATCH('Total Fuel Prices'!$A$25,tax_fuel_labels,0),MATCH(C$1,'Tax_Share of Price'!$B$1:$AI$1,0)))</f>
        <v>2.5233649448293377E-6</v>
      </c>
      <c r="D5" s="35">
        <f>'Total Fuel Prices'!D30*(1-INDEX(Tax_share,MATCH('Total Fuel Prices'!$A$25,tax_fuel_labels,0),MATCH(D$1,'Tax_Share of Price'!$B$1:$AI$1,0)))</f>
        <v>2.5233649448293377E-6</v>
      </c>
      <c r="E5" s="35">
        <f>'Total Fuel Prices'!E30*(1-INDEX(Tax_share,MATCH('Total Fuel Prices'!$A$25,tax_fuel_labels,0),MATCH(E$1,'Tax_Share of Price'!$B$1:$AI$1,0)))</f>
        <v>2.5233649448293377E-6</v>
      </c>
      <c r="F5" s="35">
        <f>'Total Fuel Prices'!F30*(1-INDEX(Tax_share,MATCH('Total Fuel Prices'!$A$25,tax_fuel_labels,0),MATCH(F$1,'Tax_Share of Price'!$B$1:$AI$1,0)))</f>
        <v>2.5233649448293377E-6</v>
      </c>
      <c r="G5" s="35">
        <f>'Total Fuel Prices'!G30*(1-INDEX(Tax_share,MATCH('Total Fuel Prices'!$A$25,tax_fuel_labels,0),MATCH(G$1,'Tax_Share of Price'!$B$1:$AI$1,0)))</f>
        <v>2.5233649448293377E-6</v>
      </c>
      <c r="H5" s="35">
        <f>'Total Fuel Prices'!H30*(1-INDEX(Tax_share,MATCH('Total Fuel Prices'!$A$25,tax_fuel_labels,0),MATCH(H$1,'Tax_Share of Price'!$B$1:$AI$1,0)))</f>
        <v>2.5233649448293377E-6</v>
      </c>
      <c r="I5" s="35">
        <f>'Total Fuel Prices'!I30*(1-INDEX(Tax_share,MATCH('Total Fuel Prices'!$A$25,tax_fuel_labels,0),MATCH(I$1,'Tax_Share of Price'!$B$1:$AI$1,0)))</f>
        <v>2.5233649448293377E-6</v>
      </c>
      <c r="J5" s="35">
        <f>'Total Fuel Prices'!J30*(1-INDEX(Tax_share,MATCH('Total Fuel Prices'!$A$25,tax_fuel_labels,0),MATCH(J$1,'Tax_Share of Price'!$B$1:$AI$1,0)))</f>
        <v>2.5233649448293377E-6</v>
      </c>
      <c r="K5" s="35">
        <f>'Total Fuel Prices'!K30*(1-INDEX(Tax_share,MATCH('Total Fuel Prices'!$A$25,tax_fuel_labels,0),MATCH(K$1,'Tax_Share of Price'!$B$1:$AI$1,0)))</f>
        <v>2.5233649448293377E-6</v>
      </c>
      <c r="L5" s="35">
        <f>'Total Fuel Prices'!L30*(1-INDEX(Tax_share,MATCH('Total Fuel Prices'!$A$25,tax_fuel_labels,0),MATCH(L$1,'Tax_Share of Price'!$B$1:$AI$1,0)))</f>
        <v>2.5233649448293377E-6</v>
      </c>
      <c r="M5" s="35">
        <f>'Total Fuel Prices'!M30*(1-INDEX(Tax_share,MATCH('Total Fuel Prices'!$A$25,tax_fuel_labels,0),MATCH(M$1,'Tax_Share of Price'!$B$1:$AI$1,0)))</f>
        <v>2.5233649448293377E-6</v>
      </c>
      <c r="N5" s="35">
        <f>'Total Fuel Prices'!N30*(1-INDEX(Tax_share,MATCH('Total Fuel Prices'!$A$25,tax_fuel_labels,0),MATCH(N$1,'Tax_Share of Price'!$B$1:$AI$1,0)))</f>
        <v>2.5233649448293377E-6</v>
      </c>
      <c r="O5" s="35">
        <f>'Total Fuel Prices'!O30*(1-INDEX(Tax_share,MATCH('Total Fuel Prices'!$A$25,tax_fuel_labels,0),MATCH(O$1,'Tax_Share of Price'!$B$1:$AI$1,0)))</f>
        <v>2.5233649448293377E-6</v>
      </c>
      <c r="P5" s="35">
        <f>'Total Fuel Prices'!P30*(1-INDEX(Tax_share,MATCH('Total Fuel Prices'!$A$25,tax_fuel_labels,0),MATCH(P$1,'Tax_Share of Price'!$B$1:$AI$1,0)))</f>
        <v>2.5233649448293377E-6</v>
      </c>
      <c r="Q5" s="35">
        <f>'Total Fuel Prices'!Q30*(1-INDEX(Tax_share,MATCH('Total Fuel Prices'!$A$25,tax_fuel_labels,0),MATCH(Q$1,'Tax_Share of Price'!$B$1:$AI$1,0)))</f>
        <v>2.5233649448293377E-6</v>
      </c>
      <c r="R5" s="35">
        <f>'Total Fuel Prices'!R30*(1-INDEX(Tax_share,MATCH('Total Fuel Prices'!$A$25,tax_fuel_labels,0),MATCH(R$1,'Tax_Share of Price'!$B$1:$AI$1,0)))</f>
        <v>2.5233649448293377E-6</v>
      </c>
      <c r="S5" s="35">
        <f>'Total Fuel Prices'!S30*(1-INDEX(Tax_share,MATCH('Total Fuel Prices'!$A$25,tax_fuel_labels,0),MATCH(S$1,'Tax_Share of Price'!$B$1:$AI$1,0)))</f>
        <v>2.5233649448293377E-6</v>
      </c>
      <c r="T5" s="35">
        <f>'Total Fuel Prices'!T30*(1-INDEX(Tax_share,MATCH('Total Fuel Prices'!$A$25,tax_fuel_labels,0),MATCH(T$1,'Tax_Share of Price'!$B$1:$AI$1,0)))</f>
        <v>2.5233649448293377E-6</v>
      </c>
      <c r="U5" s="35">
        <f>'Total Fuel Prices'!U30*(1-INDEX(Tax_share,MATCH('Total Fuel Prices'!$A$25,tax_fuel_labels,0),MATCH(U$1,'Tax_Share of Price'!$B$1:$AI$1,0)))</f>
        <v>2.5233649448293377E-6</v>
      </c>
      <c r="V5" s="35">
        <f>'Total Fuel Prices'!V30*(1-INDEX(Tax_share,MATCH('Total Fuel Prices'!$A$25,tax_fuel_labels,0),MATCH(V$1,'Tax_Share of Price'!$B$1:$AI$1,0)))</f>
        <v>2.5233649448293377E-6</v>
      </c>
      <c r="W5" s="35">
        <f>'Total Fuel Prices'!W30*(1-INDEX(Tax_share,MATCH('Total Fuel Prices'!$A$25,tax_fuel_labels,0),MATCH(W$1,'Tax_Share of Price'!$B$1:$AI$1,0)))</f>
        <v>2.5233649448293377E-6</v>
      </c>
      <c r="X5" s="35">
        <f>'Total Fuel Prices'!X30*(1-INDEX(Tax_share,MATCH('Total Fuel Prices'!$A$25,tax_fuel_labels,0),MATCH(X$1,'Tax_Share of Price'!$B$1:$AI$1,0)))</f>
        <v>2.5233649448293377E-6</v>
      </c>
      <c r="Y5" s="35">
        <f>'Total Fuel Prices'!Y30*(1-INDEX(Tax_share,MATCH('Total Fuel Prices'!$A$25,tax_fuel_labels,0),MATCH(Y$1,'Tax_Share of Price'!$B$1:$AI$1,0)))</f>
        <v>2.5233649448293377E-6</v>
      </c>
      <c r="Z5" s="35">
        <f>'Total Fuel Prices'!Z30*(1-INDEX(Tax_share,MATCH('Total Fuel Prices'!$A$25,tax_fuel_labels,0),MATCH(Z$1,'Tax_Share of Price'!$B$1:$AI$1,0)))</f>
        <v>2.5233649448293377E-6</v>
      </c>
      <c r="AA5" s="35">
        <f>'Total Fuel Prices'!AA30*(1-INDEX(Tax_share,MATCH('Total Fuel Prices'!$A$25,tax_fuel_labels,0),MATCH(AA$1,'Tax_Share of Price'!$B$1:$AI$1,0)))</f>
        <v>2.5233649448293377E-6</v>
      </c>
      <c r="AB5" s="35">
        <f>'Total Fuel Prices'!AB30*(1-INDEX(Tax_share,MATCH('Total Fuel Prices'!$A$25,tax_fuel_labels,0),MATCH(AB$1,'Tax_Share of Price'!$B$1:$AI$1,0)))</f>
        <v>2.5233649448293377E-6</v>
      </c>
      <c r="AC5" s="35">
        <f>'Total Fuel Prices'!AC30*(1-INDEX(Tax_share,MATCH('Total Fuel Prices'!$A$25,tax_fuel_labels,0),MATCH(AC$1,'Tax_Share of Price'!$B$1:$AI$1,0)))</f>
        <v>2.5233649448293377E-6</v>
      </c>
      <c r="AD5" s="35">
        <f>'Total Fuel Prices'!AD30*(1-INDEX(Tax_share,MATCH('Total Fuel Prices'!$A$25,tax_fuel_labels,0),MATCH(AD$1,'Tax_Share of Price'!$B$1:$AI$1,0)))</f>
        <v>2.5233649448293377E-6</v>
      </c>
      <c r="AE5" s="35">
        <f>'Total Fuel Prices'!AE30*(1-INDEX(Tax_share,MATCH('Total Fuel Prices'!$A$25,tax_fuel_labels,0),MATCH(AE$1,'Tax_Share of Price'!$B$1:$AI$1,0)))</f>
        <v>2.5233649448293377E-6</v>
      </c>
      <c r="AF5" s="35">
        <f>'Total Fuel Prices'!AF30*(1-INDEX(Tax_share,MATCH('Total Fuel Prices'!$A$25,tax_fuel_labels,0),MATCH(AF$1,'Tax_Share of Price'!$B$1:$AI$1,0)))</f>
        <v>2.5233649448293377E-6</v>
      </c>
      <c r="AG5" s="35">
        <f>'Total Fuel Prices'!AG30*(1-INDEX(Tax_share,MATCH('Total Fuel Prices'!$A$25,tax_fuel_labels,0),MATCH(AG$1,'Tax_Share of Price'!$B$1:$AI$1,0)))</f>
        <v>2.5233649448293377E-6</v>
      </c>
      <c r="AH5" s="35">
        <f>'Total Fuel Prices'!AH30*(1-INDEX(Tax_share,MATCH('Total Fuel Prices'!$A$25,tax_fuel_labels,0),MATCH(AH$1,'Tax_Share of Price'!$B$1:$AI$1,0)))</f>
        <v>2.5233649448293377E-6</v>
      </c>
      <c r="AI5" s="35">
        <f>'Total Fuel Prices'!AI30*(1-INDEX(Tax_share,MATCH('Total Fuel Prices'!$A$25,tax_fuel_labels,0),MATCH(AI$1,'Tax_Share of Price'!$B$1:$AI$1,0)))</f>
        <v>2.5233649448293377E-6</v>
      </c>
      <c r="AJ5" s="11"/>
      <c r="AK5" s="11"/>
    </row>
    <row r="6" spans="1:37" x14ac:dyDescent="0.45">
      <c r="A6" s="2" t="s">
        <v>274</v>
      </c>
      <c r="B6" s="35">
        <f>'Total Fuel Prices'!B31*(1-INDEX(Tax_share,MATCH('Total Fuel Prices'!$A$25,tax_fuel_labels,0),MATCH(B$1,'Tax_Share of Price'!$B$1:$AI$1,0)))</f>
        <v>2.5233649448293377E-6</v>
      </c>
      <c r="C6" s="35">
        <f>'Total Fuel Prices'!C31*(1-INDEX(Tax_share,MATCH('Total Fuel Prices'!$A$25,tax_fuel_labels,0),MATCH(C$1,'Tax_Share of Price'!$B$1:$AI$1,0)))</f>
        <v>2.5233649448293377E-6</v>
      </c>
      <c r="D6" s="35">
        <f>'Total Fuel Prices'!D31*(1-INDEX(Tax_share,MATCH('Total Fuel Prices'!$A$25,tax_fuel_labels,0),MATCH(D$1,'Tax_Share of Price'!$B$1:$AI$1,0)))</f>
        <v>2.6407307562167487E-6</v>
      </c>
      <c r="E6" s="35">
        <f>'Total Fuel Prices'!E31*(1-INDEX(Tax_share,MATCH('Total Fuel Prices'!$A$25,tax_fuel_labels,0),MATCH(E$1,'Tax_Share of Price'!$B$1:$AI$1,0)))</f>
        <v>2.5233649448293377E-6</v>
      </c>
      <c r="F6" s="35">
        <f>'Total Fuel Prices'!F31*(1-INDEX(Tax_share,MATCH('Total Fuel Prices'!$A$25,tax_fuel_labels,0),MATCH(F$1,'Tax_Share of Price'!$B$1:$AI$1,0)))</f>
        <v>2.5967185769464696E-6</v>
      </c>
      <c r="G6" s="35">
        <f>'Total Fuel Prices'!G31*(1-INDEX(Tax_share,MATCH('Total Fuel Prices'!$A$25,tax_fuel_labels,0),MATCH(G$1,'Tax_Share of Price'!$B$1:$AI$1,0)))</f>
        <v>2.5453710344644773E-6</v>
      </c>
      <c r="H6" s="35">
        <f>'Total Fuel Prices'!H31*(1-INDEX(Tax_share,MATCH('Total Fuel Prices'!$A$25,tax_fuel_labels,0),MATCH(H$1,'Tax_Share of Price'!$B$1:$AI$1,0)))</f>
        <v>2.5600417608879039E-6</v>
      </c>
      <c r="I6" s="35">
        <f>'Total Fuel Prices'!I31*(1-INDEX(Tax_share,MATCH('Total Fuel Prices'!$A$25,tax_fuel_labels,0),MATCH(I$1,'Tax_Share of Price'!$B$1:$AI$1,0)))</f>
        <v>2.6113893033698958E-6</v>
      </c>
      <c r="J6" s="35">
        <f>'Total Fuel Prices'!J31*(1-INDEX(Tax_share,MATCH('Total Fuel Prices'!$A$25,tax_fuel_labels,0),MATCH(J$1,'Tax_Share of Price'!$B$1:$AI$1,0)))</f>
        <v>2.7580965676041596E-6</v>
      </c>
      <c r="K6" s="35">
        <f>'Total Fuel Prices'!K31*(1-INDEX(Tax_share,MATCH('Total Fuel Prices'!$A$25,tax_fuel_labels,0),MATCH(K$1,'Tax_Share of Price'!$B$1:$AI$1,0)))</f>
        <v>2.9268099214735634E-6</v>
      </c>
      <c r="L6" s="35">
        <f>'Total Fuel Prices'!L31*(1-INDEX(Tax_share,MATCH('Total Fuel Prices'!$A$25,tax_fuel_labels,0),MATCH(L$1,'Tax_Share of Price'!$B$1:$AI$1,0)))</f>
        <v>3.036840369649261E-6</v>
      </c>
      <c r="M6" s="35">
        <f>'Total Fuel Prices'!M31*(1-INDEX(Tax_share,MATCH('Total Fuel Prices'!$A$25,tax_fuel_labels,0),MATCH(M$1,'Tax_Share of Price'!$B$1:$AI$1,0)))</f>
        <v>3.0955232753429663E-6</v>
      </c>
      <c r="N6" s="35">
        <f>'Total Fuel Prices'!N31*(1-INDEX(Tax_share,MATCH('Total Fuel Prices'!$A$25,tax_fuel_labels,0),MATCH(N$1,'Tax_Share of Price'!$B$1:$AI$1,0)))</f>
        <v>3.10285863855468E-6</v>
      </c>
      <c r="O6" s="35">
        <f>'Total Fuel Prices'!O31*(1-INDEX(Tax_share,MATCH('Total Fuel Prices'!$A$25,tax_fuel_labels,0),MATCH(O$1,'Tax_Share of Price'!$B$1:$AI$1,0)))</f>
        <v>3.0515110960726876E-6</v>
      </c>
      <c r="P6" s="35">
        <f>'Total Fuel Prices'!P31*(1-INDEX(Tax_share,MATCH('Total Fuel Prices'!$A$25,tax_fuel_labels,0),MATCH(P$1,'Tax_Share of Price'!$B$1:$AI$1,0)))</f>
        <v>3.0221696432258348E-6</v>
      </c>
      <c r="Q6" s="35">
        <f>'Total Fuel Prices'!Q31*(1-INDEX(Tax_share,MATCH('Total Fuel Prices'!$A$25,tax_fuel_labels,0),MATCH(Q$1,'Tax_Share of Price'!$B$1:$AI$1,0)))</f>
        <v>3.036840369649261E-6</v>
      </c>
      <c r="R6" s="35">
        <f>'Total Fuel Prices'!R31*(1-INDEX(Tax_share,MATCH('Total Fuel Prices'!$A$25,tax_fuel_labels,0),MATCH(R$1,'Tax_Share of Price'!$B$1:$AI$1,0)))</f>
        <v>3.0808525489195405E-6</v>
      </c>
      <c r="S6" s="35">
        <f>'Total Fuel Prices'!S31*(1-INDEX(Tax_share,MATCH('Total Fuel Prices'!$A$25,tax_fuel_labels,0),MATCH(S$1,'Tax_Share of Price'!$B$1:$AI$1,0)))</f>
        <v>3.1101940017663933E-6</v>
      </c>
      <c r="T6" s="35">
        <f>'Total Fuel Prices'!T31*(1-INDEX(Tax_share,MATCH('Total Fuel Prices'!$A$25,tax_fuel_labels,0),MATCH(T$1,'Tax_Share of Price'!$B$1:$AI$1,0)))</f>
        <v>3.1101940017663933E-6</v>
      </c>
      <c r="U6" s="35">
        <f>'Total Fuel Prices'!U31*(1-INDEX(Tax_share,MATCH('Total Fuel Prices'!$A$25,tax_fuel_labels,0),MATCH(U$1,'Tax_Share of Price'!$B$1:$AI$1,0)))</f>
        <v>3.10285863855468E-6</v>
      </c>
      <c r="V6" s="35">
        <f>'Total Fuel Prices'!V31*(1-INDEX(Tax_share,MATCH('Total Fuel Prices'!$A$25,tax_fuel_labels,0),MATCH(V$1,'Tax_Share of Price'!$B$1:$AI$1,0)))</f>
        <v>3.132200091401532E-6</v>
      </c>
      <c r="W6" s="35">
        <f>'Total Fuel Prices'!W31*(1-INDEX(Tax_share,MATCH('Total Fuel Prices'!$A$25,tax_fuel_labels,0),MATCH(W$1,'Tax_Share of Price'!$B$1:$AI$1,0)))</f>
        <v>3.1468708178249586E-6</v>
      </c>
      <c r="X6" s="35">
        <f>'Total Fuel Prices'!X31*(1-INDEX(Tax_share,MATCH('Total Fuel Prices'!$A$25,tax_fuel_labels,0),MATCH(X$1,'Tax_Share of Price'!$B$1:$AI$1,0)))</f>
        <v>3.154206181036672E-6</v>
      </c>
      <c r="Y6" s="35">
        <f>'Total Fuel Prices'!Y31*(1-INDEX(Tax_share,MATCH('Total Fuel Prices'!$A$25,tax_fuel_labels,0),MATCH(Y$1,'Tax_Share of Price'!$B$1:$AI$1,0)))</f>
        <v>3.154206181036672E-6</v>
      </c>
      <c r="Z6" s="35">
        <f>'Total Fuel Prices'!Z31*(1-INDEX(Tax_share,MATCH('Total Fuel Prices'!$A$25,tax_fuel_labels,0),MATCH(Z$1,'Tax_Share of Price'!$B$1:$AI$1,0)))</f>
        <v>3.154206181036672E-6</v>
      </c>
      <c r="AA6" s="35">
        <f>'Total Fuel Prices'!AA31*(1-INDEX(Tax_share,MATCH('Total Fuel Prices'!$A$25,tax_fuel_labels,0),MATCH(AA$1,'Tax_Share of Price'!$B$1:$AI$1,0)))</f>
        <v>3.1688769074600982E-6</v>
      </c>
      <c r="AB6" s="35">
        <f>'Total Fuel Prices'!AB31*(1-INDEX(Tax_share,MATCH('Total Fuel Prices'!$A$25,tax_fuel_labels,0),MATCH(AB$1,'Tax_Share of Price'!$B$1:$AI$1,0)))</f>
        <v>3.1762122706718115E-6</v>
      </c>
      <c r="AC6" s="35">
        <f>'Total Fuel Prices'!AC31*(1-INDEX(Tax_share,MATCH('Total Fuel Prices'!$A$25,tax_fuel_labels,0),MATCH(AC$1,'Tax_Share of Price'!$B$1:$AI$1,0)))</f>
        <v>3.1835476338835248E-6</v>
      </c>
      <c r="AD6" s="35">
        <f>'Total Fuel Prices'!AD31*(1-INDEX(Tax_share,MATCH('Total Fuel Prices'!$A$25,tax_fuel_labels,0),MATCH(AD$1,'Tax_Share of Price'!$B$1:$AI$1,0)))</f>
        <v>3.2055537235186643E-6</v>
      </c>
      <c r="AE6" s="35">
        <f>'Total Fuel Prices'!AE31*(1-INDEX(Tax_share,MATCH('Total Fuel Prices'!$A$25,tax_fuel_labels,0),MATCH(AE$1,'Tax_Share of Price'!$B$1:$AI$1,0)))</f>
        <v>3.2348951763655172E-6</v>
      </c>
      <c r="AF6" s="35">
        <f>'Total Fuel Prices'!AF31*(1-INDEX(Tax_share,MATCH('Total Fuel Prices'!$A$25,tax_fuel_labels,0),MATCH(AF$1,'Tax_Share of Price'!$B$1:$AI$1,0)))</f>
        <v>3.2715719924240833E-6</v>
      </c>
      <c r="AG6" s="35">
        <f>'Total Fuel Prices'!AG31*(1-INDEX(Tax_share,MATCH('Total Fuel Prices'!$A$25,tax_fuel_labels,0),MATCH(AG$1,'Tax_Share of Price'!$B$1:$AI$1,0)))</f>
        <v>3.2935780820592229E-6</v>
      </c>
      <c r="AH6" s="35">
        <f>'Total Fuel Prices'!AH31*(1-INDEX(Tax_share,MATCH('Total Fuel Prices'!$A$25,tax_fuel_labels,0),MATCH(AH$1,'Tax_Share of Price'!$B$1:$AI$1,0)))</f>
        <v>3.315584171694362E-6</v>
      </c>
      <c r="AI6" s="35">
        <f>'Total Fuel Prices'!AI31*(1-INDEX(Tax_share,MATCH('Total Fuel Prices'!$A$25,tax_fuel_labels,0),MATCH(AI$1,'Tax_Share of Price'!$B$1:$AI$1,0)))</f>
        <v>3.3522609877529285E-6</v>
      </c>
      <c r="AJ6" s="11"/>
      <c r="AK6" s="11"/>
    </row>
    <row r="7" spans="1:37" x14ac:dyDescent="0.45">
      <c r="A7" s="2" t="s">
        <v>275</v>
      </c>
      <c r="B7" s="35">
        <f>'Total Fuel Prices'!B32*(1-INDEX(Tax_share,MATCH('Total Fuel Prices'!$A$25,tax_fuel_labels,0),MATCH(B$1,'Tax_Share of Price'!$B$1:$AI$1,0)))</f>
        <v>0</v>
      </c>
      <c r="C7" s="35">
        <f>'Total Fuel Prices'!C32*(1-INDEX(Tax_share,MATCH('Total Fuel Prices'!$A$25,tax_fuel_labels,0),MATCH(C$1,'Tax_Share of Price'!$B$1:$AI$1,0)))</f>
        <v>0</v>
      </c>
      <c r="D7" s="35">
        <f>'Total Fuel Prices'!D32*(1-INDEX(Tax_share,MATCH('Total Fuel Prices'!$A$25,tax_fuel_labels,0),MATCH(D$1,'Tax_Share of Price'!$B$1:$AI$1,0)))</f>
        <v>0</v>
      </c>
      <c r="E7" s="35">
        <f>'Total Fuel Prices'!E32*(1-INDEX(Tax_share,MATCH('Total Fuel Prices'!$A$25,tax_fuel_labels,0),MATCH(E$1,'Tax_Share of Price'!$B$1:$AI$1,0)))</f>
        <v>0</v>
      </c>
      <c r="F7" s="35">
        <f>'Total Fuel Prices'!F32*(1-INDEX(Tax_share,MATCH('Total Fuel Prices'!$A$25,tax_fuel_labels,0),MATCH(F$1,'Tax_Share of Price'!$B$1:$AI$1,0)))</f>
        <v>0</v>
      </c>
      <c r="G7" s="35">
        <f>'Total Fuel Prices'!G32*(1-INDEX(Tax_share,MATCH('Total Fuel Prices'!$A$25,tax_fuel_labels,0),MATCH(G$1,'Tax_Share of Price'!$B$1:$AI$1,0)))</f>
        <v>0</v>
      </c>
      <c r="H7" s="35">
        <f>'Total Fuel Prices'!H32*(1-INDEX(Tax_share,MATCH('Total Fuel Prices'!$A$25,tax_fuel_labels,0),MATCH(H$1,'Tax_Share of Price'!$B$1:$AI$1,0)))</f>
        <v>0</v>
      </c>
      <c r="I7" s="35">
        <f>'Total Fuel Prices'!I32*(1-INDEX(Tax_share,MATCH('Total Fuel Prices'!$A$25,tax_fuel_labels,0),MATCH(I$1,'Tax_Share of Price'!$B$1:$AI$1,0)))</f>
        <v>0</v>
      </c>
      <c r="J7" s="35">
        <f>'Total Fuel Prices'!J32*(1-INDEX(Tax_share,MATCH('Total Fuel Prices'!$A$25,tax_fuel_labels,0),MATCH(J$1,'Tax_Share of Price'!$B$1:$AI$1,0)))</f>
        <v>0</v>
      </c>
      <c r="K7" s="35">
        <f>'Total Fuel Prices'!K32*(1-INDEX(Tax_share,MATCH('Total Fuel Prices'!$A$25,tax_fuel_labels,0),MATCH(K$1,'Tax_Share of Price'!$B$1:$AI$1,0)))</f>
        <v>0</v>
      </c>
      <c r="L7" s="35">
        <f>'Total Fuel Prices'!L32*(1-INDEX(Tax_share,MATCH('Total Fuel Prices'!$A$25,tax_fuel_labels,0),MATCH(L$1,'Tax_Share of Price'!$B$1:$AI$1,0)))</f>
        <v>0</v>
      </c>
      <c r="M7" s="35">
        <f>'Total Fuel Prices'!M32*(1-INDEX(Tax_share,MATCH('Total Fuel Prices'!$A$25,tax_fuel_labels,0),MATCH(M$1,'Tax_Share of Price'!$B$1:$AI$1,0)))</f>
        <v>0</v>
      </c>
      <c r="N7" s="35">
        <f>'Total Fuel Prices'!N32*(1-INDEX(Tax_share,MATCH('Total Fuel Prices'!$A$25,tax_fuel_labels,0),MATCH(N$1,'Tax_Share of Price'!$B$1:$AI$1,0)))</f>
        <v>0</v>
      </c>
      <c r="O7" s="35">
        <f>'Total Fuel Prices'!O32*(1-INDEX(Tax_share,MATCH('Total Fuel Prices'!$A$25,tax_fuel_labels,0),MATCH(O$1,'Tax_Share of Price'!$B$1:$AI$1,0)))</f>
        <v>0</v>
      </c>
      <c r="P7" s="35">
        <f>'Total Fuel Prices'!P32*(1-INDEX(Tax_share,MATCH('Total Fuel Prices'!$A$25,tax_fuel_labels,0),MATCH(P$1,'Tax_Share of Price'!$B$1:$AI$1,0)))</f>
        <v>0</v>
      </c>
      <c r="Q7" s="35">
        <f>'Total Fuel Prices'!Q32*(1-INDEX(Tax_share,MATCH('Total Fuel Prices'!$A$25,tax_fuel_labels,0),MATCH(Q$1,'Tax_Share of Price'!$B$1:$AI$1,0)))</f>
        <v>0</v>
      </c>
      <c r="R7" s="35">
        <f>'Total Fuel Prices'!R32*(1-INDEX(Tax_share,MATCH('Total Fuel Prices'!$A$25,tax_fuel_labels,0),MATCH(R$1,'Tax_Share of Price'!$B$1:$AI$1,0)))</f>
        <v>0</v>
      </c>
      <c r="S7" s="35">
        <f>'Total Fuel Prices'!S32*(1-INDEX(Tax_share,MATCH('Total Fuel Prices'!$A$25,tax_fuel_labels,0),MATCH(S$1,'Tax_Share of Price'!$B$1:$AI$1,0)))</f>
        <v>0</v>
      </c>
      <c r="T7" s="35">
        <f>'Total Fuel Prices'!T32*(1-INDEX(Tax_share,MATCH('Total Fuel Prices'!$A$25,tax_fuel_labels,0),MATCH(T$1,'Tax_Share of Price'!$B$1:$AI$1,0)))</f>
        <v>0</v>
      </c>
      <c r="U7" s="35">
        <f>'Total Fuel Prices'!U32*(1-INDEX(Tax_share,MATCH('Total Fuel Prices'!$A$25,tax_fuel_labels,0),MATCH(U$1,'Tax_Share of Price'!$B$1:$AI$1,0)))</f>
        <v>0</v>
      </c>
      <c r="V7" s="35">
        <f>'Total Fuel Prices'!V32*(1-INDEX(Tax_share,MATCH('Total Fuel Prices'!$A$25,tax_fuel_labels,0),MATCH(V$1,'Tax_Share of Price'!$B$1:$AI$1,0)))</f>
        <v>0</v>
      </c>
      <c r="W7" s="35">
        <f>'Total Fuel Prices'!W32*(1-INDEX(Tax_share,MATCH('Total Fuel Prices'!$A$25,tax_fuel_labels,0),MATCH(W$1,'Tax_Share of Price'!$B$1:$AI$1,0)))</f>
        <v>0</v>
      </c>
      <c r="X7" s="35">
        <f>'Total Fuel Prices'!X32*(1-INDEX(Tax_share,MATCH('Total Fuel Prices'!$A$25,tax_fuel_labels,0),MATCH(X$1,'Tax_Share of Price'!$B$1:$AI$1,0)))</f>
        <v>0</v>
      </c>
      <c r="Y7" s="35">
        <f>'Total Fuel Prices'!Y32*(1-INDEX(Tax_share,MATCH('Total Fuel Prices'!$A$25,tax_fuel_labels,0),MATCH(Y$1,'Tax_Share of Price'!$B$1:$AI$1,0)))</f>
        <v>0</v>
      </c>
      <c r="Z7" s="35">
        <f>'Total Fuel Prices'!Z32*(1-INDEX(Tax_share,MATCH('Total Fuel Prices'!$A$25,tax_fuel_labels,0),MATCH(Z$1,'Tax_Share of Price'!$B$1:$AI$1,0)))</f>
        <v>0</v>
      </c>
      <c r="AA7" s="35">
        <f>'Total Fuel Prices'!AA32*(1-INDEX(Tax_share,MATCH('Total Fuel Prices'!$A$25,tax_fuel_labels,0),MATCH(AA$1,'Tax_Share of Price'!$B$1:$AI$1,0)))</f>
        <v>0</v>
      </c>
      <c r="AB7" s="35">
        <f>'Total Fuel Prices'!AB32*(1-INDEX(Tax_share,MATCH('Total Fuel Prices'!$A$25,tax_fuel_labels,0),MATCH(AB$1,'Tax_Share of Price'!$B$1:$AI$1,0)))</f>
        <v>0</v>
      </c>
      <c r="AC7" s="35">
        <f>'Total Fuel Prices'!AC32*(1-INDEX(Tax_share,MATCH('Total Fuel Prices'!$A$25,tax_fuel_labels,0),MATCH(AC$1,'Tax_Share of Price'!$B$1:$AI$1,0)))</f>
        <v>0</v>
      </c>
      <c r="AD7" s="35">
        <f>'Total Fuel Prices'!AD32*(1-INDEX(Tax_share,MATCH('Total Fuel Prices'!$A$25,tax_fuel_labels,0),MATCH(AD$1,'Tax_Share of Price'!$B$1:$AI$1,0)))</f>
        <v>0</v>
      </c>
      <c r="AE7" s="35">
        <f>'Total Fuel Prices'!AE32*(1-INDEX(Tax_share,MATCH('Total Fuel Prices'!$A$25,tax_fuel_labels,0),MATCH(AE$1,'Tax_Share of Price'!$B$1:$AI$1,0)))</f>
        <v>0</v>
      </c>
      <c r="AF7" s="35">
        <f>'Total Fuel Prices'!AF32*(1-INDEX(Tax_share,MATCH('Total Fuel Prices'!$A$25,tax_fuel_labels,0),MATCH(AF$1,'Tax_Share of Price'!$B$1:$AI$1,0)))</f>
        <v>0</v>
      </c>
      <c r="AG7" s="35">
        <f>'Total Fuel Prices'!AG32*(1-INDEX(Tax_share,MATCH('Total Fuel Prices'!$A$25,tax_fuel_labels,0),MATCH(AG$1,'Tax_Share of Price'!$B$1:$AI$1,0)))</f>
        <v>0</v>
      </c>
      <c r="AH7" s="35">
        <f>'Total Fuel Prices'!AH32*(1-INDEX(Tax_share,MATCH('Total Fuel Prices'!$A$25,tax_fuel_labels,0),MATCH(AH$1,'Tax_Share of Price'!$B$1:$AI$1,0)))</f>
        <v>0</v>
      </c>
      <c r="AI7" s="35">
        <f>'Total Fuel Prices'!AI32*(1-INDEX(Tax_share,MATCH('Total Fuel Prices'!$A$25,tax_fuel_labels,0),MATCH(AI$1,'Tax_Share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Prices'!B33*(1-INDEX(Tax_share,MATCH('Total Fuel Prices'!$A$25,tax_fuel_labels,0),MATCH(B$1,'Tax_Share of Price'!$B$1:$AI$1,0)))</f>
        <v>0</v>
      </c>
      <c r="C8" s="35">
        <f>'Total Fuel Prices'!C33*(1-INDEX(Tax_share,MATCH('Total Fuel Prices'!$A$25,tax_fuel_labels,0),MATCH(C$1,'Tax_Share of Price'!$B$1:$AI$1,0)))</f>
        <v>0</v>
      </c>
      <c r="D8" s="35">
        <f>'Total Fuel Prices'!D33*(1-INDEX(Tax_share,MATCH('Total Fuel Prices'!$A$25,tax_fuel_labels,0),MATCH(D$1,'Tax_Share of Price'!$B$1:$AI$1,0)))</f>
        <v>0</v>
      </c>
      <c r="E8" s="35">
        <f>'Total Fuel Prices'!E33*(1-INDEX(Tax_share,MATCH('Total Fuel Prices'!$A$25,tax_fuel_labels,0),MATCH(E$1,'Tax_Share of Price'!$B$1:$AI$1,0)))</f>
        <v>0</v>
      </c>
      <c r="F8" s="35">
        <f>'Total Fuel Prices'!F33*(1-INDEX(Tax_share,MATCH('Total Fuel Prices'!$A$25,tax_fuel_labels,0),MATCH(F$1,'Tax_Share of Price'!$B$1:$AI$1,0)))</f>
        <v>0</v>
      </c>
      <c r="G8" s="35">
        <f>'Total Fuel Prices'!G33*(1-INDEX(Tax_share,MATCH('Total Fuel Prices'!$A$25,tax_fuel_labels,0),MATCH(G$1,'Tax_Share of Price'!$B$1:$AI$1,0)))</f>
        <v>0</v>
      </c>
      <c r="H8" s="35">
        <f>'Total Fuel Prices'!H33*(1-INDEX(Tax_share,MATCH('Total Fuel Prices'!$A$25,tax_fuel_labels,0),MATCH(H$1,'Tax_Share of Price'!$B$1:$AI$1,0)))</f>
        <v>0</v>
      </c>
      <c r="I8" s="35">
        <f>'Total Fuel Prices'!I33*(1-INDEX(Tax_share,MATCH('Total Fuel Prices'!$A$25,tax_fuel_labels,0),MATCH(I$1,'Tax_Share of Price'!$B$1:$AI$1,0)))</f>
        <v>0</v>
      </c>
      <c r="J8" s="35">
        <f>'Total Fuel Prices'!J33*(1-INDEX(Tax_share,MATCH('Total Fuel Prices'!$A$25,tax_fuel_labels,0),MATCH(J$1,'Tax_Share of Price'!$B$1:$AI$1,0)))</f>
        <v>0</v>
      </c>
      <c r="K8" s="35">
        <f>'Total Fuel Prices'!K33*(1-INDEX(Tax_share,MATCH('Total Fuel Prices'!$A$25,tax_fuel_labels,0),MATCH(K$1,'Tax_Share of Price'!$B$1:$AI$1,0)))</f>
        <v>0</v>
      </c>
      <c r="L8" s="35">
        <f>'Total Fuel Prices'!L33*(1-INDEX(Tax_share,MATCH('Total Fuel Prices'!$A$25,tax_fuel_labels,0),MATCH(L$1,'Tax_Share of Price'!$B$1:$AI$1,0)))</f>
        <v>0</v>
      </c>
      <c r="M8" s="35">
        <f>'Total Fuel Prices'!M33*(1-INDEX(Tax_share,MATCH('Total Fuel Prices'!$A$25,tax_fuel_labels,0),MATCH(M$1,'Tax_Share of Price'!$B$1:$AI$1,0)))</f>
        <v>0</v>
      </c>
      <c r="N8" s="35">
        <f>'Total Fuel Prices'!N33*(1-INDEX(Tax_share,MATCH('Total Fuel Prices'!$A$25,tax_fuel_labels,0),MATCH(N$1,'Tax_Share of Price'!$B$1:$AI$1,0)))</f>
        <v>0</v>
      </c>
      <c r="O8" s="35">
        <f>'Total Fuel Prices'!O33*(1-INDEX(Tax_share,MATCH('Total Fuel Prices'!$A$25,tax_fuel_labels,0),MATCH(O$1,'Tax_Share of Price'!$B$1:$AI$1,0)))</f>
        <v>0</v>
      </c>
      <c r="P8" s="35">
        <f>'Total Fuel Prices'!P33*(1-INDEX(Tax_share,MATCH('Total Fuel Prices'!$A$25,tax_fuel_labels,0),MATCH(P$1,'Tax_Share of Price'!$B$1:$AI$1,0)))</f>
        <v>0</v>
      </c>
      <c r="Q8" s="35">
        <f>'Total Fuel Prices'!Q33*(1-INDEX(Tax_share,MATCH('Total Fuel Prices'!$A$25,tax_fuel_labels,0),MATCH(Q$1,'Tax_Share of Price'!$B$1:$AI$1,0)))</f>
        <v>0</v>
      </c>
      <c r="R8" s="35">
        <f>'Total Fuel Prices'!R33*(1-INDEX(Tax_share,MATCH('Total Fuel Prices'!$A$25,tax_fuel_labels,0),MATCH(R$1,'Tax_Share of Price'!$B$1:$AI$1,0)))</f>
        <v>0</v>
      </c>
      <c r="S8" s="35">
        <f>'Total Fuel Prices'!S33*(1-INDEX(Tax_share,MATCH('Total Fuel Prices'!$A$25,tax_fuel_labels,0),MATCH(S$1,'Tax_Share of Price'!$B$1:$AI$1,0)))</f>
        <v>0</v>
      </c>
      <c r="T8" s="35">
        <f>'Total Fuel Prices'!T33*(1-INDEX(Tax_share,MATCH('Total Fuel Prices'!$A$25,tax_fuel_labels,0),MATCH(T$1,'Tax_Share of Price'!$B$1:$AI$1,0)))</f>
        <v>0</v>
      </c>
      <c r="U8" s="35">
        <f>'Total Fuel Prices'!U33*(1-INDEX(Tax_share,MATCH('Total Fuel Prices'!$A$25,tax_fuel_labels,0),MATCH(U$1,'Tax_Share of Price'!$B$1:$AI$1,0)))</f>
        <v>0</v>
      </c>
      <c r="V8" s="35">
        <f>'Total Fuel Prices'!V33*(1-INDEX(Tax_share,MATCH('Total Fuel Prices'!$A$25,tax_fuel_labels,0),MATCH(V$1,'Tax_Share of Price'!$B$1:$AI$1,0)))</f>
        <v>0</v>
      </c>
      <c r="W8" s="35">
        <f>'Total Fuel Prices'!W33*(1-INDEX(Tax_share,MATCH('Total Fuel Prices'!$A$25,tax_fuel_labels,0),MATCH(W$1,'Tax_Share of Price'!$B$1:$AI$1,0)))</f>
        <v>0</v>
      </c>
      <c r="X8" s="35">
        <f>'Total Fuel Prices'!X33*(1-INDEX(Tax_share,MATCH('Total Fuel Prices'!$A$25,tax_fuel_labels,0),MATCH(X$1,'Tax_Share of Price'!$B$1:$AI$1,0)))</f>
        <v>0</v>
      </c>
      <c r="Y8" s="35">
        <f>'Total Fuel Prices'!Y33*(1-INDEX(Tax_share,MATCH('Total Fuel Prices'!$A$25,tax_fuel_labels,0),MATCH(Y$1,'Tax_Share of Price'!$B$1:$AI$1,0)))</f>
        <v>0</v>
      </c>
      <c r="Z8" s="35">
        <f>'Total Fuel Prices'!Z33*(1-INDEX(Tax_share,MATCH('Total Fuel Prices'!$A$25,tax_fuel_labels,0),MATCH(Z$1,'Tax_Share of Price'!$B$1:$AI$1,0)))</f>
        <v>0</v>
      </c>
      <c r="AA8" s="35">
        <f>'Total Fuel Prices'!AA33*(1-INDEX(Tax_share,MATCH('Total Fuel Prices'!$A$25,tax_fuel_labels,0),MATCH(AA$1,'Tax_Share of Price'!$B$1:$AI$1,0)))</f>
        <v>0</v>
      </c>
      <c r="AB8" s="35">
        <f>'Total Fuel Prices'!AB33*(1-INDEX(Tax_share,MATCH('Total Fuel Prices'!$A$25,tax_fuel_labels,0),MATCH(AB$1,'Tax_Share of Price'!$B$1:$AI$1,0)))</f>
        <v>0</v>
      </c>
      <c r="AC8" s="35">
        <f>'Total Fuel Prices'!AC33*(1-INDEX(Tax_share,MATCH('Total Fuel Prices'!$A$25,tax_fuel_labels,0),MATCH(AC$1,'Tax_Share of Price'!$B$1:$AI$1,0)))</f>
        <v>0</v>
      </c>
      <c r="AD8" s="35">
        <f>'Total Fuel Prices'!AD33*(1-INDEX(Tax_share,MATCH('Total Fuel Prices'!$A$25,tax_fuel_labels,0),MATCH(AD$1,'Tax_Share of Price'!$B$1:$AI$1,0)))</f>
        <v>0</v>
      </c>
      <c r="AE8" s="35">
        <f>'Total Fuel Prices'!AE33*(1-INDEX(Tax_share,MATCH('Total Fuel Prices'!$A$25,tax_fuel_labels,0),MATCH(AE$1,'Tax_Share of Price'!$B$1:$AI$1,0)))</f>
        <v>0</v>
      </c>
      <c r="AF8" s="35">
        <f>'Total Fuel Prices'!AF33*(1-INDEX(Tax_share,MATCH('Total Fuel Prices'!$A$25,tax_fuel_labels,0),MATCH(AF$1,'Tax_Share of Price'!$B$1:$AI$1,0)))</f>
        <v>0</v>
      </c>
      <c r="AG8" s="35">
        <f>'Total Fuel Prices'!AG33*(1-INDEX(Tax_share,MATCH('Total Fuel Prices'!$A$25,tax_fuel_labels,0),MATCH(AG$1,'Tax_Share of Price'!$B$1:$AI$1,0)))</f>
        <v>0</v>
      </c>
      <c r="AH8" s="35">
        <f>'Total Fuel Prices'!AH33*(1-INDEX(Tax_share,MATCH('Total Fuel Prices'!$A$25,tax_fuel_labels,0),MATCH(AH$1,'Tax_Share of Price'!$B$1:$AI$1,0)))</f>
        <v>0</v>
      </c>
      <c r="AI8" s="35">
        <f>'Total Fuel Prices'!AI33*(1-INDEX(Tax_share,MATCH('Total Fuel Prices'!$A$25,tax_fuel_labels,0),MATCH(AI$1,'Tax_Share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Prices'!B34*(1-INDEX(Tax_share,MATCH('Total Fuel Prices'!$A$25,tax_fuel_labels,0),MATCH(B$1,'Tax_Share of Price'!$B$1:$AI$1,0)))</f>
        <v>2.5233649448293377E-6</v>
      </c>
      <c r="C9" s="35">
        <f>'Total Fuel Prices'!C34*(1-INDEX(Tax_share,MATCH('Total Fuel Prices'!$A$25,tax_fuel_labels,0),MATCH(C$1,'Tax_Share of Price'!$B$1:$AI$1,0)))</f>
        <v>2.5233649448293377E-6</v>
      </c>
      <c r="D9" s="35">
        <f>'Total Fuel Prices'!D34*(1-INDEX(Tax_share,MATCH('Total Fuel Prices'!$A$25,tax_fuel_labels,0),MATCH(D$1,'Tax_Share of Price'!$B$1:$AI$1,0)))</f>
        <v>2.6407307562167487E-6</v>
      </c>
      <c r="E9" s="35">
        <f>'Total Fuel Prices'!E34*(1-INDEX(Tax_share,MATCH('Total Fuel Prices'!$A$25,tax_fuel_labels,0),MATCH(E$1,'Tax_Share of Price'!$B$1:$AI$1,0)))</f>
        <v>2.5233649448293377E-6</v>
      </c>
      <c r="F9" s="35">
        <f>'Total Fuel Prices'!F34*(1-INDEX(Tax_share,MATCH('Total Fuel Prices'!$A$25,tax_fuel_labels,0),MATCH(F$1,'Tax_Share of Price'!$B$1:$AI$1,0)))</f>
        <v>2.5967185769464696E-6</v>
      </c>
      <c r="G9" s="35">
        <f>'Total Fuel Prices'!G34*(1-INDEX(Tax_share,MATCH('Total Fuel Prices'!$A$25,tax_fuel_labels,0),MATCH(G$1,'Tax_Share of Price'!$B$1:$AI$1,0)))</f>
        <v>2.5453710344644773E-6</v>
      </c>
      <c r="H9" s="35">
        <f>'Total Fuel Prices'!H34*(1-INDEX(Tax_share,MATCH('Total Fuel Prices'!$A$25,tax_fuel_labels,0),MATCH(H$1,'Tax_Share of Price'!$B$1:$AI$1,0)))</f>
        <v>2.5600417608879039E-6</v>
      </c>
      <c r="I9" s="35">
        <f>'Total Fuel Prices'!I34*(1-INDEX(Tax_share,MATCH('Total Fuel Prices'!$A$25,tax_fuel_labels,0),MATCH(I$1,'Tax_Share of Price'!$B$1:$AI$1,0)))</f>
        <v>2.6113893033698958E-6</v>
      </c>
      <c r="J9" s="35">
        <f>'Total Fuel Prices'!J34*(1-INDEX(Tax_share,MATCH('Total Fuel Prices'!$A$25,tax_fuel_labels,0),MATCH(J$1,'Tax_Share of Price'!$B$1:$AI$1,0)))</f>
        <v>2.7580965676041596E-6</v>
      </c>
      <c r="K9" s="35">
        <f>'Total Fuel Prices'!K34*(1-INDEX(Tax_share,MATCH('Total Fuel Prices'!$A$25,tax_fuel_labels,0),MATCH(K$1,'Tax_Share of Price'!$B$1:$AI$1,0)))</f>
        <v>2.9268099214735634E-6</v>
      </c>
      <c r="L9" s="35">
        <f>'Total Fuel Prices'!L34*(1-INDEX(Tax_share,MATCH('Total Fuel Prices'!$A$25,tax_fuel_labels,0),MATCH(L$1,'Tax_Share of Price'!$B$1:$AI$1,0)))</f>
        <v>3.036840369649261E-6</v>
      </c>
      <c r="M9" s="35">
        <f>'Total Fuel Prices'!M34*(1-INDEX(Tax_share,MATCH('Total Fuel Prices'!$A$25,tax_fuel_labels,0),MATCH(M$1,'Tax_Share of Price'!$B$1:$AI$1,0)))</f>
        <v>3.0955232753429663E-6</v>
      </c>
      <c r="N9" s="35">
        <f>'Total Fuel Prices'!N34*(1-INDEX(Tax_share,MATCH('Total Fuel Prices'!$A$25,tax_fuel_labels,0),MATCH(N$1,'Tax_Share of Price'!$B$1:$AI$1,0)))</f>
        <v>3.10285863855468E-6</v>
      </c>
      <c r="O9" s="35">
        <f>'Total Fuel Prices'!O34*(1-INDEX(Tax_share,MATCH('Total Fuel Prices'!$A$25,tax_fuel_labels,0),MATCH(O$1,'Tax_Share of Price'!$B$1:$AI$1,0)))</f>
        <v>3.0515110960726876E-6</v>
      </c>
      <c r="P9" s="35">
        <f>'Total Fuel Prices'!P34*(1-INDEX(Tax_share,MATCH('Total Fuel Prices'!$A$25,tax_fuel_labels,0),MATCH(P$1,'Tax_Share of Price'!$B$1:$AI$1,0)))</f>
        <v>3.0221696432258348E-6</v>
      </c>
      <c r="Q9" s="35">
        <f>'Total Fuel Prices'!Q34*(1-INDEX(Tax_share,MATCH('Total Fuel Prices'!$A$25,tax_fuel_labels,0),MATCH(Q$1,'Tax_Share of Price'!$B$1:$AI$1,0)))</f>
        <v>3.036840369649261E-6</v>
      </c>
      <c r="R9" s="35">
        <f>'Total Fuel Prices'!R34*(1-INDEX(Tax_share,MATCH('Total Fuel Prices'!$A$25,tax_fuel_labels,0),MATCH(R$1,'Tax_Share of Price'!$B$1:$AI$1,0)))</f>
        <v>3.0808525489195405E-6</v>
      </c>
      <c r="S9" s="35">
        <f>'Total Fuel Prices'!S34*(1-INDEX(Tax_share,MATCH('Total Fuel Prices'!$A$25,tax_fuel_labels,0),MATCH(S$1,'Tax_Share of Price'!$B$1:$AI$1,0)))</f>
        <v>3.1101940017663933E-6</v>
      </c>
      <c r="T9" s="35">
        <f>'Total Fuel Prices'!T34*(1-INDEX(Tax_share,MATCH('Total Fuel Prices'!$A$25,tax_fuel_labels,0),MATCH(T$1,'Tax_Share of Price'!$B$1:$AI$1,0)))</f>
        <v>3.1101940017663933E-6</v>
      </c>
      <c r="U9" s="35">
        <f>'Total Fuel Prices'!U34*(1-INDEX(Tax_share,MATCH('Total Fuel Prices'!$A$25,tax_fuel_labels,0),MATCH(U$1,'Tax_Share of Price'!$B$1:$AI$1,0)))</f>
        <v>3.10285863855468E-6</v>
      </c>
      <c r="V9" s="35">
        <f>'Total Fuel Prices'!V34*(1-INDEX(Tax_share,MATCH('Total Fuel Prices'!$A$25,tax_fuel_labels,0),MATCH(V$1,'Tax_Share of Price'!$B$1:$AI$1,0)))</f>
        <v>3.132200091401532E-6</v>
      </c>
      <c r="W9" s="35">
        <f>'Total Fuel Prices'!W34*(1-INDEX(Tax_share,MATCH('Total Fuel Prices'!$A$25,tax_fuel_labels,0),MATCH(W$1,'Tax_Share of Price'!$B$1:$AI$1,0)))</f>
        <v>3.1468708178249586E-6</v>
      </c>
      <c r="X9" s="35">
        <f>'Total Fuel Prices'!X34*(1-INDEX(Tax_share,MATCH('Total Fuel Prices'!$A$25,tax_fuel_labels,0),MATCH(X$1,'Tax_Share of Price'!$B$1:$AI$1,0)))</f>
        <v>3.154206181036672E-6</v>
      </c>
      <c r="Y9" s="35">
        <f>'Total Fuel Prices'!Y34*(1-INDEX(Tax_share,MATCH('Total Fuel Prices'!$A$25,tax_fuel_labels,0),MATCH(Y$1,'Tax_Share of Price'!$B$1:$AI$1,0)))</f>
        <v>3.154206181036672E-6</v>
      </c>
      <c r="Z9" s="35">
        <f>'Total Fuel Prices'!Z34*(1-INDEX(Tax_share,MATCH('Total Fuel Prices'!$A$25,tax_fuel_labels,0),MATCH(Z$1,'Tax_Share of Price'!$B$1:$AI$1,0)))</f>
        <v>3.154206181036672E-6</v>
      </c>
      <c r="AA9" s="35">
        <f>'Total Fuel Prices'!AA34*(1-INDEX(Tax_share,MATCH('Total Fuel Prices'!$A$25,tax_fuel_labels,0),MATCH(AA$1,'Tax_Share of Price'!$B$1:$AI$1,0)))</f>
        <v>3.1688769074600982E-6</v>
      </c>
      <c r="AB9" s="35">
        <f>'Total Fuel Prices'!AB34*(1-INDEX(Tax_share,MATCH('Total Fuel Prices'!$A$25,tax_fuel_labels,0),MATCH(AB$1,'Tax_Share of Price'!$B$1:$AI$1,0)))</f>
        <v>3.1762122706718115E-6</v>
      </c>
      <c r="AC9" s="35">
        <f>'Total Fuel Prices'!AC34*(1-INDEX(Tax_share,MATCH('Total Fuel Prices'!$A$25,tax_fuel_labels,0),MATCH(AC$1,'Tax_Share of Price'!$B$1:$AI$1,0)))</f>
        <v>3.1835476338835248E-6</v>
      </c>
      <c r="AD9" s="35">
        <f>'Total Fuel Prices'!AD34*(1-INDEX(Tax_share,MATCH('Total Fuel Prices'!$A$25,tax_fuel_labels,0),MATCH(AD$1,'Tax_Share of Price'!$B$1:$AI$1,0)))</f>
        <v>3.2055537235186643E-6</v>
      </c>
      <c r="AE9" s="35">
        <f>'Total Fuel Prices'!AE34*(1-INDEX(Tax_share,MATCH('Total Fuel Prices'!$A$25,tax_fuel_labels,0),MATCH(AE$1,'Tax_Share of Price'!$B$1:$AI$1,0)))</f>
        <v>3.2348951763655172E-6</v>
      </c>
      <c r="AF9" s="35">
        <f>'Total Fuel Prices'!AF34*(1-INDEX(Tax_share,MATCH('Total Fuel Prices'!$A$25,tax_fuel_labels,0),MATCH(AF$1,'Tax_Share of Price'!$B$1:$AI$1,0)))</f>
        <v>3.2715719924240833E-6</v>
      </c>
      <c r="AG9" s="35">
        <f>'Total Fuel Prices'!AG34*(1-INDEX(Tax_share,MATCH('Total Fuel Prices'!$A$25,tax_fuel_labels,0),MATCH(AG$1,'Tax_Share of Price'!$B$1:$AI$1,0)))</f>
        <v>3.2935780820592229E-6</v>
      </c>
      <c r="AH9" s="35">
        <f>'Total Fuel Prices'!AH34*(1-INDEX(Tax_share,MATCH('Total Fuel Prices'!$A$25,tax_fuel_labels,0),MATCH(AH$1,'Tax_Share of Price'!$B$1:$AI$1,0)))</f>
        <v>3.315584171694362E-6</v>
      </c>
      <c r="AI9" s="35">
        <f>'Total Fuel Prices'!AI34*(1-INDEX(Tax_share,MATCH('Total Fuel Prices'!$A$25,tax_fuel_labels,0),MATCH(AI$1,'Tax_Share of Price'!$B$1:$AI$1,0)))</f>
        <v>3.3522609877529285E-6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42"/>
  <sheetViews>
    <sheetView workbookViewId="0">
      <selection sqref="A1:H1"/>
    </sheetView>
    <sheetView workbookViewId="1">
      <selection sqref="A1:H1"/>
    </sheetView>
  </sheetViews>
  <sheetFormatPr defaultColWidth="9.1328125" defaultRowHeight="14.25" x14ac:dyDescent="0.45"/>
  <cols>
    <col min="1" max="23" width="9.1328125" style="11"/>
    <col min="24" max="24" width="12.1328125" style="11" customWidth="1"/>
    <col min="25" max="25" width="13.1328125" style="11" customWidth="1"/>
    <col min="26" max="26" width="16.265625" style="11" customWidth="1"/>
    <col min="27" max="16384" width="9.1328125" style="11"/>
  </cols>
  <sheetData>
    <row r="1" spans="1:26" ht="15.75" x14ac:dyDescent="0.45">
      <c r="A1" s="292" t="s">
        <v>906</v>
      </c>
      <c r="B1" s="293"/>
      <c r="C1" s="293"/>
      <c r="D1" s="293"/>
      <c r="E1" s="293"/>
      <c r="F1" s="293"/>
      <c r="G1" s="293"/>
      <c r="H1" s="294"/>
      <c r="I1" s="12" t="s">
        <v>907</v>
      </c>
      <c r="J1" s="12"/>
      <c r="K1" s="12"/>
      <c r="L1" s="12"/>
      <c r="M1" s="12"/>
      <c r="N1" s="12"/>
    </row>
    <row r="2" spans="1:26" x14ac:dyDescent="0.45">
      <c r="A2" s="295" t="s">
        <v>686</v>
      </c>
      <c r="B2" s="296"/>
      <c r="C2" s="296"/>
      <c r="D2" s="296"/>
      <c r="E2" s="296"/>
      <c r="F2" s="296"/>
      <c r="G2" s="296"/>
      <c r="H2" s="297"/>
    </row>
    <row r="3" spans="1:26" x14ac:dyDescent="0.45">
      <c r="A3" s="298" t="s">
        <v>908</v>
      </c>
      <c r="B3" s="299"/>
      <c r="C3" s="299"/>
      <c r="D3" s="299"/>
      <c r="E3" s="299"/>
      <c r="F3" s="299"/>
      <c r="G3" s="299"/>
      <c r="H3" s="300"/>
    </row>
    <row r="4" spans="1:26" ht="136.5" x14ac:dyDescent="0.45">
      <c r="A4" s="173" t="s">
        <v>909</v>
      </c>
      <c r="B4" s="173" t="s">
        <v>910</v>
      </c>
      <c r="C4" s="174" t="s">
        <v>911</v>
      </c>
      <c r="D4" s="173" t="s">
        <v>912</v>
      </c>
      <c r="E4" s="173" t="s">
        <v>913</v>
      </c>
      <c r="F4" s="173" t="s">
        <v>914</v>
      </c>
      <c r="G4" s="173" t="s">
        <v>915</v>
      </c>
      <c r="H4" s="173" t="s">
        <v>916</v>
      </c>
      <c r="I4" s="175" t="s">
        <v>917</v>
      </c>
      <c r="J4" s="175" t="s">
        <v>918</v>
      </c>
      <c r="K4" s="176" t="s">
        <v>919</v>
      </c>
      <c r="L4" s="175" t="s">
        <v>920</v>
      </c>
      <c r="M4" s="176" t="s">
        <v>921</v>
      </c>
      <c r="N4" s="176" t="s">
        <v>922</v>
      </c>
      <c r="O4" s="176" t="s">
        <v>923</v>
      </c>
      <c r="P4" s="177" t="s">
        <v>924</v>
      </c>
      <c r="Q4" s="178" t="s">
        <v>925</v>
      </c>
      <c r="R4" s="179" t="s">
        <v>926</v>
      </c>
      <c r="S4" s="175" t="s">
        <v>927</v>
      </c>
      <c r="T4" s="176" t="s">
        <v>928</v>
      </c>
      <c r="U4" s="176" t="s">
        <v>929</v>
      </c>
      <c r="V4" s="175" t="s">
        <v>930</v>
      </c>
      <c r="W4" s="175" t="s">
        <v>931</v>
      </c>
      <c r="Y4" s="180" t="s">
        <v>932</v>
      </c>
      <c r="Z4" s="181" t="s">
        <v>933</v>
      </c>
    </row>
    <row r="5" spans="1:26" x14ac:dyDescent="0.45">
      <c r="A5" s="182">
        <v>-1</v>
      </c>
      <c r="B5" s="182">
        <v>-2</v>
      </c>
      <c r="C5" s="182">
        <v>-3</v>
      </c>
      <c r="D5" s="182">
        <v>-4</v>
      </c>
      <c r="E5" s="182">
        <v>-5</v>
      </c>
      <c r="F5" s="182">
        <v>-6</v>
      </c>
      <c r="G5" s="182">
        <v>-7</v>
      </c>
      <c r="H5" s="182">
        <v>-8</v>
      </c>
      <c r="I5" s="183">
        <v>-9</v>
      </c>
      <c r="J5" s="183">
        <v>-10</v>
      </c>
      <c r="K5" s="183">
        <v>-11</v>
      </c>
      <c r="L5" s="183">
        <v>-12</v>
      </c>
      <c r="M5" s="183">
        <v>-13</v>
      </c>
      <c r="N5" s="183">
        <v>-14</v>
      </c>
      <c r="O5" s="183">
        <v>-15</v>
      </c>
      <c r="P5" s="183">
        <v>-16</v>
      </c>
      <c r="Q5" s="183">
        <v>-17</v>
      </c>
      <c r="R5" s="183">
        <v>-18</v>
      </c>
      <c r="S5" s="183">
        <v>-19</v>
      </c>
      <c r="T5" s="183">
        <v>-20</v>
      </c>
      <c r="U5" s="183">
        <v>-21</v>
      </c>
      <c r="V5" s="183">
        <v>-22</v>
      </c>
      <c r="W5" s="183">
        <v>-23</v>
      </c>
    </row>
    <row r="6" spans="1:26" x14ac:dyDescent="0.45">
      <c r="A6" s="184" t="s">
        <v>934</v>
      </c>
      <c r="B6" s="185">
        <v>0.05</v>
      </c>
      <c r="C6" s="186">
        <v>0.14499999999999999</v>
      </c>
      <c r="D6" s="301"/>
      <c r="E6" s="291"/>
      <c r="F6" s="302"/>
      <c r="G6" s="303"/>
      <c r="H6" s="185"/>
      <c r="I6" s="187"/>
      <c r="J6" s="187"/>
      <c r="K6" s="188"/>
      <c r="L6" s="187"/>
      <c r="M6" s="187"/>
      <c r="N6" s="189"/>
      <c r="O6" s="190"/>
      <c r="P6" s="186">
        <v>0</v>
      </c>
      <c r="Q6" s="190"/>
      <c r="R6" s="187"/>
      <c r="S6" s="187"/>
      <c r="T6" s="189"/>
      <c r="U6" s="187"/>
      <c r="V6" s="187"/>
      <c r="W6" s="190"/>
      <c r="X6" s="184" t="str">
        <f>A6</f>
        <v>Andhra Pradesh</v>
      </c>
      <c r="Y6" s="11">
        <f>IFERROR(INDEX('Petroleum Products Consumption'!$F$5:$F$40,MATCH('Tax Rates'!A6,'Petroleum Products Consumption'!$A$5:$A$40,0),1),0)</f>
        <v>76</v>
      </c>
      <c r="Z6" s="130">
        <f>SUMIFS('NG Sales'!$H$6:$H$74,'NG Sales'!$I$6:$I$74,'Tax Rates'!A6,'NG Sales'!$A$6:$A$74,"Net Production (sales)")</f>
        <v>911.21</v>
      </c>
    </row>
    <row r="7" spans="1:26" ht="18.75" x14ac:dyDescent="0.45">
      <c r="A7" s="184" t="s">
        <v>935</v>
      </c>
      <c r="B7" s="185">
        <v>0.04</v>
      </c>
      <c r="C7" s="186">
        <v>0.2</v>
      </c>
      <c r="D7" s="290"/>
      <c r="E7" s="291"/>
      <c r="F7" s="290"/>
      <c r="G7" s="291"/>
      <c r="H7" s="185"/>
      <c r="I7" s="187"/>
      <c r="J7" s="187"/>
      <c r="K7" s="187"/>
      <c r="L7" s="187"/>
      <c r="M7" s="187"/>
      <c r="N7" s="187"/>
      <c r="O7" s="190"/>
      <c r="P7" s="186">
        <v>0</v>
      </c>
      <c r="Q7" s="191"/>
      <c r="R7" s="187"/>
      <c r="S7" s="187"/>
      <c r="T7" s="187"/>
      <c r="U7" s="187"/>
      <c r="V7" s="187"/>
      <c r="W7" s="190"/>
      <c r="X7" s="184" t="str">
        <f t="shared" ref="X7:X39" si="0">A7</f>
        <v>Arunachal Pradesh</v>
      </c>
      <c r="Y7" s="11">
        <f>IFERROR(INDEX('Petroleum Products Consumption'!$F$5:$F$40,MATCH('Tax Rates'!A7,'Petroleum Products Consumption'!$A$5:$A$40,0),1),0)</f>
        <v>1</v>
      </c>
      <c r="Z7" s="130">
        <f>SUMIFS('NG Sales'!$H$6:$H$74,'NG Sales'!$I$6:$I$74,'Tax Rates'!A7,'NG Sales'!$A$6:$A$74,"Net Production (sales)")</f>
        <v>0</v>
      </c>
    </row>
    <row r="8" spans="1:26" x14ac:dyDescent="0.45">
      <c r="A8" s="184" t="s">
        <v>936</v>
      </c>
      <c r="B8" s="185">
        <v>0.05</v>
      </c>
      <c r="C8" s="186">
        <v>0.14499999999999999</v>
      </c>
      <c r="D8" s="184"/>
      <c r="E8" s="185"/>
      <c r="F8" s="184"/>
      <c r="G8" s="185"/>
      <c r="H8" s="188"/>
      <c r="I8" s="187"/>
      <c r="J8" s="187"/>
      <c r="K8" s="187"/>
      <c r="L8" s="187"/>
      <c r="M8" s="187"/>
      <c r="N8" s="192"/>
      <c r="O8" s="190"/>
      <c r="P8" s="186">
        <v>0</v>
      </c>
      <c r="Q8" s="191"/>
      <c r="R8" s="187"/>
      <c r="S8" s="188"/>
      <c r="T8" s="187"/>
      <c r="U8" s="188"/>
      <c r="V8" s="187"/>
      <c r="W8" s="190"/>
      <c r="X8" s="184" t="str">
        <f t="shared" si="0"/>
        <v>Assam</v>
      </c>
      <c r="Y8" s="11">
        <f>IFERROR(INDEX('Petroleum Products Consumption'!$F$5:$F$40,MATCH('Tax Rates'!A8,'Petroleum Products Consumption'!$A$5:$A$40,0),1),0)</f>
        <v>146</v>
      </c>
      <c r="Z8" s="130">
        <f>SUMIFS('NG Sales'!$H$6:$H$74,'NG Sales'!$I$6:$I$74,'Tax Rates'!A8,'NG Sales'!$A$6:$A$74,"Net Production (sales)")</f>
        <v>2410.63</v>
      </c>
    </row>
    <row r="9" spans="1:26" x14ac:dyDescent="0.45">
      <c r="A9" s="184" t="s">
        <v>937</v>
      </c>
      <c r="B9" s="185">
        <v>0.06</v>
      </c>
      <c r="C9" s="186">
        <v>0.2</v>
      </c>
      <c r="D9" s="302"/>
      <c r="E9" s="303"/>
      <c r="F9" s="302"/>
      <c r="G9" s="303"/>
      <c r="H9" s="185"/>
      <c r="I9" s="187"/>
      <c r="J9" s="187"/>
      <c r="K9" s="187"/>
      <c r="L9" s="187"/>
      <c r="M9" s="187"/>
      <c r="N9" s="187"/>
      <c r="O9" s="190"/>
      <c r="P9" s="193">
        <v>0.28999999999999998</v>
      </c>
      <c r="Q9" s="188"/>
      <c r="R9" s="187"/>
      <c r="S9" s="187"/>
      <c r="T9" s="192"/>
      <c r="U9" s="187"/>
      <c r="V9" s="187"/>
      <c r="W9" s="190"/>
      <c r="X9" s="184" t="str">
        <f t="shared" si="0"/>
        <v>Bihar</v>
      </c>
      <c r="Y9" s="11">
        <f>IFERROR(INDEX('Petroleum Products Consumption'!$F$5:$F$40,MATCH('Tax Rates'!A9,'Petroleum Products Consumption'!$A$5:$A$40,0),1),0)</f>
        <v>26</v>
      </c>
      <c r="Z9" s="11">
        <f>SUMIFS('NG Sales'!$H$6:$H$74,'NG Sales'!$I$6:$I$74,'Tax Rates'!A9,'NG Sales'!$A$6:$A$74,"Net Production (sales)")</f>
        <v>0</v>
      </c>
    </row>
    <row r="10" spans="1:26" x14ac:dyDescent="0.45">
      <c r="A10" s="184" t="s">
        <v>938</v>
      </c>
      <c r="B10" s="185">
        <v>0.04</v>
      </c>
      <c r="C10" s="186">
        <v>0.05</v>
      </c>
      <c r="D10" s="301"/>
      <c r="E10" s="291"/>
      <c r="F10" s="302"/>
      <c r="G10" s="303"/>
      <c r="H10" s="185"/>
      <c r="I10" s="187"/>
      <c r="J10" s="187"/>
      <c r="K10" s="188"/>
      <c r="L10" s="187"/>
      <c r="M10" s="187"/>
      <c r="N10" s="187"/>
      <c r="O10" s="190"/>
      <c r="P10" s="193">
        <v>0.2</v>
      </c>
      <c r="Q10" s="188"/>
      <c r="R10" s="187"/>
      <c r="S10" s="187"/>
      <c r="T10" s="189"/>
      <c r="U10" s="187"/>
      <c r="V10" s="187"/>
      <c r="W10" s="187"/>
      <c r="X10" s="184" t="str">
        <f t="shared" si="0"/>
        <v>Chandigarh</v>
      </c>
      <c r="Y10" s="11">
        <f>IFERROR(INDEX('Petroleum Products Consumption'!$F$5:$F$40,MATCH('Tax Rates'!A10,'Petroleum Products Consumption'!$A$5:$A$40,0),1),0)</f>
        <v>28</v>
      </c>
      <c r="Z10" s="11">
        <f>SUMIFS('NG Sales'!$H$6:$H$74,'NG Sales'!$I$6:$I$74,'Tax Rates'!A10,'NG Sales'!$A$6:$A$74,"Net Production (sales)")</f>
        <v>0</v>
      </c>
    </row>
    <row r="11" spans="1:26" x14ac:dyDescent="0.45">
      <c r="A11" s="184" t="s">
        <v>939</v>
      </c>
      <c r="B11" s="185">
        <v>0.05</v>
      </c>
      <c r="C11" s="186">
        <v>0.25</v>
      </c>
      <c r="D11" s="301"/>
      <c r="E11" s="291"/>
      <c r="F11" s="301"/>
      <c r="G11" s="291"/>
      <c r="H11" s="185"/>
      <c r="I11" s="187"/>
      <c r="J11" s="187"/>
      <c r="K11" s="187"/>
      <c r="L11" s="187"/>
      <c r="M11" s="187"/>
      <c r="N11" s="187"/>
      <c r="O11" s="190"/>
      <c r="P11" s="186">
        <v>0.25</v>
      </c>
      <c r="Q11" s="188"/>
      <c r="R11" s="187"/>
      <c r="S11" s="187"/>
      <c r="T11" s="187"/>
      <c r="U11" s="187"/>
      <c r="V11" s="187"/>
      <c r="W11" s="187"/>
      <c r="X11" s="184" t="str">
        <f t="shared" si="0"/>
        <v>Chhattisgarh</v>
      </c>
      <c r="Y11" s="11">
        <f>IFERROR(INDEX('Petroleum Products Consumption'!$F$5:$F$40,MATCH('Tax Rates'!A11,'Petroleum Products Consumption'!$A$5:$A$40,0),1),0)</f>
        <v>32</v>
      </c>
      <c r="Z11" s="11">
        <f>SUMIFS('NG Sales'!$H$6:$H$74,'NG Sales'!$I$6:$I$74,'Tax Rates'!A11,'NG Sales'!$A$6:$A$74,"Net Production (sales)")</f>
        <v>0</v>
      </c>
    </row>
    <row r="12" spans="1:26" x14ac:dyDescent="0.45">
      <c r="A12" s="184" t="s">
        <v>940</v>
      </c>
      <c r="B12" s="185">
        <v>0.125</v>
      </c>
      <c r="C12" s="186">
        <v>0</v>
      </c>
      <c r="D12" s="185"/>
      <c r="E12" s="188"/>
      <c r="F12" s="184"/>
      <c r="G12" s="184"/>
      <c r="H12" s="185"/>
      <c r="I12" s="187"/>
      <c r="J12" s="187"/>
      <c r="K12" s="188"/>
      <c r="L12" s="187"/>
      <c r="M12" s="187"/>
      <c r="N12" s="187"/>
      <c r="O12" s="190"/>
      <c r="P12" s="186">
        <v>0</v>
      </c>
      <c r="Q12" s="190"/>
      <c r="R12" s="187"/>
      <c r="S12" s="187"/>
      <c r="T12" s="189"/>
      <c r="U12" s="189"/>
      <c r="V12" s="187"/>
      <c r="W12" s="190"/>
      <c r="X12" s="184" t="str">
        <f t="shared" si="0"/>
        <v>Delhi</v>
      </c>
      <c r="Y12" s="11">
        <f>IFERROR(INDEX('Petroleum Products Consumption'!$F$5:$F$40,MATCH('Tax Rates'!A12,'Petroleum Products Consumption'!$A$5:$A$40,0),1),0)</f>
        <v>1726</v>
      </c>
      <c r="Z12" s="11">
        <f>SUMIFS('NG Sales'!$H$6:$H$74,'NG Sales'!$I$6:$I$74,'Tax Rates'!A12,'NG Sales'!$A$6:$A$74,"Net Production (sales)")</f>
        <v>0</v>
      </c>
    </row>
    <row r="13" spans="1:26" x14ac:dyDescent="0.45">
      <c r="A13" s="184" t="s">
        <v>941</v>
      </c>
      <c r="B13" s="185">
        <v>0.05</v>
      </c>
      <c r="C13" s="186">
        <v>0.3</v>
      </c>
      <c r="D13" s="302"/>
      <c r="E13" s="303"/>
      <c r="F13" s="302"/>
      <c r="G13" s="303"/>
      <c r="H13" s="185"/>
      <c r="I13" s="187"/>
      <c r="J13" s="187"/>
      <c r="K13" s="187"/>
      <c r="L13" s="187"/>
      <c r="M13" s="187"/>
      <c r="N13" s="191"/>
      <c r="O13" s="190"/>
      <c r="P13" s="186">
        <v>0.18</v>
      </c>
      <c r="Q13" s="188"/>
      <c r="R13" s="187"/>
      <c r="S13" s="187"/>
      <c r="T13" s="187"/>
      <c r="U13" s="187"/>
      <c r="V13" s="190"/>
      <c r="W13" s="190"/>
      <c r="X13" s="184" t="str">
        <f t="shared" si="0"/>
        <v>Goa</v>
      </c>
      <c r="Y13" s="11">
        <f>IFERROR(INDEX('Petroleum Products Consumption'!$F$5:$F$40,MATCH('Tax Rates'!A13,'Petroleum Products Consumption'!$A$5:$A$40,0),1),0)</f>
        <v>138</v>
      </c>
      <c r="Z13" s="11">
        <f>SUMIFS('NG Sales'!$H$6:$H$74,'NG Sales'!$I$6:$I$74,'Tax Rates'!A13,'NG Sales'!$A$6:$A$74,"Net Production (sales)")</f>
        <v>0</v>
      </c>
    </row>
    <row r="14" spans="1:26" x14ac:dyDescent="0.45">
      <c r="A14" s="184" t="s">
        <v>942</v>
      </c>
      <c r="B14" s="185">
        <v>0.04</v>
      </c>
      <c r="C14" s="186">
        <v>0.15</v>
      </c>
      <c r="D14" s="302"/>
      <c r="E14" s="303"/>
      <c r="F14" s="302"/>
      <c r="G14" s="303"/>
      <c r="H14" s="184"/>
      <c r="I14" s="188"/>
      <c r="J14" s="192"/>
      <c r="K14" s="189"/>
      <c r="L14" s="192"/>
      <c r="M14" s="189"/>
      <c r="N14" s="189"/>
      <c r="O14" s="192"/>
      <c r="P14" s="194">
        <v>0.38</v>
      </c>
      <c r="Q14" s="190"/>
      <c r="R14" s="189"/>
      <c r="S14" s="189"/>
      <c r="T14" s="189"/>
      <c r="U14" s="192"/>
      <c r="V14" s="189"/>
      <c r="W14" s="189"/>
      <c r="X14" s="184" t="str">
        <f t="shared" si="0"/>
        <v>Gujarat</v>
      </c>
      <c r="Y14" s="11">
        <f>IFERROR(INDEX('Petroleum Products Consumption'!$F$5:$F$40,MATCH('Tax Rates'!A14,'Petroleum Products Consumption'!$A$5:$A$40,0),1),0)</f>
        <v>231</v>
      </c>
      <c r="Z14" s="130">
        <f>SUMIFS('NG Sales'!$H$6:$H$74,'NG Sales'!$I$6:$I$74,'Tax Rates'!A14,'NG Sales'!$A$6:$A$74,"Net Production (sales)")</f>
        <v>1133.3</v>
      </c>
    </row>
    <row r="15" spans="1:26" x14ac:dyDescent="0.45">
      <c r="A15" s="184" t="s">
        <v>943</v>
      </c>
      <c r="B15" s="185">
        <v>0.125</v>
      </c>
      <c r="C15" s="193">
        <v>0.125</v>
      </c>
      <c r="D15" s="184"/>
      <c r="E15" s="185"/>
      <c r="F15" s="184"/>
      <c r="G15" s="185"/>
      <c r="H15" s="192"/>
      <c r="I15" s="187"/>
      <c r="J15" s="192"/>
      <c r="K15" s="189"/>
      <c r="L15" s="187"/>
      <c r="M15" s="189"/>
      <c r="N15" s="189"/>
      <c r="O15" s="189"/>
      <c r="P15" s="194">
        <v>0</v>
      </c>
      <c r="Q15" s="190"/>
      <c r="R15" s="187"/>
      <c r="S15" s="189"/>
      <c r="T15" s="189"/>
      <c r="U15" s="192"/>
      <c r="V15" s="189"/>
      <c r="W15" s="192"/>
      <c r="X15" s="184" t="str">
        <f t="shared" si="0"/>
        <v>Haryana</v>
      </c>
      <c r="Y15" s="11">
        <f>IFERROR(INDEX('Petroleum Products Consumption'!$F$5:$F$40,MATCH('Tax Rates'!A15,'Petroleum Products Consumption'!$A$5:$A$40,0),1),0)</f>
        <v>40</v>
      </c>
      <c r="Z15" s="11">
        <f>SUMIFS('NG Sales'!$H$6:$H$74,'NG Sales'!$I$6:$I$74,'Tax Rates'!A15,'NG Sales'!$A$6:$A$74,"Net Production (sales)")</f>
        <v>0</v>
      </c>
    </row>
    <row r="16" spans="1:26" ht="18.75" x14ac:dyDescent="0.45">
      <c r="A16" s="184" t="s">
        <v>944</v>
      </c>
      <c r="B16" s="185">
        <v>0.04</v>
      </c>
      <c r="C16" s="186">
        <v>0.04</v>
      </c>
      <c r="D16" s="290"/>
      <c r="E16" s="291"/>
      <c r="F16" s="290"/>
      <c r="G16" s="291"/>
      <c r="H16" s="185"/>
      <c r="I16" s="187"/>
      <c r="J16" s="187"/>
      <c r="K16" s="187"/>
      <c r="L16" s="187"/>
      <c r="M16" s="187"/>
      <c r="N16" s="187"/>
      <c r="O16" s="190"/>
      <c r="P16" s="186">
        <v>0.26</v>
      </c>
      <c r="Q16" s="188"/>
      <c r="R16" s="187"/>
      <c r="S16" s="187"/>
      <c r="T16" s="187"/>
      <c r="U16" s="187"/>
      <c r="V16" s="187"/>
      <c r="W16" s="191"/>
      <c r="X16" s="184" t="str">
        <f t="shared" si="0"/>
        <v>Himachal Pradesh</v>
      </c>
      <c r="Y16" s="11">
        <f>IFERROR(INDEX('Petroleum Products Consumption'!$F$5:$F$40,MATCH('Tax Rates'!A16,'Petroleum Products Consumption'!$A$5:$A$40,0),1),0)</f>
        <v>7</v>
      </c>
      <c r="Z16" s="11">
        <f>SUMIFS('NG Sales'!$H$6:$H$74,'NG Sales'!$I$6:$I$74,'Tax Rates'!A16,'NG Sales'!$A$6:$A$74,"Net Production (sales)")</f>
        <v>0</v>
      </c>
    </row>
    <row r="17" spans="1:26" x14ac:dyDescent="0.45">
      <c r="A17" s="184" t="s">
        <v>945</v>
      </c>
      <c r="B17" s="185">
        <v>0.05</v>
      </c>
      <c r="C17" s="186">
        <v>0.14499999999999999</v>
      </c>
      <c r="D17" s="302"/>
      <c r="E17" s="303"/>
      <c r="F17" s="302"/>
      <c r="G17" s="303"/>
      <c r="H17" s="185"/>
      <c r="I17" s="187"/>
      <c r="J17" s="187"/>
      <c r="K17" s="187"/>
      <c r="L17" s="187"/>
      <c r="M17" s="187"/>
      <c r="N17" s="187"/>
      <c r="O17" s="190"/>
      <c r="P17" s="194">
        <v>0.25</v>
      </c>
      <c r="Q17" s="188"/>
      <c r="R17" s="191"/>
      <c r="S17" s="187"/>
      <c r="T17" s="189"/>
      <c r="U17" s="187"/>
      <c r="V17" s="187"/>
      <c r="W17" s="187"/>
      <c r="X17" s="184" t="str">
        <f t="shared" si="0"/>
        <v>J &amp; K</v>
      </c>
      <c r="Y17" s="11">
        <f>IFERROR(INDEX('Petroleum Products Consumption'!$F$5:$F$40,MATCH('Tax Rates'!A17,'Petroleum Products Consumption'!$A$5:$A$40,0),1),0)</f>
        <v>0</v>
      </c>
      <c r="Z17" s="11">
        <f>SUMIFS('NG Sales'!$H$6:$H$74,'NG Sales'!$I$6:$I$74,'Tax Rates'!A17,'NG Sales'!$A$6:$A$74,"Net Production (sales)")</f>
        <v>0</v>
      </c>
    </row>
    <row r="18" spans="1:26" x14ac:dyDescent="0.45">
      <c r="A18" s="184" t="s">
        <v>946</v>
      </c>
      <c r="B18" s="185">
        <v>0.05</v>
      </c>
      <c r="C18" s="186">
        <v>0.14000000000000001</v>
      </c>
      <c r="D18" s="302"/>
      <c r="E18" s="303"/>
      <c r="F18" s="302"/>
      <c r="G18" s="303"/>
      <c r="H18" s="185"/>
      <c r="I18" s="187"/>
      <c r="J18" s="187"/>
      <c r="K18" s="187"/>
      <c r="L18" s="187"/>
      <c r="M18" s="187"/>
      <c r="N18" s="187"/>
      <c r="O18" s="190"/>
      <c r="P18" s="186">
        <v>0.04</v>
      </c>
      <c r="Q18" s="188"/>
      <c r="R18" s="187"/>
      <c r="S18" s="187"/>
      <c r="T18" s="188"/>
      <c r="U18" s="187"/>
      <c r="V18" s="187"/>
      <c r="W18" s="190"/>
      <c r="X18" s="184" t="str">
        <f t="shared" si="0"/>
        <v>Jharkhand</v>
      </c>
      <c r="Y18" s="11">
        <f>IFERROR(INDEX('Petroleum Products Consumption'!$F$5:$F$40,MATCH('Tax Rates'!A18,'Petroleum Products Consumption'!$A$5:$A$40,0),1),0)</f>
        <v>33</v>
      </c>
      <c r="Z18" s="130">
        <f>SUMIFS('NG Sales'!$H$6:$H$74,'NG Sales'!$I$6:$I$74,'Tax Rates'!A18,'NG Sales'!$A$6:$A$74,"Net Production (sales)")</f>
        <v>3.47</v>
      </c>
    </row>
    <row r="19" spans="1:26" x14ac:dyDescent="0.45">
      <c r="A19" s="184" t="s">
        <v>947</v>
      </c>
      <c r="B19" s="185">
        <v>0</v>
      </c>
      <c r="C19" s="186">
        <v>0.14499999999999999</v>
      </c>
      <c r="D19" s="185"/>
      <c r="E19" s="185"/>
      <c r="F19" s="184"/>
      <c r="G19" s="185"/>
      <c r="H19" s="185"/>
      <c r="I19" s="187"/>
      <c r="J19" s="187"/>
      <c r="K19" s="187"/>
      <c r="L19" s="187"/>
      <c r="M19" s="187"/>
      <c r="N19" s="192"/>
      <c r="O19" s="190"/>
      <c r="P19" s="186">
        <v>0</v>
      </c>
      <c r="Q19" s="190"/>
      <c r="R19" s="187"/>
      <c r="S19" s="187"/>
      <c r="T19" s="189"/>
      <c r="U19" s="187"/>
      <c r="V19" s="190"/>
      <c r="W19" s="187"/>
      <c r="X19" s="184" t="str">
        <f t="shared" si="0"/>
        <v>Karnataka</v>
      </c>
      <c r="Y19" s="11">
        <f>IFERROR(INDEX('Petroleum Products Consumption'!$F$5:$F$40,MATCH('Tax Rates'!A19,'Petroleum Products Consumption'!$A$5:$A$40,0),1),0)</f>
        <v>479</v>
      </c>
      <c r="Z19" s="11">
        <f>SUMIFS('NG Sales'!$H$6:$H$74,'NG Sales'!$I$6:$I$74,'Tax Rates'!A19,'NG Sales'!$A$6:$A$74,"Net Production (sales)")</f>
        <v>0</v>
      </c>
    </row>
    <row r="20" spans="1:26" x14ac:dyDescent="0.45">
      <c r="A20" s="184" t="s">
        <v>948</v>
      </c>
      <c r="B20" s="185">
        <v>0.05</v>
      </c>
      <c r="C20" s="193">
        <v>0.14499999999999999</v>
      </c>
      <c r="D20" s="302"/>
      <c r="E20" s="303"/>
      <c r="F20" s="302"/>
      <c r="G20" s="303"/>
      <c r="H20" s="185"/>
      <c r="I20" s="187"/>
      <c r="J20" s="187"/>
      <c r="K20" s="187"/>
      <c r="L20" s="187"/>
      <c r="M20" s="187"/>
      <c r="N20" s="187"/>
      <c r="O20" s="190"/>
      <c r="P20" s="195">
        <v>0</v>
      </c>
      <c r="Q20" s="188"/>
      <c r="R20" s="187"/>
      <c r="S20" s="187"/>
      <c r="T20" s="189"/>
      <c r="U20" s="187"/>
      <c r="V20" s="187"/>
      <c r="W20" s="187"/>
      <c r="X20" s="184" t="str">
        <f t="shared" si="0"/>
        <v>Kerala</v>
      </c>
      <c r="Y20" s="11">
        <f>IFERROR(INDEX('Petroleum Products Consumption'!$F$5:$F$40,MATCH('Tax Rates'!A20,'Petroleum Products Consumption'!$A$5:$A$40,0),1),0)</f>
        <v>426</v>
      </c>
      <c r="Z20" s="11">
        <f>SUMIFS('NG Sales'!$H$6:$H$74,'NG Sales'!$I$6:$I$74,'Tax Rates'!A20,'NG Sales'!$A$6:$A$74,"Net Production (sales)")</f>
        <v>0</v>
      </c>
    </row>
    <row r="21" spans="1:26" ht="18.75" x14ac:dyDescent="0.45">
      <c r="A21" s="184" t="s">
        <v>949</v>
      </c>
      <c r="B21" s="185">
        <v>0.05</v>
      </c>
      <c r="C21" s="186">
        <v>0.14000000000000001</v>
      </c>
      <c r="D21" s="302"/>
      <c r="E21" s="303"/>
      <c r="F21" s="302"/>
      <c r="G21" s="303"/>
      <c r="H21" s="185"/>
      <c r="I21" s="187"/>
      <c r="J21" s="187"/>
      <c r="K21" s="187"/>
      <c r="L21" s="187"/>
      <c r="M21" s="187"/>
      <c r="N21" s="187"/>
      <c r="O21" s="190"/>
      <c r="P21" s="186">
        <v>0.04</v>
      </c>
      <c r="Q21" s="188"/>
      <c r="R21" s="187"/>
      <c r="S21" s="187"/>
      <c r="T21" s="187"/>
      <c r="U21" s="187"/>
      <c r="V21" s="190"/>
      <c r="W21" s="187"/>
      <c r="X21" s="184" t="str">
        <f t="shared" si="0"/>
        <v>Madhya Pradesh</v>
      </c>
      <c r="Y21" s="11">
        <f>IFERROR(INDEX('Petroleum Products Consumption'!$F$5:$F$40,MATCH('Tax Rates'!A21,'Petroleum Products Consumption'!$A$5:$A$40,0),1),0)</f>
        <v>78</v>
      </c>
      <c r="Z21" s="130">
        <f>SUMIFS('NG Sales'!$H$6:$H$74,'NG Sales'!$I$6:$I$74,'Tax Rates'!A21,'NG Sales'!$A$6:$A$74,"Net Production (sales)")</f>
        <v>184.13</v>
      </c>
    </row>
    <row r="22" spans="1:26" x14ac:dyDescent="0.45">
      <c r="A22" s="184" t="s">
        <v>950</v>
      </c>
      <c r="B22" s="185">
        <v>0.05</v>
      </c>
      <c r="C22" s="186">
        <v>0.13500000000000001</v>
      </c>
      <c r="D22" s="302"/>
      <c r="E22" s="303"/>
      <c r="F22" s="302"/>
      <c r="G22" s="303"/>
      <c r="H22" s="185"/>
      <c r="I22" s="187"/>
      <c r="J22" s="187"/>
      <c r="K22" s="187"/>
      <c r="L22" s="187"/>
      <c r="M22" s="187"/>
      <c r="N22" s="187"/>
      <c r="O22" s="190"/>
      <c r="P22" s="195">
        <v>0.3</v>
      </c>
      <c r="Q22" s="190"/>
      <c r="R22" s="187"/>
      <c r="S22" s="190"/>
      <c r="T22" s="187"/>
      <c r="U22" s="187"/>
      <c r="V22" s="190"/>
      <c r="W22" s="190"/>
      <c r="X22" s="184" t="str">
        <f t="shared" si="0"/>
        <v>Maharashtra</v>
      </c>
      <c r="Y22" s="11">
        <f>IFERROR(INDEX('Petroleum Products Consumption'!$F$5:$F$40,MATCH('Tax Rates'!A22,'Petroleum Products Consumption'!$A$5:$A$40,0),1),0)</f>
        <v>1466</v>
      </c>
      <c r="Z22" s="11">
        <f>SUMIFS('NG Sales'!$H$6:$H$74,'NG Sales'!$I$6:$I$74,'Tax Rates'!A22,'NG Sales'!$A$6:$A$74,"Net Production (sales)")</f>
        <v>0</v>
      </c>
    </row>
    <row r="23" spans="1:26" x14ac:dyDescent="0.45">
      <c r="A23" s="184" t="s">
        <v>951</v>
      </c>
      <c r="B23" s="185">
        <v>0.05</v>
      </c>
      <c r="C23" s="186">
        <v>0.13500000000000001</v>
      </c>
      <c r="D23" s="290"/>
      <c r="E23" s="291"/>
      <c r="F23" s="290"/>
      <c r="G23" s="291"/>
      <c r="H23" s="185"/>
      <c r="I23" s="187"/>
      <c r="J23" s="187"/>
      <c r="K23" s="187"/>
      <c r="L23" s="187"/>
      <c r="M23" s="187"/>
      <c r="N23" s="187"/>
      <c r="O23" s="190"/>
      <c r="P23" s="186">
        <v>0</v>
      </c>
      <c r="Q23" s="191"/>
      <c r="R23" s="187"/>
      <c r="S23" s="187"/>
      <c r="T23" s="187"/>
      <c r="U23" s="187"/>
      <c r="V23" s="190"/>
      <c r="W23" s="190"/>
      <c r="X23" s="184" t="str">
        <f t="shared" si="0"/>
        <v>Manipur</v>
      </c>
      <c r="Y23" s="11">
        <f>IFERROR(INDEX('Petroleum Products Consumption'!$F$5:$F$40,MATCH('Tax Rates'!A23,'Petroleum Products Consumption'!$A$5:$A$40,0),1),0)</f>
        <v>3</v>
      </c>
      <c r="Z23" s="11">
        <f>SUMIFS('NG Sales'!$H$6:$H$74,'NG Sales'!$I$6:$I$74,'Tax Rates'!A23,'NG Sales'!$A$6:$A$74,"Net Production (sales)")</f>
        <v>0</v>
      </c>
    </row>
    <row r="24" spans="1:26" x14ac:dyDescent="0.45">
      <c r="A24" s="184" t="s">
        <v>952</v>
      </c>
      <c r="B24" s="185">
        <v>0.04</v>
      </c>
      <c r="C24" s="186">
        <v>0.14499999999999999</v>
      </c>
      <c r="D24" s="196"/>
      <c r="E24" s="188"/>
      <c r="F24" s="302"/>
      <c r="G24" s="303"/>
      <c r="H24" s="185"/>
      <c r="I24" s="187"/>
      <c r="J24" s="187"/>
      <c r="K24" s="187"/>
      <c r="L24" s="187"/>
      <c r="M24" s="187"/>
      <c r="N24" s="187"/>
      <c r="O24" s="187"/>
      <c r="P24" s="194">
        <v>0</v>
      </c>
      <c r="Q24" s="191"/>
      <c r="R24" s="187"/>
      <c r="S24" s="187"/>
      <c r="T24" s="189"/>
      <c r="U24" s="187"/>
      <c r="V24" s="187"/>
      <c r="W24" s="190"/>
      <c r="X24" s="184" t="str">
        <f t="shared" si="0"/>
        <v>Meghalaya</v>
      </c>
      <c r="Y24" s="11">
        <f>IFERROR(INDEX('Petroleum Products Consumption'!$F$5:$F$40,MATCH('Tax Rates'!A24,'Petroleum Products Consumption'!$A$5:$A$40,0),1),0)</f>
        <v>0</v>
      </c>
      <c r="Z24" s="11">
        <f>SUMIFS('NG Sales'!$H$6:$H$74,'NG Sales'!$I$6:$I$74,'Tax Rates'!A24,'NG Sales'!$A$6:$A$74,"Net Production (sales)")</f>
        <v>0</v>
      </c>
    </row>
    <row r="25" spans="1:26" x14ac:dyDescent="0.45">
      <c r="A25" s="184" t="s">
        <v>953</v>
      </c>
      <c r="B25" s="185">
        <v>0.05</v>
      </c>
      <c r="C25" s="186">
        <v>0.13500000000000001</v>
      </c>
      <c r="D25" s="290"/>
      <c r="E25" s="291"/>
      <c r="F25" s="290"/>
      <c r="G25" s="291"/>
      <c r="H25" s="185"/>
      <c r="I25" s="187"/>
      <c r="J25" s="187"/>
      <c r="K25" s="187"/>
      <c r="L25" s="191"/>
      <c r="M25" s="191"/>
      <c r="N25" s="187"/>
      <c r="O25" s="190"/>
      <c r="P25" s="186">
        <v>0</v>
      </c>
      <c r="Q25" s="191"/>
      <c r="R25" s="187"/>
      <c r="S25" s="187"/>
      <c r="T25" s="187"/>
      <c r="U25" s="187"/>
      <c r="V25" s="187"/>
      <c r="W25" s="190"/>
      <c r="X25" s="184" t="str">
        <f t="shared" si="0"/>
        <v>Mizoram</v>
      </c>
      <c r="Y25" s="11">
        <f>IFERROR(INDEX('Petroleum Products Consumption'!$F$5:$F$40,MATCH('Tax Rates'!A25,'Petroleum Products Consumption'!$A$5:$A$40,0),1),0)</f>
        <v>1</v>
      </c>
      <c r="Z25" s="11">
        <f>SUMIFS('NG Sales'!$H$6:$H$74,'NG Sales'!$I$6:$I$74,'Tax Rates'!A25,'NG Sales'!$A$6:$A$74,"Net Production (sales)")</f>
        <v>0</v>
      </c>
    </row>
    <row r="26" spans="1:26" x14ac:dyDescent="0.45">
      <c r="A26" s="184" t="s">
        <v>954</v>
      </c>
      <c r="B26" s="185">
        <v>0.05</v>
      </c>
      <c r="C26" s="193">
        <v>0.05</v>
      </c>
      <c r="D26" s="302"/>
      <c r="E26" s="303"/>
      <c r="F26" s="302"/>
      <c r="G26" s="303"/>
      <c r="H26" s="185"/>
      <c r="I26" s="192"/>
      <c r="J26" s="189"/>
      <c r="K26" s="189"/>
      <c r="L26" s="189"/>
      <c r="M26" s="189"/>
      <c r="N26" s="187"/>
      <c r="O26" s="187"/>
      <c r="P26" s="194">
        <v>0</v>
      </c>
      <c r="Q26" s="191"/>
      <c r="R26" s="189"/>
      <c r="S26" s="187"/>
      <c r="T26" s="189"/>
      <c r="U26" s="192"/>
      <c r="V26" s="187"/>
      <c r="W26" s="190"/>
      <c r="X26" s="184" t="str">
        <f t="shared" si="0"/>
        <v>Nagaland</v>
      </c>
      <c r="Y26" s="11">
        <f>IFERROR(INDEX('Petroleum Products Consumption'!$F$5:$F$40,MATCH('Tax Rates'!A26,'Petroleum Products Consumption'!$A$5:$A$40,0),1),0)</f>
        <v>3</v>
      </c>
      <c r="Z26" s="11">
        <f>SUMIFS('NG Sales'!$H$6:$H$74,'NG Sales'!$I$6:$I$74,'Tax Rates'!A26,'NG Sales'!$A$6:$A$74,"Net Production (sales)")</f>
        <v>0</v>
      </c>
    </row>
    <row r="27" spans="1:26" x14ac:dyDescent="0.45">
      <c r="A27" s="184" t="s">
        <v>955</v>
      </c>
      <c r="B27" s="185">
        <v>0.05</v>
      </c>
      <c r="C27" s="186">
        <v>0.15</v>
      </c>
      <c r="D27" s="290"/>
      <c r="E27" s="291"/>
      <c r="F27" s="290"/>
      <c r="G27" s="291"/>
      <c r="H27" s="185"/>
      <c r="I27" s="189"/>
      <c r="J27" s="187"/>
      <c r="K27" s="187"/>
      <c r="L27" s="189"/>
      <c r="M27" s="187"/>
      <c r="N27" s="192"/>
      <c r="O27" s="190"/>
      <c r="P27" s="186">
        <v>0</v>
      </c>
      <c r="Q27" s="188"/>
      <c r="R27" s="187"/>
      <c r="S27" s="187"/>
      <c r="T27" s="187"/>
      <c r="U27" s="187"/>
      <c r="V27" s="190"/>
      <c r="W27" s="190"/>
      <c r="X27" s="184" t="str">
        <f t="shared" si="0"/>
        <v>Odisha</v>
      </c>
      <c r="Y27" s="11">
        <f>IFERROR(INDEX('Petroleum Products Consumption'!$F$5:$F$40,MATCH('Tax Rates'!A27,'Petroleum Products Consumption'!$A$5:$A$40,0),1),0)</f>
        <v>62</v>
      </c>
      <c r="Z27" s="11">
        <f>SUMIFS('NG Sales'!$H$6:$H$74,'NG Sales'!$I$6:$I$74,'Tax Rates'!A27,'NG Sales'!$A$6:$A$74,"Net Production (sales)")</f>
        <v>0</v>
      </c>
    </row>
    <row r="28" spans="1:26" x14ac:dyDescent="0.45">
      <c r="A28" s="184" t="s">
        <v>956</v>
      </c>
      <c r="B28" s="185">
        <v>0</v>
      </c>
      <c r="C28" s="186">
        <v>0.14499999999999999</v>
      </c>
      <c r="D28" s="302"/>
      <c r="E28" s="303"/>
      <c r="F28" s="185"/>
      <c r="G28" s="185"/>
      <c r="H28" s="185"/>
      <c r="I28" s="187"/>
      <c r="J28" s="187"/>
      <c r="K28" s="187"/>
      <c r="L28" s="187"/>
      <c r="M28" s="187"/>
      <c r="N28" s="187"/>
      <c r="O28" s="190"/>
      <c r="P28" s="186">
        <v>0.05</v>
      </c>
      <c r="Q28" s="190"/>
      <c r="R28" s="187"/>
      <c r="S28" s="190"/>
      <c r="T28" s="187"/>
      <c r="U28" s="187"/>
      <c r="V28" s="187"/>
      <c r="W28" s="190"/>
      <c r="X28" s="184" t="str">
        <f t="shared" si="0"/>
        <v>Pondicherry</v>
      </c>
      <c r="Y28" s="11">
        <f>IFERROR(INDEX('Petroleum Products Consumption'!$F$5:$F$40,MATCH('Tax Rates'!A28,'Petroleum Products Consumption'!$A$5:$A$40,0),1),0)</f>
        <v>0</v>
      </c>
      <c r="Z28" s="11">
        <f>SUMIFS('NG Sales'!$H$6:$H$74,'NG Sales'!$I$6:$I$74,'Tax Rates'!A28,'NG Sales'!$A$6:$A$74,"Net Production (sales)")</f>
        <v>0</v>
      </c>
    </row>
    <row r="29" spans="1:26" ht="81" customHeight="1" x14ac:dyDescent="0.45">
      <c r="A29" s="184" t="s">
        <v>957</v>
      </c>
      <c r="B29" s="185">
        <v>4.4999999999999998E-2</v>
      </c>
      <c r="C29" s="193">
        <v>0.14299999999999999</v>
      </c>
      <c r="D29" s="302"/>
      <c r="E29" s="303"/>
      <c r="F29" s="196"/>
      <c r="G29" s="196"/>
      <c r="H29" s="192"/>
      <c r="I29" s="192"/>
      <c r="J29" s="189"/>
      <c r="K29" s="189"/>
      <c r="L29" s="189"/>
      <c r="M29" s="189"/>
      <c r="N29" s="189"/>
      <c r="O29" s="192"/>
      <c r="P29" s="197">
        <v>0.13</v>
      </c>
      <c r="Q29" s="198"/>
      <c r="R29" s="189"/>
      <c r="S29" s="192"/>
      <c r="T29" s="188"/>
      <c r="U29" s="189"/>
      <c r="V29" s="192"/>
      <c r="W29" s="192"/>
      <c r="X29" s="184" t="str">
        <f t="shared" si="0"/>
        <v>Punjab</v>
      </c>
      <c r="Y29" s="11">
        <f>IFERROR(INDEX('Petroleum Products Consumption'!$F$5:$F$40,MATCH('Tax Rates'!A29,'Petroleum Products Consumption'!$A$5:$A$40,0),1),0)</f>
        <v>106</v>
      </c>
      <c r="Z29" s="11">
        <f>SUMIFS('NG Sales'!$H$6:$H$74,'NG Sales'!$I$6:$I$74,'Tax Rates'!A29,'NG Sales'!$A$6:$A$74,"Net Production (sales)")</f>
        <v>0</v>
      </c>
    </row>
    <row r="30" spans="1:26" x14ac:dyDescent="0.45">
      <c r="A30" s="184" t="s">
        <v>958</v>
      </c>
      <c r="B30" s="185">
        <v>5.5E-2</v>
      </c>
      <c r="C30" s="186">
        <v>5.5E-2</v>
      </c>
      <c r="D30" s="302"/>
      <c r="E30" s="303"/>
      <c r="F30" s="302"/>
      <c r="G30" s="303"/>
      <c r="H30" s="185"/>
      <c r="I30" s="187"/>
      <c r="J30" s="187"/>
      <c r="K30" s="187"/>
      <c r="L30" s="187"/>
      <c r="M30" s="187"/>
      <c r="N30" s="187"/>
      <c r="O30" s="187"/>
      <c r="P30" s="186">
        <f>Q30</f>
        <v>0</v>
      </c>
      <c r="Q30" s="190"/>
      <c r="R30" s="187"/>
      <c r="S30" s="190"/>
      <c r="T30" s="187"/>
      <c r="U30" s="187"/>
      <c r="V30" s="187"/>
      <c r="W30" s="190"/>
      <c r="X30" s="184" t="str">
        <f t="shared" si="0"/>
        <v>Rajasthan</v>
      </c>
      <c r="Y30" s="11">
        <f>IFERROR(INDEX('Petroleum Products Consumption'!$F$5:$F$40,MATCH('Tax Rates'!A30,'Petroleum Products Consumption'!$A$5:$A$40,0),1),0)</f>
        <v>151</v>
      </c>
      <c r="Z30" s="130">
        <f>SUMIFS('NG Sales'!$H$6:$H$74,'NG Sales'!$I$6:$I$74,'Tax Rates'!A30,'NG Sales'!$A$6:$A$74,"Net Production (sales)")</f>
        <v>743.1</v>
      </c>
    </row>
    <row r="31" spans="1:26" x14ac:dyDescent="0.45">
      <c r="A31" s="184" t="s">
        <v>959</v>
      </c>
      <c r="B31" s="185">
        <v>4.4999999999999998E-2</v>
      </c>
      <c r="C31" s="186">
        <v>4.4999999999999998E-2</v>
      </c>
      <c r="D31" s="302"/>
      <c r="E31" s="303"/>
      <c r="F31" s="301"/>
      <c r="G31" s="291"/>
      <c r="H31" s="185"/>
      <c r="I31" s="187"/>
      <c r="J31" s="187"/>
      <c r="K31" s="188"/>
      <c r="L31" s="187"/>
      <c r="M31" s="187"/>
      <c r="N31" s="187"/>
      <c r="O31" s="190"/>
      <c r="P31" s="195">
        <v>0</v>
      </c>
      <c r="Q31" s="191"/>
      <c r="R31" s="187"/>
      <c r="S31" s="187"/>
      <c r="T31" s="192"/>
      <c r="U31" s="187"/>
      <c r="V31" s="187"/>
      <c r="W31" s="190"/>
      <c r="X31" s="184" t="str">
        <f t="shared" si="0"/>
        <v>Sikkim</v>
      </c>
      <c r="Y31" s="11">
        <f>IFERROR(INDEX('Petroleum Products Consumption'!$F$5:$F$40,MATCH('Tax Rates'!A31,'Petroleum Products Consumption'!$A$5:$A$40,0),1),0)</f>
        <v>0</v>
      </c>
      <c r="Z31" s="11">
        <f>SUMIFS('NG Sales'!$H$6:$H$74,'NG Sales'!$I$6:$I$74,'Tax Rates'!A31,'NG Sales'!$A$6:$A$74,"Net Production (sales)")</f>
        <v>0</v>
      </c>
    </row>
    <row r="32" spans="1:26" x14ac:dyDescent="0.45">
      <c r="A32" s="184" t="s">
        <v>960</v>
      </c>
      <c r="B32" s="185">
        <v>0.05</v>
      </c>
      <c r="C32" s="186">
        <v>0.125</v>
      </c>
      <c r="D32" s="290"/>
      <c r="E32" s="291"/>
      <c r="F32" s="290"/>
      <c r="G32" s="291"/>
      <c r="H32" s="185"/>
      <c r="I32" s="187"/>
      <c r="J32" s="187"/>
      <c r="K32" s="187"/>
      <c r="L32" s="187"/>
      <c r="M32" s="187"/>
      <c r="N32" s="187"/>
      <c r="O32" s="187"/>
      <c r="P32" s="186">
        <v>0.2</v>
      </c>
      <c r="Q32" s="190"/>
      <c r="R32" s="189"/>
      <c r="S32" s="187"/>
      <c r="T32" s="187"/>
      <c r="U32" s="187"/>
      <c r="V32" s="187"/>
      <c r="W32" s="187"/>
      <c r="X32" s="184" t="str">
        <f t="shared" si="0"/>
        <v>Silvassa/DNH</v>
      </c>
      <c r="Y32" s="11">
        <f>IFERROR(INDEX('Petroleum Products Consumption'!$F$5:$F$40,MATCH('Tax Rates'!A32,'Petroleum Products Consumption'!$A$5:$A$40,0),1),0)</f>
        <v>0</v>
      </c>
      <c r="Z32" s="11">
        <f>SUMIFS('NG Sales'!$H$6:$H$74,'NG Sales'!$I$6:$I$74,'Tax Rates'!A32,'NG Sales'!$A$6:$A$74,"Net Production (sales)")</f>
        <v>0</v>
      </c>
    </row>
    <row r="33" spans="1:26" x14ac:dyDescent="0.45">
      <c r="A33" s="184" t="s">
        <v>961</v>
      </c>
      <c r="B33" s="185">
        <v>0.05</v>
      </c>
      <c r="C33" s="186">
        <v>0.05</v>
      </c>
      <c r="D33" s="302"/>
      <c r="E33" s="303"/>
      <c r="F33" s="302"/>
      <c r="G33" s="303"/>
      <c r="H33" s="185"/>
      <c r="I33" s="187"/>
      <c r="J33" s="187"/>
      <c r="K33" s="187"/>
      <c r="L33" s="187"/>
      <c r="M33" s="187"/>
      <c r="N33" s="187"/>
      <c r="O33" s="190"/>
      <c r="P33" s="186">
        <v>0.05</v>
      </c>
      <c r="Q33" s="190"/>
      <c r="R33" s="187"/>
      <c r="S33" s="187"/>
      <c r="T33" s="187"/>
      <c r="U33" s="187"/>
      <c r="V33" s="187"/>
      <c r="W33" s="187"/>
      <c r="X33" s="184" t="str">
        <f t="shared" si="0"/>
        <v>Tamil Nadu</v>
      </c>
      <c r="Y33" s="11">
        <f>IFERROR(INDEX('Petroleum Products Consumption'!$F$5:$F$40,MATCH('Tax Rates'!A33,'Petroleum Products Consumption'!$A$5:$A$40,0),1),0)</f>
        <v>0</v>
      </c>
      <c r="Z33" s="130">
        <f>SUMIFS('NG Sales'!$H$6:$H$74,'NG Sales'!$I$6:$I$74,'Tax Rates'!A33,'NG Sales'!$A$6:$A$74,"Net Production (sales)")</f>
        <v>1178.73</v>
      </c>
    </row>
    <row r="34" spans="1:26" x14ac:dyDescent="0.45">
      <c r="A34" s="184" t="s">
        <v>962</v>
      </c>
      <c r="B34" s="185">
        <v>0.05</v>
      </c>
      <c r="C34" s="186">
        <v>0.14499999999999999</v>
      </c>
      <c r="D34" s="290"/>
      <c r="E34" s="291"/>
      <c r="F34" s="290"/>
      <c r="G34" s="291"/>
      <c r="H34" s="185"/>
      <c r="I34" s="187"/>
      <c r="J34" s="187"/>
      <c r="K34" s="187"/>
      <c r="L34" s="187"/>
      <c r="M34" s="187"/>
      <c r="N34" s="189"/>
      <c r="O34" s="190"/>
      <c r="P34" s="186">
        <v>0</v>
      </c>
      <c r="Q34" s="190"/>
      <c r="R34" s="187"/>
      <c r="S34" s="187"/>
      <c r="T34" s="187"/>
      <c r="U34" s="187"/>
      <c r="V34" s="187"/>
      <c r="W34" s="190"/>
      <c r="X34" s="184" t="str">
        <f t="shared" si="0"/>
        <v>Telangana</v>
      </c>
      <c r="Y34" s="11">
        <f>IFERROR(INDEX('Petroleum Products Consumption'!$F$5:$F$40,MATCH('Tax Rates'!A34,'Petroleum Products Consumption'!$A$5:$A$40,0),1),0)</f>
        <v>312</v>
      </c>
      <c r="Z34" s="11">
        <f>SUMIFS('NG Sales'!$H$6:$H$74,'NG Sales'!$I$6:$I$74,'Tax Rates'!A34,'NG Sales'!$A$6:$A$74,"Net Production (sales)")</f>
        <v>0</v>
      </c>
    </row>
    <row r="35" spans="1:26" x14ac:dyDescent="0.45">
      <c r="A35" s="184" t="s">
        <v>963</v>
      </c>
      <c r="B35" s="185">
        <v>0.05</v>
      </c>
      <c r="C35" s="186">
        <v>0.14499999999999999</v>
      </c>
      <c r="D35" s="290"/>
      <c r="E35" s="291"/>
      <c r="F35" s="290"/>
      <c r="G35" s="291"/>
      <c r="H35" s="185"/>
      <c r="I35" s="187"/>
      <c r="J35" s="187"/>
      <c r="K35" s="187"/>
      <c r="L35" s="191"/>
      <c r="M35" s="187"/>
      <c r="N35" s="187"/>
      <c r="O35" s="190"/>
      <c r="P35" s="186">
        <v>0</v>
      </c>
      <c r="Q35" s="191"/>
      <c r="R35" s="187"/>
      <c r="S35" s="187"/>
      <c r="T35" s="187"/>
      <c r="U35" s="187"/>
      <c r="V35" s="187"/>
      <c r="W35" s="190"/>
      <c r="X35" s="184" t="str">
        <f t="shared" si="0"/>
        <v>Tripura</v>
      </c>
      <c r="Y35" s="11">
        <f>IFERROR(INDEX('Petroleum Products Consumption'!$F$5:$F$40,MATCH('Tax Rates'!A35,'Petroleum Products Consumption'!$A$5:$A$40,0),1),0)</f>
        <v>4</v>
      </c>
      <c r="Z35" s="130">
        <f>SUMIFS('NG Sales'!$H$6:$H$74,'NG Sales'!$I$6:$I$74,'Tax Rates'!A35,'NG Sales'!$A$6:$A$74,"Net Production (sales)")</f>
        <v>1437.16</v>
      </c>
    </row>
    <row r="36" spans="1:26" x14ac:dyDescent="0.45">
      <c r="A36" s="184" t="s">
        <v>964</v>
      </c>
      <c r="B36" s="185">
        <v>0.04</v>
      </c>
      <c r="C36" s="194">
        <v>0.21</v>
      </c>
      <c r="D36" s="302"/>
      <c r="E36" s="303"/>
      <c r="F36" s="304"/>
      <c r="G36" s="305"/>
      <c r="H36" s="185"/>
      <c r="I36" s="187"/>
      <c r="J36" s="189"/>
      <c r="K36" s="189"/>
      <c r="L36" s="189"/>
      <c r="M36" s="189"/>
      <c r="N36" s="187"/>
      <c r="O36" s="190"/>
      <c r="P36" s="195">
        <v>0.21</v>
      </c>
      <c r="Q36" s="190"/>
      <c r="R36" s="187"/>
      <c r="S36" s="191"/>
      <c r="T36" s="189"/>
      <c r="U36" s="187"/>
      <c r="V36" s="191"/>
      <c r="W36" s="192"/>
      <c r="X36" s="184" t="str">
        <f t="shared" si="0"/>
        <v>Uttar Pradesh</v>
      </c>
      <c r="Y36" s="11">
        <f>IFERROR(INDEX('Petroleum Products Consumption'!$F$5:$F$40,MATCH('Tax Rates'!A36,'Petroleum Products Consumption'!$A$5:$A$40,0),1),0)</f>
        <v>190</v>
      </c>
      <c r="Z36" s="11">
        <f>SUMIFS('NG Sales'!$H$6:$H$74,'NG Sales'!$I$6:$I$74,'Tax Rates'!A36,'NG Sales'!$A$6:$A$74,"Net Production (sales)")</f>
        <v>0</v>
      </c>
    </row>
    <row r="37" spans="1:26" x14ac:dyDescent="0.45">
      <c r="A37" s="184" t="s">
        <v>965</v>
      </c>
      <c r="B37" s="185">
        <v>0.05</v>
      </c>
      <c r="C37" s="195">
        <v>0.2</v>
      </c>
      <c r="D37" s="302"/>
      <c r="E37" s="303"/>
      <c r="F37" s="302"/>
      <c r="G37" s="303"/>
      <c r="H37" s="185"/>
      <c r="I37" s="187"/>
      <c r="J37" s="187"/>
      <c r="K37" s="188"/>
      <c r="L37" s="187"/>
      <c r="M37" s="187"/>
      <c r="N37" s="187"/>
      <c r="O37" s="190"/>
      <c r="P37" s="186">
        <v>0.2</v>
      </c>
      <c r="Q37" s="190"/>
      <c r="R37" s="187"/>
      <c r="S37" s="187"/>
      <c r="T37" s="187"/>
      <c r="U37" s="187"/>
      <c r="V37" s="190"/>
      <c r="W37" s="190"/>
      <c r="X37" s="184" t="str">
        <f t="shared" si="0"/>
        <v>Uttarakhand</v>
      </c>
      <c r="Y37" s="11">
        <f>IFERROR(INDEX('Petroleum Products Consumption'!$F$5:$F$40,MATCH('Tax Rates'!A37,'Petroleum Products Consumption'!$A$5:$A$40,0),1),0)</f>
        <v>9</v>
      </c>
      <c r="Z37" s="11">
        <f>SUMIFS('NG Sales'!$H$6:$H$74,'NG Sales'!$I$6:$I$74,'Tax Rates'!A37,'NG Sales'!$A$6:$A$74,"Net Production (sales)")</f>
        <v>0</v>
      </c>
    </row>
    <row r="38" spans="1:26" x14ac:dyDescent="0.45">
      <c r="A38" s="184" t="s">
        <v>966</v>
      </c>
      <c r="B38" s="185">
        <v>0.05</v>
      </c>
      <c r="C38" s="186">
        <v>0.05</v>
      </c>
      <c r="D38" s="302"/>
      <c r="E38" s="303"/>
      <c r="F38" s="302"/>
      <c r="G38" s="303"/>
      <c r="H38" s="185"/>
      <c r="I38" s="187"/>
      <c r="J38" s="189"/>
      <c r="K38" s="187"/>
      <c r="L38" s="187"/>
      <c r="M38" s="187"/>
      <c r="N38" s="187"/>
      <c r="O38" s="190"/>
      <c r="P38" s="195">
        <v>0</v>
      </c>
      <c r="Q38" s="191"/>
      <c r="R38" s="190"/>
      <c r="S38" s="190"/>
      <c r="T38" s="191"/>
      <c r="U38" s="187"/>
      <c r="V38" s="187"/>
      <c r="W38" s="190"/>
      <c r="X38" s="184" t="str">
        <f t="shared" si="0"/>
        <v>West Bengal</v>
      </c>
      <c r="Y38" s="11">
        <f>IFERROR(INDEX('Petroleum Products Consumption'!$F$5:$F$40,MATCH('Tax Rates'!A38,'Petroleum Products Consumption'!$A$5:$A$40,0),1),0)</f>
        <v>342</v>
      </c>
      <c r="Z38" s="130">
        <f>SUMIFS('NG Sales'!$H$6:$H$74,'NG Sales'!$I$6:$I$74,'Tax Rates'!A38,'NG Sales'!$A$6:$A$74,"Net Production (sales)")</f>
        <v>296</v>
      </c>
    </row>
    <row r="39" spans="1:26" ht="18.75" x14ac:dyDescent="0.45">
      <c r="A39" s="199" t="s">
        <v>967</v>
      </c>
      <c r="B39" s="200">
        <v>0.06</v>
      </c>
      <c r="C39" s="201">
        <v>0.1</v>
      </c>
      <c r="P39" s="201">
        <v>0</v>
      </c>
      <c r="X39" s="184" t="str">
        <f t="shared" si="0"/>
        <v>Andaman &amp; Nicobar Islands</v>
      </c>
      <c r="Y39" s="11">
        <f>IFERROR(INDEX('Petroleum Products Consumption'!$F$5:$F$40,MATCH('Tax Rates'!A39,'Petroleum Products Consumption'!$A$5:$A$40,0),1),0)</f>
        <v>0</v>
      </c>
      <c r="Z39" s="11">
        <f>SUMIFS('NG Sales'!$H$6:$H$74,'NG Sales'!$I$6:$I$74,'Tax Rates'!A39,'NG Sales'!$A$6:$A$74,"Net Production (sales)")</f>
        <v>0</v>
      </c>
    </row>
    <row r="41" spans="1:26" x14ac:dyDescent="0.45">
      <c r="A41" s="92" t="s">
        <v>968</v>
      </c>
    </row>
    <row r="42" spans="1:26" x14ac:dyDescent="0.45">
      <c r="A42" s="92" t="s">
        <v>969</v>
      </c>
    </row>
  </sheetData>
  <mergeCells count="58">
    <mergeCell ref="D38:E38"/>
    <mergeCell ref="F38:G38"/>
    <mergeCell ref="D35:E35"/>
    <mergeCell ref="F35:G35"/>
    <mergeCell ref="D36:E36"/>
    <mergeCell ref="F36:G36"/>
    <mergeCell ref="D37:E37"/>
    <mergeCell ref="F37:G37"/>
    <mergeCell ref="D32:E32"/>
    <mergeCell ref="F32:G32"/>
    <mergeCell ref="D33:E33"/>
    <mergeCell ref="F33:G33"/>
    <mergeCell ref="D34:E34"/>
    <mergeCell ref="F34:G34"/>
    <mergeCell ref="D28:E28"/>
    <mergeCell ref="D29:E29"/>
    <mergeCell ref="D30:E30"/>
    <mergeCell ref="F30:G30"/>
    <mergeCell ref="D31:E31"/>
    <mergeCell ref="F31:G31"/>
    <mergeCell ref="D27:E27"/>
    <mergeCell ref="F27:G27"/>
    <mergeCell ref="D21:E21"/>
    <mergeCell ref="F21:G21"/>
    <mergeCell ref="D22:E22"/>
    <mergeCell ref="F22:G22"/>
    <mergeCell ref="D23:E23"/>
    <mergeCell ref="F23:G23"/>
    <mergeCell ref="F24:G24"/>
    <mergeCell ref="D25:E25"/>
    <mergeCell ref="F25:G25"/>
    <mergeCell ref="D26:E26"/>
    <mergeCell ref="F26:G26"/>
    <mergeCell ref="D17:E17"/>
    <mergeCell ref="F17:G17"/>
    <mergeCell ref="D18:E18"/>
    <mergeCell ref="F18:G18"/>
    <mergeCell ref="D20:E20"/>
    <mergeCell ref="F20:G20"/>
    <mergeCell ref="D13:E13"/>
    <mergeCell ref="F13:G13"/>
    <mergeCell ref="D14:E14"/>
    <mergeCell ref="F14:G14"/>
    <mergeCell ref="D16:E16"/>
    <mergeCell ref="F16:G16"/>
    <mergeCell ref="D9:E9"/>
    <mergeCell ref="F9:G9"/>
    <mergeCell ref="D10:E10"/>
    <mergeCell ref="F10:G10"/>
    <mergeCell ref="D11:E11"/>
    <mergeCell ref="F11:G11"/>
    <mergeCell ref="D7:E7"/>
    <mergeCell ref="F7:G7"/>
    <mergeCell ref="A1:H1"/>
    <mergeCell ref="A2:H2"/>
    <mergeCell ref="A3:H3"/>
    <mergeCell ref="D6:E6"/>
    <mergeCell ref="F6:G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>
      <selection activeCell="D28" sqref="D28"/>
    </sheetView>
  </sheetViews>
  <sheetFormatPr defaultColWidth="9.1328125" defaultRowHeight="14.25" x14ac:dyDescent="0.45"/>
  <cols>
    <col min="1" max="1" width="41.3984375" style="1" customWidth="1"/>
    <col min="2" max="3" width="9.13281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Prices'!B38*(1-INDEX(Tax_share,MATCH('Total Fuel Prices'!$A$36,tax_fuel_labels,0),MATCH(B$1,'Tax_Share of Price'!$B$1:$AI$1,0)))</f>
        <v>0</v>
      </c>
      <c r="C2" s="35">
        <f>'Total Fuel Prices'!C38*(1-INDEX(Tax_share,MATCH('Total Fuel Prices'!$A$36,tax_fuel_labels,0),MATCH(C$1,'Tax_Share of Price'!$B$1:$AI$1,0)))</f>
        <v>0</v>
      </c>
      <c r="D2" s="35">
        <f>'Total Fuel Prices'!D38*(1-INDEX(Tax_share,MATCH('Total Fuel Prices'!$A$36,tax_fuel_labels,0),MATCH(D$1,'Tax_Share of Price'!$B$1:$AI$1,0)))</f>
        <v>0</v>
      </c>
      <c r="E2" s="35">
        <f>'Total Fuel Prices'!E38*(1-INDEX(Tax_share,MATCH('Total Fuel Prices'!$A$36,tax_fuel_labels,0),MATCH(E$1,'Tax_Share of Price'!$B$1:$AI$1,0)))</f>
        <v>0</v>
      </c>
      <c r="F2" s="35">
        <f>'Total Fuel Prices'!F38*(1-INDEX(Tax_share,MATCH('Total Fuel Prices'!$A$36,tax_fuel_labels,0),MATCH(F$1,'Tax_Share of Price'!$B$1:$AI$1,0)))</f>
        <v>0</v>
      </c>
      <c r="G2" s="35">
        <f>'Total Fuel Prices'!G38*(1-INDEX(Tax_share,MATCH('Total Fuel Prices'!$A$36,tax_fuel_labels,0),MATCH(G$1,'Tax_Share of Price'!$B$1:$AI$1,0)))</f>
        <v>0</v>
      </c>
      <c r="H2" s="35">
        <f>'Total Fuel Prices'!H38*(1-INDEX(Tax_share,MATCH('Total Fuel Prices'!$A$36,tax_fuel_labels,0),MATCH(H$1,'Tax_Share of Price'!$B$1:$AI$1,0)))</f>
        <v>0</v>
      </c>
      <c r="I2" s="35">
        <f>'Total Fuel Prices'!I38*(1-INDEX(Tax_share,MATCH('Total Fuel Prices'!$A$36,tax_fuel_labels,0),MATCH(I$1,'Tax_Share of Price'!$B$1:$AI$1,0)))</f>
        <v>0</v>
      </c>
      <c r="J2" s="35">
        <f>'Total Fuel Prices'!J38*(1-INDEX(Tax_share,MATCH('Total Fuel Prices'!$A$36,tax_fuel_labels,0),MATCH(J$1,'Tax_Share of Price'!$B$1:$AI$1,0)))</f>
        <v>0</v>
      </c>
      <c r="K2" s="35">
        <f>'Total Fuel Prices'!K38*(1-INDEX(Tax_share,MATCH('Total Fuel Prices'!$A$36,tax_fuel_labels,0),MATCH(K$1,'Tax_Share of Price'!$B$1:$AI$1,0)))</f>
        <v>0</v>
      </c>
      <c r="L2" s="35">
        <f>'Total Fuel Prices'!L38*(1-INDEX(Tax_share,MATCH('Total Fuel Prices'!$A$36,tax_fuel_labels,0),MATCH(L$1,'Tax_Share of Price'!$B$1:$AI$1,0)))</f>
        <v>0</v>
      </c>
      <c r="M2" s="35">
        <f>'Total Fuel Prices'!M38*(1-INDEX(Tax_share,MATCH('Total Fuel Prices'!$A$36,tax_fuel_labels,0),MATCH(M$1,'Tax_Share of Price'!$B$1:$AI$1,0)))</f>
        <v>0</v>
      </c>
      <c r="N2" s="35">
        <f>'Total Fuel Prices'!N38*(1-INDEX(Tax_share,MATCH('Total Fuel Prices'!$A$36,tax_fuel_labels,0),MATCH(N$1,'Tax_Share of Price'!$B$1:$AI$1,0)))</f>
        <v>0</v>
      </c>
      <c r="O2" s="35">
        <f>'Total Fuel Prices'!O38*(1-INDEX(Tax_share,MATCH('Total Fuel Prices'!$A$36,tax_fuel_labels,0),MATCH(O$1,'Tax_Share of Price'!$B$1:$AI$1,0)))</f>
        <v>0</v>
      </c>
      <c r="P2" s="35">
        <f>'Total Fuel Prices'!P38*(1-INDEX(Tax_share,MATCH('Total Fuel Prices'!$A$36,tax_fuel_labels,0),MATCH(P$1,'Tax_Share of Price'!$B$1:$AI$1,0)))</f>
        <v>0</v>
      </c>
      <c r="Q2" s="35">
        <f>'Total Fuel Prices'!Q38*(1-INDEX(Tax_share,MATCH('Total Fuel Prices'!$A$36,tax_fuel_labels,0),MATCH(Q$1,'Tax_Share of Price'!$B$1:$AI$1,0)))</f>
        <v>0</v>
      </c>
      <c r="R2" s="35">
        <f>'Total Fuel Prices'!R38*(1-INDEX(Tax_share,MATCH('Total Fuel Prices'!$A$36,tax_fuel_labels,0),MATCH(R$1,'Tax_Share of Price'!$B$1:$AI$1,0)))</f>
        <v>0</v>
      </c>
      <c r="S2" s="35">
        <f>'Total Fuel Prices'!S38*(1-INDEX(Tax_share,MATCH('Total Fuel Prices'!$A$36,tax_fuel_labels,0),MATCH(S$1,'Tax_Share of Price'!$B$1:$AI$1,0)))</f>
        <v>0</v>
      </c>
      <c r="T2" s="35">
        <f>'Total Fuel Prices'!T38*(1-INDEX(Tax_share,MATCH('Total Fuel Prices'!$A$36,tax_fuel_labels,0),MATCH(T$1,'Tax_Share of Price'!$B$1:$AI$1,0)))</f>
        <v>0</v>
      </c>
      <c r="U2" s="35">
        <f>'Total Fuel Prices'!U38*(1-INDEX(Tax_share,MATCH('Total Fuel Prices'!$A$36,tax_fuel_labels,0),MATCH(U$1,'Tax_Share of Price'!$B$1:$AI$1,0)))</f>
        <v>0</v>
      </c>
      <c r="V2" s="35">
        <f>'Total Fuel Prices'!V38*(1-INDEX(Tax_share,MATCH('Total Fuel Prices'!$A$36,tax_fuel_labels,0),MATCH(V$1,'Tax_Share of Price'!$B$1:$AI$1,0)))</f>
        <v>0</v>
      </c>
      <c r="W2" s="35">
        <f>'Total Fuel Prices'!W38*(1-INDEX(Tax_share,MATCH('Total Fuel Prices'!$A$36,tax_fuel_labels,0),MATCH(W$1,'Tax_Share of Price'!$B$1:$AI$1,0)))</f>
        <v>0</v>
      </c>
      <c r="X2" s="35">
        <f>'Total Fuel Prices'!X38*(1-INDEX(Tax_share,MATCH('Total Fuel Prices'!$A$36,tax_fuel_labels,0),MATCH(X$1,'Tax_Share of Price'!$B$1:$AI$1,0)))</f>
        <v>0</v>
      </c>
      <c r="Y2" s="35">
        <f>'Total Fuel Prices'!Y38*(1-INDEX(Tax_share,MATCH('Total Fuel Prices'!$A$36,tax_fuel_labels,0),MATCH(Y$1,'Tax_Share of Price'!$B$1:$AI$1,0)))</f>
        <v>0</v>
      </c>
      <c r="Z2" s="35">
        <f>'Total Fuel Prices'!Z38*(1-INDEX(Tax_share,MATCH('Total Fuel Prices'!$A$36,tax_fuel_labels,0),MATCH(Z$1,'Tax_Share of Price'!$B$1:$AI$1,0)))</f>
        <v>0</v>
      </c>
      <c r="AA2" s="35">
        <f>'Total Fuel Prices'!AA38*(1-INDEX(Tax_share,MATCH('Total Fuel Prices'!$A$36,tax_fuel_labels,0),MATCH(AA$1,'Tax_Share of Price'!$B$1:$AI$1,0)))</f>
        <v>0</v>
      </c>
      <c r="AB2" s="35">
        <f>'Total Fuel Prices'!AB38*(1-INDEX(Tax_share,MATCH('Total Fuel Prices'!$A$36,tax_fuel_labels,0),MATCH(AB$1,'Tax_Share of Price'!$B$1:$AI$1,0)))</f>
        <v>0</v>
      </c>
      <c r="AC2" s="35">
        <f>'Total Fuel Prices'!AC38*(1-INDEX(Tax_share,MATCH('Total Fuel Prices'!$A$36,tax_fuel_labels,0),MATCH(AC$1,'Tax_Share of Price'!$B$1:$AI$1,0)))</f>
        <v>0</v>
      </c>
      <c r="AD2" s="35">
        <f>'Total Fuel Prices'!AD38*(1-INDEX(Tax_share,MATCH('Total Fuel Prices'!$A$36,tax_fuel_labels,0),MATCH(AD$1,'Tax_Share of Price'!$B$1:$AI$1,0)))</f>
        <v>0</v>
      </c>
      <c r="AE2" s="35">
        <f>'Total Fuel Prices'!AE38*(1-INDEX(Tax_share,MATCH('Total Fuel Prices'!$A$36,tax_fuel_labels,0),MATCH(AE$1,'Tax_Share of Price'!$B$1:$AI$1,0)))</f>
        <v>0</v>
      </c>
      <c r="AF2" s="35">
        <f>'Total Fuel Prices'!AF38*(1-INDEX(Tax_share,MATCH('Total Fuel Prices'!$A$36,tax_fuel_labels,0),MATCH(AF$1,'Tax_Share of Price'!$B$1:$AI$1,0)))</f>
        <v>0</v>
      </c>
      <c r="AG2" s="35">
        <f>'Total Fuel Prices'!AG38*(1-INDEX(Tax_share,MATCH('Total Fuel Prices'!$A$36,tax_fuel_labels,0),MATCH(AG$1,'Tax_Share of Price'!$B$1:$AI$1,0)))</f>
        <v>0</v>
      </c>
      <c r="AH2" s="35">
        <f>'Total Fuel Prices'!AH38*(1-INDEX(Tax_share,MATCH('Total Fuel Prices'!$A$36,tax_fuel_labels,0),MATCH(AH$1,'Tax_Share of Price'!$B$1:$AI$1,0)))</f>
        <v>0</v>
      </c>
      <c r="AI2" s="35">
        <f>'Total Fuel Prices'!AI38*(1-INDEX(Tax_share,MATCH('Total Fuel Prices'!$A$36,tax_fuel_labels,0),MATCH(AI$1,'Tax_Share of Price'!$B$1:$AI$1,0)))</f>
        <v>0</v>
      </c>
      <c r="AJ2" s="11"/>
      <c r="AK2" s="11"/>
    </row>
    <row r="3" spans="1:37" x14ac:dyDescent="0.45">
      <c r="A3" s="2" t="s">
        <v>271</v>
      </c>
      <c r="B3" s="35">
        <f>'Total Fuel Prices'!B39*(1-INDEX(Tax_share,MATCH('Total Fuel Prices'!$A$36,tax_fuel_labels,0),MATCH(B$1,'Tax_Share of Price'!$B$1:$AI$1,0)))</f>
        <v>7.4000000000000001E-7</v>
      </c>
      <c r="C3" s="35">
        <f>'Total Fuel Prices'!C39*(1-INDEX(Tax_share,MATCH('Total Fuel Prices'!$A$36,tax_fuel_labels,0),MATCH(C$1,'Tax_Share of Price'!$B$1:$AI$1,0)))</f>
        <v>7.4000000000000001E-7</v>
      </c>
      <c r="D3" s="35">
        <f>'Total Fuel Prices'!D39*(1-INDEX(Tax_share,MATCH('Total Fuel Prices'!$A$36,tax_fuel_labels,0),MATCH(D$1,'Tax_Share of Price'!$B$1:$AI$1,0)))</f>
        <v>7.4000000000000001E-7</v>
      </c>
      <c r="E3" s="35">
        <f>'Total Fuel Prices'!E39*(1-INDEX(Tax_share,MATCH('Total Fuel Prices'!$A$36,tax_fuel_labels,0),MATCH(E$1,'Tax_Share of Price'!$B$1:$AI$1,0)))</f>
        <v>7.4000000000000001E-7</v>
      </c>
      <c r="F3" s="35">
        <f>'Total Fuel Prices'!F39*(1-INDEX(Tax_share,MATCH('Total Fuel Prices'!$A$36,tax_fuel_labels,0),MATCH(F$1,'Tax_Share of Price'!$B$1:$AI$1,0)))</f>
        <v>7.4000000000000001E-7</v>
      </c>
      <c r="G3" s="35">
        <f>'Total Fuel Prices'!G39*(1-INDEX(Tax_share,MATCH('Total Fuel Prices'!$A$36,tax_fuel_labels,0),MATCH(G$1,'Tax_Share of Price'!$B$1:$AI$1,0)))</f>
        <v>7.4000000000000001E-7</v>
      </c>
      <c r="H3" s="35">
        <f>'Total Fuel Prices'!H39*(1-INDEX(Tax_share,MATCH('Total Fuel Prices'!$A$36,tax_fuel_labels,0),MATCH(H$1,'Tax_Share of Price'!$B$1:$AI$1,0)))</f>
        <v>7.4000000000000001E-7</v>
      </c>
      <c r="I3" s="35">
        <f>'Total Fuel Prices'!I39*(1-INDEX(Tax_share,MATCH('Total Fuel Prices'!$A$36,tax_fuel_labels,0),MATCH(I$1,'Tax_Share of Price'!$B$1:$AI$1,0)))</f>
        <v>7.4000000000000001E-7</v>
      </c>
      <c r="J3" s="35">
        <f>'Total Fuel Prices'!J39*(1-INDEX(Tax_share,MATCH('Total Fuel Prices'!$A$36,tax_fuel_labels,0),MATCH(J$1,'Tax_Share of Price'!$B$1:$AI$1,0)))</f>
        <v>7.5088235294117644E-7</v>
      </c>
      <c r="K3" s="35">
        <f>'Total Fuel Prices'!K39*(1-INDEX(Tax_share,MATCH('Total Fuel Prices'!$A$36,tax_fuel_labels,0),MATCH(K$1,'Tax_Share of Price'!$B$1:$AI$1,0)))</f>
        <v>7.5088235294117644E-7</v>
      </c>
      <c r="L3" s="35">
        <f>'Total Fuel Prices'!L39*(1-INDEX(Tax_share,MATCH('Total Fuel Prices'!$A$36,tax_fuel_labels,0),MATCH(L$1,'Tax_Share of Price'!$B$1:$AI$1,0)))</f>
        <v>7.5088235294117644E-7</v>
      </c>
      <c r="M3" s="35">
        <f>'Total Fuel Prices'!M39*(1-INDEX(Tax_share,MATCH('Total Fuel Prices'!$A$36,tax_fuel_labels,0),MATCH(M$1,'Tax_Share of Price'!$B$1:$AI$1,0)))</f>
        <v>7.5088235294117644E-7</v>
      </c>
      <c r="N3" s="35">
        <f>'Total Fuel Prices'!N39*(1-INDEX(Tax_share,MATCH('Total Fuel Prices'!$A$36,tax_fuel_labels,0),MATCH(N$1,'Tax_Share of Price'!$B$1:$AI$1,0)))</f>
        <v>7.5088235294117644E-7</v>
      </c>
      <c r="O3" s="35">
        <f>'Total Fuel Prices'!O39*(1-INDEX(Tax_share,MATCH('Total Fuel Prices'!$A$36,tax_fuel_labels,0),MATCH(O$1,'Tax_Share of Price'!$B$1:$AI$1,0)))</f>
        <v>7.5088235294117644E-7</v>
      </c>
      <c r="P3" s="35">
        <f>'Total Fuel Prices'!P39*(1-INDEX(Tax_share,MATCH('Total Fuel Prices'!$A$36,tax_fuel_labels,0),MATCH(P$1,'Tax_Share of Price'!$B$1:$AI$1,0)))</f>
        <v>7.5088235294117644E-7</v>
      </c>
      <c r="Q3" s="35">
        <f>'Total Fuel Prices'!Q39*(1-INDEX(Tax_share,MATCH('Total Fuel Prices'!$A$36,tax_fuel_labels,0),MATCH(Q$1,'Tax_Share of Price'!$B$1:$AI$1,0)))</f>
        <v>7.6176470588235288E-7</v>
      </c>
      <c r="R3" s="35">
        <f>'Total Fuel Prices'!R39*(1-INDEX(Tax_share,MATCH('Total Fuel Prices'!$A$36,tax_fuel_labels,0),MATCH(R$1,'Tax_Share of Price'!$B$1:$AI$1,0)))</f>
        <v>7.6176470588235288E-7</v>
      </c>
      <c r="S3" s="35">
        <f>'Total Fuel Prices'!S39*(1-INDEX(Tax_share,MATCH('Total Fuel Prices'!$A$36,tax_fuel_labels,0),MATCH(S$1,'Tax_Share of Price'!$B$1:$AI$1,0)))</f>
        <v>7.6176470588235288E-7</v>
      </c>
      <c r="T3" s="35">
        <f>'Total Fuel Prices'!T39*(1-INDEX(Tax_share,MATCH('Total Fuel Prices'!$A$36,tax_fuel_labels,0),MATCH(T$1,'Tax_Share of Price'!$B$1:$AI$1,0)))</f>
        <v>7.6176470588235288E-7</v>
      </c>
      <c r="U3" s="35">
        <f>'Total Fuel Prices'!U39*(1-INDEX(Tax_share,MATCH('Total Fuel Prices'!$A$36,tax_fuel_labels,0),MATCH(U$1,'Tax_Share of Price'!$B$1:$AI$1,0)))</f>
        <v>7.6176470588235288E-7</v>
      </c>
      <c r="V3" s="35">
        <f>'Total Fuel Prices'!V39*(1-INDEX(Tax_share,MATCH('Total Fuel Prices'!$A$36,tax_fuel_labels,0),MATCH(V$1,'Tax_Share of Price'!$B$1:$AI$1,0)))</f>
        <v>7.6176470588235288E-7</v>
      </c>
      <c r="W3" s="35">
        <f>'Total Fuel Prices'!W39*(1-INDEX(Tax_share,MATCH('Total Fuel Prices'!$A$36,tax_fuel_labels,0),MATCH(W$1,'Tax_Share of Price'!$B$1:$AI$1,0)))</f>
        <v>7.7264705882352931E-7</v>
      </c>
      <c r="X3" s="35">
        <f>'Total Fuel Prices'!X39*(1-INDEX(Tax_share,MATCH('Total Fuel Prices'!$A$36,tax_fuel_labels,0),MATCH(X$1,'Tax_Share of Price'!$B$1:$AI$1,0)))</f>
        <v>7.7264705882352931E-7</v>
      </c>
      <c r="Y3" s="35">
        <f>'Total Fuel Prices'!Y39*(1-INDEX(Tax_share,MATCH('Total Fuel Prices'!$A$36,tax_fuel_labels,0),MATCH(Y$1,'Tax_Share of Price'!$B$1:$AI$1,0)))</f>
        <v>7.7264705882352931E-7</v>
      </c>
      <c r="Z3" s="35">
        <f>'Total Fuel Prices'!Z39*(1-INDEX(Tax_share,MATCH('Total Fuel Prices'!$A$36,tax_fuel_labels,0),MATCH(Z$1,'Tax_Share of Price'!$B$1:$AI$1,0)))</f>
        <v>7.7264705882352931E-7</v>
      </c>
      <c r="AA3" s="35">
        <f>'Total Fuel Prices'!AA39*(1-INDEX(Tax_share,MATCH('Total Fuel Prices'!$A$36,tax_fuel_labels,0),MATCH(AA$1,'Tax_Share of Price'!$B$1:$AI$1,0)))</f>
        <v>7.7264705882352931E-7</v>
      </c>
      <c r="AB3" s="35">
        <f>'Total Fuel Prices'!AB39*(1-INDEX(Tax_share,MATCH('Total Fuel Prices'!$A$36,tax_fuel_labels,0),MATCH(AB$1,'Tax_Share of Price'!$B$1:$AI$1,0)))</f>
        <v>7.8352941176470575E-7</v>
      </c>
      <c r="AC3" s="35">
        <f>'Total Fuel Prices'!AC39*(1-INDEX(Tax_share,MATCH('Total Fuel Prices'!$A$36,tax_fuel_labels,0),MATCH(AC$1,'Tax_Share of Price'!$B$1:$AI$1,0)))</f>
        <v>7.8352941176470575E-7</v>
      </c>
      <c r="AD3" s="35">
        <f>'Total Fuel Prices'!AD39*(1-INDEX(Tax_share,MATCH('Total Fuel Prices'!$A$36,tax_fuel_labels,0),MATCH(AD$1,'Tax_Share of Price'!$B$1:$AI$1,0)))</f>
        <v>7.8352941176470575E-7</v>
      </c>
      <c r="AE3" s="35">
        <f>'Total Fuel Prices'!AE39*(1-INDEX(Tax_share,MATCH('Total Fuel Prices'!$A$36,tax_fuel_labels,0),MATCH(AE$1,'Tax_Share of Price'!$B$1:$AI$1,0)))</f>
        <v>7.8352941176470575E-7</v>
      </c>
      <c r="AF3" s="35">
        <f>'Total Fuel Prices'!AF39*(1-INDEX(Tax_share,MATCH('Total Fuel Prices'!$A$36,tax_fuel_labels,0),MATCH(AF$1,'Tax_Share of Price'!$B$1:$AI$1,0)))</f>
        <v>7.8352941176470575E-7</v>
      </c>
      <c r="AG3" s="35">
        <f>'Total Fuel Prices'!AG39*(1-INDEX(Tax_share,MATCH('Total Fuel Prices'!$A$36,tax_fuel_labels,0),MATCH(AG$1,'Tax_Share of Price'!$B$1:$AI$1,0)))</f>
        <v>7.9441176470588229E-7</v>
      </c>
      <c r="AH3" s="35">
        <f>'Total Fuel Prices'!AH39*(1-INDEX(Tax_share,MATCH('Total Fuel Prices'!$A$36,tax_fuel_labels,0),MATCH(AH$1,'Tax_Share of Price'!$B$1:$AI$1,0)))</f>
        <v>7.9441176470588229E-7</v>
      </c>
      <c r="AI3" s="35">
        <f>'Total Fuel Prices'!AI39*(1-INDEX(Tax_share,MATCH('Total Fuel Prices'!$A$36,tax_fuel_labels,0),MATCH(AI$1,'Tax_Share of Price'!$B$1:$AI$1,0)))</f>
        <v>7.9441176470588229E-7</v>
      </c>
      <c r="AJ3" s="9"/>
      <c r="AK3" s="9"/>
    </row>
    <row r="4" spans="1:37" x14ac:dyDescent="0.45">
      <c r="A4" s="2" t="s">
        <v>272</v>
      </c>
      <c r="B4" s="35">
        <f>'Total Fuel Prices'!B40*(1-INDEX(Tax_share,MATCH('Total Fuel Prices'!$A$36,tax_fuel_labels,0),MATCH(B$1,'Tax_Share of Price'!$B$1:$AI$1,0)))</f>
        <v>0</v>
      </c>
      <c r="C4" s="35">
        <f>'Total Fuel Prices'!C40*(1-INDEX(Tax_share,MATCH('Total Fuel Prices'!$A$36,tax_fuel_labels,0),MATCH(C$1,'Tax_Share of Price'!$B$1:$AI$1,0)))</f>
        <v>0</v>
      </c>
      <c r="D4" s="35">
        <f>'Total Fuel Prices'!D40*(1-INDEX(Tax_share,MATCH('Total Fuel Prices'!$A$36,tax_fuel_labels,0),MATCH(D$1,'Tax_Share of Price'!$B$1:$AI$1,0)))</f>
        <v>0</v>
      </c>
      <c r="E4" s="35">
        <f>'Total Fuel Prices'!E40*(1-INDEX(Tax_share,MATCH('Total Fuel Prices'!$A$36,tax_fuel_labels,0),MATCH(E$1,'Tax_Share of Price'!$B$1:$AI$1,0)))</f>
        <v>0</v>
      </c>
      <c r="F4" s="35">
        <f>'Total Fuel Prices'!F40*(1-INDEX(Tax_share,MATCH('Total Fuel Prices'!$A$36,tax_fuel_labels,0),MATCH(F$1,'Tax_Share of Price'!$B$1:$AI$1,0)))</f>
        <v>0</v>
      </c>
      <c r="G4" s="35">
        <f>'Total Fuel Prices'!G40*(1-INDEX(Tax_share,MATCH('Total Fuel Prices'!$A$36,tax_fuel_labels,0),MATCH(G$1,'Tax_Share of Price'!$B$1:$AI$1,0)))</f>
        <v>0</v>
      </c>
      <c r="H4" s="35">
        <f>'Total Fuel Prices'!H40*(1-INDEX(Tax_share,MATCH('Total Fuel Prices'!$A$36,tax_fuel_labels,0),MATCH(H$1,'Tax_Share of Price'!$B$1:$AI$1,0)))</f>
        <v>0</v>
      </c>
      <c r="I4" s="35">
        <f>'Total Fuel Prices'!I40*(1-INDEX(Tax_share,MATCH('Total Fuel Prices'!$A$36,tax_fuel_labels,0),MATCH(I$1,'Tax_Share of Price'!$B$1:$AI$1,0)))</f>
        <v>0</v>
      </c>
      <c r="J4" s="35">
        <f>'Total Fuel Prices'!J40*(1-INDEX(Tax_share,MATCH('Total Fuel Prices'!$A$36,tax_fuel_labels,0),MATCH(J$1,'Tax_Share of Price'!$B$1:$AI$1,0)))</f>
        <v>0</v>
      </c>
      <c r="K4" s="35">
        <f>'Total Fuel Prices'!K40*(1-INDEX(Tax_share,MATCH('Total Fuel Prices'!$A$36,tax_fuel_labels,0),MATCH(K$1,'Tax_Share of Price'!$B$1:$AI$1,0)))</f>
        <v>0</v>
      </c>
      <c r="L4" s="35">
        <f>'Total Fuel Prices'!L40*(1-INDEX(Tax_share,MATCH('Total Fuel Prices'!$A$36,tax_fuel_labels,0),MATCH(L$1,'Tax_Share of Price'!$B$1:$AI$1,0)))</f>
        <v>0</v>
      </c>
      <c r="M4" s="35">
        <f>'Total Fuel Prices'!M40*(1-INDEX(Tax_share,MATCH('Total Fuel Prices'!$A$36,tax_fuel_labels,0),MATCH(M$1,'Tax_Share of Price'!$B$1:$AI$1,0)))</f>
        <v>0</v>
      </c>
      <c r="N4" s="35">
        <f>'Total Fuel Prices'!N40*(1-INDEX(Tax_share,MATCH('Total Fuel Prices'!$A$36,tax_fuel_labels,0),MATCH(N$1,'Tax_Share of Price'!$B$1:$AI$1,0)))</f>
        <v>0</v>
      </c>
      <c r="O4" s="35">
        <f>'Total Fuel Prices'!O40*(1-INDEX(Tax_share,MATCH('Total Fuel Prices'!$A$36,tax_fuel_labels,0),MATCH(O$1,'Tax_Share of Price'!$B$1:$AI$1,0)))</f>
        <v>0</v>
      </c>
      <c r="P4" s="35">
        <f>'Total Fuel Prices'!P40*(1-INDEX(Tax_share,MATCH('Total Fuel Prices'!$A$36,tax_fuel_labels,0),MATCH(P$1,'Tax_Share of Price'!$B$1:$AI$1,0)))</f>
        <v>0</v>
      </c>
      <c r="Q4" s="35">
        <f>'Total Fuel Prices'!Q40*(1-INDEX(Tax_share,MATCH('Total Fuel Prices'!$A$36,tax_fuel_labels,0),MATCH(Q$1,'Tax_Share of Price'!$B$1:$AI$1,0)))</f>
        <v>0</v>
      </c>
      <c r="R4" s="35">
        <f>'Total Fuel Prices'!R40*(1-INDEX(Tax_share,MATCH('Total Fuel Prices'!$A$36,tax_fuel_labels,0),MATCH(R$1,'Tax_Share of Price'!$B$1:$AI$1,0)))</f>
        <v>0</v>
      </c>
      <c r="S4" s="35">
        <f>'Total Fuel Prices'!S40*(1-INDEX(Tax_share,MATCH('Total Fuel Prices'!$A$36,tax_fuel_labels,0),MATCH(S$1,'Tax_Share of Price'!$B$1:$AI$1,0)))</f>
        <v>0</v>
      </c>
      <c r="T4" s="35">
        <f>'Total Fuel Prices'!T40*(1-INDEX(Tax_share,MATCH('Total Fuel Prices'!$A$36,tax_fuel_labels,0),MATCH(T$1,'Tax_Share of Price'!$B$1:$AI$1,0)))</f>
        <v>0</v>
      </c>
      <c r="U4" s="35">
        <f>'Total Fuel Prices'!U40*(1-INDEX(Tax_share,MATCH('Total Fuel Prices'!$A$36,tax_fuel_labels,0),MATCH(U$1,'Tax_Share of Price'!$B$1:$AI$1,0)))</f>
        <v>0</v>
      </c>
      <c r="V4" s="35">
        <f>'Total Fuel Prices'!V40*(1-INDEX(Tax_share,MATCH('Total Fuel Prices'!$A$36,tax_fuel_labels,0),MATCH(V$1,'Tax_Share of Price'!$B$1:$AI$1,0)))</f>
        <v>0</v>
      </c>
      <c r="W4" s="35">
        <f>'Total Fuel Prices'!W40*(1-INDEX(Tax_share,MATCH('Total Fuel Prices'!$A$36,tax_fuel_labels,0),MATCH(W$1,'Tax_Share of Price'!$B$1:$AI$1,0)))</f>
        <v>0</v>
      </c>
      <c r="X4" s="35">
        <f>'Total Fuel Prices'!X40*(1-INDEX(Tax_share,MATCH('Total Fuel Prices'!$A$36,tax_fuel_labels,0),MATCH(X$1,'Tax_Share of Price'!$B$1:$AI$1,0)))</f>
        <v>0</v>
      </c>
      <c r="Y4" s="35">
        <f>'Total Fuel Prices'!Y40*(1-INDEX(Tax_share,MATCH('Total Fuel Prices'!$A$36,tax_fuel_labels,0),MATCH(Y$1,'Tax_Share of Price'!$B$1:$AI$1,0)))</f>
        <v>0</v>
      </c>
      <c r="Z4" s="35">
        <f>'Total Fuel Prices'!Z40*(1-INDEX(Tax_share,MATCH('Total Fuel Prices'!$A$36,tax_fuel_labels,0),MATCH(Z$1,'Tax_Share of Price'!$B$1:$AI$1,0)))</f>
        <v>0</v>
      </c>
      <c r="AA4" s="35">
        <f>'Total Fuel Prices'!AA40*(1-INDEX(Tax_share,MATCH('Total Fuel Prices'!$A$36,tax_fuel_labels,0),MATCH(AA$1,'Tax_Share of Price'!$B$1:$AI$1,0)))</f>
        <v>0</v>
      </c>
      <c r="AB4" s="35">
        <f>'Total Fuel Prices'!AB40*(1-INDEX(Tax_share,MATCH('Total Fuel Prices'!$A$36,tax_fuel_labels,0),MATCH(AB$1,'Tax_Share of Price'!$B$1:$AI$1,0)))</f>
        <v>0</v>
      </c>
      <c r="AC4" s="35">
        <f>'Total Fuel Prices'!AC40*(1-INDEX(Tax_share,MATCH('Total Fuel Prices'!$A$36,tax_fuel_labels,0),MATCH(AC$1,'Tax_Share of Price'!$B$1:$AI$1,0)))</f>
        <v>0</v>
      </c>
      <c r="AD4" s="35">
        <f>'Total Fuel Prices'!AD40*(1-INDEX(Tax_share,MATCH('Total Fuel Prices'!$A$36,tax_fuel_labels,0),MATCH(AD$1,'Tax_Share of Price'!$B$1:$AI$1,0)))</f>
        <v>0</v>
      </c>
      <c r="AE4" s="35">
        <f>'Total Fuel Prices'!AE40*(1-INDEX(Tax_share,MATCH('Total Fuel Prices'!$A$36,tax_fuel_labels,0),MATCH(AE$1,'Tax_Share of Price'!$B$1:$AI$1,0)))</f>
        <v>0</v>
      </c>
      <c r="AF4" s="35">
        <f>'Total Fuel Prices'!AF40*(1-INDEX(Tax_share,MATCH('Total Fuel Prices'!$A$36,tax_fuel_labels,0),MATCH(AF$1,'Tax_Share of Price'!$B$1:$AI$1,0)))</f>
        <v>0</v>
      </c>
      <c r="AG4" s="35">
        <f>'Total Fuel Prices'!AG40*(1-INDEX(Tax_share,MATCH('Total Fuel Prices'!$A$36,tax_fuel_labels,0),MATCH(AG$1,'Tax_Share of Price'!$B$1:$AI$1,0)))</f>
        <v>0</v>
      </c>
      <c r="AH4" s="35">
        <f>'Total Fuel Prices'!AH40*(1-INDEX(Tax_share,MATCH('Total Fuel Prices'!$A$36,tax_fuel_labels,0),MATCH(AH$1,'Tax_Share of Price'!$B$1:$AI$1,0)))</f>
        <v>0</v>
      </c>
      <c r="AI4" s="35">
        <f>'Total Fuel Prices'!AI40*(1-INDEX(Tax_share,MATCH('Total Fuel Prices'!$A$36,tax_fuel_labels,0),MATCH(AI$1,'Tax_Share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Prices'!B41*(1-INDEX(Tax_share,MATCH('Total Fuel Prices'!$A$36,tax_fuel_labels,0),MATCH(B$1,'Tax_Share of Price'!$B$1:$AI$1,0)))</f>
        <v>0</v>
      </c>
      <c r="C5" s="35">
        <f>'Total Fuel Prices'!C41*(1-INDEX(Tax_share,MATCH('Total Fuel Prices'!$A$36,tax_fuel_labels,0),MATCH(C$1,'Tax_Share of Price'!$B$1:$AI$1,0)))</f>
        <v>0</v>
      </c>
      <c r="D5" s="35">
        <f>'Total Fuel Prices'!D41*(1-INDEX(Tax_share,MATCH('Total Fuel Prices'!$A$36,tax_fuel_labels,0),MATCH(D$1,'Tax_Share of Price'!$B$1:$AI$1,0)))</f>
        <v>0</v>
      </c>
      <c r="E5" s="35">
        <f>'Total Fuel Prices'!E41*(1-INDEX(Tax_share,MATCH('Total Fuel Prices'!$A$36,tax_fuel_labels,0),MATCH(E$1,'Tax_Share of Price'!$B$1:$AI$1,0)))</f>
        <v>0</v>
      </c>
      <c r="F5" s="35">
        <f>'Total Fuel Prices'!F41*(1-INDEX(Tax_share,MATCH('Total Fuel Prices'!$A$36,tax_fuel_labels,0),MATCH(F$1,'Tax_Share of Price'!$B$1:$AI$1,0)))</f>
        <v>0</v>
      </c>
      <c r="G5" s="35">
        <f>'Total Fuel Prices'!G41*(1-INDEX(Tax_share,MATCH('Total Fuel Prices'!$A$36,tax_fuel_labels,0),MATCH(G$1,'Tax_Share of Price'!$B$1:$AI$1,0)))</f>
        <v>0</v>
      </c>
      <c r="H5" s="35">
        <f>'Total Fuel Prices'!H41*(1-INDEX(Tax_share,MATCH('Total Fuel Prices'!$A$36,tax_fuel_labels,0),MATCH(H$1,'Tax_Share of Price'!$B$1:$AI$1,0)))</f>
        <v>0</v>
      </c>
      <c r="I5" s="35">
        <f>'Total Fuel Prices'!I41*(1-INDEX(Tax_share,MATCH('Total Fuel Prices'!$A$36,tax_fuel_labels,0),MATCH(I$1,'Tax_Share of Price'!$B$1:$AI$1,0)))</f>
        <v>0</v>
      </c>
      <c r="J5" s="35">
        <f>'Total Fuel Prices'!J41*(1-INDEX(Tax_share,MATCH('Total Fuel Prices'!$A$36,tax_fuel_labels,0),MATCH(J$1,'Tax_Share of Price'!$B$1:$AI$1,0)))</f>
        <v>0</v>
      </c>
      <c r="K5" s="35">
        <f>'Total Fuel Prices'!K41*(1-INDEX(Tax_share,MATCH('Total Fuel Prices'!$A$36,tax_fuel_labels,0),MATCH(K$1,'Tax_Share of Price'!$B$1:$AI$1,0)))</f>
        <v>0</v>
      </c>
      <c r="L5" s="35">
        <f>'Total Fuel Prices'!L41*(1-INDEX(Tax_share,MATCH('Total Fuel Prices'!$A$36,tax_fuel_labels,0),MATCH(L$1,'Tax_Share of Price'!$B$1:$AI$1,0)))</f>
        <v>0</v>
      </c>
      <c r="M5" s="35">
        <f>'Total Fuel Prices'!M41*(1-INDEX(Tax_share,MATCH('Total Fuel Prices'!$A$36,tax_fuel_labels,0),MATCH(M$1,'Tax_Share of Price'!$B$1:$AI$1,0)))</f>
        <v>0</v>
      </c>
      <c r="N5" s="35">
        <f>'Total Fuel Prices'!N41*(1-INDEX(Tax_share,MATCH('Total Fuel Prices'!$A$36,tax_fuel_labels,0),MATCH(N$1,'Tax_Share of Price'!$B$1:$AI$1,0)))</f>
        <v>0</v>
      </c>
      <c r="O5" s="35">
        <f>'Total Fuel Prices'!O41*(1-INDEX(Tax_share,MATCH('Total Fuel Prices'!$A$36,tax_fuel_labels,0),MATCH(O$1,'Tax_Share of Price'!$B$1:$AI$1,0)))</f>
        <v>0</v>
      </c>
      <c r="P5" s="35">
        <f>'Total Fuel Prices'!P41*(1-INDEX(Tax_share,MATCH('Total Fuel Prices'!$A$36,tax_fuel_labels,0),MATCH(P$1,'Tax_Share of Price'!$B$1:$AI$1,0)))</f>
        <v>0</v>
      </c>
      <c r="Q5" s="35">
        <f>'Total Fuel Prices'!Q41*(1-INDEX(Tax_share,MATCH('Total Fuel Prices'!$A$36,tax_fuel_labels,0),MATCH(Q$1,'Tax_Share of Price'!$B$1:$AI$1,0)))</f>
        <v>0</v>
      </c>
      <c r="R5" s="35">
        <f>'Total Fuel Prices'!R41*(1-INDEX(Tax_share,MATCH('Total Fuel Prices'!$A$36,tax_fuel_labels,0),MATCH(R$1,'Tax_Share of Price'!$B$1:$AI$1,0)))</f>
        <v>0</v>
      </c>
      <c r="S5" s="35">
        <f>'Total Fuel Prices'!S41*(1-INDEX(Tax_share,MATCH('Total Fuel Prices'!$A$36,tax_fuel_labels,0),MATCH(S$1,'Tax_Share of Price'!$B$1:$AI$1,0)))</f>
        <v>0</v>
      </c>
      <c r="T5" s="35">
        <f>'Total Fuel Prices'!T41*(1-INDEX(Tax_share,MATCH('Total Fuel Prices'!$A$36,tax_fuel_labels,0),MATCH(T$1,'Tax_Share of Price'!$B$1:$AI$1,0)))</f>
        <v>0</v>
      </c>
      <c r="U5" s="35">
        <f>'Total Fuel Prices'!U41*(1-INDEX(Tax_share,MATCH('Total Fuel Prices'!$A$36,tax_fuel_labels,0),MATCH(U$1,'Tax_Share of Price'!$B$1:$AI$1,0)))</f>
        <v>0</v>
      </c>
      <c r="V5" s="35">
        <f>'Total Fuel Prices'!V41*(1-INDEX(Tax_share,MATCH('Total Fuel Prices'!$A$36,tax_fuel_labels,0),MATCH(V$1,'Tax_Share of Price'!$B$1:$AI$1,0)))</f>
        <v>0</v>
      </c>
      <c r="W5" s="35">
        <f>'Total Fuel Prices'!W41*(1-INDEX(Tax_share,MATCH('Total Fuel Prices'!$A$36,tax_fuel_labels,0),MATCH(W$1,'Tax_Share of Price'!$B$1:$AI$1,0)))</f>
        <v>0</v>
      </c>
      <c r="X5" s="35">
        <f>'Total Fuel Prices'!X41*(1-INDEX(Tax_share,MATCH('Total Fuel Prices'!$A$36,tax_fuel_labels,0),MATCH(X$1,'Tax_Share of Price'!$B$1:$AI$1,0)))</f>
        <v>0</v>
      </c>
      <c r="Y5" s="35">
        <f>'Total Fuel Prices'!Y41*(1-INDEX(Tax_share,MATCH('Total Fuel Prices'!$A$36,tax_fuel_labels,0),MATCH(Y$1,'Tax_Share of Price'!$B$1:$AI$1,0)))</f>
        <v>0</v>
      </c>
      <c r="Z5" s="35">
        <f>'Total Fuel Prices'!Z41*(1-INDEX(Tax_share,MATCH('Total Fuel Prices'!$A$36,tax_fuel_labels,0),MATCH(Z$1,'Tax_Share of Price'!$B$1:$AI$1,0)))</f>
        <v>0</v>
      </c>
      <c r="AA5" s="35">
        <f>'Total Fuel Prices'!AA41*(1-INDEX(Tax_share,MATCH('Total Fuel Prices'!$A$36,tax_fuel_labels,0),MATCH(AA$1,'Tax_Share of Price'!$B$1:$AI$1,0)))</f>
        <v>0</v>
      </c>
      <c r="AB5" s="35">
        <f>'Total Fuel Prices'!AB41*(1-INDEX(Tax_share,MATCH('Total Fuel Prices'!$A$36,tax_fuel_labels,0),MATCH(AB$1,'Tax_Share of Price'!$B$1:$AI$1,0)))</f>
        <v>0</v>
      </c>
      <c r="AC5" s="35">
        <f>'Total Fuel Prices'!AC41*(1-INDEX(Tax_share,MATCH('Total Fuel Prices'!$A$36,tax_fuel_labels,0),MATCH(AC$1,'Tax_Share of Price'!$B$1:$AI$1,0)))</f>
        <v>0</v>
      </c>
      <c r="AD5" s="35">
        <f>'Total Fuel Prices'!AD41*(1-INDEX(Tax_share,MATCH('Total Fuel Prices'!$A$36,tax_fuel_labels,0),MATCH(AD$1,'Tax_Share of Price'!$B$1:$AI$1,0)))</f>
        <v>0</v>
      </c>
      <c r="AE5" s="35">
        <f>'Total Fuel Prices'!AE41*(1-INDEX(Tax_share,MATCH('Total Fuel Prices'!$A$36,tax_fuel_labels,0),MATCH(AE$1,'Tax_Share of Price'!$B$1:$AI$1,0)))</f>
        <v>0</v>
      </c>
      <c r="AF5" s="35">
        <f>'Total Fuel Prices'!AF41*(1-INDEX(Tax_share,MATCH('Total Fuel Prices'!$A$36,tax_fuel_labels,0),MATCH(AF$1,'Tax_Share of Price'!$B$1:$AI$1,0)))</f>
        <v>0</v>
      </c>
      <c r="AG5" s="35">
        <f>'Total Fuel Prices'!AG41*(1-INDEX(Tax_share,MATCH('Total Fuel Prices'!$A$36,tax_fuel_labels,0),MATCH(AG$1,'Tax_Share of Price'!$B$1:$AI$1,0)))</f>
        <v>0</v>
      </c>
      <c r="AH5" s="35">
        <f>'Total Fuel Prices'!AH41*(1-INDEX(Tax_share,MATCH('Total Fuel Prices'!$A$36,tax_fuel_labels,0),MATCH(AH$1,'Tax_Share of Price'!$B$1:$AI$1,0)))</f>
        <v>0</v>
      </c>
      <c r="AI5" s="35">
        <f>'Total Fuel Prices'!AI41*(1-INDEX(Tax_share,MATCH('Total Fuel Prices'!$A$36,tax_fuel_labels,0),MATCH(AI$1,'Tax_Share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Prices'!B42*(1-INDEX(Tax_share,MATCH('Total Fuel Prices'!$A$36,tax_fuel_labels,0),MATCH(B$1,'Tax_Share of Price'!$B$1:$AI$1,0)))</f>
        <v>0</v>
      </c>
      <c r="C6" s="35">
        <f>'Total Fuel Prices'!C42*(1-INDEX(Tax_share,MATCH('Total Fuel Prices'!$A$36,tax_fuel_labels,0),MATCH(C$1,'Tax_Share of Price'!$B$1:$AI$1,0)))</f>
        <v>0</v>
      </c>
      <c r="D6" s="35">
        <f>'Total Fuel Prices'!D42*(1-INDEX(Tax_share,MATCH('Total Fuel Prices'!$A$36,tax_fuel_labels,0),MATCH(D$1,'Tax_Share of Price'!$B$1:$AI$1,0)))</f>
        <v>0</v>
      </c>
      <c r="E6" s="35">
        <f>'Total Fuel Prices'!E42*(1-INDEX(Tax_share,MATCH('Total Fuel Prices'!$A$36,tax_fuel_labels,0),MATCH(E$1,'Tax_Share of Price'!$B$1:$AI$1,0)))</f>
        <v>0</v>
      </c>
      <c r="F6" s="35">
        <f>'Total Fuel Prices'!F42*(1-INDEX(Tax_share,MATCH('Total Fuel Prices'!$A$36,tax_fuel_labels,0),MATCH(F$1,'Tax_Share of Price'!$B$1:$AI$1,0)))</f>
        <v>0</v>
      </c>
      <c r="G6" s="35">
        <f>'Total Fuel Prices'!G42*(1-INDEX(Tax_share,MATCH('Total Fuel Prices'!$A$36,tax_fuel_labels,0),MATCH(G$1,'Tax_Share of Price'!$B$1:$AI$1,0)))</f>
        <v>0</v>
      </c>
      <c r="H6" s="35">
        <f>'Total Fuel Prices'!H42*(1-INDEX(Tax_share,MATCH('Total Fuel Prices'!$A$36,tax_fuel_labels,0),MATCH(H$1,'Tax_Share of Price'!$B$1:$AI$1,0)))</f>
        <v>0</v>
      </c>
      <c r="I6" s="35">
        <f>'Total Fuel Prices'!I42*(1-INDEX(Tax_share,MATCH('Total Fuel Prices'!$A$36,tax_fuel_labels,0),MATCH(I$1,'Tax_Share of Price'!$B$1:$AI$1,0)))</f>
        <v>0</v>
      </c>
      <c r="J6" s="35">
        <f>'Total Fuel Prices'!J42*(1-INDEX(Tax_share,MATCH('Total Fuel Prices'!$A$36,tax_fuel_labels,0),MATCH(J$1,'Tax_Share of Price'!$B$1:$AI$1,0)))</f>
        <v>0</v>
      </c>
      <c r="K6" s="35">
        <f>'Total Fuel Prices'!K42*(1-INDEX(Tax_share,MATCH('Total Fuel Prices'!$A$36,tax_fuel_labels,0),MATCH(K$1,'Tax_Share of Price'!$B$1:$AI$1,0)))</f>
        <v>0</v>
      </c>
      <c r="L6" s="35">
        <f>'Total Fuel Prices'!L42*(1-INDEX(Tax_share,MATCH('Total Fuel Prices'!$A$36,tax_fuel_labels,0),MATCH(L$1,'Tax_Share of Price'!$B$1:$AI$1,0)))</f>
        <v>0</v>
      </c>
      <c r="M6" s="35">
        <f>'Total Fuel Prices'!M42*(1-INDEX(Tax_share,MATCH('Total Fuel Prices'!$A$36,tax_fuel_labels,0),MATCH(M$1,'Tax_Share of Price'!$B$1:$AI$1,0)))</f>
        <v>0</v>
      </c>
      <c r="N6" s="35">
        <f>'Total Fuel Prices'!N42*(1-INDEX(Tax_share,MATCH('Total Fuel Prices'!$A$36,tax_fuel_labels,0),MATCH(N$1,'Tax_Share of Price'!$B$1:$AI$1,0)))</f>
        <v>0</v>
      </c>
      <c r="O6" s="35">
        <f>'Total Fuel Prices'!O42*(1-INDEX(Tax_share,MATCH('Total Fuel Prices'!$A$36,tax_fuel_labels,0),MATCH(O$1,'Tax_Share of Price'!$B$1:$AI$1,0)))</f>
        <v>0</v>
      </c>
      <c r="P6" s="35">
        <f>'Total Fuel Prices'!P42*(1-INDEX(Tax_share,MATCH('Total Fuel Prices'!$A$36,tax_fuel_labels,0),MATCH(P$1,'Tax_Share of Price'!$B$1:$AI$1,0)))</f>
        <v>0</v>
      </c>
      <c r="Q6" s="35">
        <f>'Total Fuel Prices'!Q42*(1-INDEX(Tax_share,MATCH('Total Fuel Prices'!$A$36,tax_fuel_labels,0),MATCH(Q$1,'Tax_Share of Price'!$B$1:$AI$1,0)))</f>
        <v>0</v>
      </c>
      <c r="R6" s="35">
        <f>'Total Fuel Prices'!R42*(1-INDEX(Tax_share,MATCH('Total Fuel Prices'!$A$36,tax_fuel_labels,0),MATCH(R$1,'Tax_Share of Price'!$B$1:$AI$1,0)))</f>
        <v>0</v>
      </c>
      <c r="S6" s="35">
        <f>'Total Fuel Prices'!S42*(1-INDEX(Tax_share,MATCH('Total Fuel Prices'!$A$36,tax_fuel_labels,0),MATCH(S$1,'Tax_Share of Price'!$B$1:$AI$1,0)))</f>
        <v>0</v>
      </c>
      <c r="T6" s="35">
        <f>'Total Fuel Prices'!T42*(1-INDEX(Tax_share,MATCH('Total Fuel Prices'!$A$36,tax_fuel_labels,0),MATCH(T$1,'Tax_Share of Price'!$B$1:$AI$1,0)))</f>
        <v>0</v>
      </c>
      <c r="U6" s="35">
        <f>'Total Fuel Prices'!U42*(1-INDEX(Tax_share,MATCH('Total Fuel Prices'!$A$36,tax_fuel_labels,0),MATCH(U$1,'Tax_Share of Price'!$B$1:$AI$1,0)))</f>
        <v>0</v>
      </c>
      <c r="V6" s="35">
        <f>'Total Fuel Prices'!V42*(1-INDEX(Tax_share,MATCH('Total Fuel Prices'!$A$36,tax_fuel_labels,0),MATCH(V$1,'Tax_Share of Price'!$B$1:$AI$1,0)))</f>
        <v>0</v>
      </c>
      <c r="W6" s="35">
        <f>'Total Fuel Prices'!W42*(1-INDEX(Tax_share,MATCH('Total Fuel Prices'!$A$36,tax_fuel_labels,0),MATCH(W$1,'Tax_Share of Price'!$B$1:$AI$1,0)))</f>
        <v>0</v>
      </c>
      <c r="X6" s="35">
        <f>'Total Fuel Prices'!X42*(1-INDEX(Tax_share,MATCH('Total Fuel Prices'!$A$36,tax_fuel_labels,0),MATCH(X$1,'Tax_Share of Price'!$B$1:$AI$1,0)))</f>
        <v>0</v>
      </c>
      <c r="Y6" s="35">
        <f>'Total Fuel Prices'!Y42*(1-INDEX(Tax_share,MATCH('Total Fuel Prices'!$A$36,tax_fuel_labels,0),MATCH(Y$1,'Tax_Share of Price'!$B$1:$AI$1,0)))</f>
        <v>0</v>
      </c>
      <c r="Z6" s="35">
        <f>'Total Fuel Prices'!Z42*(1-INDEX(Tax_share,MATCH('Total Fuel Prices'!$A$36,tax_fuel_labels,0),MATCH(Z$1,'Tax_Share of Price'!$B$1:$AI$1,0)))</f>
        <v>0</v>
      </c>
      <c r="AA6" s="35">
        <f>'Total Fuel Prices'!AA42*(1-INDEX(Tax_share,MATCH('Total Fuel Prices'!$A$36,tax_fuel_labels,0),MATCH(AA$1,'Tax_Share of Price'!$B$1:$AI$1,0)))</f>
        <v>0</v>
      </c>
      <c r="AB6" s="35">
        <f>'Total Fuel Prices'!AB42*(1-INDEX(Tax_share,MATCH('Total Fuel Prices'!$A$36,tax_fuel_labels,0),MATCH(AB$1,'Tax_Share of Price'!$B$1:$AI$1,0)))</f>
        <v>0</v>
      </c>
      <c r="AC6" s="35">
        <f>'Total Fuel Prices'!AC42*(1-INDEX(Tax_share,MATCH('Total Fuel Prices'!$A$36,tax_fuel_labels,0),MATCH(AC$1,'Tax_Share of Price'!$B$1:$AI$1,0)))</f>
        <v>0</v>
      </c>
      <c r="AD6" s="35">
        <f>'Total Fuel Prices'!AD42*(1-INDEX(Tax_share,MATCH('Total Fuel Prices'!$A$36,tax_fuel_labels,0),MATCH(AD$1,'Tax_Share of Price'!$B$1:$AI$1,0)))</f>
        <v>0</v>
      </c>
      <c r="AE6" s="35">
        <f>'Total Fuel Prices'!AE42*(1-INDEX(Tax_share,MATCH('Total Fuel Prices'!$A$36,tax_fuel_labels,0),MATCH(AE$1,'Tax_Share of Price'!$B$1:$AI$1,0)))</f>
        <v>0</v>
      </c>
      <c r="AF6" s="35">
        <f>'Total Fuel Prices'!AF42*(1-INDEX(Tax_share,MATCH('Total Fuel Prices'!$A$36,tax_fuel_labels,0),MATCH(AF$1,'Tax_Share of Price'!$B$1:$AI$1,0)))</f>
        <v>0</v>
      </c>
      <c r="AG6" s="35">
        <f>'Total Fuel Prices'!AG42*(1-INDEX(Tax_share,MATCH('Total Fuel Prices'!$A$36,tax_fuel_labels,0),MATCH(AG$1,'Tax_Share of Price'!$B$1:$AI$1,0)))</f>
        <v>0</v>
      </c>
      <c r="AH6" s="35">
        <f>'Total Fuel Prices'!AH42*(1-INDEX(Tax_share,MATCH('Total Fuel Prices'!$A$36,tax_fuel_labels,0),MATCH(AH$1,'Tax_Share of Price'!$B$1:$AI$1,0)))</f>
        <v>0</v>
      </c>
      <c r="AI6" s="35">
        <f>'Total Fuel Prices'!AI42*(1-INDEX(Tax_share,MATCH('Total Fuel Prices'!$A$36,tax_fuel_labels,0),MATCH(AI$1,'Tax_Share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Prices'!B43*(1-INDEX(Tax_share,MATCH('Total Fuel Prices'!$A$36,tax_fuel_labels,0),MATCH(B$1,'Tax_Share of Price'!$B$1:$AI$1,0)))</f>
        <v>0</v>
      </c>
      <c r="C7" s="35">
        <f>'Total Fuel Prices'!C43*(1-INDEX(Tax_share,MATCH('Total Fuel Prices'!$A$36,tax_fuel_labels,0),MATCH(C$1,'Tax_Share of Price'!$B$1:$AI$1,0)))</f>
        <v>0</v>
      </c>
      <c r="D7" s="35">
        <f>'Total Fuel Prices'!D43*(1-INDEX(Tax_share,MATCH('Total Fuel Prices'!$A$36,tax_fuel_labels,0),MATCH(D$1,'Tax_Share of Price'!$B$1:$AI$1,0)))</f>
        <v>0</v>
      </c>
      <c r="E7" s="35">
        <f>'Total Fuel Prices'!E43*(1-INDEX(Tax_share,MATCH('Total Fuel Prices'!$A$36,tax_fuel_labels,0),MATCH(E$1,'Tax_Share of Price'!$B$1:$AI$1,0)))</f>
        <v>0</v>
      </c>
      <c r="F7" s="35">
        <f>'Total Fuel Prices'!F43*(1-INDEX(Tax_share,MATCH('Total Fuel Prices'!$A$36,tax_fuel_labels,0),MATCH(F$1,'Tax_Share of Price'!$B$1:$AI$1,0)))</f>
        <v>0</v>
      </c>
      <c r="G7" s="35">
        <f>'Total Fuel Prices'!G43*(1-INDEX(Tax_share,MATCH('Total Fuel Prices'!$A$36,tax_fuel_labels,0),MATCH(G$1,'Tax_Share of Price'!$B$1:$AI$1,0)))</f>
        <v>0</v>
      </c>
      <c r="H7" s="35">
        <f>'Total Fuel Prices'!H43*(1-INDEX(Tax_share,MATCH('Total Fuel Prices'!$A$36,tax_fuel_labels,0),MATCH(H$1,'Tax_Share of Price'!$B$1:$AI$1,0)))</f>
        <v>0</v>
      </c>
      <c r="I7" s="35">
        <f>'Total Fuel Prices'!I43*(1-INDEX(Tax_share,MATCH('Total Fuel Prices'!$A$36,tax_fuel_labels,0),MATCH(I$1,'Tax_Share of Price'!$B$1:$AI$1,0)))</f>
        <v>0</v>
      </c>
      <c r="J7" s="35">
        <f>'Total Fuel Prices'!J43*(1-INDEX(Tax_share,MATCH('Total Fuel Prices'!$A$36,tax_fuel_labels,0),MATCH(J$1,'Tax_Share of Price'!$B$1:$AI$1,0)))</f>
        <v>0</v>
      </c>
      <c r="K7" s="35">
        <f>'Total Fuel Prices'!K43*(1-INDEX(Tax_share,MATCH('Total Fuel Prices'!$A$36,tax_fuel_labels,0),MATCH(K$1,'Tax_Share of Price'!$B$1:$AI$1,0)))</f>
        <v>0</v>
      </c>
      <c r="L7" s="35">
        <f>'Total Fuel Prices'!L43*(1-INDEX(Tax_share,MATCH('Total Fuel Prices'!$A$36,tax_fuel_labels,0),MATCH(L$1,'Tax_Share of Price'!$B$1:$AI$1,0)))</f>
        <v>0</v>
      </c>
      <c r="M7" s="35">
        <f>'Total Fuel Prices'!M43*(1-INDEX(Tax_share,MATCH('Total Fuel Prices'!$A$36,tax_fuel_labels,0),MATCH(M$1,'Tax_Share of Price'!$B$1:$AI$1,0)))</f>
        <v>0</v>
      </c>
      <c r="N7" s="35">
        <f>'Total Fuel Prices'!N43*(1-INDEX(Tax_share,MATCH('Total Fuel Prices'!$A$36,tax_fuel_labels,0),MATCH(N$1,'Tax_Share of Price'!$B$1:$AI$1,0)))</f>
        <v>0</v>
      </c>
      <c r="O7" s="35">
        <f>'Total Fuel Prices'!O43*(1-INDEX(Tax_share,MATCH('Total Fuel Prices'!$A$36,tax_fuel_labels,0),MATCH(O$1,'Tax_Share of Price'!$B$1:$AI$1,0)))</f>
        <v>0</v>
      </c>
      <c r="P7" s="35">
        <f>'Total Fuel Prices'!P43*(1-INDEX(Tax_share,MATCH('Total Fuel Prices'!$A$36,tax_fuel_labels,0),MATCH(P$1,'Tax_Share of Price'!$B$1:$AI$1,0)))</f>
        <v>0</v>
      </c>
      <c r="Q7" s="35">
        <f>'Total Fuel Prices'!Q43*(1-INDEX(Tax_share,MATCH('Total Fuel Prices'!$A$36,tax_fuel_labels,0),MATCH(Q$1,'Tax_Share of Price'!$B$1:$AI$1,0)))</f>
        <v>0</v>
      </c>
      <c r="R7" s="35">
        <f>'Total Fuel Prices'!R43*(1-INDEX(Tax_share,MATCH('Total Fuel Prices'!$A$36,tax_fuel_labels,0),MATCH(R$1,'Tax_Share of Price'!$B$1:$AI$1,0)))</f>
        <v>0</v>
      </c>
      <c r="S7" s="35">
        <f>'Total Fuel Prices'!S43*(1-INDEX(Tax_share,MATCH('Total Fuel Prices'!$A$36,tax_fuel_labels,0),MATCH(S$1,'Tax_Share of Price'!$B$1:$AI$1,0)))</f>
        <v>0</v>
      </c>
      <c r="T7" s="35">
        <f>'Total Fuel Prices'!T43*(1-INDEX(Tax_share,MATCH('Total Fuel Prices'!$A$36,tax_fuel_labels,0),MATCH(T$1,'Tax_Share of Price'!$B$1:$AI$1,0)))</f>
        <v>0</v>
      </c>
      <c r="U7" s="35">
        <f>'Total Fuel Prices'!U43*(1-INDEX(Tax_share,MATCH('Total Fuel Prices'!$A$36,tax_fuel_labels,0),MATCH(U$1,'Tax_Share of Price'!$B$1:$AI$1,0)))</f>
        <v>0</v>
      </c>
      <c r="V7" s="35">
        <f>'Total Fuel Prices'!V43*(1-INDEX(Tax_share,MATCH('Total Fuel Prices'!$A$36,tax_fuel_labels,0),MATCH(V$1,'Tax_Share of Price'!$B$1:$AI$1,0)))</f>
        <v>0</v>
      </c>
      <c r="W7" s="35">
        <f>'Total Fuel Prices'!W43*(1-INDEX(Tax_share,MATCH('Total Fuel Prices'!$A$36,tax_fuel_labels,0),MATCH(W$1,'Tax_Share of Price'!$B$1:$AI$1,0)))</f>
        <v>0</v>
      </c>
      <c r="X7" s="35">
        <f>'Total Fuel Prices'!X43*(1-INDEX(Tax_share,MATCH('Total Fuel Prices'!$A$36,tax_fuel_labels,0),MATCH(X$1,'Tax_Share of Price'!$B$1:$AI$1,0)))</f>
        <v>0</v>
      </c>
      <c r="Y7" s="35">
        <f>'Total Fuel Prices'!Y43*(1-INDEX(Tax_share,MATCH('Total Fuel Prices'!$A$36,tax_fuel_labels,0),MATCH(Y$1,'Tax_Share of Price'!$B$1:$AI$1,0)))</f>
        <v>0</v>
      </c>
      <c r="Z7" s="35">
        <f>'Total Fuel Prices'!Z43*(1-INDEX(Tax_share,MATCH('Total Fuel Prices'!$A$36,tax_fuel_labels,0),MATCH(Z$1,'Tax_Share of Price'!$B$1:$AI$1,0)))</f>
        <v>0</v>
      </c>
      <c r="AA7" s="35">
        <f>'Total Fuel Prices'!AA43*(1-INDEX(Tax_share,MATCH('Total Fuel Prices'!$A$36,tax_fuel_labels,0),MATCH(AA$1,'Tax_Share of Price'!$B$1:$AI$1,0)))</f>
        <v>0</v>
      </c>
      <c r="AB7" s="35">
        <f>'Total Fuel Prices'!AB43*(1-INDEX(Tax_share,MATCH('Total Fuel Prices'!$A$36,tax_fuel_labels,0),MATCH(AB$1,'Tax_Share of Price'!$B$1:$AI$1,0)))</f>
        <v>0</v>
      </c>
      <c r="AC7" s="35">
        <f>'Total Fuel Prices'!AC43*(1-INDEX(Tax_share,MATCH('Total Fuel Prices'!$A$36,tax_fuel_labels,0),MATCH(AC$1,'Tax_Share of Price'!$B$1:$AI$1,0)))</f>
        <v>0</v>
      </c>
      <c r="AD7" s="35">
        <f>'Total Fuel Prices'!AD43*(1-INDEX(Tax_share,MATCH('Total Fuel Prices'!$A$36,tax_fuel_labels,0),MATCH(AD$1,'Tax_Share of Price'!$B$1:$AI$1,0)))</f>
        <v>0</v>
      </c>
      <c r="AE7" s="35">
        <f>'Total Fuel Prices'!AE43*(1-INDEX(Tax_share,MATCH('Total Fuel Prices'!$A$36,tax_fuel_labels,0),MATCH(AE$1,'Tax_Share of Price'!$B$1:$AI$1,0)))</f>
        <v>0</v>
      </c>
      <c r="AF7" s="35">
        <f>'Total Fuel Prices'!AF43*(1-INDEX(Tax_share,MATCH('Total Fuel Prices'!$A$36,tax_fuel_labels,0),MATCH(AF$1,'Tax_Share of Price'!$B$1:$AI$1,0)))</f>
        <v>0</v>
      </c>
      <c r="AG7" s="35">
        <f>'Total Fuel Prices'!AG43*(1-INDEX(Tax_share,MATCH('Total Fuel Prices'!$A$36,tax_fuel_labels,0),MATCH(AG$1,'Tax_Share of Price'!$B$1:$AI$1,0)))</f>
        <v>0</v>
      </c>
      <c r="AH7" s="35">
        <f>'Total Fuel Prices'!AH43*(1-INDEX(Tax_share,MATCH('Total Fuel Prices'!$A$36,tax_fuel_labels,0),MATCH(AH$1,'Tax_Share of Price'!$B$1:$AI$1,0)))</f>
        <v>0</v>
      </c>
      <c r="AI7" s="35">
        <f>'Total Fuel Prices'!AI43*(1-INDEX(Tax_share,MATCH('Total Fuel Prices'!$A$36,tax_fuel_labels,0),MATCH(AI$1,'Tax_Share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Prices'!B44*(1-INDEX(Tax_share,MATCH('Total Fuel Prices'!$A$36,tax_fuel_labels,0),MATCH(B$1,'Tax_Share of Price'!$B$1:$AI$1,0)))</f>
        <v>0</v>
      </c>
      <c r="C8" s="35">
        <f>'Total Fuel Prices'!C44*(1-INDEX(Tax_share,MATCH('Total Fuel Prices'!$A$36,tax_fuel_labels,0),MATCH(C$1,'Tax_Share of Price'!$B$1:$AI$1,0)))</f>
        <v>0</v>
      </c>
      <c r="D8" s="35">
        <f>'Total Fuel Prices'!D44*(1-INDEX(Tax_share,MATCH('Total Fuel Prices'!$A$36,tax_fuel_labels,0),MATCH(D$1,'Tax_Share of Price'!$B$1:$AI$1,0)))</f>
        <v>0</v>
      </c>
      <c r="E8" s="35">
        <f>'Total Fuel Prices'!E44*(1-INDEX(Tax_share,MATCH('Total Fuel Prices'!$A$36,tax_fuel_labels,0),MATCH(E$1,'Tax_Share of Price'!$B$1:$AI$1,0)))</f>
        <v>0</v>
      </c>
      <c r="F8" s="35">
        <f>'Total Fuel Prices'!F44*(1-INDEX(Tax_share,MATCH('Total Fuel Prices'!$A$36,tax_fuel_labels,0),MATCH(F$1,'Tax_Share of Price'!$B$1:$AI$1,0)))</f>
        <v>0</v>
      </c>
      <c r="G8" s="35">
        <f>'Total Fuel Prices'!G44*(1-INDEX(Tax_share,MATCH('Total Fuel Prices'!$A$36,tax_fuel_labels,0),MATCH(G$1,'Tax_Share of Price'!$B$1:$AI$1,0)))</f>
        <v>0</v>
      </c>
      <c r="H8" s="35">
        <f>'Total Fuel Prices'!H44*(1-INDEX(Tax_share,MATCH('Total Fuel Prices'!$A$36,tax_fuel_labels,0),MATCH(H$1,'Tax_Share of Price'!$B$1:$AI$1,0)))</f>
        <v>0</v>
      </c>
      <c r="I8" s="35">
        <f>'Total Fuel Prices'!I44*(1-INDEX(Tax_share,MATCH('Total Fuel Prices'!$A$36,tax_fuel_labels,0),MATCH(I$1,'Tax_Share of Price'!$B$1:$AI$1,0)))</f>
        <v>0</v>
      </c>
      <c r="J8" s="35">
        <f>'Total Fuel Prices'!J44*(1-INDEX(Tax_share,MATCH('Total Fuel Prices'!$A$36,tax_fuel_labels,0),MATCH(J$1,'Tax_Share of Price'!$B$1:$AI$1,0)))</f>
        <v>0</v>
      </c>
      <c r="K8" s="35">
        <f>'Total Fuel Prices'!K44*(1-INDEX(Tax_share,MATCH('Total Fuel Prices'!$A$36,tax_fuel_labels,0),MATCH(K$1,'Tax_Share of Price'!$B$1:$AI$1,0)))</f>
        <v>0</v>
      </c>
      <c r="L8" s="35">
        <f>'Total Fuel Prices'!L44*(1-INDEX(Tax_share,MATCH('Total Fuel Prices'!$A$36,tax_fuel_labels,0),MATCH(L$1,'Tax_Share of Price'!$B$1:$AI$1,0)))</f>
        <v>0</v>
      </c>
      <c r="M8" s="35">
        <f>'Total Fuel Prices'!M44*(1-INDEX(Tax_share,MATCH('Total Fuel Prices'!$A$36,tax_fuel_labels,0),MATCH(M$1,'Tax_Share of Price'!$B$1:$AI$1,0)))</f>
        <v>0</v>
      </c>
      <c r="N8" s="35">
        <f>'Total Fuel Prices'!N44*(1-INDEX(Tax_share,MATCH('Total Fuel Prices'!$A$36,tax_fuel_labels,0),MATCH(N$1,'Tax_Share of Price'!$B$1:$AI$1,0)))</f>
        <v>0</v>
      </c>
      <c r="O8" s="35">
        <f>'Total Fuel Prices'!O44*(1-INDEX(Tax_share,MATCH('Total Fuel Prices'!$A$36,tax_fuel_labels,0),MATCH(O$1,'Tax_Share of Price'!$B$1:$AI$1,0)))</f>
        <v>0</v>
      </c>
      <c r="P8" s="35">
        <f>'Total Fuel Prices'!P44*(1-INDEX(Tax_share,MATCH('Total Fuel Prices'!$A$36,tax_fuel_labels,0),MATCH(P$1,'Tax_Share of Price'!$B$1:$AI$1,0)))</f>
        <v>0</v>
      </c>
      <c r="Q8" s="35">
        <f>'Total Fuel Prices'!Q44*(1-INDEX(Tax_share,MATCH('Total Fuel Prices'!$A$36,tax_fuel_labels,0),MATCH(Q$1,'Tax_Share of Price'!$B$1:$AI$1,0)))</f>
        <v>0</v>
      </c>
      <c r="R8" s="35">
        <f>'Total Fuel Prices'!R44*(1-INDEX(Tax_share,MATCH('Total Fuel Prices'!$A$36,tax_fuel_labels,0),MATCH(R$1,'Tax_Share of Price'!$B$1:$AI$1,0)))</f>
        <v>0</v>
      </c>
      <c r="S8" s="35">
        <f>'Total Fuel Prices'!S44*(1-INDEX(Tax_share,MATCH('Total Fuel Prices'!$A$36,tax_fuel_labels,0),MATCH(S$1,'Tax_Share of Price'!$B$1:$AI$1,0)))</f>
        <v>0</v>
      </c>
      <c r="T8" s="35">
        <f>'Total Fuel Prices'!T44*(1-INDEX(Tax_share,MATCH('Total Fuel Prices'!$A$36,tax_fuel_labels,0),MATCH(T$1,'Tax_Share of Price'!$B$1:$AI$1,0)))</f>
        <v>0</v>
      </c>
      <c r="U8" s="35">
        <f>'Total Fuel Prices'!U44*(1-INDEX(Tax_share,MATCH('Total Fuel Prices'!$A$36,tax_fuel_labels,0),MATCH(U$1,'Tax_Share of Price'!$B$1:$AI$1,0)))</f>
        <v>0</v>
      </c>
      <c r="V8" s="35">
        <f>'Total Fuel Prices'!V44*(1-INDEX(Tax_share,MATCH('Total Fuel Prices'!$A$36,tax_fuel_labels,0),MATCH(V$1,'Tax_Share of Price'!$B$1:$AI$1,0)))</f>
        <v>0</v>
      </c>
      <c r="W8" s="35">
        <f>'Total Fuel Prices'!W44*(1-INDEX(Tax_share,MATCH('Total Fuel Prices'!$A$36,tax_fuel_labels,0),MATCH(W$1,'Tax_Share of Price'!$B$1:$AI$1,0)))</f>
        <v>0</v>
      </c>
      <c r="X8" s="35">
        <f>'Total Fuel Prices'!X44*(1-INDEX(Tax_share,MATCH('Total Fuel Prices'!$A$36,tax_fuel_labels,0),MATCH(X$1,'Tax_Share of Price'!$B$1:$AI$1,0)))</f>
        <v>0</v>
      </c>
      <c r="Y8" s="35">
        <f>'Total Fuel Prices'!Y44*(1-INDEX(Tax_share,MATCH('Total Fuel Prices'!$A$36,tax_fuel_labels,0),MATCH(Y$1,'Tax_Share of Price'!$B$1:$AI$1,0)))</f>
        <v>0</v>
      </c>
      <c r="Z8" s="35">
        <f>'Total Fuel Prices'!Z44*(1-INDEX(Tax_share,MATCH('Total Fuel Prices'!$A$36,tax_fuel_labels,0),MATCH(Z$1,'Tax_Share of Price'!$B$1:$AI$1,0)))</f>
        <v>0</v>
      </c>
      <c r="AA8" s="35">
        <f>'Total Fuel Prices'!AA44*(1-INDEX(Tax_share,MATCH('Total Fuel Prices'!$A$36,tax_fuel_labels,0),MATCH(AA$1,'Tax_Share of Price'!$B$1:$AI$1,0)))</f>
        <v>0</v>
      </c>
      <c r="AB8" s="35">
        <f>'Total Fuel Prices'!AB44*(1-INDEX(Tax_share,MATCH('Total Fuel Prices'!$A$36,tax_fuel_labels,0),MATCH(AB$1,'Tax_Share of Price'!$B$1:$AI$1,0)))</f>
        <v>0</v>
      </c>
      <c r="AC8" s="35">
        <f>'Total Fuel Prices'!AC44*(1-INDEX(Tax_share,MATCH('Total Fuel Prices'!$A$36,tax_fuel_labels,0),MATCH(AC$1,'Tax_Share of Price'!$B$1:$AI$1,0)))</f>
        <v>0</v>
      </c>
      <c r="AD8" s="35">
        <f>'Total Fuel Prices'!AD44*(1-INDEX(Tax_share,MATCH('Total Fuel Prices'!$A$36,tax_fuel_labels,0),MATCH(AD$1,'Tax_Share of Price'!$B$1:$AI$1,0)))</f>
        <v>0</v>
      </c>
      <c r="AE8" s="35">
        <f>'Total Fuel Prices'!AE44*(1-INDEX(Tax_share,MATCH('Total Fuel Prices'!$A$36,tax_fuel_labels,0),MATCH(AE$1,'Tax_Share of Price'!$B$1:$AI$1,0)))</f>
        <v>0</v>
      </c>
      <c r="AF8" s="35">
        <f>'Total Fuel Prices'!AF44*(1-INDEX(Tax_share,MATCH('Total Fuel Prices'!$A$36,tax_fuel_labels,0),MATCH(AF$1,'Tax_Share of Price'!$B$1:$AI$1,0)))</f>
        <v>0</v>
      </c>
      <c r="AG8" s="35">
        <f>'Total Fuel Prices'!AG44*(1-INDEX(Tax_share,MATCH('Total Fuel Prices'!$A$36,tax_fuel_labels,0),MATCH(AG$1,'Tax_Share of Price'!$B$1:$AI$1,0)))</f>
        <v>0</v>
      </c>
      <c r="AH8" s="35">
        <f>'Total Fuel Prices'!AH44*(1-INDEX(Tax_share,MATCH('Total Fuel Prices'!$A$36,tax_fuel_labels,0),MATCH(AH$1,'Tax_Share of Price'!$B$1:$AI$1,0)))</f>
        <v>0</v>
      </c>
      <c r="AI8" s="35">
        <f>'Total Fuel Prices'!AI44*(1-INDEX(Tax_share,MATCH('Total Fuel Prices'!$A$36,tax_fuel_labels,0),MATCH(AI$1,'Tax_Share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Prices'!B45*(1-INDEX(Tax_share,MATCH('Total Fuel Prices'!$A$36,tax_fuel_labels,0),MATCH(B$1,'Tax_Share of Price'!$B$1:$AI$1,0)))</f>
        <v>0</v>
      </c>
      <c r="C9" s="35">
        <f>'Total Fuel Prices'!C45*(1-INDEX(Tax_share,MATCH('Total Fuel Prices'!$A$36,tax_fuel_labels,0),MATCH(C$1,'Tax_Share of Price'!$B$1:$AI$1,0)))</f>
        <v>0</v>
      </c>
      <c r="D9" s="35">
        <f>'Total Fuel Prices'!D45*(1-INDEX(Tax_share,MATCH('Total Fuel Prices'!$A$36,tax_fuel_labels,0),MATCH(D$1,'Tax_Share of Price'!$B$1:$AI$1,0)))</f>
        <v>0</v>
      </c>
      <c r="E9" s="35">
        <f>'Total Fuel Prices'!E45*(1-INDEX(Tax_share,MATCH('Total Fuel Prices'!$A$36,tax_fuel_labels,0),MATCH(E$1,'Tax_Share of Price'!$B$1:$AI$1,0)))</f>
        <v>0</v>
      </c>
      <c r="F9" s="35">
        <f>'Total Fuel Prices'!F45*(1-INDEX(Tax_share,MATCH('Total Fuel Prices'!$A$36,tax_fuel_labels,0),MATCH(F$1,'Tax_Share of Price'!$B$1:$AI$1,0)))</f>
        <v>0</v>
      </c>
      <c r="G9" s="35">
        <f>'Total Fuel Prices'!G45*(1-INDEX(Tax_share,MATCH('Total Fuel Prices'!$A$36,tax_fuel_labels,0),MATCH(G$1,'Tax_Share of Price'!$B$1:$AI$1,0)))</f>
        <v>0</v>
      </c>
      <c r="H9" s="35">
        <f>'Total Fuel Prices'!H45*(1-INDEX(Tax_share,MATCH('Total Fuel Prices'!$A$36,tax_fuel_labels,0),MATCH(H$1,'Tax_Share of Price'!$B$1:$AI$1,0)))</f>
        <v>0</v>
      </c>
      <c r="I9" s="35">
        <f>'Total Fuel Prices'!I45*(1-INDEX(Tax_share,MATCH('Total Fuel Prices'!$A$36,tax_fuel_labels,0),MATCH(I$1,'Tax_Share of Price'!$B$1:$AI$1,0)))</f>
        <v>0</v>
      </c>
      <c r="J9" s="35">
        <f>'Total Fuel Prices'!J45*(1-INDEX(Tax_share,MATCH('Total Fuel Prices'!$A$36,tax_fuel_labels,0),MATCH(J$1,'Tax_Share of Price'!$B$1:$AI$1,0)))</f>
        <v>0</v>
      </c>
      <c r="K9" s="35">
        <f>'Total Fuel Prices'!K45*(1-INDEX(Tax_share,MATCH('Total Fuel Prices'!$A$36,tax_fuel_labels,0),MATCH(K$1,'Tax_Share of Price'!$B$1:$AI$1,0)))</f>
        <v>0</v>
      </c>
      <c r="L9" s="35">
        <f>'Total Fuel Prices'!L45*(1-INDEX(Tax_share,MATCH('Total Fuel Prices'!$A$36,tax_fuel_labels,0),MATCH(L$1,'Tax_Share of Price'!$B$1:$AI$1,0)))</f>
        <v>0</v>
      </c>
      <c r="M9" s="35">
        <f>'Total Fuel Prices'!M45*(1-INDEX(Tax_share,MATCH('Total Fuel Prices'!$A$36,tax_fuel_labels,0),MATCH(M$1,'Tax_Share of Price'!$B$1:$AI$1,0)))</f>
        <v>0</v>
      </c>
      <c r="N9" s="35">
        <f>'Total Fuel Prices'!N45*(1-INDEX(Tax_share,MATCH('Total Fuel Prices'!$A$36,tax_fuel_labels,0),MATCH(N$1,'Tax_Share of Price'!$B$1:$AI$1,0)))</f>
        <v>0</v>
      </c>
      <c r="O9" s="35">
        <f>'Total Fuel Prices'!O45*(1-INDEX(Tax_share,MATCH('Total Fuel Prices'!$A$36,tax_fuel_labels,0),MATCH(O$1,'Tax_Share of Price'!$B$1:$AI$1,0)))</f>
        <v>0</v>
      </c>
      <c r="P9" s="35">
        <f>'Total Fuel Prices'!P45*(1-INDEX(Tax_share,MATCH('Total Fuel Prices'!$A$36,tax_fuel_labels,0),MATCH(P$1,'Tax_Share of Price'!$B$1:$AI$1,0)))</f>
        <v>0</v>
      </c>
      <c r="Q9" s="35">
        <f>'Total Fuel Prices'!Q45*(1-INDEX(Tax_share,MATCH('Total Fuel Prices'!$A$36,tax_fuel_labels,0),MATCH(Q$1,'Tax_Share of Price'!$B$1:$AI$1,0)))</f>
        <v>0</v>
      </c>
      <c r="R9" s="35">
        <f>'Total Fuel Prices'!R45*(1-INDEX(Tax_share,MATCH('Total Fuel Prices'!$A$36,tax_fuel_labels,0),MATCH(R$1,'Tax_Share of Price'!$B$1:$AI$1,0)))</f>
        <v>0</v>
      </c>
      <c r="S9" s="35">
        <f>'Total Fuel Prices'!S45*(1-INDEX(Tax_share,MATCH('Total Fuel Prices'!$A$36,tax_fuel_labels,0),MATCH(S$1,'Tax_Share of Price'!$B$1:$AI$1,0)))</f>
        <v>0</v>
      </c>
      <c r="T9" s="35">
        <f>'Total Fuel Prices'!T45*(1-INDEX(Tax_share,MATCH('Total Fuel Prices'!$A$36,tax_fuel_labels,0),MATCH(T$1,'Tax_Share of Price'!$B$1:$AI$1,0)))</f>
        <v>0</v>
      </c>
      <c r="U9" s="35">
        <f>'Total Fuel Prices'!U45*(1-INDEX(Tax_share,MATCH('Total Fuel Prices'!$A$36,tax_fuel_labels,0),MATCH(U$1,'Tax_Share of Price'!$B$1:$AI$1,0)))</f>
        <v>0</v>
      </c>
      <c r="V9" s="35">
        <f>'Total Fuel Prices'!V45*(1-INDEX(Tax_share,MATCH('Total Fuel Prices'!$A$36,tax_fuel_labels,0),MATCH(V$1,'Tax_Share of Price'!$B$1:$AI$1,0)))</f>
        <v>0</v>
      </c>
      <c r="W9" s="35">
        <f>'Total Fuel Prices'!W45*(1-INDEX(Tax_share,MATCH('Total Fuel Prices'!$A$36,tax_fuel_labels,0),MATCH(W$1,'Tax_Share of Price'!$B$1:$AI$1,0)))</f>
        <v>0</v>
      </c>
      <c r="X9" s="35">
        <f>'Total Fuel Prices'!X45*(1-INDEX(Tax_share,MATCH('Total Fuel Prices'!$A$36,tax_fuel_labels,0),MATCH(X$1,'Tax_Share of Price'!$B$1:$AI$1,0)))</f>
        <v>0</v>
      </c>
      <c r="Y9" s="35">
        <f>'Total Fuel Prices'!Y45*(1-INDEX(Tax_share,MATCH('Total Fuel Prices'!$A$36,tax_fuel_labels,0),MATCH(Y$1,'Tax_Share of Price'!$B$1:$AI$1,0)))</f>
        <v>0</v>
      </c>
      <c r="Z9" s="35">
        <f>'Total Fuel Prices'!Z45*(1-INDEX(Tax_share,MATCH('Total Fuel Prices'!$A$36,tax_fuel_labels,0),MATCH(Z$1,'Tax_Share of Price'!$B$1:$AI$1,0)))</f>
        <v>0</v>
      </c>
      <c r="AA9" s="35">
        <f>'Total Fuel Prices'!AA45*(1-INDEX(Tax_share,MATCH('Total Fuel Prices'!$A$36,tax_fuel_labels,0),MATCH(AA$1,'Tax_Share of Price'!$B$1:$AI$1,0)))</f>
        <v>0</v>
      </c>
      <c r="AB9" s="35">
        <f>'Total Fuel Prices'!AB45*(1-INDEX(Tax_share,MATCH('Total Fuel Prices'!$A$36,tax_fuel_labels,0),MATCH(AB$1,'Tax_Share of Price'!$B$1:$AI$1,0)))</f>
        <v>0</v>
      </c>
      <c r="AC9" s="35">
        <f>'Total Fuel Prices'!AC45*(1-INDEX(Tax_share,MATCH('Total Fuel Prices'!$A$36,tax_fuel_labels,0),MATCH(AC$1,'Tax_Share of Price'!$B$1:$AI$1,0)))</f>
        <v>0</v>
      </c>
      <c r="AD9" s="35">
        <f>'Total Fuel Prices'!AD45*(1-INDEX(Tax_share,MATCH('Total Fuel Prices'!$A$36,tax_fuel_labels,0),MATCH(AD$1,'Tax_Share of Price'!$B$1:$AI$1,0)))</f>
        <v>0</v>
      </c>
      <c r="AE9" s="35">
        <f>'Total Fuel Prices'!AE45*(1-INDEX(Tax_share,MATCH('Total Fuel Prices'!$A$36,tax_fuel_labels,0),MATCH(AE$1,'Tax_Share of Price'!$B$1:$AI$1,0)))</f>
        <v>0</v>
      </c>
      <c r="AF9" s="35">
        <f>'Total Fuel Prices'!AF45*(1-INDEX(Tax_share,MATCH('Total Fuel Prices'!$A$36,tax_fuel_labels,0),MATCH(AF$1,'Tax_Share of Price'!$B$1:$AI$1,0)))</f>
        <v>0</v>
      </c>
      <c r="AG9" s="35">
        <f>'Total Fuel Prices'!AG45*(1-INDEX(Tax_share,MATCH('Total Fuel Prices'!$A$36,tax_fuel_labels,0),MATCH(AG$1,'Tax_Share of Price'!$B$1:$AI$1,0)))</f>
        <v>0</v>
      </c>
      <c r="AH9" s="35">
        <f>'Total Fuel Prices'!AH45*(1-INDEX(Tax_share,MATCH('Total Fuel Prices'!$A$36,tax_fuel_labels,0),MATCH(AH$1,'Tax_Share of Price'!$B$1:$AI$1,0)))</f>
        <v>0</v>
      </c>
      <c r="AI9" s="35">
        <f>'Total Fuel Prices'!AI45*(1-INDEX(Tax_share,MATCH('Total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4" sqref="B4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Prices'!B49*(1-INDEX(Tax_share,MATCH('Total Fuel Prices'!$A$47,tax_fuel_labels,0),MATCH(B$1,'Tax_Share of Price'!$B$1:$AI$1,0)))</f>
        <v>0</v>
      </c>
      <c r="C2" s="35">
        <f>'Total Fuel Prices'!C49*(1-INDEX(Tax_share,MATCH('Total Fuel Prices'!$A$47,tax_fuel_labels,0),MATCH(C$1,'Tax_Share of Price'!$B$1:$AI$1,0)))</f>
        <v>0</v>
      </c>
      <c r="D2" s="35">
        <f>'Total Fuel Prices'!D49*(1-INDEX(Tax_share,MATCH('Total Fuel Prices'!$A$47,tax_fuel_labels,0),MATCH(D$1,'Tax_Share of Price'!$B$1:$AI$1,0)))</f>
        <v>0</v>
      </c>
      <c r="E2" s="35">
        <f>'Total Fuel Prices'!E49*(1-INDEX(Tax_share,MATCH('Total Fuel Prices'!$A$47,tax_fuel_labels,0),MATCH(E$1,'Tax_Share of Price'!$B$1:$AI$1,0)))</f>
        <v>0</v>
      </c>
      <c r="F2" s="35">
        <f>'Total Fuel Prices'!F49*(1-INDEX(Tax_share,MATCH('Total Fuel Prices'!$A$47,tax_fuel_labels,0),MATCH(F$1,'Tax_Share of Price'!$B$1:$AI$1,0)))</f>
        <v>0</v>
      </c>
      <c r="G2" s="35">
        <f>'Total Fuel Prices'!G49*(1-INDEX(Tax_share,MATCH('Total Fuel Prices'!$A$47,tax_fuel_labels,0),MATCH(G$1,'Tax_Share of Price'!$B$1:$AI$1,0)))</f>
        <v>0</v>
      </c>
      <c r="H2" s="35">
        <f>'Total Fuel Prices'!H49*(1-INDEX(Tax_share,MATCH('Total Fuel Prices'!$A$47,tax_fuel_labels,0),MATCH(H$1,'Tax_Share of Price'!$B$1:$AI$1,0)))</f>
        <v>0</v>
      </c>
      <c r="I2" s="35">
        <f>'Total Fuel Prices'!I49*(1-INDEX(Tax_share,MATCH('Total Fuel Prices'!$A$47,tax_fuel_labels,0),MATCH(I$1,'Tax_Share of Price'!$B$1:$AI$1,0)))</f>
        <v>0</v>
      </c>
      <c r="J2" s="35">
        <f>'Total Fuel Prices'!J49*(1-INDEX(Tax_share,MATCH('Total Fuel Prices'!$A$47,tax_fuel_labels,0),MATCH(J$1,'Tax_Share of Price'!$B$1:$AI$1,0)))</f>
        <v>0</v>
      </c>
      <c r="K2" s="35">
        <f>'Total Fuel Prices'!K49*(1-INDEX(Tax_share,MATCH('Total Fuel Prices'!$A$47,tax_fuel_labels,0),MATCH(K$1,'Tax_Share of Price'!$B$1:$AI$1,0)))</f>
        <v>0</v>
      </c>
      <c r="L2" s="35">
        <f>'Total Fuel Prices'!L49*(1-INDEX(Tax_share,MATCH('Total Fuel Prices'!$A$47,tax_fuel_labels,0),MATCH(L$1,'Tax_Share of Price'!$B$1:$AI$1,0)))</f>
        <v>0</v>
      </c>
      <c r="M2" s="35">
        <f>'Total Fuel Prices'!M49*(1-INDEX(Tax_share,MATCH('Total Fuel Prices'!$A$47,tax_fuel_labels,0),MATCH(M$1,'Tax_Share of Price'!$B$1:$AI$1,0)))</f>
        <v>0</v>
      </c>
      <c r="N2" s="35">
        <f>'Total Fuel Prices'!N49*(1-INDEX(Tax_share,MATCH('Total Fuel Prices'!$A$47,tax_fuel_labels,0),MATCH(N$1,'Tax_Share of Price'!$B$1:$AI$1,0)))</f>
        <v>0</v>
      </c>
      <c r="O2" s="35">
        <f>'Total Fuel Prices'!O49*(1-INDEX(Tax_share,MATCH('Total Fuel Prices'!$A$47,tax_fuel_labels,0),MATCH(O$1,'Tax_Share of Price'!$B$1:$AI$1,0)))</f>
        <v>0</v>
      </c>
      <c r="P2" s="35">
        <f>'Total Fuel Prices'!P49*(1-INDEX(Tax_share,MATCH('Total Fuel Prices'!$A$47,tax_fuel_labels,0),MATCH(P$1,'Tax_Share of Price'!$B$1:$AI$1,0)))</f>
        <v>0</v>
      </c>
      <c r="Q2" s="35">
        <f>'Total Fuel Prices'!Q49*(1-INDEX(Tax_share,MATCH('Total Fuel Prices'!$A$47,tax_fuel_labels,0),MATCH(Q$1,'Tax_Share of Price'!$B$1:$AI$1,0)))</f>
        <v>0</v>
      </c>
      <c r="R2" s="35">
        <f>'Total Fuel Prices'!R49*(1-INDEX(Tax_share,MATCH('Total Fuel Prices'!$A$47,tax_fuel_labels,0),MATCH(R$1,'Tax_Share of Price'!$B$1:$AI$1,0)))</f>
        <v>0</v>
      </c>
      <c r="S2" s="35">
        <f>'Total Fuel Prices'!S49*(1-INDEX(Tax_share,MATCH('Total Fuel Prices'!$A$47,tax_fuel_labels,0),MATCH(S$1,'Tax_Share of Price'!$B$1:$AI$1,0)))</f>
        <v>0</v>
      </c>
      <c r="T2" s="35">
        <f>'Total Fuel Prices'!T49*(1-INDEX(Tax_share,MATCH('Total Fuel Prices'!$A$47,tax_fuel_labels,0),MATCH(T$1,'Tax_Share of Price'!$B$1:$AI$1,0)))</f>
        <v>0</v>
      </c>
      <c r="U2" s="35">
        <f>'Total Fuel Prices'!U49*(1-INDEX(Tax_share,MATCH('Total Fuel Prices'!$A$47,tax_fuel_labels,0),MATCH(U$1,'Tax_Share of Price'!$B$1:$AI$1,0)))</f>
        <v>0</v>
      </c>
      <c r="V2" s="35">
        <f>'Total Fuel Prices'!V49*(1-INDEX(Tax_share,MATCH('Total Fuel Prices'!$A$47,tax_fuel_labels,0),MATCH(V$1,'Tax_Share of Price'!$B$1:$AI$1,0)))</f>
        <v>0</v>
      </c>
      <c r="W2" s="35">
        <f>'Total Fuel Prices'!W49*(1-INDEX(Tax_share,MATCH('Total Fuel Prices'!$A$47,tax_fuel_labels,0),MATCH(W$1,'Tax_Share of Price'!$B$1:$AI$1,0)))</f>
        <v>0</v>
      </c>
      <c r="X2" s="35">
        <f>'Total Fuel Prices'!X49*(1-INDEX(Tax_share,MATCH('Total Fuel Prices'!$A$47,tax_fuel_labels,0),MATCH(X$1,'Tax_Share of Price'!$B$1:$AI$1,0)))</f>
        <v>0</v>
      </c>
      <c r="Y2" s="35">
        <f>'Total Fuel Prices'!Y49*(1-INDEX(Tax_share,MATCH('Total Fuel Prices'!$A$47,tax_fuel_labels,0),MATCH(Y$1,'Tax_Share of Price'!$B$1:$AI$1,0)))</f>
        <v>0</v>
      </c>
      <c r="Z2" s="35">
        <f>'Total Fuel Prices'!Z49*(1-INDEX(Tax_share,MATCH('Total Fuel Prices'!$A$47,tax_fuel_labels,0),MATCH(Z$1,'Tax_Share of Price'!$B$1:$AI$1,0)))</f>
        <v>0</v>
      </c>
      <c r="AA2" s="35">
        <f>'Total Fuel Prices'!AA49*(1-INDEX(Tax_share,MATCH('Total Fuel Prices'!$A$47,tax_fuel_labels,0),MATCH(AA$1,'Tax_Share of Price'!$B$1:$AI$1,0)))</f>
        <v>0</v>
      </c>
      <c r="AB2" s="35">
        <f>'Total Fuel Prices'!AB49*(1-INDEX(Tax_share,MATCH('Total Fuel Prices'!$A$47,tax_fuel_labels,0),MATCH(AB$1,'Tax_Share of Price'!$B$1:$AI$1,0)))</f>
        <v>0</v>
      </c>
      <c r="AC2" s="35">
        <f>'Total Fuel Prices'!AC49*(1-INDEX(Tax_share,MATCH('Total Fuel Prices'!$A$47,tax_fuel_labels,0),MATCH(AC$1,'Tax_Share of Price'!$B$1:$AI$1,0)))</f>
        <v>0</v>
      </c>
      <c r="AD2" s="35">
        <f>'Total Fuel Prices'!AD49*(1-INDEX(Tax_share,MATCH('Total Fuel Prices'!$A$47,tax_fuel_labels,0),MATCH(AD$1,'Tax_Share of Price'!$B$1:$AI$1,0)))</f>
        <v>0</v>
      </c>
      <c r="AE2" s="35">
        <f>'Total Fuel Prices'!AE49*(1-INDEX(Tax_share,MATCH('Total Fuel Prices'!$A$47,tax_fuel_labels,0),MATCH(AE$1,'Tax_Share of Price'!$B$1:$AI$1,0)))</f>
        <v>0</v>
      </c>
      <c r="AF2" s="35">
        <f>'Total Fuel Prices'!AF49*(1-INDEX(Tax_share,MATCH('Total Fuel Prices'!$A$47,tax_fuel_labels,0),MATCH(AF$1,'Tax_Share of Price'!$B$1:$AI$1,0)))</f>
        <v>0</v>
      </c>
      <c r="AG2" s="35">
        <f>'Total Fuel Prices'!AG49*(1-INDEX(Tax_share,MATCH('Total Fuel Prices'!$A$47,tax_fuel_labels,0),MATCH(AG$1,'Tax_Share of Price'!$B$1:$AI$1,0)))</f>
        <v>0</v>
      </c>
      <c r="AH2" s="35">
        <f>'Total Fuel Prices'!AH49*(1-INDEX(Tax_share,MATCH('Total Fuel Prices'!$A$47,tax_fuel_labels,0),MATCH(AH$1,'Tax_Share of Price'!$B$1:$AI$1,0)))</f>
        <v>0</v>
      </c>
      <c r="AI2" s="35">
        <f>'Total Fuel Prices'!AI49*(1-INDEX(Tax_share,MATCH('Total Fuel Prices'!$A$47,tax_fuel_labels,0),MATCH(AI$1,'Tax_Share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Prices'!B50*(1-INDEX(Tax_share,MATCH('Total Fuel Prices'!$A$47,tax_fuel_labels,0),MATCH(B$1,'Tax_Share of Price'!$B$1:$AI$1,0)))</f>
        <v>0</v>
      </c>
      <c r="C3" s="35">
        <f>'Total Fuel Prices'!C50*(1-INDEX(Tax_share,MATCH('Total Fuel Prices'!$A$47,tax_fuel_labels,0),MATCH(C$1,'Tax_Share of Price'!$B$1:$AI$1,0)))</f>
        <v>0</v>
      </c>
      <c r="D3" s="35">
        <f>'Total Fuel Prices'!D50*(1-INDEX(Tax_share,MATCH('Total Fuel Prices'!$A$47,tax_fuel_labels,0),MATCH(D$1,'Tax_Share of Price'!$B$1:$AI$1,0)))</f>
        <v>0</v>
      </c>
      <c r="E3" s="35">
        <f>'Total Fuel Prices'!E50*(1-INDEX(Tax_share,MATCH('Total Fuel Prices'!$A$47,tax_fuel_labels,0),MATCH(E$1,'Tax_Share of Price'!$B$1:$AI$1,0)))</f>
        <v>0</v>
      </c>
      <c r="F3" s="35">
        <f>'Total Fuel Prices'!F50*(1-INDEX(Tax_share,MATCH('Total Fuel Prices'!$A$47,tax_fuel_labels,0),MATCH(F$1,'Tax_Share of Price'!$B$1:$AI$1,0)))</f>
        <v>0</v>
      </c>
      <c r="G3" s="35">
        <f>'Total Fuel Prices'!G50*(1-INDEX(Tax_share,MATCH('Total Fuel Prices'!$A$47,tax_fuel_labels,0),MATCH(G$1,'Tax_Share of Price'!$B$1:$AI$1,0)))</f>
        <v>0</v>
      </c>
      <c r="H3" s="35">
        <f>'Total Fuel Prices'!H50*(1-INDEX(Tax_share,MATCH('Total Fuel Prices'!$A$47,tax_fuel_labels,0),MATCH(H$1,'Tax_Share of Price'!$B$1:$AI$1,0)))</f>
        <v>0</v>
      </c>
      <c r="I3" s="35">
        <f>'Total Fuel Prices'!I50*(1-INDEX(Tax_share,MATCH('Total Fuel Prices'!$A$47,tax_fuel_labels,0),MATCH(I$1,'Tax_Share of Price'!$B$1:$AI$1,0)))</f>
        <v>0</v>
      </c>
      <c r="J3" s="35">
        <f>'Total Fuel Prices'!J50*(1-INDEX(Tax_share,MATCH('Total Fuel Prices'!$A$47,tax_fuel_labels,0),MATCH(J$1,'Tax_Share of Price'!$B$1:$AI$1,0)))</f>
        <v>0</v>
      </c>
      <c r="K3" s="35">
        <f>'Total Fuel Prices'!K50*(1-INDEX(Tax_share,MATCH('Total Fuel Prices'!$A$47,tax_fuel_labels,0),MATCH(K$1,'Tax_Share of Price'!$B$1:$AI$1,0)))</f>
        <v>0</v>
      </c>
      <c r="L3" s="35">
        <f>'Total Fuel Prices'!L50*(1-INDEX(Tax_share,MATCH('Total Fuel Prices'!$A$47,tax_fuel_labels,0),MATCH(L$1,'Tax_Share of Price'!$B$1:$AI$1,0)))</f>
        <v>0</v>
      </c>
      <c r="M3" s="35">
        <f>'Total Fuel Prices'!M50*(1-INDEX(Tax_share,MATCH('Total Fuel Prices'!$A$47,tax_fuel_labels,0),MATCH(M$1,'Tax_Share of Price'!$B$1:$AI$1,0)))</f>
        <v>0</v>
      </c>
      <c r="N3" s="35">
        <f>'Total Fuel Prices'!N50*(1-INDEX(Tax_share,MATCH('Total Fuel Prices'!$A$47,tax_fuel_labels,0),MATCH(N$1,'Tax_Share of Price'!$B$1:$AI$1,0)))</f>
        <v>0</v>
      </c>
      <c r="O3" s="35">
        <f>'Total Fuel Prices'!O50*(1-INDEX(Tax_share,MATCH('Total Fuel Prices'!$A$47,tax_fuel_labels,0),MATCH(O$1,'Tax_Share of Price'!$B$1:$AI$1,0)))</f>
        <v>0</v>
      </c>
      <c r="P3" s="35">
        <f>'Total Fuel Prices'!P50*(1-INDEX(Tax_share,MATCH('Total Fuel Prices'!$A$47,tax_fuel_labels,0),MATCH(P$1,'Tax_Share of Price'!$B$1:$AI$1,0)))</f>
        <v>0</v>
      </c>
      <c r="Q3" s="35">
        <f>'Total Fuel Prices'!Q50*(1-INDEX(Tax_share,MATCH('Total Fuel Prices'!$A$47,tax_fuel_labels,0),MATCH(Q$1,'Tax_Share of Price'!$B$1:$AI$1,0)))</f>
        <v>0</v>
      </c>
      <c r="R3" s="35">
        <f>'Total Fuel Prices'!R50*(1-INDEX(Tax_share,MATCH('Total Fuel Prices'!$A$47,tax_fuel_labels,0),MATCH(R$1,'Tax_Share of Price'!$B$1:$AI$1,0)))</f>
        <v>0</v>
      </c>
      <c r="S3" s="35">
        <f>'Total Fuel Prices'!S50*(1-INDEX(Tax_share,MATCH('Total Fuel Prices'!$A$47,tax_fuel_labels,0),MATCH(S$1,'Tax_Share of Price'!$B$1:$AI$1,0)))</f>
        <v>0</v>
      </c>
      <c r="T3" s="35">
        <f>'Total Fuel Prices'!T50*(1-INDEX(Tax_share,MATCH('Total Fuel Prices'!$A$47,tax_fuel_labels,0),MATCH(T$1,'Tax_Share of Price'!$B$1:$AI$1,0)))</f>
        <v>0</v>
      </c>
      <c r="U3" s="35">
        <f>'Total Fuel Prices'!U50*(1-INDEX(Tax_share,MATCH('Total Fuel Prices'!$A$47,tax_fuel_labels,0),MATCH(U$1,'Tax_Share of Price'!$B$1:$AI$1,0)))</f>
        <v>0</v>
      </c>
      <c r="V3" s="35">
        <f>'Total Fuel Prices'!V50*(1-INDEX(Tax_share,MATCH('Total Fuel Prices'!$A$47,tax_fuel_labels,0),MATCH(V$1,'Tax_Share of Price'!$B$1:$AI$1,0)))</f>
        <v>0</v>
      </c>
      <c r="W3" s="35">
        <f>'Total Fuel Prices'!W50*(1-INDEX(Tax_share,MATCH('Total Fuel Prices'!$A$47,tax_fuel_labels,0),MATCH(W$1,'Tax_Share of Price'!$B$1:$AI$1,0)))</f>
        <v>0</v>
      </c>
      <c r="X3" s="35">
        <f>'Total Fuel Prices'!X50*(1-INDEX(Tax_share,MATCH('Total Fuel Prices'!$A$47,tax_fuel_labels,0),MATCH(X$1,'Tax_Share of Price'!$B$1:$AI$1,0)))</f>
        <v>0</v>
      </c>
      <c r="Y3" s="35">
        <f>'Total Fuel Prices'!Y50*(1-INDEX(Tax_share,MATCH('Total Fuel Prices'!$A$47,tax_fuel_labels,0),MATCH(Y$1,'Tax_Share of Price'!$B$1:$AI$1,0)))</f>
        <v>0</v>
      </c>
      <c r="Z3" s="35">
        <f>'Total Fuel Prices'!Z50*(1-INDEX(Tax_share,MATCH('Total Fuel Prices'!$A$47,tax_fuel_labels,0),MATCH(Z$1,'Tax_Share of Price'!$B$1:$AI$1,0)))</f>
        <v>0</v>
      </c>
      <c r="AA3" s="35">
        <f>'Total Fuel Prices'!AA50*(1-INDEX(Tax_share,MATCH('Total Fuel Prices'!$A$47,tax_fuel_labels,0),MATCH(AA$1,'Tax_Share of Price'!$B$1:$AI$1,0)))</f>
        <v>0</v>
      </c>
      <c r="AB3" s="35">
        <f>'Total Fuel Prices'!AB50*(1-INDEX(Tax_share,MATCH('Total Fuel Prices'!$A$47,tax_fuel_labels,0),MATCH(AB$1,'Tax_Share of Price'!$B$1:$AI$1,0)))</f>
        <v>0</v>
      </c>
      <c r="AC3" s="35">
        <f>'Total Fuel Prices'!AC50*(1-INDEX(Tax_share,MATCH('Total Fuel Prices'!$A$47,tax_fuel_labels,0),MATCH(AC$1,'Tax_Share of Price'!$B$1:$AI$1,0)))</f>
        <v>0</v>
      </c>
      <c r="AD3" s="35">
        <f>'Total Fuel Prices'!AD50*(1-INDEX(Tax_share,MATCH('Total Fuel Prices'!$A$47,tax_fuel_labels,0),MATCH(AD$1,'Tax_Share of Price'!$B$1:$AI$1,0)))</f>
        <v>0</v>
      </c>
      <c r="AE3" s="35">
        <f>'Total Fuel Prices'!AE50*(1-INDEX(Tax_share,MATCH('Total Fuel Prices'!$A$47,tax_fuel_labels,0),MATCH(AE$1,'Tax_Share of Price'!$B$1:$AI$1,0)))</f>
        <v>0</v>
      </c>
      <c r="AF3" s="35">
        <f>'Total Fuel Prices'!AF50*(1-INDEX(Tax_share,MATCH('Total Fuel Prices'!$A$47,tax_fuel_labels,0),MATCH(AF$1,'Tax_Share of Price'!$B$1:$AI$1,0)))</f>
        <v>0</v>
      </c>
      <c r="AG3" s="35">
        <f>'Total Fuel Prices'!AG50*(1-INDEX(Tax_share,MATCH('Total Fuel Prices'!$A$47,tax_fuel_labels,0),MATCH(AG$1,'Tax_Share of Price'!$B$1:$AI$1,0)))</f>
        <v>0</v>
      </c>
      <c r="AH3" s="35">
        <f>'Total Fuel Prices'!AH50*(1-INDEX(Tax_share,MATCH('Total Fuel Prices'!$A$47,tax_fuel_labels,0),MATCH(AH$1,'Tax_Share of Price'!$B$1:$AI$1,0)))</f>
        <v>0</v>
      </c>
      <c r="AI3" s="35">
        <f>'Total Fuel Prices'!AI50*(1-INDEX(Tax_share,MATCH('Total Fuel Prices'!$A$47,tax_fuel_labels,0),MATCH(AI$1,'Tax_Share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Prices'!B51*(1-INDEX(Tax_share,MATCH('Total Fuel Prices'!$A$47,tax_fuel_labels,0),MATCH(B$1,'Tax_Share of Price'!$B$1:$AI$1,0)))</f>
        <v>0</v>
      </c>
      <c r="C4" s="35">
        <f>'Total Fuel Prices'!C51*(1-INDEX(Tax_share,MATCH('Total Fuel Prices'!$A$47,tax_fuel_labels,0),MATCH(C$1,'Tax_Share of Price'!$B$1:$AI$1,0)))</f>
        <v>0</v>
      </c>
      <c r="D4" s="35">
        <f>'Total Fuel Prices'!D51*(1-INDEX(Tax_share,MATCH('Total Fuel Prices'!$A$47,tax_fuel_labels,0),MATCH(D$1,'Tax_Share of Price'!$B$1:$AI$1,0)))</f>
        <v>0</v>
      </c>
      <c r="E4" s="35">
        <f>'Total Fuel Prices'!E51*(1-INDEX(Tax_share,MATCH('Total Fuel Prices'!$A$47,tax_fuel_labels,0),MATCH(E$1,'Tax_Share of Price'!$B$1:$AI$1,0)))</f>
        <v>0</v>
      </c>
      <c r="F4" s="35">
        <f>'Total Fuel Prices'!F51*(1-INDEX(Tax_share,MATCH('Total Fuel Prices'!$A$47,tax_fuel_labels,0),MATCH(F$1,'Tax_Share of Price'!$B$1:$AI$1,0)))</f>
        <v>0</v>
      </c>
      <c r="G4" s="35">
        <f>'Total Fuel Prices'!G51*(1-INDEX(Tax_share,MATCH('Total Fuel Prices'!$A$47,tax_fuel_labels,0),MATCH(G$1,'Tax_Share of Price'!$B$1:$AI$1,0)))</f>
        <v>0</v>
      </c>
      <c r="H4" s="35">
        <f>'Total Fuel Prices'!H51*(1-INDEX(Tax_share,MATCH('Total Fuel Prices'!$A$47,tax_fuel_labels,0),MATCH(H$1,'Tax_Share of Price'!$B$1:$AI$1,0)))</f>
        <v>0</v>
      </c>
      <c r="I4" s="35">
        <f>'Total Fuel Prices'!I51*(1-INDEX(Tax_share,MATCH('Total Fuel Prices'!$A$47,tax_fuel_labels,0),MATCH(I$1,'Tax_Share of Price'!$B$1:$AI$1,0)))</f>
        <v>0</v>
      </c>
      <c r="J4" s="35">
        <f>'Total Fuel Prices'!J51*(1-INDEX(Tax_share,MATCH('Total Fuel Prices'!$A$47,tax_fuel_labels,0),MATCH(J$1,'Tax_Share of Price'!$B$1:$AI$1,0)))</f>
        <v>0</v>
      </c>
      <c r="K4" s="35">
        <f>'Total Fuel Prices'!K51*(1-INDEX(Tax_share,MATCH('Total Fuel Prices'!$A$47,tax_fuel_labels,0),MATCH(K$1,'Tax_Share of Price'!$B$1:$AI$1,0)))</f>
        <v>0</v>
      </c>
      <c r="L4" s="35">
        <f>'Total Fuel Prices'!L51*(1-INDEX(Tax_share,MATCH('Total Fuel Prices'!$A$47,tax_fuel_labels,0),MATCH(L$1,'Tax_Share of Price'!$B$1:$AI$1,0)))</f>
        <v>0</v>
      </c>
      <c r="M4" s="35">
        <f>'Total Fuel Prices'!M51*(1-INDEX(Tax_share,MATCH('Total Fuel Prices'!$A$47,tax_fuel_labels,0),MATCH(M$1,'Tax_Share of Price'!$B$1:$AI$1,0)))</f>
        <v>0</v>
      </c>
      <c r="N4" s="35">
        <f>'Total Fuel Prices'!N51*(1-INDEX(Tax_share,MATCH('Total Fuel Prices'!$A$47,tax_fuel_labels,0),MATCH(N$1,'Tax_Share of Price'!$B$1:$AI$1,0)))</f>
        <v>0</v>
      </c>
      <c r="O4" s="35">
        <f>'Total Fuel Prices'!O51*(1-INDEX(Tax_share,MATCH('Total Fuel Prices'!$A$47,tax_fuel_labels,0),MATCH(O$1,'Tax_Share of Price'!$B$1:$AI$1,0)))</f>
        <v>0</v>
      </c>
      <c r="P4" s="35">
        <f>'Total Fuel Prices'!P51*(1-INDEX(Tax_share,MATCH('Total Fuel Prices'!$A$47,tax_fuel_labels,0),MATCH(P$1,'Tax_Share of Price'!$B$1:$AI$1,0)))</f>
        <v>0</v>
      </c>
      <c r="Q4" s="35">
        <f>'Total Fuel Prices'!Q51*(1-INDEX(Tax_share,MATCH('Total Fuel Prices'!$A$47,tax_fuel_labels,0),MATCH(Q$1,'Tax_Share of Price'!$B$1:$AI$1,0)))</f>
        <v>0</v>
      </c>
      <c r="R4" s="35">
        <f>'Total Fuel Prices'!R51*(1-INDEX(Tax_share,MATCH('Total Fuel Prices'!$A$47,tax_fuel_labels,0),MATCH(R$1,'Tax_Share of Price'!$B$1:$AI$1,0)))</f>
        <v>0</v>
      </c>
      <c r="S4" s="35">
        <f>'Total Fuel Prices'!S51*(1-INDEX(Tax_share,MATCH('Total Fuel Prices'!$A$47,tax_fuel_labels,0),MATCH(S$1,'Tax_Share of Price'!$B$1:$AI$1,0)))</f>
        <v>0</v>
      </c>
      <c r="T4" s="35">
        <f>'Total Fuel Prices'!T51*(1-INDEX(Tax_share,MATCH('Total Fuel Prices'!$A$47,tax_fuel_labels,0),MATCH(T$1,'Tax_Share of Price'!$B$1:$AI$1,0)))</f>
        <v>0</v>
      </c>
      <c r="U4" s="35">
        <f>'Total Fuel Prices'!U51*(1-INDEX(Tax_share,MATCH('Total Fuel Prices'!$A$47,tax_fuel_labels,0),MATCH(U$1,'Tax_Share of Price'!$B$1:$AI$1,0)))</f>
        <v>0</v>
      </c>
      <c r="V4" s="35">
        <f>'Total Fuel Prices'!V51*(1-INDEX(Tax_share,MATCH('Total Fuel Prices'!$A$47,tax_fuel_labels,0),MATCH(V$1,'Tax_Share of Price'!$B$1:$AI$1,0)))</f>
        <v>0</v>
      </c>
      <c r="W4" s="35">
        <f>'Total Fuel Prices'!W51*(1-INDEX(Tax_share,MATCH('Total Fuel Prices'!$A$47,tax_fuel_labels,0),MATCH(W$1,'Tax_Share of Price'!$B$1:$AI$1,0)))</f>
        <v>0</v>
      </c>
      <c r="X4" s="35">
        <f>'Total Fuel Prices'!X51*(1-INDEX(Tax_share,MATCH('Total Fuel Prices'!$A$47,tax_fuel_labels,0),MATCH(X$1,'Tax_Share of Price'!$B$1:$AI$1,0)))</f>
        <v>0</v>
      </c>
      <c r="Y4" s="35">
        <f>'Total Fuel Prices'!Y51*(1-INDEX(Tax_share,MATCH('Total Fuel Prices'!$A$47,tax_fuel_labels,0),MATCH(Y$1,'Tax_Share of Price'!$B$1:$AI$1,0)))</f>
        <v>0</v>
      </c>
      <c r="Z4" s="35">
        <f>'Total Fuel Prices'!Z51*(1-INDEX(Tax_share,MATCH('Total Fuel Prices'!$A$47,tax_fuel_labels,0),MATCH(Z$1,'Tax_Share of Price'!$B$1:$AI$1,0)))</f>
        <v>0</v>
      </c>
      <c r="AA4" s="35">
        <f>'Total Fuel Prices'!AA51*(1-INDEX(Tax_share,MATCH('Total Fuel Prices'!$A$47,tax_fuel_labels,0),MATCH(AA$1,'Tax_Share of Price'!$B$1:$AI$1,0)))</f>
        <v>0</v>
      </c>
      <c r="AB4" s="35">
        <f>'Total Fuel Prices'!AB51*(1-INDEX(Tax_share,MATCH('Total Fuel Prices'!$A$47,tax_fuel_labels,0),MATCH(AB$1,'Tax_Share of Price'!$B$1:$AI$1,0)))</f>
        <v>0</v>
      </c>
      <c r="AC4" s="35">
        <f>'Total Fuel Prices'!AC51*(1-INDEX(Tax_share,MATCH('Total Fuel Prices'!$A$47,tax_fuel_labels,0),MATCH(AC$1,'Tax_Share of Price'!$B$1:$AI$1,0)))</f>
        <v>0</v>
      </c>
      <c r="AD4" s="35">
        <f>'Total Fuel Prices'!AD51*(1-INDEX(Tax_share,MATCH('Total Fuel Prices'!$A$47,tax_fuel_labels,0),MATCH(AD$1,'Tax_Share of Price'!$B$1:$AI$1,0)))</f>
        <v>0</v>
      </c>
      <c r="AE4" s="35">
        <f>'Total Fuel Prices'!AE51*(1-INDEX(Tax_share,MATCH('Total Fuel Prices'!$A$47,tax_fuel_labels,0),MATCH(AE$1,'Tax_Share of Price'!$B$1:$AI$1,0)))</f>
        <v>0</v>
      </c>
      <c r="AF4" s="35">
        <f>'Total Fuel Prices'!AF51*(1-INDEX(Tax_share,MATCH('Total Fuel Prices'!$A$47,tax_fuel_labels,0),MATCH(AF$1,'Tax_Share of Price'!$B$1:$AI$1,0)))</f>
        <v>0</v>
      </c>
      <c r="AG4" s="35">
        <f>'Total Fuel Prices'!AG51*(1-INDEX(Tax_share,MATCH('Total Fuel Prices'!$A$47,tax_fuel_labels,0),MATCH(AG$1,'Tax_Share of Price'!$B$1:$AI$1,0)))</f>
        <v>0</v>
      </c>
      <c r="AH4" s="35">
        <f>'Total Fuel Prices'!AH51*(1-INDEX(Tax_share,MATCH('Total Fuel Prices'!$A$47,tax_fuel_labels,0),MATCH(AH$1,'Tax_Share of Price'!$B$1:$AI$1,0)))</f>
        <v>0</v>
      </c>
      <c r="AI4" s="35">
        <f>'Total Fuel Prices'!AI51*(1-INDEX(Tax_share,MATCH('Total Fuel Prices'!$A$47,tax_fuel_labels,0),MATCH(AI$1,'Tax_Share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Prices'!B52*(1-INDEX(Tax_share,MATCH('Total Fuel Prices'!$A$47,tax_fuel_labels,0),MATCH(B$1,'Tax_Share of Price'!$B$1:$AI$1,0)))</f>
        <v>0</v>
      </c>
      <c r="C5" s="35">
        <f>'Total Fuel Prices'!C52*(1-INDEX(Tax_share,MATCH('Total Fuel Prices'!$A$47,tax_fuel_labels,0),MATCH(C$1,'Tax_Share of Price'!$B$1:$AI$1,0)))</f>
        <v>0</v>
      </c>
      <c r="D5" s="35">
        <f>'Total Fuel Prices'!D52*(1-INDEX(Tax_share,MATCH('Total Fuel Prices'!$A$47,tax_fuel_labels,0),MATCH(D$1,'Tax_Share of Price'!$B$1:$AI$1,0)))</f>
        <v>0</v>
      </c>
      <c r="E5" s="35">
        <f>'Total Fuel Prices'!E52*(1-INDEX(Tax_share,MATCH('Total Fuel Prices'!$A$47,tax_fuel_labels,0),MATCH(E$1,'Tax_Share of Price'!$B$1:$AI$1,0)))</f>
        <v>0</v>
      </c>
      <c r="F5" s="35">
        <f>'Total Fuel Prices'!F52*(1-INDEX(Tax_share,MATCH('Total Fuel Prices'!$A$47,tax_fuel_labels,0),MATCH(F$1,'Tax_Share of Price'!$B$1:$AI$1,0)))</f>
        <v>0</v>
      </c>
      <c r="G5" s="35">
        <f>'Total Fuel Prices'!G52*(1-INDEX(Tax_share,MATCH('Total Fuel Prices'!$A$47,tax_fuel_labels,0),MATCH(G$1,'Tax_Share of Price'!$B$1:$AI$1,0)))</f>
        <v>0</v>
      </c>
      <c r="H5" s="35">
        <f>'Total Fuel Prices'!H52*(1-INDEX(Tax_share,MATCH('Total Fuel Prices'!$A$47,tax_fuel_labels,0),MATCH(H$1,'Tax_Share of Price'!$B$1:$AI$1,0)))</f>
        <v>0</v>
      </c>
      <c r="I5" s="35">
        <f>'Total Fuel Prices'!I52*(1-INDEX(Tax_share,MATCH('Total Fuel Prices'!$A$47,tax_fuel_labels,0),MATCH(I$1,'Tax_Share of Price'!$B$1:$AI$1,0)))</f>
        <v>0</v>
      </c>
      <c r="J5" s="35">
        <f>'Total Fuel Prices'!J52*(1-INDEX(Tax_share,MATCH('Total Fuel Prices'!$A$47,tax_fuel_labels,0),MATCH(J$1,'Tax_Share of Price'!$B$1:$AI$1,0)))</f>
        <v>0</v>
      </c>
      <c r="K5" s="35">
        <f>'Total Fuel Prices'!K52*(1-INDEX(Tax_share,MATCH('Total Fuel Prices'!$A$47,tax_fuel_labels,0),MATCH(K$1,'Tax_Share of Price'!$B$1:$AI$1,0)))</f>
        <v>0</v>
      </c>
      <c r="L5" s="35">
        <f>'Total Fuel Prices'!L52*(1-INDEX(Tax_share,MATCH('Total Fuel Prices'!$A$47,tax_fuel_labels,0),MATCH(L$1,'Tax_Share of Price'!$B$1:$AI$1,0)))</f>
        <v>0</v>
      </c>
      <c r="M5" s="35">
        <f>'Total Fuel Prices'!M52*(1-INDEX(Tax_share,MATCH('Total Fuel Prices'!$A$47,tax_fuel_labels,0),MATCH(M$1,'Tax_Share of Price'!$B$1:$AI$1,0)))</f>
        <v>0</v>
      </c>
      <c r="N5" s="35">
        <f>'Total Fuel Prices'!N52*(1-INDEX(Tax_share,MATCH('Total Fuel Prices'!$A$47,tax_fuel_labels,0),MATCH(N$1,'Tax_Share of Price'!$B$1:$AI$1,0)))</f>
        <v>0</v>
      </c>
      <c r="O5" s="35">
        <f>'Total Fuel Prices'!O52*(1-INDEX(Tax_share,MATCH('Total Fuel Prices'!$A$47,tax_fuel_labels,0),MATCH(O$1,'Tax_Share of Price'!$B$1:$AI$1,0)))</f>
        <v>0</v>
      </c>
      <c r="P5" s="35">
        <f>'Total Fuel Prices'!P52*(1-INDEX(Tax_share,MATCH('Total Fuel Prices'!$A$47,tax_fuel_labels,0),MATCH(P$1,'Tax_Share of Price'!$B$1:$AI$1,0)))</f>
        <v>0</v>
      </c>
      <c r="Q5" s="35">
        <f>'Total Fuel Prices'!Q52*(1-INDEX(Tax_share,MATCH('Total Fuel Prices'!$A$47,tax_fuel_labels,0),MATCH(Q$1,'Tax_Share of Price'!$B$1:$AI$1,0)))</f>
        <v>0</v>
      </c>
      <c r="R5" s="35">
        <f>'Total Fuel Prices'!R52*(1-INDEX(Tax_share,MATCH('Total Fuel Prices'!$A$47,tax_fuel_labels,0),MATCH(R$1,'Tax_Share of Price'!$B$1:$AI$1,0)))</f>
        <v>0</v>
      </c>
      <c r="S5" s="35">
        <f>'Total Fuel Prices'!S52*(1-INDEX(Tax_share,MATCH('Total Fuel Prices'!$A$47,tax_fuel_labels,0),MATCH(S$1,'Tax_Share of Price'!$B$1:$AI$1,0)))</f>
        <v>0</v>
      </c>
      <c r="T5" s="35">
        <f>'Total Fuel Prices'!T52*(1-INDEX(Tax_share,MATCH('Total Fuel Prices'!$A$47,tax_fuel_labels,0),MATCH(T$1,'Tax_Share of Price'!$B$1:$AI$1,0)))</f>
        <v>0</v>
      </c>
      <c r="U5" s="35">
        <f>'Total Fuel Prices'!U52*(1-INDEX(Tax_share,MATCH('Total Fuel Prices'!$A$47,tax_fuel_labels,0),MATCH(U$1,'Tax_Share of Price'!$B$1:$AI$1,0)))</f>
        <v>0</v>
      </c>
      <c r="V5" s="35">
        <f>'Total Fuel Prices'!V52*(1-INDEX(Tax_share,MATCH('Total Fuel Prices'!$A$47,tax_fuel_labels,0),MATCH(V$1,'Tax_Share of Price'!$B$1:$AI$1,0)))</f>
        <v>0</v>
      </c>
      <c r="W5" s="35">
        <f>'Total Fuel Prices'!W52*(1-INDEX(Tax_share,MATCH('Total Fuel Prices'!$A$47,tax_fuel_labels,0),MATCH(W$1,'Tax_Share of Price'!$B$1:$AI$1,0)))</f>
        <v>0</v>
      </c>
      <c r="X5" s="35">
        <f>'Total Fuel Prices'!X52*(1-INDEX(Tax_share,MATCH('Total Fuel Prices'!$A$47,tax_fuel_labels,0),MATCH(X$1,'Tax_Share of Price'!$B$1:$AI$1,0)))</f>
        <v>0</v>
      </c>
      <c r="Y5" s="35">
        <f>'Total Fuel Prices'!Y52*(1-INDEX(Tax_share,MATCH('Total Fuel Prices'!$A$47,tax_fuel_labels,0),MATCH(Y$1,'Tax_Share of Price'!$B$1:$AI$1,0)))</f>
        <v>0</v>
      </c>
      <c r="Z5" s="35">
        <f>'Total Fuel Prices'!Z52*(1-INDEX(Tax_share,MATCH('Total Fuel Prices'!$A$47,tax_fuel_labels,0),MATCH(Z$1,'Tax_Share of Price'!$B$1:$AI$1,0)))</f>
        <v>0</v>
      </c>
      <c r="AA5" s="35">
        <f>'Total Fuel Prices'!AA52*(1-INDEX(Tax_share,MATCH('Total Fuel Prices'!$A$47,tax_fuel_labels,0),MATCH(AA$1,'Tax_Share of Price'!$B$1:$AI$1,0)))</f>
        <v>0</v>
      </c>
      <c r="AB5" s="35">
        <f>'Total Fuel Prices'!AB52*(1-INDEX(Tax_share,MATCH('Total Fuel Prices'!$A$47,tax_fuel_labels,0),MATCH(AB$1,'Tax_Share of Price'!$B$1:$AI$1,0)))</f>
        <v>0</v>
      </c>
      <c r="AC5" s="35">
        <f>'Total Fuel Prices'!AC52*(1-INDEX(Tax_share,MATCH('Total Fuel Prices'!$A$47,tax_fuel_labels,0),MATCH(AC$1,'Tax_Share of Price'!$B$1:$AI$1,0)))</f>
        <v>0</v>
      </c>
      <c r="AD5" s="35">
        <f>'Total Fuel Prices'!AD52*(1-INDEX(Tax_share,MATCH('Total Fuel Prices'!$A$47,tax_fuel_labels,0),MATCH(AD$1,'Tax_Share of Price'!$B$1:$AI$1,0)))</f>
        <v>0</v>
      </c>
      <c r="AE5" s="35">
        <f>'Total Fuel Prices'!AE52*(1-INDEX(Tax_share,MATCH('Total Fuel Prices'!$A$47,tax_fuel_labels,0),MATCH(AE$1,'Tax_Share of Price'!$B$1:$AI$1,0)))</f>
        <v>0</v>
      </c>
      <c r="AF5" s="35">
        <f>'Total Fuel Prices'!AF52*(1-INDEX(Tax_share,MATCH('Total Fuel Prices'!$A$47,tax_fuel_labels,0),MATCH(AF$1,'Tax_Share of Price'!$B$1:$AI$1,0)))</f>
        <v>0</v>
      </c>
      <c r="AG5" s="35">
        <f>'Total Fuel Prices'!AG52*(1-INDEX(Tax_share,MATCH('Total Fuel Prices'!$A$47,tax_fuel_labels,0),MATCH(AG$1,'Tax_Share of Price'!$B$1:$AI$1,0)))</f>
        <v>0</v>
      </c>
      <c r="AH5" s="35">
        <f>'Total Fuel Prices'!AH52*(1-INDEX(Tax_share,MATCH('Total Fuel Prices'!$A$47,tax_fuel_labels,0),MATCH(AH$1,'Tax_Share of Price'!$B$1:$AI$1,0)))</f>
        <v>0</v>
      </c>
      <c r="AI5" s="35">
        <f>'Total Fuel Prices'!AI52*(1-INDEX(Tax_share,MATCH('Total Fuel Prices'!$A$47,tax_fuel_labels,0),MATCH(AI$1,'Tax_Share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Prices'!B53*(1-INDEX(Tax_share,MATCH('Total Fuel Prices'!$A$47,tax_fuel_labels,0),MATCH(B$1,'Tax_Share of Price'!$B$1:$AI$1,0)))</f>
        <v>0</v>
      </c>
      <c r="C6" s="35">
        <f>'Total Fuel Prices'!C53*(1-INDEX(Tax_share,MATCH('Total Fuel Prices'!$A$47,tax_fuel_labels,0),MATCH(C$1,'Tax_Share of Price'!$B$1:$AI$1,0)))</f>
        <v>0</v>
      </c>
      <c r="D6" s="35">
        <f>'Total Fuel Prices'!D53*(1-INDEX(Tax_share,MATCH('Total Fuel Prices'!$A$47,tax_fuel_labels,0),MATCH(D$1,'Tax_Share of Price'!$B$1:$AI$1,0)))</f>
        <v>0</v>
      </c>
      <c r="E6" s="35">
        <f>'Total Fuel Prices'!E53*(1-INDEX(Tax_share,MATCH('Total Fuel Prices'!$A$47,tax_fuel_labels,0),MATCH(E$1,'Tax_Share of Price'!$B$1:$AI$1,0)))</f>
        <v>0</v>
      </c>
      <c r="F6" s="35">
        <f>'Total Fuel Prices'!F53*(1-INDEX(Tax_share,MATCH('Total Fuel Prices'!$A$47,tax_fuel_labels,0),MATCH(F$1,'Tax_Share of Price'!$B$1:$AI$1,0)))</f>
        <v>0</v>
      </c>
      <c r="G6" s="35">
        <f>'Total Fuel Prices'!G53*(1-INDEX(Tax_share,MATCH('Total Fuel Prices'!$A$47,tax_fuel_labels,0),MATCH(G$1,'Tax_Share of Price'!$B$1:$AI$1,0)))</f>
        <v>0</v>
      </c>
      <c r="H6" s="35">
        <f>'Total Fuel Prices'!H53*(1-INDEX(Tax_share,MATCH('Total Fuel Prices'!$A$47,tax_fuel_labels,0),MATCH(H$1,'Tax_Share of Price'!$B$1:$AI$1,0)))</f>
        <v>0</v>
      </c>
      <c r="I6" s="35">
        <f>'Total Fuel Prices'!I53*(1-INDEX(Tax_share,MATCH('Total Fuel Prices'!$A$47,tax_fuel_labels,0),MATCH(I$1,'Tax_Share of Price'!$B$1:$AI$1,0)))</f>
        <v>0</v>
      </c>
      <c r="J6" s="35">
        <f>'Total Fuel Prices'!J53*(1-INDEX(Tax_share,MATCH('Total Fuel Prices'!$A$47,tax_fuel_labels,0),MATCH(J$1,'Tax_Share of Price'!$B$1:$AI$1,0)))</f>
        <v>0</v>
      </c>
      <c r="K6" s="35">
        <f>'Total Fuel Prices'!K53*(1-INDEX(Tax_share,MATCH('Total Fuel Prices'!$A$47,tax_fuel_labels,0),MATCH(K$1,'Tax_Share of Price'!$B$1:$AI$1,0)))</f>
        <v>0</v>
      </c>
      <c r="L6" s="35">
        <f>'Total Fuel Prices'!L53*(1-INDEX(Tax_share,MATCH('Total Fuel Prices'!$A$47,tax_fuel_labels,0),MATCH(L$1,'Tax_Share of Price'!$B$1:$AI$1,0)))</f>
        <v>0</v>
      </c>
      <c r="M6" s="35">
        <f>'Total Fuel Prices'!M53*(1-INDEX(Tax_share,MATCH('Total Fuel Prices'!$A$47,tax_fuel_labels,0),MATCH(M$1,'Tax_Share of Price'!$B$1:$AI$1,0)))</f>
        <v>0</v>
      </c>
      <c r="N6" s="35">
        <f>'Total Fuel Prices'!N53*(1-INDEX(Tax_share,MATCH('Total Fuel Prices'!$A$47,tax_fuel_labels,0),MATCH(N$1,'Tax_Share of Price'!$B$1:$AI$1,0)))</f>
        <v>0</v>
      </c>
      <c r="O6" s="35">
        <f>'Total Fuel Prices'!O53*(1-INDEX(Tax_share,MATCH('Total Fuel Prices'!$A$47,tax_fuel_labels,0),MATCH(O$1,'Tax_Share of Price'!$B$1:$AI$1,0)))</f>
        <v>0</v>
      </c>
      <c r="P6" s="35">
        <f>'Total Fuel Prices'!P53*(1-INDEX(Tax_share,MATCH('Total Fuel Prices'!$A$47,tax_fuel_labels,0),MATCH(P$1,'Tax_Share of Price'!$B$1:$AI$1,0)))</f>
        <v>0</v>
      </c>
      <c r="Q6" s="35">
        <f>'Total Fuel Prices'!Q53*(1-INDEX(Tax_share,MATCH('Total Fuel Prices'!$A$47,tax_fuel_labels,0),MATCH(Q$1,'Tax_Share of Price'!$B$1:$AI$1,0)))</f>
        <v>0</v>
      </c>
      <c r="R6" s="35">
        <f>'Total Fuel Prices'!R53*(1-INDEX(Tax_share,MATCH('Total Fuel Prices'!$A$47,tax_fuel_labels,0),MATCH(R$1,'Tax_Share of Price'!$B$1:$AI$1,0)))</f>
        <v>0</v>
      </c>
      <c r="S6" s="35">
        <f>'Total Fuel Prices'!S53*(1-INDEX(Tax_share,MATCH('Total Fuel Prices'!$A$47,tax_fuel_labels,0),MATCH(S$1,'Tax_Share of Price'!$B$1:$AI$1,0)))</f>
        <v>0</v>
      </c>
      <c r="T6" s="35">
        <f>'Total Fuel Prices'!T53*(1-INDEX(Tax_share,MATCH('Total Fuel Prices'!$A$47,tax_fuel_labels,0),MATCH(T$1,'Tax_Share of Price'!$B$1:$AI$1,0)))</f>
        <v>0</v>
      </c>
      <c r="U6" s="35">
        <f>'Total Fuel Prices'!U53*(1-INDEX(Tax_share,MATCH('Total Fuel Prices'!$A$47,tax_fuel_labels,0),MATCH(U$1,'Tax_Share of Price'!$B$1:$AI$1,0)))</f>
        <v>0</v>
      </c>
      <c r="V6" s="35">
        <f>'Total Fuel Prices'!V53*(1-INDEX(Tax_share,MATCH('Total Fuel Prices'!$A$47,tax_fuel_labels,0),MATCH(V$1,'Tax_Share of Price'!$B$1:$AI$1,0)))</f>
        <v>0</v>
      </c>
      <c r="W6" s="35">
        <f>'Total Fuel Prices'!W53*(1-INDEX(Tax_share,MATCH('Total Fuel Prices'!$A$47,tax_fuel_labels,0),MATCH(W$1,'Tax_Share of Price'!$B$1:$AI$1,0)))</f>
        <v>0</v>
      </c>
      <c r="X6" s="35">
        <f>'Total Fuel Prices'!X53*(1-INDEX(Tax_share,MATCH('Total Fuel Prices'!$A$47,tax_fuel_labels,0),MATCH(X$1,'Tax_Share of Price'!$B$1:$AI$1,0)))</f>
        <v>0</v>
      </c>
      <c r="Y6" s="35">
        <f>'Total Fuel Prices'!Y53*(1-INDEX(Tax_share,MATCH('Total Fuel Prices'!$A$47,tax_fuel_labels,0),MATCH(Y$1,'Tax_Share of Price'!$B$1:$AI$1,0)))</f>
        <v>0</v>
      </c>
      <c r="Z6" s="35">
        <f>'Total Fuel Prices'!Z53*(1-INDEX(Tax_share,MATCH('Total Fuel Prices'!$A$47,tax_fuel_labels,0),MATCH(Z$1,'Tax_Share of Price'!$B$1:$AI$1,0)))</f>
        <v>0</v>
      </c>
      <c r="AA6" s="35">
        <f>'Total Fuel Prices'!AA53*(1-INDEX(Tax_share,MATCH('Total Fuel Prices'!$A$47,tax_fuel_labels,0),MATCH(AA$1,'Tax_Share of Price'!$B$1:$AI$1,0)))</f>
        <v>0</v>
      </c>
      <c r="AB6" s="35">
        <f>'Total Fuel Prices'!AB53*(1-INDEX(Tax_share,MATCH('Total Fuel Prices'!$A$47,tax_fuel_labels,0),MATCH(AB$1,'Tax_Share of Price'!$B$1:$AI$1,0)))</f>
        <v>0</v>
      </c>
      <c r="AC6" s="35">
        <f>'Total Fuel Prices'!AC53*(1-INDEX(Tax_share,MATCH('Total Fuel Prices'!$A$47,tax_fuel_labels,0),MATCH(AC$1,'Tax_Share of Price'!$B$1:$AI$1,0)))</f>
        <v>0</v>
      </c>
      <c r="AD6" s="35">
        <f>'Total Fuel Prices'!AD53*(1-INDEX(Tax_share,MATCH('Total Fuel Prices'!$A$47,tax_fuel_labels,0),MATCH(AD$1,'Tax_Share of Price'!$B$1:$AI$1,0)))</f>
        <v>0</v>
      </c>
      <c r="AE6" s="35">
        <f>'Total Fuel Prices'!AE53*(1-INDEX(Tax_share,MATCH('Total Fuel Prices'!$A$47,tax_fuel_labels,0),MATCH(AE$1,'Tax_Share of Price'!$B$1:$AI$1,0)))</f>
        <v>0</v>
      </c>
      <c r="AF6" s="35">
        <f>'Total Fuel Prices'!AF53*(1-INDEX(Tax_share,MATCH('Total Fuel Prices'!$A$47,tax_fuel_labels,0),MATCH(AF$1,'Tax_Share of Price'!$B$1:$AI$1,0)))</f>
        <v>0</v>
      </c>
      <c r="AG6" s="35">
        <f>'Total Fuel Prices'!AG53*(1-INDEX(Tax_share,MATCH('Total Fuel Prices'!$A$47,tax_fuel_labels,0),MATCH(AG$1,'Tax_Share of Price'!$B$1:$AI$1,0)))</f>
        <v>0</v>
      </c>
      <c r="AH6" s="35">
        <f>'Total Fuel Prices'!AH53*(1-INDEX(Tax_share,MATCH('Total Fuel Prices'!$A$47,tax_fuel_labels,0),MATCH(AH$1,'Tax_Share of Price'!$B$1:$AI$1,0)))</f>
        <v>0</v>
      </c>
      <c r="AI6" s="35">
        <f>'Total Fuel Prices'!AI53*(1-INDEX(Tax_share,MATCH('Total Fuel Prices'!$A$47,tax_fuel_labels,0),MATCH(AI$1,'Tax_Share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Prices'!B54*(1-INDEX(Tax_share,MATCH('Total Fuel Prices'!$A$47,tax_fuel_labels,0),MATCH(B$1,'Tax_Share of Price'!$B$1:$AI$1,0)))</f>
        <v>0</v>
      </c>
      <c r="C7" s="35">
        <f>'Total Fuel Prices'!C54*(1-INDEX(Tax_share,MATCH('Total Fuel Prices'!$A$47,tax_fuel_labels,0),MATCH(C$1,'Tax_Share of Price'!$B$1:$AI$1,0)))</f>
        <v>0</v>
      </c>
      <c r="D7" s="35">
        <f>'Total Fuel Prices'!D54*(1-INDEX(Tax_share,MATCH('Total Fuel Prices'!$A$47,tax_fuel_labels,0),MATCH(D$1,'Tax_Share of Price'!$B$1:$AI$1,0)))</f>
        <v>0</v>
      </c>
      <c r="E7" s="35">
        <f>'Total Fuel Prices'!E54*(1-INDEX(Tax_share,MATCH('Total Fuel Prices'!$A$47,tax_fuel_labels,0),MATCH(E$1,'Tax_Share of Price'!$B$1:$AI$1,0)))</f>
        <v>0</v>
      </c>
      <c r="F7" s="35">
        <f>'Total Fuel Prices'!F54*(1-INDEX(Tax_share,MATCH('Total Fuel Prices'!$A$47,tax_fuel_labels,0),MATCH(F$1,'Tax_Share of Price'!$B$1:$AI$1,0)))</f>
        <v>0</v>
      </c>
      <c r="G7" s="35">
        <f>'Total Fuel Prices'!G54*(1-INDEX(Tax_share,MATCH('Total Fuel Prices'!$A$47,tax_fuel_labels,0),MATCH(G$1,'Tax_Share of Price'!$B$1:$AI$1,0)))</f>
        <v>0</v>
      </c>
      <c r="H7" s="35">
        <f>'Total Fuel Prices'!H54*(1-INDEX(Tax_share,MATCH('Total Fuel Prices'!$A$47,tax_fuel_labels,0),MATCH(H$1,'Tax_Share of Price'!$B$1:$AI$1,0)))</f>
        <v>0</v>
      </c>
      <c r="I7" s="35">
        <f>'Total Fuel Prices'!I54*(1-INDEX(Tax_share,MATCH('Total Fuel Prices'!$A$47,tax_fuel_labels,0),MATCH(I$1,'Tax_Share of Price'!$B$1:$AI$1,0)))</f>
        <v>0</v>
      </c>
      <c r="J7" s="35">
        <f>'Total Fuel Prices'!J54*(1-INDEX(Tax_share,MATCH('Total Fuel Prices'!$A$47,tax_fuel_labels,0),MATCH(J$1,'Tax_Share of Price'!$B$1:$AI$1,0)))</f>
        <v>0</v>
      </c>
      <c r="K7" s="35">
        <f>'Total Fuel Prices'!K54*(1-INDEX(Tax_share,MATCH('Total Fuel Prices'!$A$47,tax_fuel_labels,0),MATCH(K$1,'Tax_Share of Price'!$B$1:$AI$1,0)))</f>
        <v>0</v>
      </c>
      <c r="L7" s="35">
        <f>'Total Fuel Prices'!L54*(1-INDEX(Tax_share,MATCH('Total Fuel Prices'!$A$47,tax_fuel_labels,0),MATCH(L$1,'Tax_Share of Price'!$B$1:$AI$1,0)))</f>
        <v>0</v>
      </c>
      <c r="M7" s="35">
        <f>'Total Fuel Prices'!M54*(1-INDEX(Tax_share,MATCH('Total Fuel Prices'!$A$47,tax_fuel_labels,0),MATCH(M$1,'Tax_Share of Price'!$B$1:$AI$1,0)))</f>
        <v>0</v>
      </c>
      <c r="N7" s="35">
        <f>'Total Fuel Prices'!N54*(1-INDEX(Tax_share,MATCH('Total Fuel Prices'!$A$47,tax_fuel_labels,0),MATCH(N$1,'Tax_Share of Price'!$B$1:$AI$1,0)))</f>
        <v>0</v>
      </c>
      <c r="O7" s="35">
        <f>'Total Fuel Prices'!O54*(1-INDEX(Tax_share,MATCH('Total Fuel Prices'!$A$47,tax_fuel_labels,0),MATCH(O$1,'Tax_Share of Price'!$B$1:$AI$1,0)))</f>
        <v>0</v>
      </c>
      <c r="P7" s="35">
        <f>'Total Fuel Prices'!P54*(1-INDEX(Tax_share,MATCH('Total Fuel Prices'!$A$47,tax_fuel_labels,0),MATCH(P$1,'Tax_Share of Price'!$B$1:$AI$1,0)))</f>
        <v>0</v>
      </c>
      <c r="Q7" s="35">
        <f>'Total Fuel Prices'!Q54*(1-INDEX(Tax_share,MATCH('Total Fuel Prices'!$A$47,tax_fuel_labels,0),MATCH(Q$1,'Tax_Share of Price'!$B$1:$AI$1,0)))</f>
        <v>0</v>
      </c>
      <c r="R7" s="35">
        <f>'Total Fuel Prices'!R54*(1-INDEX(Tax_share,MATCH('Total Fuel Prices'!$A$47,tax_fuel_labels,0),MATCH(R$1,'Tax_Share of Price'!$B$1:$AI$1,0)))</f>
        <v>0</v>
      </c>
      <c r="S7" s="35">
        <f>'Total Fuel Prices'!S54*(1-INDEX(Tax_share,MATCH('Total Fuel Prices'!$A$47,tax_fuel_labels,0),MATCH(S$1,'Tax_Share of Price'!$B$1:$AI$1,0)))</f>
        <v>0</v>
      </c>
      <c r="T7" s="35">
        <f>'Total Fuel Prices'!T54*(1-INDEX(Tax_share,MATCH('Total Fuel Prices'!$A$47,tax_fuel_labels,0),MATCH(T$1,'Tax_Share of Price'!$B$1:$AI$1,0)))</f>
        <v>0</v>
      </c>
      <c r="U7" s="35">
        <f>'Total Fuel Prices'!U54*(1-INDEX(Tax_share,MATCH('Total Fuel Prices'!$A$47,tax_fuel_labels,0),MATCH(U$1,'Tax_Share of Price'!$B$1:$AI$1,0)))</f>
        <v>0</v>
      </c>
      <c r="V7" s="35">
        <f>'Total Fuel Prices'!V54*(1-INDEX(Tax_share,MATCH('Total Fuel Prices'!$A$47,tax_fuel_labels,0),MATCH(V$1,'Tax_Share of Price'!$B$1:$AI$1,0)))</f>
        <v>0</v>
      </c>
      <c r="W7" s="35">
        <f>'Total Fuel Prices'!W54*(1-INDEX(Tax_share,MATCH('Total Fuel Prices'!$A$47,tax_fuel_labels,0),MATCH(W$1,'Tax_Share of Price'!$B$1:$AI$1,0)))</f>
        <v>0</v>
      </c>
      <c r="X7" s="35">
        <f>'Total Fuel Prices'!X54*(1-INDEX(Tax_share,MATCH('Total Fuel Prices'!$A$47,tax_fuel_labels,0),MATCH(X$1,'Tax_Share of Price'!$B$1:$AI$1,0)))</f>
        <v>0</v>
      </c>
      <c r="Y7" s="35">
        <f>'Total Fuel Prices'!Y54*(1-INDEX(Tax_share,MATCH('Total Fuel Prices'!$A$47,tax_fuel_labels,0),MATCH(Y$1,'Tax_Share of Price'!$B$1:$AI$1,0)))</f>
        <v>0</v>
      </c>
      <c r="Z7" s="35">
        <f>'Total Fuel Prices'!Z54*(1-INDEX(Tax_share,MATCH('Total Fuel Prices'!$A$47,tax_fuel_labels,0),MATCH(Z$1,'Tax_Share of Price'!$B$1:$AI$1,0)))</f>
        <v>0</v>
      </c>
      <c r="AA7" s="35">
        <f>'Total Fuel Prices'!AA54*(1-INDEX(Tax_share,MATCH('Total Fuel Prices'!$A$47,tax_fuel_labels,0),MATCH(AA$1,'Tax_Share of Price'!$B$1:$AI$1,0)))</f>
        <v>0</v>
      </c>
      <c r="AB7" s="35">
        <f>'Total Fuel Prices'!AB54*(1-INDEX(Tax_share,MATCH('Total Fuel Prices'!$A$47,tax_fuel_labels,0),MATCH(AB$1,'Tax_Share of Price'!$B$1:$AI$1,0)))</f>
        <v>0</v>
      </c>
      <c r="AC7" s="35">
        <f>'Total Fuel Prices'!AC54*(1-INDEX(Tax_share,MATCH('Total Fuel Prices'!$A$47,tax_fuel_labels,0),MATCH(AC$1,'Tax_Share of Price'!$B$1:$AI$1,0)))</f>
        <v>0</v>
      </c>
      <c r="AD7" s="35">
        <f>'Total Fuel Prices'!AD54*(1-INDEX(Tax_share,MATCH('Total Fuel Prices'!$A$47,tax_fuel_labels,0),MATCH(AD$1,'Tax_Share of Price'!$B$1:$AI$1,0)))</f>
        <v>0</v>
      </c>
      <c r="AE7" s="35">
        <f>'Total Fuel Prices'!AE54*(1-INDEX(Tax_share,MATCH('Total Fuel Prices'!$A$47,tax_fuel_labels,0),MATCH(AE$1,'Tax_Share of Price'!$B$1:$AI$1,0)))</f>
        <v>0</v>
      </c>
      <c r="AF7" s="35">
        <f>'Total Fuel Prices'!AF54*(1-INDEX(Tax_share,MATCH('Total Fuel Prices'!$A$47,tax_fuel_labels,0),MATCH(AF$1,'Tax_Share of Price'!$B$1:$AI$1,0)))</f>
        <v>0</v>
      </c>
      <c r="AG7" s="35">
        <f>'Total Fuel Prices'!AG54*(1-INDEX(Tax_share,MATCH('Total Fuel Prices'!$A$47,tax_fuel_labels,0),MATCH(AG$1,'Tax_Share of Price'!$B$1:$AI$1,0)))</f>
        <v>0</v>
      </c>
      <c r="AH7" s="35">
        <f>'Total Fuel Prices'!AH54*(1-INDEX(Tax_share,MATCH('Total Fuel Prices'!$A$47,tax_fuel_labels,0),MATCH(AH$1,'Tax_Share of Price'!$B$1:$AI$1,0)))</f>
        <v>0</v>
      </c>
      <c r="AI7" s="35">
        <f>'Total Fuel Prices'!AI54*(1-INDEX(Tax_share,MATCH('Total Fuel Prices'!$A$47,tax_fuel_labels,0),MATCH(AI$1,'Tax_Share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Prices'!B55*(1-INDEX(Tax_share,MATCH('Total Fuel Prices'!$A$47,tax_fuel_labels,0),MATCH(B$1,'Tax_Share of Price'!$B$1:$AI$1,0)))</f>
        <v>0</v>
      </c>
      <c r="C8" s="35">
        <f>'Total Fuel Prices'!C55*(1-INDEX(Tax_share,MATCH('Total Fuel Prices'!$A$47,tax_fuel_labels,0),MATCH(C$1,'Tax_Share of Price'!$B$1:$AI$1,0)))</f>
        <v>0</v>
      </c>
      <c r="D8" s="35">
        <f>'Total Fuel Prices'!D55*(1-INDEX(Tax_share,MATCH('Total Fuel Prices'!$A$47,tax_fuel_labels,0),MATCH(D$1,'Tax_Share of Price'!$B$1:$AI$1,0)))</f>
        <v>0</v>
      </c>
      <c r="E8" s="35">
        <f>'Total Fuel Prices'!E55*(1-INDEX(Tax_share,MATCH('Total Fuel Prices'!$A$47,tax_fuel_labels,0),MATCH(E$1,'Tax_Share of Price'!$B$1:$AI$1,0)))</f>
        <v>0</v>
      </c>
      <c r="F8" s="35">
        <f>'Total Fuel Prices'!F55*(1-INDEX(Tax_share,MATCH('Total Fuel Prices'!$A$47,tax_fuel_labels,0),MATCH(F$1,'Tax_Share of Price'!$B$1:$AI$1,0)))</f>
        <v>0</v>
      </c>
      <c r="G8" s="35">
        <f>'Total Fuel Prices'!G55*(1-INDEX(Tax_share,MATCH('Total Fuel Prices'!$A$47,tax_fuel_labels,0),MATCH(G$1,'Tax_Share of Price'!$B$1:$AI$1,0)))</f>
        <v>0</v>
      </c>
      <c r="H8" s="35">
        <f>'Total Fuel Prices'!H55*(1-INDEX(Tax_share,MATCH('Total Fuel Prices'!$A$47,tax_fuel_labels,0),MATCH(H$1,'Tax_Share of Price'!$B$1:$AI$1,0)))</f>
        <v>0</v>
      </c>
      <c r="I8" s="35">
        <f>'Total Fuel Prices'!I55*(1-INDEX(Tax_share,MATCH('Total Fuel Prices'!$A$47,tax_fuel_labels,0),MATCH(I$1,'Tax_Share of Price'!$B$1:$AI$1,0)))</f>
        <v>0</v>
      </c>
      <c r="J8" s="35">
        <f>'Total Fuel Prices'!J55*(1-INDEX(Tax_share,MATCH('Total Fuel Prices'!$A$47,tax_fuel_labels,0),MATCH(J$1,'Tax_Share of Price'!$B$1:$AI$1,0)))</f>
        <v>0</v>
      </c>
      <c r="K8" s="35">
        <f>'Total Fuel Prices'!K55*(1-INDEX(Tax_share,MATCH('Total Fuel Prices'!$A$47,tax_fuel_labels,0),MATCH(K$1,'Tax_Share of Price'!$B$1:$AI$1,0)))</f>
        <v>0</v>
      </c>
      <c r="L8" s="35">
        <f>'Total Fuel Prices'!L55*(1-INDEX(Tax_share,MATCH('Total Fuel Prices'!$A$47,tax_fuel_labels,0),MATCH(L$1,'Tax_Share of Price'!$B$1:$AI$1,0)))</f>
        <v>0</v>
      </c>
      <c r="M8" s="35">
        <f>'Total Fuel Prices'!M55*(1-INDEX(Tax_share,MATCH('Total Fuel Prices'!$A$47,tax_fuel_labels,0),MATCH(M$1,'Tax_Share of Price'!$B$1:$AI$1,0)))</f>
        <v>0</v>
      </c>
      <c r="N8" s="35">
        <f>'Total Fuel Prices'!N55*(1-INDEX(Tax_share,MATCH('Total Fuel Prices'!$A$47,tax_fuel_labels,0),MATCH(N$1,'Tax_Share of Price'!$B$1:$AI$1,0)))</f>
        <v>0</v>
      </c>
      <c r="O8" s="35">
        <f>'Total Fuel Prices'!O55*(1-INDEX(Tax_share,MATCH('Total Fuel Prices'!$A$47,tax_fuel_labels,0),MATCH(O$1,'Tax_Share of Price'!$B$1:$AI$1,0)))</f>
        <v>0</v>
      </c>
      <c r="P8" s="35">
        <f>'Total Fuel Prices'!P55*(1-INDEX(Tax_share,MATCH('Total Fuel Prices'!$A$47,tax_fuel_labels,0),MATCH(P$1,'Tax_Share of Price'!$B$1:$AI$1,0)))</f>
        <v>0</v>
      </c>
      <c r="Q8" s="35">
        <f>'Total Fuel Prices'!Q55*(1-INDEX(Tax_share,MATCH('Total Fuel Prices'!$A$47,tax_fuel_labels,0),MATCH(Q$1,'Tax_Share of Price'!$B$1:$AI$1,0)))</f>
        <v>0</v>
      </c>
      <c r="R8" s="35">
        <f>'Total Fuel Prices'!R55*(1-INDEX(Tax_share,MATCH('Total Fuel Prices'!$A$47,tax_fuel_labels,0),MATCH(R$1,'Tax_Share of Price'!$B$1:$AI$1,0)))</f>
        <v>0</v>
      </c>
      <c r="S8" s="35">
        <f>'Total Fuel Prices'!S55*(1-INDEX(Tax_share,MATCH('Total Fuel Prices'!$A$47,tax_fuel_labels,0),MATCH(S$1,'Tax_Share of Price'!$B$1:$AI$1,0)))</f>
        <v>0</v>
      </c>
      <c r="T8" s="35">
        <f>'Total Fuel Prices'!T55*(1-INDEX(Tax_share,MATCH('Total Fuel Prices'!$A$47,tax_fuel_labels,0),MATCH(T$1,'Tax_Share of Price'!$B$1:$AI$1,0)))</f>
        <v>0</v>
      </c>
      <c r="U8" s="35">
        <f>'Total Fuel Prices'!U55*(1-INDEX(Tax_share,MATCH('Total Fuel Prices'!$A$47,tax_fuel_labels,0),MATCH(U$1,'Tax_Share of Price'!$B$1:$AI$1,0)))</f>
        <v>0</v>
      </c>
      <c r="V8" s="35">
        <f>'Total Fuel Prices'!V55*(1-INDEX(Tax_share,MATCH('Total Fuel Prices'!$A$47,tax_fuel_labels,0),MATCH(V$1,'Tax_Share of Price'!$B$1:$AI$1,0)))</f>
        <v>0</v>
      </c>
      <c r="W8" s="35">
        <f>'Total Fuel Prices'!W55*(1-INDEX(Tax_share,MATCH('Total Fuel Prices'!$A$47,tax_fuel_labels,0),MATCH(W$1,'Tax_Share of Price'!$B$1:$AI$1,0)))</f>
        <v>0</v>
      </c>
      <c r="X8" s="35">
        <f>'Total Fuel Prices'!X55*(1-INDEX(Tax_share,MATCH('Total Fuel Prices'!$A$47,tax_fuel_labels,0),MATCH(X$1,'Tax_Share of Price'!$B$1:$AI$1,0)))</f>
        <v>0</v>
      </c>
      <c r="Y8" s="35">
        <f>'Total Fuel Prices'!Y55*(1-INDEX(Tax_share,MATCH('Total Fuel Prices'!$A$47,tax_fuel_labels,0),MATCH(Y$1,'Tax_Share of Price'!$B$1:$AI$1,0)))</f>
        <v>0</v>
      </c>
      <c r="Z8" s="35">
        <f>'Total Fuel Prices'!Z55*(1-INDEX(Tax_share,MATCH('Total Fuel Prices'!$A$47,tax_fuel_labels,0),MATCH(Z$1,'Tax_Share of Price'!$B$1:$AI$1,0)))</f>
        <v>0</v>
      </c>
      <c r="AA8" s="35">
        <f>'Total Fuel Prices'!AA55*(1-INDEX(Tax_share,MATCH('Total Fuel Prices'!$A$47,tax_fuel_labels,0),MATCH(AA$1,'Tax_Share of Price'!$B$1:$AI$1,0)))</f>
        <v>0</v>
      </c>
      <c r="AB8" s="35">
        <f>'Total Fuel Prices'!AB55*(1-INDEX(Tax_share,MATCH('Total Fuel Prices'!$A$47,tax_fuel_labels,0),MATCH(AB$1,'Tax_Share of Price'!$B$1:$AI$1,0)))</f>
        <v>0</v>
      </c>
      <c r="AC8" s="35">
        <f>'Total Fuel Prices'!AC55*(1-INDEX(Tax_share,MATCH('Total Fuel Prices'!$A$47,tax_fuel_labels,0),MATCH(AC$1,'Tax_Share of Price'!$B$1:$AI$1,0)))</f>
        <v>0</v>
      </c>
      <c r="AD8" s="35">
        <f>'Total Fuel Prices'!AD55*(1-INDEX(Tax_share,MATCH('Total Fuel Prices'!$A$47,tax_fuel_labels,0),MATCH(AD$1,'Tax_Share of Price'!$B$1:$AI$1,0)))</f>
        <v>0</v>
      </c>
      <c r="AE8" s="35">
        <f>'Total Fuel Prices'!AE55*(1-INDEX(Tax_share,MATCH('Total Fuel Prices'!$A$47,tax_fuel_labels,0),MATCH(AE$1,'Tax_Share of Price'!$B$1:$AI$1,0)))</f>
        <v>0</v>
      </c>
      <c r="AF8" s="35">
        <f>'Total Fuel Prices'!AF55*(1-INDEX(Tax_share,MATCH('Total Fuel Prices'!$A$47,tax_fuel_labels,0),MATCH(AF$1,'Tax_Share of Price'!$B$1:$AI$1,0)))</f>
        <v>0</v>
      </c>
      <c r="AG8" s="35">
        <f>'Total Fuel Prices'!AG55*(1-INDEX(Tax_share,MATCH('Total Fuel Prices'!$A$47,tax_fuel_labels,0),MATCH(AG$1,'Tax_Share of Price'!$B$1:$AI$1,0)))</f>
        <v>0</v>
      </c>
      <c r="AH8" s="35">
        <f>'Total Fuel Prices'!AH55*(1-INDEX(Tax_share,MATCH('Total Fuel Prices'!$A$47,tax_fuel_labels,0),MATCH(AH$1,'Tax_Share of Price'!$B$1:$AI$1,0)))</f>
        <v>0</v>
      </c>
      <c r="AI8" s="35">
        <f>'Total Fuel Prices'!AI55*(1-INDEX(Tax_share,MATCH('Total Fuel Prices'!$A$47,tax_fuel_labels,0),MATCH(AI$1,'Tax_Share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Prices'!B56*(1-INDEX(Tax_share,MATCH('Total Fuel Prices'!$A$47,tax_fuel_labels,0),MATCH(B$1,'Tax_Share of Price'!$B$1:$AI$1,0)))</f>
        <v>0</v>
      </c>
      <c r="C9" s="35">
        <f>'Total Fuel Prices'!C56*(1-INDEX(Tax_share,MATCH('Total Fuel Prices'!$A$47,tax_fuel_labels,0),MATCH(C$1,'Tax_Share of Price'!$B$1:$AI$1,0)))</f>
        <v>0</v>
      </c>
      <c r="D9" s="35">
        <f>'Total Fuel Prices'!D56*(1-INDEX(Tax_share,MATCH('Total Fuel Prices'!$A$47,tax_fuel_labels,0),MATCH(D$1,'Tax_Share of Price'!$B$1:$AI$1,0)))</f>
        <v>0</v>
      </c>
      <c r="E9" s="35">
        <f>'Total Fuel Prices'!E56*(1-INDEX(Tax_share,MATCH('Total Fuel Prices'!$A$47,tax_fuel_labels,0),MATCH(E$1,'Tax_Share of Price'!$B$1:$AI$1,0)))</f>
        <v>0</v>
      </c>
      <c r="F9" s="35">
        <f>'Total Fuel Prices'!F56*(1-INDEX(Tax_share,MATCH('Total Fuel Prices'!$A$47,tax_fuel_labels,0),MATCH(F$1,'Tax_Share of Price'!$B$1:$AI$1,0)))</f>
        <v>0</v>
      </c>
      <c r="G9" s="35">
        <f>'Total Fuel Prices'!G56*(1-INDEX(Tax_share,MATCH('Total Fuel Prices'!$A$47,tax_fuel_labels,0),MATCH(G$1,'Tax_Share of Price'!$B$1:$AI$1,0)))</f>
        <v>0</v>
      </c>
      <c r="H9" s="35">
        <f>'Total Fuel Prices'!H56*(1-INDEX(Tax_share,MATCH('Total Fuel Prices'!$A$47,tax_fuel_labels,0),MATCH(H$1,'Tax_Share of Price'!$B$1:$AI$1,0)))</f>
        <v>0</v>
      </c>
      <c r="I9" s="35">
        <f>'Total Fuel Prices'!I56*(1-INDEX(Tax_share,MATCH('Total Fuel Prices'!$A$47,tax_fuel_labels,0),MATCH(I$1,'Tax_Share of Price'!$B$1:$AI$1,0)))</f>
        <v>0</v>
      </c>
      <c r="J9" s="35">
        <f>'Total Fuel Prices'!J56*(1-INDEX(Tax_share,MATCH('Total Fuel Prices'!$A$47,tax_fuel_labels,0),MATCH(J$1,'Tax_Share of Price'!$B$1:$AI$1,0)))</f>
        <v>0</v>
      </c>
      <c r="K9" s="35">
        <f>'Total Fuel Prices'!K56*(1-INDEX(Tax_share,MATCH('Total Fuel Prices'!$A$47,tax_fuel_labels,0),MATCH(K$1,'Tax_Share of Price'!$B$1:$AI$1,0)))</f>
        <v>0</v>
      </c>
      <c r="L9" s="35">
        <f>'Total Fuel Prices'!L56*(1-INDEX(Tax_share,MATCH('Total Fuel Prices'!$A$47,tax_fuel_labels,0),MATCH(L$1,'Tax_Share of Price'!$B$1:$AI$1,0)))</f>
        <v>0</v>
      </c>
      <c r="M9" s="35">
        <f>'Total Fuel Prices'!M56*(1-INDEX(Tax_share,MATCH('Total Fuel Prices'!$A$47,tax_fuel_labels,0),MATCH(M$1,'Tax_Share of Price'!$B$1:$AI$1,0)))</f>
        <v>0</v>
      </c>
      <c r="N9" s="35">
        <f>'Total Fuel Prices'!N56*(1-INDEX(Tax_share,MATCH('Total Fuel Prices'!$A$47,tax_fuel_labels,0),MATCH(N$1,'Tax_Share of Price'!$B$1:$AI$1,0)))</f>
        <v>0</v>
      </c>
      <c r="O9" s="35">
        <f>'Total Fuel Prices'!O56*(1-INDEX(Tax_share,MATCH('Total Fuel Prices'!$A$47,tax_fuel_labels,0),MATCH(O$1,'Tax_Share of Price'!$B$1:$AI$1,0)))</f>
        <v>0</v>
      </c>
      <c r="P9" s="35">
        <f>'Total Fuel Prices'!P56*(1-INDEX(Tax_share,MATCH('Total Fuel Prices'!$A$47,tax_fuel_labels,0),MATCH(P$1,'Tax_Share of Price'!$B$1:$AI$1,0)))</f>
        <v>0</v>
      </c>
      <c r="Q9" s="35">
        <f>'Total Fuel Prices'!Q56*(1-INDEX(Tax_share,MATCH('Total Fuel Prices'!$A$47,tax_fuel_labels,0),MATCH(Q$1,'Tax_Share of Price'!$B$1:$AI$1,0)))</f>
        <v>0</v>
      </c>
      <c r="R9" s="35">
        <f>'Total Fuel Prices'!R56*(1-INDEX(Tax_share,MATCH('Total Fuel Prices'!$A$47,tax_fuel_labels,0),MATCH(R$1,'Tax_Share of Price'!$B$1:$AI$1,0)))</f>
        <v>0</v>
      </c>
      <c r="S9" s="35">
        <f>'Total Fuel Prices'!S56*(1-INDEX(Tax_share,MATCH('Total Fuel Prices'!$A$47,tax_fuel_labels,0),MATCH(S$1,'Tax_Share of Price'!$B$1:$AI$1,0)))</f>
        <v>0</v>
      </c>
      <c r="T9" s="35">
        <f>'Total Fuel Prices'!T56*(1-INDEX(Tax_share,MATCH('Total Fuel Prices'!$A$47,tax_fuel_labels,0),MATCH(T$1,'Tax_Share of Price'!$B$1:$AI$1,0)))</f>
        <v>0</v>
      </c>
      <c r="U9" s="35">
        <f>'Total Fuel Prices'!U56*(1-INDEX(Tax_share,MATCH('Total Fuel Prices'!$A$47,tax_fuel_labels,0),MATCH(U$1,'Tax_Share of Price'!$B$1:$AI$1,0)))</f>
        <v>0</v>
      </c>
      <c r="V9" s="35">
        <f>'Total Fuel Prices'!V56*(1-INDEX(Tax_share,MATCH('Total Fuel Prices'!$A$47,tax_fuel_labels,0),MATCH(V$1,'Tax_Share of Price'!$B$1:$AI$1,0)))</f>
        <v>0</v>
      </c>
      <c r="W9" s="35">
        <f>'Total Fuel Prices'!W56*(1-INDEX(Tax_share,MATCH('Total Fuel Prices'!$A$47,tax_fuel_labels,0),MATCH(W$1,'Tax_Share of Price'!$B$1:$AI$1,0)))</f>
        <v>0</v>
      </c>
      <c r="X9" s="35">
        <f>'Total Fuel Prices'!X56*(1-INDEX(Tax_share,MATCH('Total Fuel Prices'!$A$47,tax_fuel_labels,0),MATCH(X$1,'Tax_Share of Price'!$B$1:$AI$1,0)))</f>
        <v>0</v>
      </c>
      <c r="Y9" s="35">
        <f>'Total Fuel Prices'!Y56*(1-INDEX(Tax_share,MATCH('Total Fuel Prices'!$A$47,tax_fuel_labels,0),MATCH(Y$1,'Tax_Share of Price'!$B$1:$AI$1,0)))</f>
        <v>0</v>
      </c>
      <c r="Z9" s="35">
        <f>'Total Fuel Prices'!Z56*(1-INDEX(Tax_share,MATCH('Total Fuel Prices'!$A$47,tax_fuel_labels,0),MATCH(Z$1,'Tax_Share of Price'!$B$1:$AI$1,0)))</f>
        <v>0</v>
      </c>
      <c r="AA9" s="35">
        <f>'Total Fuel Prices'!AA56*(1-INDEX(Tax_share,MATCH('Total Fuel Prices'!$A$47,tax_fuel_labels,0),MATCH(AA$1,'Tax_Share of Price'!$B$1:$AI$1,0)))</f>
        <v>0</v>
      </c>
      <c r="AB9" s="35">
        <f>'Total Fuel Prices'!AB56*(1-INDEX(Tax_share,MATCH('Total Fuel Prices'!$A$47,tax_fuel_labels,0),MATCH(AB$1,'Tax_Share of Price'!$B$1:$AI$1,0)))</f>
        <v>0</v>
      </c>
      <c r="AC9" s="35">
        <f>'Total Fuel Prices'!AC56*(1-INDEX(Tax_share,MATCH('Total Fuel Prices'!$A$47,tax_fuel_labels,0),MATCH(AC$1,'Tax_Share of Price'!$B$1:$AI$1,0)))</f>
        <v>0</v>
      </c>
      <c r="AD9" s="35">
        <f>'Total Fuel Prices'!AD56*(1-INDEX(Tax_share,MATCH('Total Fuel Prices'!$A$47,tax_fuel_labels,0),MATCH(AD$1,'Tax_Share of Price'!$B$1:$AI$1,0)))</f>
        <v>0</v>
      </c>
      <c r="AE9" s="35">
        <f>'Total Fuel Prices'!AE56*(1-INDEX(Tax_share,MATCH('Total Fuel Prices'!$A$47,tax_fuel_labels,0),MATCH(AE$1,'Tax_Share of Price'!$B$1:$AI$1,0)))</f>
        <v>0</v>
      </c>
      <c r="AF9" s="35">
        <f>'Total Fuel Prices'!AF56*(1-INDEX(Tax_share,MATCH('Total Fuel Prices'!$A$47,tax_fuel_labels,0),MATCH(AF$1,'Tax_Share of Price'!$B$1:$AI$1,0)))</f>
        <v>0</v>
      </c>
      <c r="AG9" s="35">
        <f>'Total Fuel Prices'!AG56*(1-INDEX(Tax_share,MATCH('Total Fuel Prices'!$A$47,tax_fuel_labels,0),MATCH(AG$1,'Tax_Share of Price'!$B$1:$AI$1,0)))</f>
        <v>0</v>
      </c>
      <c r="AH9" s="35">
        <f>'Total Fuel Prices'!AH56*(1-INDEX(Tax_share,MATCH('Total Fuel Prices'!$A$47,tax_fuel_labels,0),MATCH(AH$1,'Tax_Share of Price'!$B$1:$AI$1,0)))</f>
        <v>0</v>
      </c>
      <c r="AI9" s="35">
        <f>'Total Fuel Prices'!AI56*(1-INDEX(Tax_share,MATCH('Total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0.1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Prices'!B59*(1-INDEX(Tax_share,MATCH('Total Fuel Prices'!$A$57,tax_fuel_labels,0),MATCH(B$1,'Tax_Share of Price'!$B$1:$AI$1,0)))</f>
        <v>0</v>
      </c>
      <c r="C2" s="35">
        <f>'Total Fuel Prices'!C59*(1-INDEX(Tax_share,MATCH('Total Fuel Prices'!$A$57,tax_fuel_labels,0),MATCH(C$1,'Tax_Share of Price'!$B$1:$AI$1,0)))</f>
        <v>0</v>
      </c>
      <c r="D2" s="35">
        <f>'Total Fuel Prices'!D59*(1-INDEX(Tax_share,MATCH('Total Fuel Prices'!$A$57,tax_fuel_labels,0),MATCH(D$1,'Tax_Share of Price'!$B$1:$AI$1,0)))</f>
        <v>0</v>
      </c>
      <c r="E2" s="35">
        <f>'Total Fuel Prices'!E59*(1-INDEX(Tax_share,MATCH('Total Fuel Prices'!$A$57,tax_fuel_labels,0),MATCH(E$1,'Tax_Share of Price'!$B$1:$AI$1,0)))</f>
        <v>0</v>
      </c>
      <c r="F2" s="35">
        <f>'Total Fuel Prices'!F59*(1-INDEX(Tax_share,MATCH('Total Fuel Prices'!$A$57,tax_fuel_labels,0),MATCH(F$1,'Tax_Share of Price'!$B$1:$AI$1,0)))</f>
        <v>0</v>
      </c>
      <c r="G2" s="35">
        <f>'Total Fuel Prices'!G59*(1-INDEX(Tax_share,MATCH('Total Fuel Prices'!$A$57,tax_fuel_labels,0),MATCH(G$1,'Tax_Share of Price'!$B$1:$AI$1,0)))</f>
        <v>0</v>
      </c>
      <c r="H2" s="35">
        <f>'Total Fuel Prices'!H59*(1-INDEX(Tax_share,MATCH('Total Fuel Prices'!$A$57,tax_fuel_labels,0),MATCH(H$1,'Tax_Share of Price'!$B$1:$AI$1,0)))</f>
        <v>0</v>
      </c>
      <c r="I2" s="35">
        <f>'Total Fuel Prices'!I59*(1-INDEX(Tax_share,MATCH('Total Fuel Prices'!$A$57,tax_fuel_labels,0),MATCH(I$1,'Tax_Share of Price'!$B$1:$AI$1,0)))</f>
        <v>0</v>
      </c>
      <c r="J2" s="35">
        <f>'Total Fuel Prices'!J59*(1-INDEX(Tax_share,MATCH('Total Fuel Prices'!$A$57,tax_fuel_labels,0),MATCH(J$1,'Tax_Share of Price'!$B$1:$AI$1,0)))</f>
        <v>0</v>
      </c>
      <c r="K2" s="35">
        <f>'Total Fuel Prices'!K59*(1-INDEX(Tax_share,MATCH('Total Fuel Prices'!$A$57,tax_fuel_labels,0),MATCH(K$1,'Tax_Share of Price'!$B$1:$AI$1,0)))</f>
        <v>0</v>
      </c>
      <c r="L2" s="35">
        <f>'Total Fuel Prices'!L59*(1-INDEX(Tax_share,MATCH('Total Fuel Prices'!$A$57,tax_fuel_labels,0),MATCH(L$1,'Tax_Share of Price'!$B$1:$AI$1,0)))</f>
        <v>0</v>
      </c>
      <c r="M2" s="35">
        <f>'Total Fuel Prices'!M59*(1-INDEX(Tax_share,MATCH('Total Fuel Prices'!$A$57,tax_fuel_labels,0),MATCH(M$1,'Tax_Share of Price'!$B$1:$AI$1,0)))</f>
        <v>0</v>
      </c>
      <c r="N2" s="35">
        <f>'Total Fuel Prices'!N59*(1-INDEX(Tax_share,MATCH('Total Fuel Prices'!$A$57,tax_fuel_labels,0),MATCH(N$1,'Tax_Share of Price'!$B$1:$AI$1,0)))</f>
        <v>0</v>
      </c>
      <c r="O2" s="35">
        <f>'Total Fuel Prices'!O59*(1-INDEX(Tax_share,MATCH('Total Fuel Prices'!$A$57,tax_fuel_labels,0),MATCH(O$1,'Tax_Share of Price'!$B$1:$AI$1,0)))</f>
        <v>0</v>
      </c>
      <c r="P2" s="35">
        <f>'Total Fuel Prices'!P59*(1-INDEX(Tax_share,MATCH('Total Fuel Prices'!$A$57,tax_fuel_labels,0),MATCH(P$1,'Tax_Share of Price'!$B$1:$AI$1,0)))</f>
        <v>0</v>
      </c>
      <c r="Q2" s="35">
        <f>'Total Fuel Prices'!Q59*(1-INDEX(Tax_share,MATCH('Total Fuel Prices'!$A$57,tax_fuel_labels,0),MATCH(Q$1,'Tax_Share of Price'!$B$1:$AI$1,0)))</f>
        <v>0</v>
      </c>
      <c r="R2" s="35">
        <f>'Total Fuel Prices'!R59*(1-INDEX(Tax_share,MATCH('Total Fuel Prices'!$A$57,tax_fuel_labels,0),MATCH(R$1,'Tax_Share of Price'!$B$1:$AI$1,0)))</f>
        <v>0</v>
      </c>
      <c r="S2" s="35">
        <f>'Total Fuel Prices'!S59*(1-INDEX(Tax_share,MATCH('Total Fuel Prices'!$A$57,tax_fuel_labels,0),MATCH(S$1,'Tax_Share of Price'!$B$1:$AI$1,0)))</f>
        <v>0</v>
      </c>
      <c r="T2" s="35">
        <f>'Total Fuel Prices'!T59*(1-INDEX(Tax_share,MATCH('Total Fuel Prices'!$A$57,tax_fuel_labels,0),MATCH(T$1,'Tax_Share of Price'!$B$1:$AI$1,0)))</f>
        <v>0</v>
      </c>
      <c r="U2" s="35">
        <f>'Total Fuel Prices'!U59*(1-INDEX(Tax_share,MATCH('Total Fuel Prices'!$A$57,tax_fuel_labels,0),MATCH(U$1,'Tax_Share of Price'!$B$1:$AI$1,0)))</f>
        <v>0</v>
      </c>
      <c r="V2" s="35">
        <f>'Total Fuel Prices'!V59*(1-INDEX(Tax_share,MATCH('Total Fuel Prices'!$A$57,tax_fuel_labels,0),MATCH(V$1,'Tax_Share of Price'!$B$1:$AI$1,0)))</f>
        <v>0</v>
      </c>
      <c r="W2" s="35">
        <f>'Total Fuel Prices'!W59*(1-INDEX(Tax_share,MATCH('Total Fuel Prices'!$A$57,tax_fuel_labels,0),MATCH(W$1,'Tax_Share of Price'!$B$1:$AI$1,0)))</f>
        <v>0</v>
      </c>
      <c r="X2" s="35">
        <f>'Total Fuel Prices'!X59*(1-INDEX(Tax_share,MATCH('Total Fuel Prices'!$A$57,tax_fuel_labels,0),MATCH(X$1,'Tax_Share of Price'!$B$1:$AI$1,0)))</f>
        <v>0</v>
      </c>
      <c r="Y2" s="35">
        <f>'Total Fuel Prices'!Y59*(1-INDEX(Tax_share,MATCH('Total Fuel Prices'!$A$57,tax_fuel_labels,0),MATCH(Y$1,'Tax_Share of Price'!$B$1:$AI$1,0)))</f>
        <v>0</v>
      </c>
      <c r="Z2" s="35">
        <f>'Total Fuel Prices'!Z59*(1-INDEX(Tax_share,MATCH('Total Fuel Prices'!$A$57,tax_fuel_labels,0),MATCH(Z$1,'Tax_Share of Price'!$B$1:$AI$1,0)))</f>
        <v>0</v>
      </c>
      <c r="AA2" s="35">
        <f>'Total Fuel Prices'!AA59*(1-INDEX(Tax_share,MATCH('Total Fuel Prices'!$A$57,tax_fuel_labels,0),MATCH(AA$1,'Tax_Share of Price'!$B$1:$AI$1,0)))</f>
        <v>0</v>
      </c>
      <c r="AB2" s="35">
        <f>'Total Fuel Prices'!AB59*(1-INDEX(Tax_share,MATCH('Total Fuel Prices'!$A$57,tax_fuel_labels,0),MATCH(AB$1,'Tax_Share of Price'!$B$1:$AI$1,0)))</f>
        <v>0</v>
      </c>
      <c r="AC2" s="35">
        <f>'Total Fuel Prices'!AC59*(1-INDEX(Tax_share,MATCH('Total Fuel Prices'!$A$57,tax_fuel_labels,0),MATCH(AC$1,'Tax_Share of Price'!$B$1:$AI$1,0)))</f>
        <v>0</v>
      </c>
      <c r="AD2" s="35">
        <f>'Total Fuel Prices'!AD59*(1-INDEX(Tax_share,MATCH('Total Fuel Prices'!$A$57,tax_fuel_labels,0),MATCH(AD$1,'Tax_Share of Price'!$B$1:$AI$1,0)))</f>
        <v>0</v>
      </c>
      <c r="AE2" s="35">
        <f>'Total Fuel Prices'!AE59*(1-INDEX(Tax_share,MATCH('Total Fuel Prices'!$A$57,tax_fuel_labels,0),MATCH(AE$1,'Tax_Share of Price'!$B$1:$AI$1,0)))</f>
        <v>0</v>
      </c>
      <c r="AF2" s="35">
        <f>'Total Fuel Prices'!AF59*(1-INDEX(Tax_share,MATCH('Total Fuel Prices'!$A$57,tax_fuel_labels,0),MATCH(AF$1,'Tax_Share of Price'!$B$1:$AI$1,0)))</f>
        <v>0</v>
      </c>
      <c r="AG2" s="35">
        <f>'Total Fuel Prices'!AG59*(1-INDEX(Tax_share,MATCH('Total Fuel Prices'!$A$57,tax_fuel_labels,0),MATCH(AG$1,'Tax_Share of Price'!$B$1:$AI$1,0)))</f>
        <v>0</v>
      </c>
      <c r="AH2" s="35">
        <f>'Total Fuel Prices'!AH59*(1-INDEX(Tax_share,MATCH('Total Fuel Prices'!$A$57,tax_fuel_labels,0),MATCH(AH$1,'Tax_Share of Price'!$B$1:$AI$1,0)))</f>
        <v>0</v>
      </c>
      <c r="AI2" s="35">
        <f>'Total Fuel Prices'!AI59*(1-INDEX(Tax_share,MATCH('Total Fuel Prices'!$A$57,tax_fuel_labels,0),MATCH(AI$1,'Tax_Share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Prices'!B60*(1-INDEX(Tax_share,MATCH('Total Fuel Prices'!$A$57,tax_fuel_labels,0),MATCH(B$1,'Tax_Share of Price'!$B$1:$AI$1,0)))</f>
        <v>0</v>
      </c>
      <c r="C3" s="35">
        <f>'Total Fuel Prices'!C60*(1-INDEX(Tax_share,MATCH('Total Fuel Prices'!$A$57,tax_fuel_labels,0),MATCH(C$1,'Tax_Share of Price'!$B$1:$AI$1,0)))</f>
        <v>0</v>
      </c>
      <c r="D3" s="35">
        <f>'Total Fuel Prices'!D60*(1-INDEX(Tax_share,MATCH('Total Fuel Prices'!$A$57,tax_fuel_labels,0),MATCH(D$1,'Tax_Share of Price'!$B$1:$AI$1,0)))</f>
        <v>0</v>
      </c>
      <c r="E3" s="35">
        <f>'Total Fuel Prices'!E60*(1-INDEX(Tax_share,MATCH('Total Fuel Prices'!$A$57,tax_fuel_labels,0),MATCH(E$1,'Tax_Share of Price'!$B$1:$AI$1,0)))</f>
        <v>0</v>
      </c>
      <c r="F3" s="35">
        <f>'Total Fuel Prices'!F60*(1-INDEX(Tax_share,MATCH('Total Fuel Prices'!$A$57,tax_fuel_labels,0),MATCH(F$1,'Tax_Share of Price'!$B$1:$AI$1,0)))</f>
        <v>0</v>
      </c>
      <c r="G3" s="35">
        <f>'Total Fuel Prices'!G60*(1-INDEX(Tax_share,MATCH('Total Fuel Prices'!$A$57,tax_fuel_labels,0),MATCH(G$1,'Tax_Share of Price'!$B$1:$AI$1,0)))</f>
        <v>0</v>
      </c>
      <c r="H3" s="35">
        <f>'Total Fuel Prices'!H60*(1-INDEX(Tax_share,MATCH('Total Fuel Prices'!$A$57,tax_fuel_labels,0),MATCH(H$1,'Tax_Share of Price'!$B$1:$AI$1,0)))</f>
        <v>0</v>
      </c>
      <c r="I3" s="35">
        <f>'Total Fuel Prices'!I60*(1-INDEX(Tax_share,MATCH('Total Fuel Prices'!$A$57,tax_fuel_labels,0),MATCH(I$1,'Tax_Share of Price'!$B$1:$AI$1,0)))</f>
        <v>0</v>
      </c>
      <c r="J3" s="35">
        <f>'Total Fuel Prices'!J60*(1-INDEX(Tax_share,MATCH('Total Fuel Prices'!$A$57,tax_fuel_labels,0),MATCH(J$1,'Tax_Share of Price'!$B$1:$AI$1,0)))</f>
        <v>0</v>
      </c>
      <c r="K3" s="35">
        <f>'Total Fuel Prices'!K60*(1-INDEX(Tax_share,MATCH('Total Fuel Prices'!$A$57,tax_fuel_labels,0),MATCH(K$1,'Tax_Share of Price'!$B$1:$AI$1,0)))</f>
        <v>0</v>
      </c>
      <c r="L3" s="35">
        <f>'Total Fuel Prices'!L60*(1-INDEX(Tax_share,MATCH('Total Fuel Prices'!$A$57,tax_fuel_labels,0),MATCH(L$1,'Tax_Share of Price'!$B$1:$AI$1,0)))</f>
        <v>0</v>
      </c>
      <c r="M3" s="35">
        <f>'Total Fuel Prices'!M60*(1-INDEX(Tax_share,MATCH('Total Fuel Prices'!$A$57,tax_fuel_labels,0),MATCH(M$1,'Tax_Share of Price'!$B$1:$AI$1,0)))</f>
        <v>0</v>
      </c>
      <c r="N3" s="35">
        <f>'Total Fuel Prices'!N60*(1-INDEX(Tax_share,MATCH('Total Fuel Prices'!$A$57,tax_fuel_labels,0),MATCH(N$1,'Tax_Share of Price'!$B$1:$AI$1,0)))</f>
        <v>0</v>
      </c>
      <c r="O3" s="35">
        <f>'Total Fuel Prices'!O60*(1-INDEX(Tax_share,MATCH('Total Fuel Prices'!$A$57,tax_fuel_labels,0),MATCH(O$1,'Tax_Share of Price'!$B$1:$AI$1,0)))</f>
        <v>0</v>
      </c>
      <c r="P3" s="35">
        <f>'Total Fuel Prices'!P60*(1-INDEX(Tax_share,MATCH('Total Fuel Prices'!$A$57,tax_fuel_labels,0),MATCH(P$1,'Tax_Share of Price'!$B$1:$AI$1,0)))</f>
        <v>0</v>
      </c>
      <c r="Q3" s="35">
        <f>'Total Fuel Prices'!Q60*(1-INDEX(Tax_share,MATCH('Total Fuel Prices'!$A$57,tax_fuel_labels,0),MATCH(Q$1,'Tax_Share of Price'!$B$1:$AI$1,0)))</f>
        <v>0</v>
      </c>
      <c r="R3" s="35">
        <f>'Total Fuel Prices'!R60*(1-INDEX(Tax_share,MATCH('Total Fuel Prices'!$A$57,tax_fuel_labels,0),MATCH(R$1,'Tax_Share of Price'!$B$1:$AI$1,0)))</f>
        <v>0</v>
      </c>
      <c r="S3" s="35">
        <f>'Total Fuel Prices'!S60*(1-INDEX(Tax_share,MATCH('Total Fuel Prices'!$A$57,tax_fuel_labels,0),MATCH(S$1,'Tax_Share of Price'!$B$1:$AI$1,0)))</f>
        <v>0</v>
      </c>
      <c r="T3" s="35">
        <f>'Total Fuel Prices'!T60*(1-INDEX(Tax_share,MATCH('Total Fuel Prices'!$A$57,tax_fuel_labels,0),MATCH(T$1,'Tax_Share of Price'!$B$1:$AI$1,0)))</f>
        <v>0</v>
      </c>
      <c r="U3" s="35">
        <f>'Total Fuel Prices'!U60*(1-INDEX(Tax_share,MATCH('Total Fuel Prices'!$A$57,tax_fuel_labels,0),MATCH(U$1,'Tax_Share of Price'!$B$1:$AI$1,0)))</f>
        <v>0</v>
      </c>
      <c r="V3" s="35">
        <f>'Total Fuel Prices'!V60*(1-INDEX(Tax_share,MATCH('Total Fuel Prices'!$A$57,tax_fuel_labels,0),MATCH(V$1,'Tax_Share of Price'!$B$1:$AI$1,0)))</f>
        <v>0</v>
      </c>
      <c r="W3" s="35">
        <f>'Total Fuel Prices'!W60*(1-INDEX(Tax_share,MATCH('Total Fuel Prices'!$A$57,tax_fuel_labels,0),MATCH(W$1,'Tax_Share of Price'!$B$1:$AI$1,0)))</f>
        <v>0</v>
      </c>
      <c r="X3" s="35">
        <f>'Total Fuel Prices'!X60*(1-INDEX(Tax_share,MATCH('Total Fuel Prices'!$A$57,tax_fuel_labels,0),MATCH(X$1,'Tax_Share of Price'!$B$1:$AI$1,0)))</f>
        <v>0</v>
      </c>
      <c r="Y3" s="35">
        <f>'Total Fuel Prices'!Y60*(1-INDEX(Tax_share,MATCH('Total Fuel Prices'!$A$57,tax_fuel_labels,0),MATCH(Y$1,'Tax_Share of Price'!$B$1:$AI$1,0)))</f>
        <v>0</v>
      </c>
      <c r="Z3" s="35">
        <f>'Total Fuel Prices'!Z60*(1-INDEX(Tax_share,MATCH('Total Fuel Prices'!$A$57,tax_fuel_labels,0),MATCH(Z$1,'Tax_Share of Price'!$B$1:$AI$1,0)))</f>
        <v>0</v>
      </c>
      <c r="AA3" s="35">
        <f>'Total Fuel Prices'!AA60*(1-INDEX(Tax_share,MATCH('Total Fuel Prices'!$A$57,tax_fuel_labels,0),MATCH(AA$1,'Tax_Share of Price'!$B$1:$AI$1,0)))</f>
        <v>0</v>
      </c>
      <c r="AB3" s="35">
        <f>'Total Fuel Prices'!AB60*(1-INDEX(Tax_share,MATCH('Total Fuel Prices'!$A$57,tax_fuel_labels,0),MATCH(AB$1,'Tax_Share of Price'!$B$1:$AI$1,0)))</f>
        <v>0</v>
      </c>
      <c r="AC3" s="35">
        <f>'Total Fuel Prices'!AC60*(1-INDEX(Tax_share,MATCH('Total Fuel Prices'!$A$57,tax_fuel_labels,0),MATCH(AC$1,'Tax_Share of Price'!$B$1:$AI$1,0)))</f>
        <v>0</v>
      </c>
      <c r="AD3" s="35">
        <f>'Total Fuel Prices'!AD60*(1-INDEX(Tax_share,MATCH('Total Fuel Prices'!$A$57,tax_fuel_labels,0),MATCH(AD$1,'Tax_Share of Price'!$B$1:$AI$1,0)))</f>
        <v>0</v>
      </c>
      <c r="AE3" s="35">
        <f>'Total Fuel Prices'!AE60*(1-INDEX(Tax_share,MATCH('Total Fuel Prices'!$A$57,tax_fuel_labels,0),MATCH(AE$1,'Tax_Share of Price'!$B$1:$AI$1,0)))</f>
        <v>0</v>
      </c>
      <c r="AF3" s="35">
        <f>'Total Fuel Prices'!AF60*(1-INDEX(Tax_share,MATCH('Total Fuel Prices'!$A$57,tax_fuel_labels,0),MATCH(AF$1,'Tax_Share of Price'!$B$1:$AI$1,0)))</f>
        <v>0</v>
      </c>
      <c r="AG3" s="35">
        <f>'Total Fuel Prices'!AG60*(1-INDEX(Tax_share,MATCH('Total Fuel Prices'!$A$57,tax_fuel_labels,0),MATCH(AG$1,'Tax_Share of Price'!$B$1:$AI$1,0)))</f>
        <v>0</v>
      </c>
      <c r="AH3" s="35">
        <f>'Total Fuel Prices'!AH60*(1-INDEX(Tax_share,MATCH('Total Fuel Prices'!$A$57,tax_fuel_labels,0),MATCH(AH$1,'Tax_Share of Price'!$B$1:$AI$1,0)))</f>
        <v>0</v>
      </c>
      <c r="AI3" s="35">
        <f>'Total Fuel Prices'!AI60*(1-INDEX(Tax_share,MATCH('Total Fuel Prices'!$A$57,tax_fuel_labels,0),MATCH(AI$1,'Tax_Share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Prices'!B61*(1-INDEX(Tax_share,MATCH('Total Fuel Prices'!$A$57,tax_fuel_labels,0),MATCH(B$1,'Tax_Share of Price'!$B$1:$AI$1,0)))</f>
        <v>0</v>
      </c>
      <c r="C4" s="35">
        <f>'Total Fuel Prices'!C61*(1-INDEX(Tax_share,MATCH('Total Fuel Prices'!$A$57,tax_fuel_labels,0),MATCH(C$1,'Tax_Share of Price'!$B$1:$AI$1,0)))</f>
        <v>0</v>
      </c>
      <c r="D4" s="35">
        <f>'Total Fuel Prices'!D61*(1-INDEX(Tax_share,MATCH('Total Fuel Prices'!$A$57,tax_fuel_labels,0),MATCH(D$1,'Tax_Share of Price'!$B$1:$AI$1,0)))</f>
        <v>0</v>
      </c>
      <c r="E4" s="35">
        <f>'Total Fuel Prices'!E61*(1-INDEX(Tax_share,MATCH('Total Fuel Prices'!$A$57,tax_fuel_labels,0),MATCH(E$1,'Tax_Share of Price'!$B$1:$AI$1,0)))</f>
        <v>0</v>
      </c>
      <c r="F4" s="35">
        <f>'Total Fuel Prices'!F61*(1-INDEX(Tax_share,MATCH('Total Fuel Prices'!$A$57,tax_fuel_labels,0),MATCH(F$1,'Tax_Share of Price'!$B$1:$AI$1,0)))</f>
        <v>0</v>
      </c>
      <c r="G4" s="35">
        <f>'Total Fuel Prices'!G61*(1-INDEX(Tax_share,MATCH('Total Fuel Prices'!$A$57,tax_fuel_labels,0),MATCH(G$1,'Tax_Share of Price'!$B$1:$AI$1,0)))</f>
        <v>0</v>
      </c>
      <c r="H4" s="35">
        <f>'Total Fuel Prices'!H61*(1-INDEX(Tax_share,MATCH('Total Fuel Prices'!$A$57,tax_fuel_labels,0),MATCH(H$1,'Tax_Share of Price'!$B$1:$AI$1,0)))</f>
        <v>0</v>
      </c>
      <c r="I4" s="35">
        <f>'Total Fuel Prices'!I61*(1-INDEX(Tax_share,MATCH('Total Fuel Prices'!$A$57,tax_fuel_labels,0),MATCH(I$1,'Tax_Share of Price'!$B$1:$AI$1,0)))</f>
        <v>0</v>
      </c>
      <c r="J4" s="35">
        <f>'Total Fuel Prices'!J61*(1-INDEX(Tax_share,MATCH('Total Fuel Prices'!$A$57,tax_fuel_labels,0),MATCH(J$1,'Tax_Share of Price'!$B$1:$AI$1,0)))</f>
        <v>0</v>
      </c>
      <c r="K4" s="35">
        <f>'Total Fuel Prices'!K61*(1-INDEX(Tax_share,MATCH('Total Fuel Prices'!$A$57,tax_fuel_labels,0),MATCH(K$1,'Tax_Share of Price'!$B$1:$AI$1,0)))</f>
        <v>0</v>
      </c>
      <c r="L4" s="35">
        <f>'Total Fuel Prices'!L61*(1-INDEX(Tax_share,MATCH('Total Fuel Prices'!$A$57,tax_fuel_labels,0),MATCH(L$1,'Tax_Share of Price'!$B$1:$AI$1,0)))</f>
        <v>0</v>
      </c>
      <c r="M4" s="35">
        <f>'Total Fuel Prices'!M61*(1-INDEX(Tax_share,MATCH('Total Fuel Prices'!$A$57,tax_fuel_labels,0),MATCH(M$1,'Tax_Share of Price'!$B$1:$AI$1,0)))</f>
        <v>0</v>
      </c>
      <c r="N4" s="35">
        <f>'Total Fuel Prices'!N61*(1-INDEX(Tax_share,MATCH('Total Fuel Prices'!$A$57,tax_fuel_labels,0),MATCH(N$1,'Tax_Share of Price'!$B$1:$AI$1,0)))</f>
        <v>0</v>
      </c>
      <c r="O4" s="35">
        <f>'Total Fuel Prices'!O61*(1-INDEX(Tax_share,MATCH('Total Fuel Prices'!$A$57,tax_fuel_labels,0),MATCH(O$1,'Tax_Share of Price'!$B$1:$AI$1,0)))</f>
        <v>0</v>
      </c>
      <c r="P4" s="35">
        <f>'Total Fuel Prices'!P61*(1-INDEX(Tax_share,MATCH('Total Fuel Prices'!$A$57,tax_fuel_labels,0),MATCH(P$1,'Tax_Share of Price'!$B$1:$AI$1,0)))</f>
        <v>0</v>
      </c>
      <c r="Q4" s="35">
        <f>'Total Fuel Prices'!Q61*(1-INDEX(Tax_share,MATCH('Total Fuel Prices'!$A$57,tax_fuel_labels,0),MATCH(Q$1,'Tax_Share of Price'!$B$1:$AI$1,0)))</f>
        <v>0</v>
      </c>
      <c r="R4" s="35">
        <f>'Total Fuel Prices'!R61*(1-INDEX(Tax_share,MATCH('Total Fuel Prices'!$A$57,tax_fuel_labels,0),MATCH(R$1,'Tax_Share of Price'!$B$1:$AI$1,0)))</f>
        <v>0</v>
      </c>
      <c r="S4" s="35">
        <f>'Total Fuel Prices'!S61*(1-INDEX(Tax_share,MATCH('Total Fuel Prices'!$A$57,tax_fuel_labels,0),MATCH(S$1,'Tax_Share of Price'!$B$1:$AI$1,0)))</f>
        <v>0</v>
      </c>
      <c r="T4" s="35">
        <f>'Total Fuel Prices'!T61*(1-INDEX(Tax_share,MATCH('Total Fuel Prices'!$A$57,tax_fuel_labels,0),MATCH(T$1,'Tax_Share of Price'!$B$1:$AI$1,0)))</f>
        <v>0</v>
      </c>
      <c r="U4" s="35">
        <f>'Total Fuel Prices'!U61*(1-INDEX(Tax_share,MATCH('Total Fuel Prices'!$A$57,tax_fuel_labels,0),MATCH(U$1,'Tax_Share of Price'!$B$1:$AI$1,0)))</f>
        <v>0</v>
      </c>
      <c r="V4" s="35">
        <f>'Total Fuel Prices'!V61*(1-INDEX(Tax_share,MATCH('Total Fuel Prices'!$A$57,tax_fuel_labels,0),MATCH(V$1,'Tax_Share of Price'!$B$1:$AI$1,0)))</f>
        <v>0</v>
      </c>
      <c r="W4" s="35">
        <f>'Total Fuel Prices'!W61*(1-INDEX(Tax_share,MATCH('Total Fuel Prices'!$A$57,tax_fuel_labels,0),MATCH(W$1,'Tax_Share of Price'!$B$1:$AI$1,0)))</f>
        <v>0</v>
      </c>
      <c r="X4" s="35">
        <f>'Total Fuel Prices'!X61*(1-INDEX(Tax_share,MATCH('Total Fuel Prices'!$A$57,tax_fuel_labels,0),MATCH(X$1,'Tax_Share of Price'!$B$1:$AI$1,0)))</f>
        <v>0</v>
      </c>
      <c r="Y4" s="35">
        <f>'Total Fuel Prices'!Y61*(1-INDEX(Tax_share,MATCH('Total Fuel Prices'!$A$57,tax_fuel_labels,0),MATCH(Y$1,'Tax_Share of Price'!$B$1:$AI$1,0)))</f>
        <v>0</v>
      </c>
      <c r="Z4" s="35">
        <f>'Total Fuel Prices'!Z61*(1-INDEX(Tax_share,MATCH('Total Fuel Prices'!$A$57,tax_fuel_labels,0),MATCH(Z$1,'Tax_Share of Price'!$B$1:$AI$1,0)))</f>
        <v>0</v>
      </c>
      <c r="AA4" s="35">
        <f>'Total Fuel Prices'!AA61*(1-INDEX(Tax_share,MATCH('Total Fuel Prices'!$A$57,tax_fuel_labels,0),MATCH(AA$1,'Tax_Share of Price'!$B$1:$AI$1,0)))</f>
        <v>0</v>
      </c>
      <c r="AB4" s="35">
        <f>'Total Fuel Prices'!AB61*(1-INDEX(Tax_share,MATCH('Total Fuel Prices'!$A$57,tax_fuel_labels,0),MATCH(AB$1,'Tax_Share of Price'!$B$1:$AI$1,0)))</f>
        <v>0</v>
      </c>
      <c r="AC4" s="35">
        <f>'Total Fuel Prices'!AC61*(1-INDEX(Tax_share,MATCH('Total Fuel Prices'!$A$57,tax_fuel_labels,0),MATCH(AC$1,'Tax_Share of Price'!$B$1:$AI$1,0)))</f>
        <v>0</v>
      </c>
      <c r="AD4" s="35">
        <f>'Total Fuel Prices'!AD61*(1-INDEX(Tax_share,MATCH('Total Fuel Prices'!$A$57,tax_fuel_labels,0),MATCH(AD$1,'Tax_Share of Price'!$B$1:$AI$1,0)))</f>
        <v>0</v>
      </c>
      <c r="AE4" s="35">
        <f>'Total Fuel Prices'!AE61*(1-INDEX(Tax_share,MATCH('Total Fuel Prices'!$A$57,tax_fuel_labels,0),MATCH(AE$1,'Tax_Share of Price'!$B$1:$AI$1,0)))</f>
        <v>0</v>
      </c>
      <c r="AF4" s="35">
        <f>'Total Fuel Prices'!AF61*(1-INDEX(Tax_share,MATCH('Total Fuel Prices'!$A$57,tax_fuel_labels,0),MATCH(AF$1,'Tax_Share of Price'!$B$1:$AI$1,0)))</f>
        <v>0</v>
      </c>
      <c r="AG4" s="35">
        <f>'Total Fuel Prices'!AG61*(1-INDEX(Tax_share,MATCH('Total Fuel Prices'!$A$57,tax_fuel_labels,0),MATCH(AG$1,'Tax_Share of Price'!$B$1:$AI$1,0)))</f>
        <v>0</v>
      </c>
      <c r="AH4" s="35">
        <f>'Total Fuel Prices'!AH61*(1-INDEX(Tax_share,MATCH('Total Fuel Prices'!$A$57,tax_fuel_labels,0),MATCH(AH$1,'Tax_Share of Price'!$B$1:$AI$1,0)))</f>
        <v>0</v>
      </c>
      <c r="AI4" s="35">
        <f>'Total Fuel Prices'!AI61*(1-INDEX(Tax_share,MATCH('Total Fuel Prices'!$A$57,tax_fuel_labels,0),MATCH(AI$1,'Tax_Share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Prices'!B62*(1-INDEX(Tax_share,MATCH('Total Fuel Prices'!$A$57,tax_fuel_labels,0),MATCH(B$1,'Tax_Share of Price'!$B$1:$AI$1,0)))</f>
        <v>0</v>
      </c>
      <c r="C5" s="35">
        <f>'Total Fuel Prices'!C62*(1-INDEX(Tax_share,MATCH('Total Fuel Prices'!$A$57,tax_fuel_labels,0),MATCH(C$1,'Tax_Share of Price'!$B$1:$AI$1,0)))</f>
        <v>0</v>
      </c>
      <c r="D5" s="35">
        <f>'Total Fuel Prices'!D62*(1-INDEX(Tax_share,MATCH('Total Fuel Prices'!$A$57,tax_fuel_labels,0),MATCH(D$1,'Tax_Share of Price'!$B$1:$AI$1,0)))</f>
        <v>0</v>
      </c>
      <c r="E5" s="35">
        <f>'Total Fuel Prices'!E62*(1-INDEX(Tax_share,MATCH('Total Fuel Prices'!$A$57,tax_fuel_labels,0),MATCH(E$1,'Tax_Share of Price'!$B$1:$AI$1,0)))</f>
        <v>0</v>
      </c>
      <c r="F5" s="35">
        <f>'Total Fuel Prices'!F62*(1-INDEX(Tax_share,MATCH('Total Fuel Prices'!$A$57,tax_fuel_labels,0),MATCH(F$1,'Tax_Share of Price'!$B$1:$AI$1,0)))</f>
        <v>0</v>
      </c>
      <c r="G5" s="35">
        <f>'Total Fuel Prices'!G62*(1-INDEX(Tax_share,MATCH('Total Fuel Prices'!$A$57,tax_fuel_labels,0),MATCH(G$1,'Tax_Share of Price'!$B$1:$AI$1,0)))</f>
        <v>0</v>
      </c>
      <c r="H5" s="35">
        <f>'Total Fuel Prices'!H62*(1-INDEX(Tax_share,MATCH('Total Fuel Prices'!$A$57,tax_fuel_labels,0),MATCH(H$1,'Tax_Share of Price'!$B$1:$AI$1,0)))</f>
        <v>0</v>
      </c>
      <c r="I5" s="35">
        <f>'Total Fuel Prices'!I62*(1-INDEX(Tax_share,MATCH('Total Fuel Prices'!$A$57,tax_fuel_labels,0),MATCH(I$1,'Tax_Share of Price'!$B$1:$AI$1,0)))</f>
        <v>0</v>
      </c>
      <c r="J5" s="35">
        <f>'Total Fuel Prices'!J62*(1-INDEX(Tax_share,MATCH('Total Fuel Prices'!$A$57,tax_fuel_labels,0),MATCH(J$1,'Tax_Share of Price'!$B$1:$AI$1,0)))</f>
        <v>0</v>
      </c>
      <c r="K5" s="35">
        <f>'Total Fuel Prices'!K62*(1-INDEX(Tax_share,MATCH('Total Fuel Prices'!$A$57,tax_fuel_labels,0),MATCH(K$1,'Tax_Share of Price'!$B$1:$AI$1,0)))</f>
        <v>0</v>
      </c>
      <c r="L5" s="35">
        <f>'Total Fuel Prices'!L62*(1-INDEX(Tax_share,MATCH('Total Fuel Prices'!$A$57,tax_fuel_labels,0),MATCH(L$1,'Tax_Share of Price'!$B$1:$AI$1,0)))</f>
        <v>0</v>
      </c>
      <c r="M5" s="35">
        <f>'Total Fuel Prices'!M62*(1-INDEX(Tax_share,MATCH('Total Fuel Prices'!$A$57,tax_fuel_labels,0),MATCH(M$1,'Tax_Share of Price'!$B$1:$AI$1,0)))</f>
        <v>0</v>
      </c>
      <c r="N5" s="35">
        <f>'Total Fuel Prices'!N62*(1-INDEX(Tax_share,MATCH('Total Fuel Prices'!$A$57,tax_fuel_labels,0),MATCH(N$1,'Tax_Share of Price'!$B$1:$AI$1,0)))</f>
        <v>0</v>
      </c>
      <c r="O5" s="35">
        <f>'Total Fuel Prices'!O62*(1-INDEX(Tax_share,MATCH('Total Fuel Prices'!$A$57,tax_fuel_labels,0),MATCH(O$1,'Tax_Share of Price'!$B$1:$AI$1,0)))</f>
        <v>0</v>
      </c>
      <c r="P5" s="35">
        <f>'Total Fuel Prices'!P62*(1-INDEX(Tax_share,MATCH('Total Fuel Prices'!$A$57,tax_fuel_labels,0),MATCH(P$1,'Tax_Share of Price'!$B$1:$AI$1,0)))</f>
        <v>0</v>
      </c>
      <c r="Q5" s="35">
        <f>'Total Fuel Prices'!Q62*(1-INDEX(Tax_share,MATCH('Total Fuel Prices'!$A$57,tax_fuel_labels,0),MATCH(Q$1,'Tax_Share of Price'!$B$1:$AI$1,0)))</f>
        <v>0</v>
      </c>
      <c r="R5" s="35">
        <f>'Total Fuel Prices'!R62*(1-INDEX(Tax_share,MATCH('Total Fuel Prices'!$A$57,tax_fuel_labels,0),MATCH(R$1,'Tax_Share of Price'!$B$1:$AI$1,0)))</f>
        <v>0</v>
      </c>
      <c r="S5" s="35">
        <f>'Total Fuel Prices'!S62*(1-INDEX(Tax_share,MATCH('Total Fuel Prices'!$A$57,tax_fuel_labels,0),MATCH(S$1,'Tax_Share of Price'!$B$1:$AI$1,0)))</f>
        <v>0</v>
      </c>
      <c r="T5" s="35">
        <f>'Total Fuel Prices'!T62*(1-INDEX(Tax_share,MATCH('Total Fuel Prices'!$A$57,tax_fuel_labels,0),MATCH(T$1,'Tax_Share of Price'!$B$1:$AI$1,0)))</f>
        <v>0</v>
      </c>
      <c r="U5" s="35">
        <f>'Total Fuel Prices'!U62*(1-INDEX(Tax_share,MATCH('Total Fuel Prices'!$A$57,tax_fuel_labels,0),MATCH(U$1,'Tax_Share of Price'!$B$1:$AI$1,0)))</f>
        <v>0</v>
      </c>
      <c r="V5" s="35">
        <f>'Total Fuel Prices'!V62*(1-INDEX(Tax_share,MATCH('Total Fuel Prices'!$A$57,tax_fuel_labels,0),MATCH(V$1,'Tax_Share of Price'!$B$1:$AI$1,0)))</f>
        <v>0</v>
      </c>
      <c r="W5" s="35">
        <f>'Total Fuel Prices'!W62*(1-INDEX(Tax_share,MATCH('Total Fuel Prices'!$A$57,tax_fuel_labels,0),MATCH(W$1,'Tax_Share of Price'!$B$1:$AI$1,0)))</f>
        <v>0</v>
      </c>
      <c r="X5" s="35">
        <f>'Total Fuel Prices'!X62*(1-INDEX(Tax_share,MATCH('Total Fuel Prices'!$A$57,tax_fuel_labels,0),MATCH(X$1,'Tax_Share of Price'!$B$1:$AI$1,0)))</f>
        <v>0</v>
      </c>
      <c r="Y5" s="35">
        <f>'Total Fuel Prices'!Y62*(1-INDEX(Tax_share,MATCH('Total Fuel Prices'!$A$57,tax_fuel_labels,0),MATCH(Y$1,'Tax_Share of Price'!$B$1:$AI$1,0)))</f>
        <v>0</v>
      </c>
      <c r="Z5" s="35">
        <f>'Total Fuel Prices'!Z62*(1-INDEX(Tax_share,MATCH('Total Fuel Prices'!$A$57,tax_fuel_labels,0),MATCH(Z$1,'Tax_Share of Price'!$B$1:$AI$1,0)))</f>
        <v>0</v>
      </c>
      <c r="AA5" s="35">
        <f>'Total Fuel Prices'!AA62*(1-INDEX(Tax_share,MATCH('Total Fuel Prices'!$A$57,tax_fuel_labels,0),MATCH(AA$1,'Tax_Share of Price'!$B$1:$AI$1,0)))</f>
        <v>0</v>
      </c>
      <c r="AB5" s="35">
        <f>'Total Fuel Prices'!AB62*(1-INDEX(Tax_share,MATCH('Total Fuel Prices'!$A$57,tax_fuel_labels,0),MATCH(AB$1,'Tax_Share of Price'!$B$1:$AI$1,0)))</f>
        <v>0</v>
      </c>
      <c r="AC5" s="35">
        <f>'Total Fuel Prices'!AC62*(1-INDEX(Tax_share,MATCH('Total Fuel Prices'!$A$57,tax_fuel_labels,0),MATCH(AC$1,'Tax_Share of Price'!$B$1:$AI$1,0)))</f>
        <v>0</v>
      </c>
      <c r="AD5" s="35">
        <f>'Total Fuel Prices'!AD62*(1-INDEX(Tax_share,MATCH('Total Fuel Prices'!$A$57,tax_fuel_labels,0),MATCH(AD$1,'Tax_Share of Price'!$B$1:$AI$1,0)))</f>
        <v>0</v>
      </c>
      <c r="AE5" s="35">
        <f>'Total Fuel Prices'!AE62*(1-INDEX(Tax_share,MATCH('Total Fuel Prices'!$A$57,tax_fuel_labels,0),MATCH(AE$1,'Tax_Share of Price'!$B$1:$AI$1,0)))</f>
        <v>0</v>
      </c>
      <c r="AF5" s="35">
        <f>'Total Fuel Prices'!AF62*(1-INDEX(Tax_share,MATCH('Total Fuel Prices'!$A$57,tax_fuel_labels,0),MATCH(AF$1,'Tax_Share of Price'!$B$1:$AI$1,0)))</f>
        <v>0</v>
      </c>
      <c r="AG5" s="35">
        <f>'Total Fuel Prices'!AG62*(1-INDEX(Tax_share,MATCH('Total Fuel Prices'!$A$57,tax_fuel_labels,0),MATCH(AG$1,'Tax_Share of Price'!$B$1:$AI$1,0)))</f>
        <v>0</v>
      </c>
      <c r="AH5" s="35">
        <f>'Total Fuel Prices'!AH62*(1-INDEX(Tax_share,MATCH('Total Fuel Prices'!$A$57,tax_fuel_labels,0),MATCH(AH$1,'Tax_Share of Price'!$B$1:$AI$1,0)))</f>
        <v>0</v>
      </c>
      <c r="AI5" s="35">
        <f>'Total Fuel Prices'!AI62*(1-INDEX(Tax_share,MATCH('Total Fuel Prices'!$A$57,tax_fuel_labels,0),MATCH(AI$1,'Tax_Share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Prices'!B63*(1-INDEX(Tax_share,MATCH('Total Fuel Prices'!$A$57,tax_fuel_labels,0),MATCH(B$1,'Tax_Share of Price'!$B$1:$AI$1,0)))</f>
        <v>0</v>
      </c>
      <c r="C6" s="35">
        <f>'Total Fuel Prices'!C63*(1-INDEX(Tax_share,MATCH('Total Fuel Prices'!$A$57,tax_fuel_labels,0),MATCH(C$1,'Tax_Share of Price'!$B$1:$AI$1,0)))</f>
        <v>0</v>
      </c>
      <c r="D6" s="35">
        <f>'Total Fuel Prices'!D63*(1-INDEX(Tax_share,MATCH('Total Fuel Prices'!$A$57,tax_fuel_labels,0),MATCH(D$1,'Tax_Share of Price'!$B$1:$AI$1,0)))</f>
        <v>0</v>
      </c>
      <c r="E6" s="35">
        <f>'Total Fuel Prices'!E63*(1-INDEX(Tax_share,MATCH('Total Fuel Prices'!$A$57,tax_fuel_labels,0),MATCH(E$1,'Tax_Share of Price'!$B$1:$AI$1,0)))</f>
        <v>0</v>
      </c>
      <c r="F6" s="35">
        <f>'Total Fuel Prices'!F63*(1-INDEX(Tax_share,MATCH('Total Fuel Prices'!$A$57,tax_fuel_labels,0),MATCH(F$1,'Tax_Share of Price'!$B$1:$AI$1,0)))</f>
        <v>0</v>
      </c>
      <c r="G6" s="35">
        <f>'Total Fuel Prices'!G63*(1-INDEX(Tax_share,MATCH('Total Fuel Prices'!$A$57,tax_fuel_labels,0),MATCH(G$1,'Tax_Share of Price'!$B$1:$AI$1,0)))</f>
        <v>0</v>
      </c>
      <c r="H6" s="35">
        <f>'Total Fuel Prices'!H63*(1-INDEX(Tax_share,MATCH('Total Fuel Prices'!$A$57,tax_fuel_labels,0),MATCH(H$1,'Tax_Share of Price'!$B$1:$AI$1,0)))</f>
        <v>0</v>
      </c>
      <c r="I6" s="35">
        <f>'Total Fuel Prices'!I63*(1-INDEX(Tax_share,MATCH('Total Fuel Prices'!$A$57,tax_fuel_labels,0),MATCH(I$1,'Tax_Share of Price'!$B$1:$AI$1,0)))</f>
        <v>0</v>
      </c>
      <c r="J6" s="35">
        <f>'Total Fuel Prices'!J63*(1-INDEX(Tax_share,MATCH('Total Fuel Prices'!$A$57,tax_fuel_labels,0),MATCH(J$1,'Tax_Share of Price'!$B$1:$AI$1,0)))</f>
        <v>0</v>
      </c>
      <c r="K6" s="35">
        <f>'Total Fuel Prices'!K63*(1-INDEX(Tax_share,MATCH('Total Fuel Prices'!$A$57,tax_fuel_labels,0),MATCH(K$1,'Tax_Share of Price'!$B$1:$AI$1,0)))</f>
        <v>0</v>
      </c>
      <c r="L6" s="35">
        <f>'Total Fuel Prices'!L63*(1-INDEX(Tax_share,MATCH('Total Fuel Prices'!$A$57,tax_fuel_labels,0),MATCH(L$1,'Tax_Share of Price'!$B$1:$AI$1,0)))</f>
        <v>0</v>
      </c>
      <c r="M6" s="35">
        <f>'Total Fuel Prices'!M63*(1-INDEX(Tax_share,MATCH('Total Fuel Prices'!$A$57,tax_fuel_labels,0),MATCH(M$1,'Tax_Share of Price'!$B$1:$AI$1,0)))</f>
        <v>0</v>
      </c>
      <c r="N6" s="35">
        <f>'Total Fuel Prices'!N63*(1-INDEX(Tax_share,MATCH('Total Fuel Prices'!$A$57,tax_fuel_labels,0),MATCH(N$1,'Tax_Share of Price'!$B$1:$AI$1,0)))</f>
        <v>0</v>
      </c>
      <c r="O6" s="35">
        <f>'Total Fuel Prices'!O63*(1-INDEX(Tax_share,MATCH('Total Fuel Prices'!$A$57,tax_fuel_labels,0),MATCH(O$1,'Tax_Share of Price'!$B$1:$AI$1,0)))</f>
        <v>0</v>
      </c>
      <c r="P6" s="35">
        <f>'Total Fuel Prices'!P63*(1-INDEX(Tax_share,MATCH('Total Fuel Prices'!$A$57,tax_fuel_labels,0),MATCH(P$1,'Tax_Share of Price'!$B$1:$AI$1,0)))</f>
        <v>0</v>
      </c>
      <c r="Q6" s="35">
        <f>'Total Fuel Prices'!Q63*(1-INDEX(Tax_share,MATCH('Total Fuel Prices'!$A$57,tax_fuel_labels,0),MATCH(Q$1,'Tax_Share of Price'!$B$1:$AI$1,0)))</f>
        <v>0</v>
      </c>
      <c r="R6" s="35">
        <f>'Total Fuel Prices'!R63*(1-INDEX(Tax_share,MATCH('Total Fuel Prices'!$A$57,tax_fuel_labels,0),MATCH(R$1,'Tax_Share of Price'!$B$1:$AI$1,0)))</f>
        <v>0</v>
      </c>
      <c r="S6" s="35">
        <f>'Total Fuel Prices'!S63*(1-INDEX(Tax_share,MATCH('Total Fuel Prices'!$A$57,tax_fuel_labels,0),MATCH(S$1,'Tax_Share of Price'!$B$1:$AI$1,0)))</f>
        <v>0</v>
      </c>
      <c r="T6" s="35">
        <f>'Total Fuel Prices'!T63*(1-INDEX(Tax_share,MATCH('Total Fuel Prices'!$A$57,tax_fuel_labels,0),MATCH(T$1,'Tax_Share of Price'!$B$1:$AI$1,0)))</f>
        <v>0</v>
      </c>
      <c r="U6" s="35">
        <f>'Total Fuel Prices'!U63*(1-INDEX(Tax_share,MATCH('Total Fuel Prices'!$A$57,tax_fuel_labels,0),MATCH(U$1,'Tax_Share of Price'!$B$1:$AI$1,0)))</f>
        <v>0</v>
      </c>
      <c r="V6" s="35">
        <f>'Total Fuel Prices'!V63*(1-INDEX(Tax_share,MATCH('Total Fuel Prices'!$A$57,tax_fuel_labels,0),MATCH(V$1,'Tax_Share of Price'!$B$1:$AI$1,0)))</f>
        <v>0</v>
      </c>
      <c r="W6" s="35">
        <f>'Total Fuel Prices'!W63*(1-INDEX(Tax_share,MATCH('Total Fuel Prices'!$A$57,tax_fuel_labels,0),MATCH(W$1,'Tax_Share of Price'!$B$1:$AI$1,0)))</f>
        <v>0</v>
      </c>
      <c r="X6" s="35">
        <f>'Total Fuel Prices'!X63*(1-INDEX(Tax_share,MATCH('Total Fuel Prices'!$A$57,tax_fuel_labels,0),MATCH(X$1,'Tax_Share of Price'!$B$1:$AI$1,0)))</f>
        <v>0</v>
      </c>
      <c r="Y6" s="35">
        <f>'Total Fuel Prices'!Y63*(1-INDEX(Tax_share,MATCH('Total Fuel Prices'!$A$57,tax_fuel_labels,0),MATCH(Y$1,'Tax_Share of Price'!$B$1:$AI$1,0)))</f>
        <v>0</v>
      </c>
      <c r="Z6" s="35">
        <f>'Total Fuel Prices'!Z63*(1-INDEX(Tax_share,MATCH('Total Fuel Prices'!$A$57,tax_fuel_labels,0),MATCH(Z$1,'Tax_Share of Price'!$B$1:$AI$1,0)))</f>
        <v>0</v>
      </c>
      <c r="AA6" s="35">
        <f>'Total Fuel Prices'!AA63*(1-INDEX(Tax_share,MATCH('Total Fuel Prices'!$A$57,tax_fuel_labels,0),MATCH(AA$1,'Tax_Share of Price'!$B$1:$AI$1,0)))</f>
        <v>0</v>
      </c>
      <c r="AB6" s="35">
        <f>'Total Fuel Prices'!AB63*(1-INDEX(Tax_share,MATCH('Total Fuel Prices'!$A$57,tax_fuel_labels,0),MATCH(AB$1,'Tax_Share of Price'!$B$1:$AI$1,0)))</f>
        <v>0</v>
      </c>
      <c r="AC6" s="35">
        <f>'Total Fuel Prices'!AC63*(1-INDEX(Tax_share,MATCH('Total Fuel Prices'!$A$57,tax_fuel_labels,0),MATCH(AC$1,'Tax_Share of Price'!$B$1:$AI$1,0)))</f>
        <v>0</v>
      </c>
      <c r="AD6" s="35">
        <f>'Total Fuel Prices'!AD63*(1-INDEX(Tax_share,MATCH('Total Fuel Prices'!$A$57,tax_fuel_labels,0),MATCH(AD$1,'Tax_Share of Price'!$B$1:$AI$1,0)))</f>
        <v>0</v>
      </c>
      <c r="AE6" s="35">
        <f>'Total Fuel Prices'!AE63*(1-INDEX(Tax_share,MATCH('Total Fuel Prices'!$A$57,tax_fuel_labels,0),MATCH(AE$1,'Tax_Share of Price'!$B$1:$AI$1,0)))</f>
        <v>0</v>
      </c>
      <c r="AF6" s="35">
        <f>'Total Fuel Prices'!AF63*(1-INDEX(Tax_share,MATCH('Total Fuel Prices'!$A$57,tax_fuel_labels,0),MATCH(AF$1,'Tax_Share of Price'!$B$1:$AI$1,0)))</f>
        <v>0</v>
      </c>
      <c r="AG6" s="35">
        <f>'Total Fuel Prices'!AG63*(1-INDEX(Tax_share,MATCH('Total Fuel Prices'!$A$57,tax_fuel_labels,0),MATCH(AG$1,'Tax_Share of Price'!$B$1:$AI$1,0)))</f>
        <v>0</v>
      </c>
      <c r="AH6" s="35">
        <f>'Total Fuel Prices'!AH63*(1-INDEX(Tax_share,MATCH('Total Fuel Prices'!$A$57,tax_fuel_labels,0),MATCH(AH$1,'Tax_Share of Price'!$B$1:$AI$1,0)))</f>
        <v>0</v>
      </c>
      <c r="AI6" s="35">
        <f>'Total Fuel Prices'!AI63*(1-INDEX(Tax_share,MATCH('Total Fuel Prices'!$A$57,tax_fuel_labels,0),MATCH(AI$1,'Tax_Share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Prices'!B64*(1-INDEX(Tax_share,MATCH('Total Fuel Prices'!$A$57,tax_fuel_labels,0),MATCH(B$1,'Tax_Share of Price'!$B$1:$AI$1,0)))</f>
        <v>0</v>
      </c>
      <c r="C7" s="35">
        <f>'Total Fuel Prices'!C64*(1-INDEX(Tax_share,MATCH('Total Fuel Prices'!$A$57,tax_fuel_labels,0),MATCH(C$1,'Tax_Share of Price'!$B$1:$AI$1,0)))</f>
        <v>0</v>
      </c>
      <c r="D7" s="35">
        <f>'Total Fuel Prices'!D64*(1-INDEX(Tax_share,MATCH('Total Fuel Prices'!$A$57,tax_fuel_labels,0),MATCH(D$1,'Tax_Share of Price'!$B$1:$AI$1,0)))</f>
        <v>0</v>
      </c>
      <c r="E7" s="35">
        <f>'Total Fuel Prices'!E64*(1-INDEX(Tax_share,MATCH('Total Fuel Prices'!$A$57,tax_fuel_labels,0),MATCH(E$1,'Tax_Share of Price'!$B$1:$AI$1,0)))</f>
        <v>0</v>
      </c>
      <c r="F7" s="35">
        <f>'Total Fuel Prices'!F64*(1-INDEX(Tax_share,MATCH('Total Fuel Prices'!$A$57,tax_fuel_labels,0),MATCH(F$1,'Tax_Share of Price'!$B$1:$AI$1,0)))</f>
        <v>0</v>
      </c>
      <c r="G7" s="35">
        <f>'Total Fuel Prices'!G64*(1-INDEX(Tax_share,MATCH('Total Fuel Prices'!$A$57,tax_fuel_labels,0),MATCH(G$1,'Tax_Share of Price'!$B$1:$AI$1,0)))</f>
        <v>0</v>
      </c>
      <c r="H7" s="35">
        <f>'Total Fuel Prices'!H64*(1-INDEX(Tax_share,MATCH('Total Fuel Prices'!$A$57,tax_fuel_labels,0),MATCH(H$1,'Tax_Share of Price'!$B$1:$AI$1,0)))</f>
        <v>0</v>
      </c>
      <c r="I7" s="35">
        <f>'Total Fuel Prices'!I64*(1-INDEX(Tax_share,MATCH('Total Fuel Prices'!$A$57,tax_fuel_labels,0),MATCH(I$1,'Tax_Share of Price'!$B$1:$AI$1,0)))</f>
        <v>0</v>
      </c>
      <c r="J7" s="35">
        <f>'Total Fuel Prices'!J64*(1-INDEX(Tax_share,MATCH('Total Fuel Prices'!$A$57,tax_fuel_labels,0),MATCH(J$1,'Tax_Share of Price'!$B$1:$AI$1,0)))</f>
        <v>0</v>
      </c>
      <c r="K7" s="35">
        <f>'Total Fuel Prices'!K64*(1-INDEX(Tax_share,MATCH('Total Fuel Prices'!$A$57,tax_fuel_labels,0),MATCH(K$1,'Tax_Share of Price'!$B$1:$AI$1,0)))</f>
        <v>0</v>
      </c>
      <c r="L7" s="35">
        <f>'Total Fuel Prices'!L64*(1-INDEX(Tax_share,MATCH('Total Fuel Prices'!$A$57,tax_fuel_labels,0),MATCH(L$1,'Tax_Share of Price'!$B$1:$AI$1,0)))</f>
        <v>0</v>
      </c>
      <c r="M7" s="35">
        <f>'Total Fuel Prices'!M64*(1-INDEX(Tax_share,MATCH('Total Fuel Prices'!$A$57,tax_fuel_labels,0),MATCH(M$1,'Tax_Share of Price'!$B$1:$AI$1,0)))</f>
        <v>0</v>
      </c>
      <c r="N7" s="35">
        <f>'Total Fuel Prices'!N64*(1-INDEX(Tax_share,MATCH('Total Fuel Prices'!$A$57,tax_fuel_labels,0),MATCH(N$1,'Tax_Share of Price'!$B$1:$AI$1,0)))</f>
        <v>0</v>
      </c>
      <c r="O7" s="35">
        <f>'Total Fuel Prices'!O64*(1-INDEX(Tax_share,MATCH('Total Fuel Prices'!$A$57,tax_fuel_labels,0),MATCH(O$1,'Tax_Share of Price'!$B$1:$AI$1,0)))</f>
        <v>0</v>
      </c>
      <c r="P7" s="35">
        <f>'Total Fuel Prices'!P64*(1-INDEX(Tax_share,MATCH('Total Fuel Prices'!$A$57,tax_fuel_labels,0),MATCH(P$1,'Tax_Share of Price'!$B$1:$AI$1,0)))</f>
        <v>0</v>
      </c>
      <c r="Q7" s="35">
        <f>'Total Fuel Prices'!Q64*(1-INDEX(Tax_share,MATCH('Total Fuel Prices'!$A$57,tax_fuel_labels,0),MATCH(Q$1,'Tax_Share of Price'!$B$1:$AI$1,0)))</f>
        <v>0</v>
      </c>
      <c r="R7" s="35">
        <f>'Total Fuel Prices'!R64*(1-INDEX(Tax_share,MATCH('Total Fuel Prices'!$A$57,tax_fuel_labels,0),MATCH(R$1,'Tax_Share of Price'!$B$1:$AI$1,0)))</f>
        <v>0</v>
      </c>
      <c r="S7" s="35">
        <f>'Total Fuel Prices'!S64*(1-INDEX(Tax_share,MATCH('Total Fuel Prices'!$A$57,tax_fuel_labels,0),MATCH(S$1,'Tax_Share of Price'!$B$1:$AI$1,0)))</f>
        <v>0</v>
      </c>
      <c r="T7" s="35">
        <f>'Total Fuel Prices'!T64*(1-INDEX(Tax_share,MATCH('Total Fuel Prices'!$A$57,tax_fuel_labels,0),MATCH(T$1,'Tax_Share of Price'!$B$1:$AI$1,0)))</f>
        <v>0</v>
      </c>
      <c r="U7" s="35">
        <f>'Total Fuel Prices'!U64*(1-INDEX(Tax_share,MATCH('Total Fuel Prices'!$A$57,tax_fuel_labels,0),MATCH(U$1,'Tax_Share of Price'!$B$1:$AI$1,0)))</f>
        <v>0</v>
      </c>
      <c r="V7" s="35">
        <f>'Total Fuel Prices'!V64*(1-INDEX(Tax_share,MATCH('Total Fuel Prices'!$A$57,tax_fuel_labels,0),MATCH(V$1,'Tax_Share of Price'!$B$1:$AI$1,0)))</f>
        <v>0</v>
      </c>
      <c r="W7" s="35">
        <f>'Total Fuel Prices'!W64*(1-INDEX(Tax_share,MATCH('Total Fuel Prices'!$A$57,tax_fuel_labels,0),MATCH(W$1,'Tax_Share of Price'!$B$1:$AI$1,0)))</f>
        <v>0</v>
      </c>
      <c r="X7" s="35">
        <f>'Total Fuel Prices'!X64*(1-INDEX(Tax_share,MATCH('Total Fuel Prices'!$A$57,tax_fuel_labels,0),MATCH(X$1,'Tax_Share of Price'!$B$1:$AI$1,0)))</f>
        <v>0</v>
      </c>
      <c r="Y7" s="35">
        <f>'Total Fuel Prices'!Y64*(1-INDEX(Tax_share,MATCH('Total Fuel Prices'!$A$57,tax_fuel_labels,0),MATCH(Y$1,'Tax_Share of Price'!$B$1:$AI$1,0)))</f>
        <v>0</v>
      </c>
      <c r="Z7" s="35">
        <f>'Total Fuel Prices'!Z64*(1-INDEX(Tax_share,MATCH('Total Fuel Prices'!$A$57,tax_fuel_labels,0),MATCH(Z$1,'Tax_Share of Price'!$B$1:$AI$1,0)))</f>
        <v>0</v>
      </c>
      <c r="AA7" s="35">
        <f>'Total Fuel Prices'!AA64*(1-INDEX(Tax_share,MATCH('Total Fuel Prices'!$A$57,tax_fuel_labels,0),MATCH(AA$1,'Tax_Share of Price'!$B$1:$AI$1,0)))</f>
        <v>0</v>
      </c>
      <c r="AB7" s="35">
        <f>'Total Fuel Prices'!AB64*(1-INDEX(Tax_share,MATCH('Total Fuel Prices'!$A$57,tax_fuel_labels,0),MATCH(AB$1,'Tax_Share of Price'!$B$1:$AI$1,0)))</f>
        <v>0</v>
      </c>
      <c r="AC7" s="35">
        <f>'Total Fuel Prices'!AC64*(1-INDEX(Tax_share,MATCH('Total Fuel Prices'!$A$57,tax_fuel_labels,0),MATCH(AC$1,'Tax_Share of Price'!$B$1:$AI$1,0)))</f>
        <v>0</v>
      </c>
      <c r="AD7" s="35">
        <f>'Total Fuel Prices'!AD64*(1-INDEX(Tax_share,MATCH('Total Fuel Prices'!$A$57,tax_fuel_labels,0),MATCH(AD$1,'Tax_Share of Price'!$B$1:$AI$1,0)))</f>
        <v>0</v>
      </c>
      <c r="AE7" s="35">
        <f>'Total Fuel Prices'!AE64*(1-INDEX(Tax_share,MATCH('Total Fuel Prices'!$A$57,tax_fuel_labels,0),MATCH(AE$1,'Tax_Share of Price'!$B$1:$AI$1,0)))</f>
        <v>0</v>
      </c>
      <c r="AF7" s="35">
        <f>'Total Fuel Prices'!AF64*(1-INDEX(Tax_share,MATCH('Total Fuel Prices'!$A$57,tax_fuel_labels,0),MATCH(AF$1,'Tax_Share of Price'!$B$1:$AI$1,0)))</f>
        <v>0</v>
      </c>
      <c r="AG7" s="35">
        <f>'Total Fuel Prices'!AG64*(1-INDEX(Tax_share,MATCH('Total Fuel Prices'!$A$57,tax_fuel_labels,0),MATCH(AG$1,'Tax_Share of Price'!$B$1:$AI$1,0)))</f>
        <v>0</v>
      </c>
      <c r="AH7" s="35">
        <f>'Total Fuel Prices'!AH64*(1-INDEX(Tax_share,MATCH('Total Fuel Prices'!$A$57,tax_fuel_labels,0),MATCH(AH$1,'Tax_Share of Price'!$B$1:$AI$1,0)))</f>
        <v>0</v>
      </c>
      <c r="AI7" s="35">
        <f>'Total Fuel Prices'!AI64*(1-INDEX(Tax_share,MATCH('Total Fuel Prices'!$A$57,tax_fuel_labels,0),MATCH(AI$1,'Tax_Share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Prices'!B65*(1-INDEX(Tax_share,MATCH('Total Fuel Prices'!$A$57,tax_fuel_labels,0),MATCH(B$1,'Tax_Share of Price'!$B$1:$AI$1,0)))</f>
        <v>0</v>
      </c>
      <c r="C8" s="35">
        <f>'Total Fuel Prices'!C65*(1-INDEX(Tax_share,MATCH('Total Fuel Prices'!$A$57,tax_fuel_labels,0),MATCH(C$1,'Tax_Share of Price'!$B$1:$AI$1,0)))</f>
        <v>0</v>
      </c>
      <c r="D8" s="35">
        <f>'Total Fuel Prices'!D65*(1-INDEX(Tax_share,MATCH('Total Fuel Prices'!$A$57,tax_fuel_labels,0),MATCH(D$1,'Tax_Share of Price'!$B$1:$AI$1,0)))</f>
        <v>0</v>
      </c>
      <c r="E8" s="35">
        <f>'Total Fuel Prices'!E65*(1-INDEX(Tax_share,MATCH('Total Fuel Prices'!$A$57,tax_fuel_labels,0),MATCH(E$1,'Tax_Share of Price'!$B$1:$AI$1,0)))</f>
        <v>0</v>
      </c>
      <c r="F8" s="35">
        <f>'Total Fuel Prices'!F65*(1-INDEX(Tax_share,MATCH('Total Fuel Prices'!$A$57,tax_fuel_labels,0),MATCH(F$1,'Tax_Share of Price'!$B$1:$AI$1,0)))</f>
        <v>0</v>
      </c>
      <c r="G8" s="35">
        <f>'Total Fuel Prices'!G65*(1-INDEX(Tax_share,MATCH('Total Fuel Prices'!$A$57,tax_fuel_labels,0),MATCH(G$1,'Tax_Share of Price'!$B$1:$AI$1,0)))</f>
        <v>0</v>
      </c>
      <c r="H8" s="35">
        <f>'Total Fuel Prices'!H65*(1-INDEX(Tax_share,MATCH('Total Fuel Prices'!$A$57,tax_fuel_labels,0),MATCH(H$1,'Tax_Share of Price'!$B$1:$AI$1,0)))</f>
        <v>0</v>
      </c>
      <c r="I8" s="35">
        <f>'Total Fuel Prices'!I65*(1-INDEX(Tax_share,MATCH('Total Fuel Prices'!$A$57,tax_fuel_labels,0),MATCH(I$1,'Tax_Share of Price'!$B$1:$AI$1,0)))</f>
        <v>0</v>
      </c>
      <c r="J8" s="35">
        <f>'Total Fuel Prices'!J65*(1-INDEX(Tax_share,MATCH('Total Fuel Prices'!$A$57,tax_fuel_labels,0),MATCH(J$1,'Tax_Share of Price'!$B$1:$AI$1,0)))</f>
        <v>0</v>
      </c>
      <c r="K8" s="35">
        <f>'Total Fuel Prices'!K65*(1-INDEX(Tax_share,MATCH('Total Fuel Prices'!$A$57,tax_fuel_labels,0),MATCH(K$1,'Tax_Share of Price'!$B$1:$AI$1,0)))</f>
        <v>0</v>
      </c>
      <c r="L8" s="35">
        <f>'Total Fuel Prices'!L65*(1-INDEX(Tax_share,MATCH('Total Fuel Prices'!$A$57,tax_fuel_labels,0),MATCH(L$1,'Tax_Share of Price'!$B$1:$AI$1,0)))</f>
        <v>0</v>
      </c>
      <c r="M8" s="35">
        <f>'Total Fuel Prices'!M65*(1-INDEX(Tax_share,MATCH('Total Fuel Prices'!$A$57,tax_fuel_labels,0),MATCH(M$1,'Tax_Share of Price'!$B$1:$AI$1,0)))</f>
        <v>0</v>
      </c>
      <c r="N8" s="35">
        <f>'Total Fuel Prices'!N65*(1-INDEX(Tax_share,MATCH('Total Fuel Prices'!$A$57,tax_fuel_labels,0),MATCH(N$1,'Tax_Share of Price'!$B$1:$AI$1,0)))</f>
        <v>0</v>
      </c>
      <c r="O8" s="35">
        <f>'Total Fuel Prices'!O65*(1-INDEX(Tax_share,MATCH('Total Fuel Prices'!$A$57,tax_fuel_labels,0),MATCH(O$1,'Tax_Share of Price'!$B$1:$AI$1,0)))</f>
        <v>0</v>
      </c>
      <c r="P8" s="35">
        <f>'Total Fuel Prices'!P65*(1-INDEX(Tax_share,MATCH('Total Fuel Prices'!$A$57,tax_fuel_labels,0),MATCH(P$1,'Tax_Share of Price'!$B$1:$AI$1,0)))</f>
        <v>0</v>
      </c>
      <c r="Q8" s="35">
        <f>'Total Fuel Prices'!Q65*(1-INDEX(Tax_share,MATCH('Total Fuel Prices'!$A$57,tax_fuel_labels,0),MATCH(Q$1,'Tax_Share of Price'!$B$1:$AI$1,0)))</f>
        <v>0</v>
      </c>
      <c r="R8" s="35">
        <f>'Total Fuel Prices'!R65*(1-INDEX(Tax_share,MATCH('Total Fuel Prices'!$A$57,tax_fuel_labels,0),MATCH(R$1,'Tax_Share of Price'!$B$1:$AI$1,0)))</f>
        <v>0</v>
      </c>
      <c r="S8" s="35">
        <f>'Total Fuel Prices'!S65*(1-INDEX(Tax_share,MATCH('Total Fuel Prices'!$A$57,tax_fuel_labels,0),MATCH(S$1,'Tax_Share of Price'!$B$1:$AI$1,0)))</f>
        <v>0</v>
      </c>
      <c r="T8" s="35">
        <f>'Total Fuel Prices'!T65*(1-INDEX(Tax_share,MATCH('Total Fuel Prices'!$A$57,tax_fuel_labels,0),MATCH(T$1,'Tax_Share of Price'!$B$1:$AI$1,0)))</f>
        <v>0</v>
      </c>
      <c r="U8" s="35">
        <f>'Total Fuel Prices'!U65*(1-INDEX(Tax_share,MATCH('Total Fuel Prices'!$A$57,tax_fuel_labels,0),MATCH(U$1,'Tax_Share of Price'!$B$1:$AI$1,0)))</f>
        <v>0</v>
      </c>
      <c r="V8" s="35">
        <f>'Total Fuel Prices'!V65*(1-INDEX(Tax_share,MATCH('Total Fuel Prices'!$A$57,tax_fuel_labels,0),MATCH(V$1,'Tax_Share of Price'!$B$1:$AI$1,0)))</f>
        <v>0</v>
      </c>
      <c r="W8" s="35">
        <f>'Total Fuel Prices'!W65*(1-INDEX(Tax_share,MATCH('Total Fuel Prices'!$A$57,tax_fuel_labels,0),MATCH(W$1,'Tax_Share of Price'!$B$1:$AI$1,0)))</f>
        <v>0</v>
      </c>
      <c r="X8" s="35">
        <f>'Total Fuel Prices'!X65*(1-INDEX(Tax_share,MATCH('Total Fuel Prices'!$A$57,tax_fuel_labels,0),MATCH(X$1,'Tax_Share of Price'!$B$1:$AI$1,0)))</f>
        <v>0</v>
      </c>
      <c r="Y8" s="35">
        <f>'Total Fuel Prices'!Y65*(1-INDEX(Tax_share,MATCH('Total Fuel Prices'!$A$57,tax_fuel_labels,0),MATCH(Y$1,'Tax_Share of Price'!$B$1:$AI$1,0)))</f>
        <v>0</v>
      </c>
      <c r="Z8" s="35">
        <f>'Total Fuel Prices'!Z65*(1-INDEX(Tax_share,MATCH('Total Fuel Prices'!$A$57,tax_fuel_labels,0),MATCH(Z$1,'Tax_Share of Price'!$B$1:$AI$1,0)))</f>
        <v>0</v>
      </c>
      <c r="AA8" s="35">
        <f>'Total Fuel Prices'!AA65*(1-INDEX(Tax_share,MATCH('Total Fuel Prices'!$A$57,tax_fuel_labels,0),MATCH(AA$1,'Tax_Share of Price'!$B$1:$AI$1,0)))</f>
        <v>0</v>
      </c>
      <c r="AB8" s="35">
        <f>'Total Fuel Prices'!AB65*(1-INDEX(Tax_share,MATCH('Total Fuel Prices'!$A$57,tax_fuel_labels,0),MATCH(AB$1,'Tax_Share of Price'!$B$1:$AI$1,0)))</f>
        <v>0</v>
      </c>
      <c r="AC8" s="35">
        <f>'Total Fuel Prices'!AC65*(1-INDEX(Tax_share,MATCH('Total Fuel Prices'!$A$57,tax_fuel_labels,0),MATCH(AC$1,'Tax_Share of Price'!$B$1:$AI$1,0)))</f>
        <v>0</v>
      </c>
      <c r="AD8" s="35">
        <f>'Total Fuel Prices'!AD65*(1-INDEX(Tax_share,MATCH('Total Fuel Prices'!$A$57,tax_fuel_labels,0),MATCH(AD$1,'Tax_Share of Price'!$B$1:$AI$1,0)))</f>
        <v>0</v>
      </c>
      <c r="AE8" s="35">
        <f>'Total Fuel Prices'!AE65*(1-INDEX(Tax_share,MATCH('Total Fuel Prices'!$A$57,tax_fuel_labels,0),MATCH(AE$1,'Tax_Share of Price'!$B$1:$AI$1,0)))</f>
        <v>0</v>
      </c>
      <c r="AF8" s="35">
        <f>'Total Fuel Prices'!AF65*(1-INDEX(Tax_share,MATCH('Total Fuel Prices'!$A$57,tax_fuel_labels,0),MATCH(AF$1,'Tax_Share of Price'!$B$1:$AI$1,0)))</f>
        <v>0</v>
      </c>
      <c r="AG8" s="35">
        <f>'Total Fuel Prices'!AG65*(1-INDEX(Tax_share,MATCH('Total Fuel Prices'!$A$57,tax_fuel_labels,0),MATCH(AG$1,'Tax_Share of Price'!$B$1:$AI$1,0)))</f>
        <v>0</v>
      </c>
      <c r="AH8" s="35">
        <f>'Total Fuel Prices'!AH65*(1-INDEX(Tax_share,MATCH('Total Fuel Prices'!$A$57,tax_fuel_labels,0),MATCH(AH$1,'Tax_Share of Price'!$B$1:$AI$1,0)))</f>
        <v>0</v>
      </c>
      <c r="AI8" s="35">
        <f>'Total Fuel Prices'!AI65*(1-INDEX(Tax_share,MATCH('Total Fuel Prices'!$A$57,tax_fuel_labels,0),MATCH(AI$1,'Tax_Share of Price'!$B$1:$AI$1,0)))</f>
        <v>0</v>
      </c>
    </row>
    <row r="9" spans="1:37" x14ac:dyDescent="0.45">
      <c r="A9" s="38" t="s">
        <v>277</v>
      </c>
      <c r="B9" s="35">
        <f>'Total Fuel Prices'!B66*(1-INDEX(Tax_share,MATCH('Total Fuel Prices'!$A$57,tax_fuel_labels,0),MATCH(B$1,'Tax_Share of Price'!$B$1:$AI$1,0)))</f>
        <v>0</v>
      </c>
      <c r="C9" s="35">
        <f>'Total Fuel Prices'!C66*(1-INDEX(Tax_share,MATCH('Total Fuel Prices'!$A$57,tax_fuel_labels,0),MATCH(C$1,'Tax_Share of Price'!$B$1:$AI$1,0)))</f>
        <v>0</v>
      </c>
      <c r="D9" s="35">
        <f>'Total Fuel Prices'!D66*(1-INDEX(Tax_share,MATCH('Total Fuel Prices'!$A$57,tax_fuel_labels,0),MATCH(D$1,'Tax_Share of Price'!$B$1:$AI$1,0)))</f>
        <v>0</v>
      </c>
      <c r="E9" s="35">
        <f>'Total Fuel Prices'!E66*(1-INDEX(Tax_share,MATCH('Total Fuel Prices'!$A$57,tax_fuel_labels,0),MATCH(E$1,'Tax_Share of Price'!$B$1:$AI$1,0)))</f>
        <v>0</v>
      </c>
      <c r="F9" s="35">
        <f>'Total Fuel Prices'!F66*(1-INDEX(Tax_share,MATCH('Total Fuel Prices'!$A$57,tax_fuel_labels,0),MATCH(F$1,'Tax_Share of Price'!$B$1:$AI$1,0)))</f>
        <v>0</v>
      </c>
      <c r="G9" s="35">
        <f>'Total Fuel Prices'!G66*(1-INDEX(Tax_share,MATCH('Total Fuel Prices'!$A$57,tax_fuel_labels,0),MATCH(G$1,'Tax_Share of Price'!$B$1:$AI$1,0)))</f>
        <v>0</v>
      </c>
      <c r="H9" s="35">
        <f>'Total Fuel Prices'!H66*(1-INDEX(Tax_share,MATCH('Total Fuel Prices'!$A$57,tax_fuel_labels,0),MATCH(H$1,'Tax_Share of Price'!$B$1:$AI$1,0)))</f>
        <v>0</v>
      </c>
      <c r="I9" s="35">
        <f>'Total Fuel Prices'!I66*(1-INDEX(Tax_share,MATCH('Total Fuel Prices'!$A$57,tax_fuel_labels,0),MATCH(I$1,'Tax_Share of Price'!$B$1:$AI$1,0)))</f>
        <v>0</v>
      </c>
      <c r="J9" s="35">
        <f>'Total Fuel Prices'!J66*(1-INDEX(Tax_share,MATCH('Total Fuel Prices'!$A$57,tax_fuel_labels,0),MATCH(J$1,'Tax_Share of Price'!$B$1:$AI$1,0)))</f>
        <v>0</v>
      </c>
      <c r="K9" s="35">
        <f>'Total Fuel Prices'!K66*(1-INDEX(Tax_share,MATCH('Total Fuel Prices'!$A$57,tax_fuel_labels,0),MATCH(K$1,'Tax_Share of Price'!$B$1:$AI$1,0)))</f>
        <v>0</v>
      </c>
      <c r="L9" s="35">
        <f>'Total Fuel Prices'!L66*(1-INDEX(Tax_share,MATCH('Total Fuel Prices'!$A$57,tax_fuel_labels,0),MATCH(L$1,'Tax_Share of Price'!$B$1:$AI$1,0)))</f>
        <v>0</v>
      </c>
      <c r="M9" s="35">
        <f>'Total Fuel Prices'!M66*(1-INDEX(Tax_share,MATCH('Total Fuel Prices'!$A$57,tax_fuel_labels,0),MATCH(M$1,'Tax_Share of Price'!$B$1:$AI$1,0)))</f>
        <v>0</v>
      </c>
      <c r="N9" s="35">
        <f>'Total Fuel Prices'!N66*(1-INDEX(Tax_share,MATCH('Total Fuel Prices'!$A$57,tax_fuel_labels,0),MATCH(N$1,'Tax_Share of Price'!$B$1:$AI$1,0)))</f>
        <v>0</v>
      </c>
      <c r="O9" s="35">
        <f>'Total Fuel Prices'!O66*(1-INDEX(Tax_share,MATCH('Total Fuel Prices'!$A$57,tax_fuel_labels,0),MATCH(O$1,'Tax_Share of Price'!$B$1:$AI$1,0)))</f>
        <v>0</v>
      </c>
      <c r="P9" s="35">
        <f>'Total Fuel Prices'!P66*(1-INDEX(Tax_share,MATCH('Total Fuel Prices'!$A$57,tax_fuel_labels,0),MATCH(P$1,'Tax_Share of Price'!$B$1:$AI$1,0)))</f>
        <v>0</v>
      </c>
      <c r="Q9" s="35">
        <f>'Total Fuel Prices'!Q66*(1-INDEX(Tax_share,MATCH('Total Fuel Prices'!$A$57,tax_fuel_labels,0),MATCH(Q$1,'Tax_Share of Price'!$B$1:$AI$1,0)))</f>
        <v>0</v>
      </c>
      <c r="R9" s="35">
        <f>'Total Fuel Prices'!R66*(1-INDEX(Tax_share,MATCH('Total Fuel Prices'!$A$57,tax_fuel_labels,0),MATCH(R$1,'Tax_Share of Price'!$B$1:$AI$1,0)))</f>
        <v>0</v>
      </c>
      <c r="S9" s="35">
        <f>'Total Fuel Prices'!S66*(1-INDEX(Tax_share,MATCH('Total Fuel Prices'!$A$57,tax_fuel_labels,0),MATCH(S$1,'Tax_Share of Price'!$B$1:$AI$1,0)))</f>
        <v>0</v>
      </c>
      <c r="T9" s="35">
        <f>'Total Fuel Prices'!T66*(1-INDEX(Tax_share,MATCH('Total Fuel Prices'!$A$57,tax_fuel_labels,0),MATCH(T$1,'Tax_Share of Price'!$B$1:$AI$1,0)))</f>
        <v>0</v>
      </c>
      <c r="U9" s="35">
        <f>'Total Fuel Prices'!U66*(1-INDEX(Tax_share,MATCH('Total Fuel Prices'!$A$57,tax_fuel_labels,0),MATCH(U$1,'Tax_Share of Price'!$B$1:$AI$1,0)))</f>
        <v>0</v>
      </c>
      <c r="V9" s="35">
        <f>'Total Fuel Prices'!V66*(1-INDEX(Tax_share,MATCH('Total Fuel Prices'!$A$57,tax_fuel_labels,0),MATCH(V$1,'Tax_Share of Price'!$B$1:$AI$1,0)))</f>
        <v>0</v>
      </c>
      <c r="W9" s="35">
        <f>'Total Fuel Prices'!W66*(1-INDEX(Tax_share,MATCH('Total Fuel Prices'!$A$57,tax_fuel_labels,0),MATCH(W$1,'Tax_Share of Price'!$B$1:$AI$1,0)))</f>
        <v>0</v>
      </c>
      <c r="X9" s="35">
        <f>'Total Fuel Prices'!X66*(1-INDEX(Tax_share,MATCH('Total Fuel Prices'!$A$57,tax_fuel_labels,0),MATCH(X$1,'Tax_Share of Price'!$B$1:$AI$1,0)))</f>
        <v>0</v>
      </c>
      <c r="Y9" s="35">
        <f>'Total Fuel Prices'!Y66*(1-INDEX(Tax_share,MATCH('Total Fuel Prices'!$A$57,tax_fuel_labels,0),MATCH(Y$1,'Tax_Share of Price'!$B$1:$AI$1,0)))</f>
        <v>0</v>
      </c>
      <c r="Z9" s="35">
        <f>'Total Fuel Prices'!Z66*(1-INDEX(Tax_share,MATCH('Total Fuel Prices'!$A$57,tax_fuel_labels,0),MATCH(Z$1,'Tax_Share of Price'!$B$1:$AI$1,0)))</f>
        <v>0</v>
      </c>
      <c r="AA9" s="35">
        <f>'Total Fuel Prices'!AA66*(1-INDEX(Tax_share,MATCH('Total Fuel Prices'!$A$57,tax_fuel_labels,0),MATCH(AA$1,'Tax_Share of Price'!$B$1:$AI$1,0)))</f>
        <v>0</v>
      </c>
      <c r="AB9" s="35">
        <f>'Total Fuel Prices'!AB66*(1-INDEX(Tax_share,MATCH('Total Fuel Prices'!$A$57,tax_fuel_labels,0),MATCH(AB$1,'Tax_Share of Price'!$B$1:$AI$1,0)))</f>
        <v>0</v>
      </c>
      <c r="AC9" s="35">
        <f>'Total Fuel Prices'!AC66*(1-INDEX(Tax_share,MATCH('Total Fuel Prices'!$A$57,tax_fuel_labels,0),MATCH(AC$1,'Tax_Share of Price'!$B$1:$AI$1,0)))</f>
        <v>0</v>
      </c>
      <c r="AD9" s="35">
        <f>'Total Fuel Prices'!AD66*(1-INDEX(Tax_share,MATCH('Total Fuel Prices'!$A$57,tax_fuel_labels,0),MATCH(AD$1,'Tax_Share of Price'!$B$1:$AI$1,0)))</f>
        <v>0</v>
      </c>
      <c r="AE9" s="35">
        <f>'Total Fuel Prices'!AE66*(1-INDEX(Tax_share,MATCH('Total Fuel Prices'!$A$57,tax_fuel_labels,0),MATCH(AE$1,'Tax_Share of Price'!$B$1:$AI$1,0)))</f>
        <v>0</v>
      </c>
      <c r="AF9" s="35">
        <f>'Total Fuel Prices'!AF66*(1-INDEX(Tax_share,MATCH('Total Fuel Prices'!$A$57,tax_fuel_labels,0),MATCH(AF$1,'Tax_Share of Price'!$B$1:$AI$1,0)))</f>
        <v>0</v>
      </c>
      <c r="AG9" s="35">
        <f>'Total Fuel Prices'!AG66*(1-INDEX(Tax_share,MATCH('Total Fuel Prices'!$A$57,tax_fuel_labels,0),MATCH(AG$1,'Tax_Share of Price'!$B$1:$AI$1,0)))</f>
        <v>0</v>
      </c>
      <c r="AH9" s="35">
        <f>'Total Fuel Prices'!AH66*(1-INDEX(Tax_share,MATCH('Total Fuel Prices'!$A$57,tax_fuel_labels,0),MATCH(AH$1,'Tax_Share of Price'!$B$1:$AI$1,0)))</f>
        <v>0</v>
      </c>
      <c r="AI9" s="35">
        <f>'Total Fuel Prices'!AI66*(1-INDEX(Tax_share,MATCH('Total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9.86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Prices'!B69*(1-INDEX(Tax_share,MATCH('Total Fuel Prices'!$A$67,tax_fuel_labels,0),MATCH(B$1,'Tax_Share of Price'!$B$1:$AI$1,0)))</f>
        <v>0</v>
      </c>
      <c r="C2" s="35">
        <f>'Total Fuel Prices'!C69*(1-INDEX(Tax_share,MATCH('Total Fuel Prices'!$A$67,tax_fuel_labels,0),MATCH(C$1,'Tax_Share of Price'!$B$1:$AI$1,0)))</f>
        <v>0</v>
      </c>
      <c r="D2" s="35">
        <f>'Total Fuel Prices'!D69*(1-INDEX(Tax_share,MATCH('Total Fuel Prices'!$A$67,tax_fuel_labels,0),MATCH(D$1,'Tax_Share of Price'!$B$1:$AI$1,0)))</f>
        <v>0</v>
      </c>
      <c r="E2" s="35">
        <f>'Total Fuel Prices'!E69*(1-INDEX(Tax_share,MATCH('Total Fuel Prices'!$A$67,tax_fuel_labels,0),MATCH(E$1,'Tax_Share of Price'!$B$1:$AI$1,0)))</f>
        <v>0</v>
      </c>
      <c r="F2" s="35">
        <f>'Total Fuel Prices'!F69*(1-INDEX(Tax_share,MATCH('Total Fuel Prices'!$A$67,tax_fuel_labels,0),MATCH(F$1,'Tax_Share of Price'!$B$1:$AI$1,0)))</f>
        <v>0</v>
      </c>
      <c r="G2" s="35">
        <f>'Total Fuel Prices'!G69*(1-INDEX(Tax_share,MATCH('Total Fuel Prices'!$A$67,tax_fuel_labels,0),MATCH(G$1,'Tax_Share of Price'!$B$1:$AI$1,0)))</f>
        <v>0</v>
      </c>
      <c r="H2" s="35">
        <f>'Total Fuel Prices'!H69*(1-INDEX(Tax_share,MATCH('Total Fuel Prices'!$A$67,tax_fuel_labels,0),MATCH(H$1,'Tax_Share of Price'!$B$1:$AI$1,0)))</f>
        <v>0</v>
      </c>
      <c r="I2" s="35">
        <f>'Total Fuel Prices'!I69*(1-INDEX(Tax_share,MATCH('Total Fuel Prices'!$A$67,tax_fuel_labels,0),MATCH(I$1,'Tax_Share of Price'!$B$1:$AI$1,0)))</f>
        <v>0</v>
      </c>
      <c r="J2" s="35">
        <f>'Total Fuel Prices'!J69*(1-INDEX(Tax_share,MATCH('Total Fuel Prices'!$A$67,tax_fuel_labels,0),MATCH(J$1,'Tax_Share of Price'!$B$1:$AI$1,0)))</f>
        <v>0</v>
      </c>
      <c r="K2" s="35">
        <f>'Total Fuel Prices'!K69*(1-INDEX(Tax_share,MATCH('Total Fuel Prices'!$A$67,tax_fuel_labels,0),MATCH(K$1,'Tax_Share of Price'!$B$1:$AI$1,0)))</f>
        <v>0</v>
      </c>
      <c r="L2" s="35">
        <f>'Total Fuel Prices'!L69*(1-INDEX(Tax_share,MATCH('Total Fuel Prices'!$A$67,tax_fuel_labels,0),MATCH(L$1,'Tax_Share of Price'!$B$1:$AI$1,0)))</f>
        <v>0</v>
      </c>
      <c r="M2" s="35">
        <f>'Total Fuel Prices'!M69*(1-INDEX(Tax_share,MATCH('Total Fuel Prices'!$A$67,tax_fuel_labels,0),MATCH(M$1,'Tax_Share of Price'!$B$1:$AI$1,0)))</f>
        <v>0</v>
      </c>
      <c r="N2" s="35">
        <f>'Total Fuel Prices'!N69*(1-INDEX(Tax_share,MATCH('Total Fuel Prices'!$A$67,tax_fuel_labels,0),MATCH(N$1,'Tax_Share of Price'!$B$1:$AI$1,0)))</f>
        <v>0</v>
      </c>
      <c r="O2" s="35">
        <f>'Total Fuel Prices'!O69*(1-INDEX(Tax_share,MATCH('Total Fuel Prices'!$A$67,tax_fuel_labels,0),MATCH(O$1,'Tax_Share of Price'!$B$1:$AI$1,0)))</f>
        <v>0</v>
      </c>
      <c r="P2" s="35">
        <f>'Total Fuel Prices'!P69*(1-INDEX(Tax_share,MATCH('Total Fuel Prices'!$A$67,tax_fuel_labels,0),MATCH(P$1,'Tax_Share of Price'!$B$1:$AI$1,0)))</f>
        <v>0</v>
      </c>
      <c r="Q2" s="35">
        <f>'Total Fuel Prices'!Q69*(1-INDEX(Tax_share,MATCH('Total Fuel Prices'!$A$67,tax_fuel_labels,0),MATCH(Q$1,'Tax_Share of Price'!$B$1:$AI$1,0)))</f>
        <v>0</v>
      </c>
      <c r="R2" s="35">
        <f>'Total Fuel Prices'!R69*(1-INDEX(Tax_share,MATCH('Total Fuel Prices'!$A$67,tax_fuel_labels,0),MATCH(R$1,'Tax_Share of Price'!$B$1:$AI$1,0)))</f>
        <v>0</v>
      </c>
      <c r="S2" s="35">
        <f>'Total Fuel Prices'!S69*(1-INDEX(Tax_share,MATCH('Total Fuel Prices'!$A$67,tax_fuel_labels,0),MATCH(S$1,'Tax_Share of Price'!$B$1:$AI$1,0)))</f>
        <v>0</v>
      </c>
      <c r="T2" s="35">
        <f>'Total Fuel Prices'!T69*(1-INDEX(Tax_share,MATCH('Total Fuel Prices'!$A$67,tax_fuel_labels,0),MATCH(T$1,'Tax_Share of Price'!$B$1:$AI$1,0)))</f>
        <v>0</v>
      </c>
      <c r="U2" s="35">
        <f>'Total Fuel Prices'!U69*(1-INDEX(Tax_share,MATCH('Total Fuel Prices'!$A$67,tax_fuel_labels,0),MATCH(U$1,'Tax_Share of Price'!$B$1:$AI$1,0)))</f>
        <v>0</v>
      </c>
      <c r="V2" s="35">
        <f>'Total Fuel Prices'!V69*(1-INDEX(Tax_share,MATCH('Total Fuel Prices'!$A$67,tax_fuel_labels,0),MATCH(V$1,'Tax_Share of Price'!$B$1:$AI$1,0)))</f>
        <v>0</v>
      </c>
      <c r="W2" s="35">
        <f>'Total Fuel Prices'!W69*(1-INDEX(Tax_share,MATCH('Total Fuel Prices'!$A$67,tax_fuel_labels,0),MATCH(W$1,'Tax_Share of Price'!$B$1:$AI$1,0)))</f>
        <v>0</v>
      </c>
      <c r="X2" s="35">
        <f>'Total Fuel Prices'!X69*(1-INDEX(Tax_share,MATCH('Total Fuel Prices'!$A$67,tax_fuel_labels,0),MATCH(X$1,'Tax_Share of Price'!$B$1:$AI$1,0)))</f>
        <v>0</v>
      </c>
      <c r="Y2" s="35">
        <f>'Total Fuel Prices'!Y69*(1-INDEX(Tax_share,MATCH('Total Fuel Prices'!$A$67,tax_fuel_labels,0),MATCH(Y$1,'Tax_Share of Price'!$B$1:$AI$1,0)))</f>
        <v>0</v>
      </c>
      <c r="Z2" s="35">
        <f>'Total Fuel Prices'!Z69*(1-INDEX(Tax_share,MATCH('Total Fuel Prices'!$A$67,tax_fuel_labels,0),MATCH(Z$1,'Tax_Share of Price'!$B$1:$AI$1,0)))</f>
        <v>0</v>
      </c>
      <c r="AA2" s="35">
        <f>'Total Fuel Prices'!AA69*(1-INDEX(Tax_share,MATCH('Total Fuel Prices'!$A$67,tax_fuel_labels,0),MATCH(AA$1,'Tax_Share of Price'!$B$1:$AI$1,0)))</f>
        <v>0</v>
      </c>
      <c r="AB2" s="35">
        <f>'Total Fuel Prices'!AB69*(1-INDEX(Tax_share,MATCH('Total Fuel Prices'!$A$67,tax_fuel_labels,0),MATCH(AB$1,'Tax_Share of Price'!$B$1:$AI$1,0)))</f>
        <v>0</v>
      </c>
      <c r="AC2" s="35">
        <f>'Total Fuel Prices'!AC69*(1-INDEX(Tax_share,MATCH('Total Fuel Prices'!$A$67,tax_fuel_labels,0),MATCH(AC$1,'Tax_Share of Price'!$B$1:$AI$1,0)))</f>
        <v>0</v>
      </c>
      <c r="AD2" s="35">
        <f>'Total Fuel Prices'!AD69*(1-INDEX(Tax_share,MATCH('Total Fuel Prices'!$A$67,tax_fuel_labels,0),MATCH(AD$1,'Tax_Share of Price'!$B$1:$AI$1,0)))</f>
        <v>0</v>
      </c>
      <c r="AE2" s="35">
        <f>'Total Fuel Prices'!AE69*(1-INDEX(Tax_share,MATCH('Total Fuel Prices'!$A$67,tax_fuel_labels,0),MATCH(AE$1,'Tax_Share of Price'!$B$1:$AI$1,0)))</f>
        <v>0</v>
      </c>
      <c r="AF2" s="35">
        <f>'Total Fuel Prices'!AF69*(1-INDEX(Tax_share,MATCH('Total Fuel Prices'!$A$67,tax_fuel_labels,0),MATCH(AF$1,'Tax_Share of Price'!$B$1:$AI$1,0)))</f>
        <v>0</v>
      </c>
      <c r="AG2" s="35">
        <f>'Total Fuel Prices'!AG69*(1-INDEX(Tax_share,MATCH('Total Fuel Prices'!$A$67,tax_fuel_labels,0),MATCH(AG$1,'Tax_Share of Price'!$B$1:$AI$1,0)))</f>
        <v>0</v>
      </c>
      <c r="AH2" s="35">
        <f>'Total Fuel Prices'!AH69*(1-INDEX(Tax_share,MATCH('Total Fuel Prices'!$A$67,tax_fuel_labels,0),MATCH(AH$1,'Tax_Share of Price'!$B$1:$AI$1,0)))</f>
        <v>0</v>
      </c>
      <c r="AI2" s="35">
        <f>'Total Fuel Prices'!AI69*(1-INDEX(Tax_share,MATCH('Total Fuel Prices'!$A$67,tax_fuel_labels,0),MATCH(AI$1,'Tax_Share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Prices'!B70*(1-INDEX(Tax_share,MATCH('Total Fuel Prices'!$A$67,tax_fuel_labels,0),MATCH(B$1,'Tax_Share of Price'!$B$1:$AI$1,0)))</f>
        <v>0</v>
      </c>
      <c r="C3" s="35">
        <f>'Total Fuel Prices'!C70*(1-INDEX(Tax_share,MATCH('Total Fuel Prices'!$A$67,tax_fuel_labels,0),MATCH(C$1,'Tax_Share of Price'!$B$1:$AI$1,0)))</f>
        <v>0</v>
      </c>
      <c r="D3" s="35">
        <f>'Total Fuel Prices'!D70*(1-INDEX(Tax_share,MATCH('Total Fuel Prices'!$A$67,tax_fuel_labels,0),MATCH(D$1,'Tax_Share of Price'!$B$1:$AI$1,0)))</f>
        <v>0</v>
      </c>
      <c r="E3" s="35">
        <f>'Total Fuel Prices'!E70*(1-INDEX(Tax_share,MATCH('Total Fuel Prices'!$A$67,tax_fuel_labels,0),MATCH(E$1,'Tax_Share of Price'!$B$1:$AI$1,0)))</f>
        <v>0</v>
      </c>
      <c r="F3" s="35">
        <f>'Total Fuel Prices'!F70*(1-INDEX(Tax_share,MATCH('Total Fuel Prices'!$A$67,tax_fuel_labels,0),MATCH(F$1,'Tax_Share of Price'!$B$1:$AI$1,0)))</f>
        <v>0</v>
      </c>
      <c r="G3" s="35">
        <f>'Total Fuel Prices'!G70*(1-INDEX(Tax_share,MATCH('Total Fuel Prices'!$A$67,tax_fuel_labels,0),MATCH(G$1,'Tax_Share of Price'!$B$1:$AI$1,0)))</f>
        <v>0</v>
      </c>
      <c r="H3" s="35">
        <f>'Total Fuel Prices'!H70*(1-INDEX(Tax_share,MATCH('Total Fuel Prices'!$A$67,tax_fuel_labels,0),MATCH(H$1,'Tax_Share of Price'!$B$1:$AI$1,0)))</f>
        <v>0</v>
      </c>
      <c r="I3" s="35">
        <f>'Total Fuel Prices'!I70*(1-INDEX(Tax_share,MATCH('Total Fuel Prices'!$A$67,tax_fuel_labels,0),MATCH(I$1,'Tax_Share of Price'!$B$1:$AI$1,0)))</f>
        <v>0</v>
      </c>
      <c r="J3" s="35">
        <f>'Total Fuel Prices'!J70*(1-INDEX(Tax_share,MATCH('Total Fuel Prices'!$A$67,tax_fuel_labels,0),MATCH(J$1,'Tax_Share of Price'!$B$1:$AI$1,0)))</f>
        <v>0</v>
      </c>
      <c r="K3" s="35">
        <f>'Total Fuel Prices'!K70*(1-INDEX(Tax_share,MATCH('Total Fuel Prices'!$A$67,tax_fuel_labels,0),MATCH(K$1,'Tax_Share of Price'!$B$1:$AI$1,0)))</f>
        <v>0</v>
      </c>
      <c r="L3" s="35">
        <f>'Total Fuel Prices'!L70*(1-INDEX(Tax_share,MATCH('Total Fuel Prices'!$A$67,tax_fuel_labels,0),MATCH(L$1,'Tax_Share of Price'!$B$1:$AI$1,0)))</f>
        <v>0</v>
      </c>
      <c r="M3" s="35">
        <f>'Total Fuel Prices'!M70*(1-INDEX(Tax_share,MATCH('Total Fuel Prices'!$A$67,tax_fuel_labels,0),MATCH(M$1,'Tax_Share of Price'!$B$1:$AI$1,0)))</f>
        <v>0</v>
      </c>
      <c r="N3" s="35">
        <f>'Total Fuel Prices'!N70*(1-INDEX(Tax_share,MATCH('Total Fuel Prices'!$A$67,tax_fuel_labels,0),MATCH(N$1,'Tax_Share of Price'!$B$1:$AI$1,0)))</f>
        <v>0</v>
      </c>
      <c r="O3" s="35">
        <f>'Total Fuel Prices'!O70*(1-INDEX(Tax_share,MATCH('Total Fuel Prices'!$A$67,tax_fuel_labels,0),MATCH(O$1,'Tax_Share of Price'!$B$1:$AI$1,0)))</f>
        <v>0</v>
      </c>
      <c r="P3" s="35">
        <f>'Total Fuel Prices'!P70*(1-INDEX(Tax_share,MATCH('Total Fuel Prices'!$A$67,tax_fuel_labels,0),MATCH(P$1,'Tax_Share of Price'!$B$1:$AI$1,0)))</f>
        <v>0</v>
      </c>
      <c r="Q3" s="35">
        <f>'Total Fuel Prices'!Q70*(1-INDEX(Tax_share,MATCH('Total Fuel Prices'!$A$67,tax_fuel_labels,0),MATCH(Q$1,'Tax_Share of Price'!$B$1:$AI$1,0)))</f>
        <v>0</v>
      </c>
      <c r="R3" s="35">
        <f>'Total Fuel Prices'!R70*(1-INDEX(Tax_share,MATCH('Total Fuel Prices'!$A$67,tax_fuel_labels,0),MATCH(R$1,'Tax_Share of Price'!$B$1:$AI$1,0)))</f>
        <v>0</v>
      </c>
      <c r="S3" s="35">
        <f>'Total Fuel Prices'!S70*(1-INDEX(Tax_share,MATCH('Total Fuel Prices'!$A$67,tax_fuel_labels,0),MATCH(S$1,'Tax_Share of Price'!$B$1:$AI$1,0)))</f>
        <v>0</v>
      </c>
      <c r="T3" s="35">
        <f>'Total Fuel Prices'!T70*(1-INDEX(Tax_share,MATCH('Total Fuel Prices'!$A$67,tax_fuel_labels,0),MATCH(T$1,'Tax_Share of Price'!$B$1:$AI$1,0)))</f>
        <v>0</v>
      </c>
      <c r="U3" s="35">
        <f>'Total Fuel Prices'!U70*(1-INDEX(Tax_share,MATCH('Total Fuel Prices'!$A$67,tax_fuel_labels,0),MATCH(U$1,'Tax_Share of Price'!$B$1:$AI$1,0)))</f>
        <v>0</v>
      </c>
      <c r="V3" s="35">
        <f>'Total Fuel Prices'!V70*(1-INDEX(Tax_share,MATCH('Total Fuel Prices'!$A$67,tax_fuel_labels,0),MATCH(V$1,'Tax_Share of Price'!$B$1:$AI$1,0)))</f>
        <v>0</v>
      </c>
      <c r="W3" s="35">
        <f>'Total Fuel Prices'!W70*(1-INDEX(Tax_share,MATCH('Total Fuel Prices'!$A$67,tax_fuel_labels,0),MATCH(W$1,'Tax_Share of Price'!$B$1:$AI$1,0)))</f>
        <v>0</v>
      </c>
      <c r="X3" s="35">
        <f>'Total Fuel Prices'!X70*(1-INDEX(Tax_share,MATCH('Total Fuel Prices'!$A$67,tax_fuel_labels,0),MATCH(X$1,'Tax_Share of Price'!$B$1:$AI$1,0)))</f>
        <v>0</v>
      </c>
      <c r="Y3" s="35">
        <f>'Total Fuel Prices'!Y70*(1-INDEX(Tax_share,MATCH('Total Fuel Prices'!$A$67,tax_fuel_labels,0),MATCH(Y$1,'Tax_Share of Price'!$B$1:$AI$1,0)))</f>
        <v>0</v>
      </c>
      <c r="Z3" s="35">
        <f>'Total Fuel Prices'!Z70*(1-INDEX(Tax_share,MATCH('Total Fuel Prices'!$A$67,tax_fuel_labels,0),MATCH(Z$1,'Tax_Share of Price'!$B$1:$AI$1,0)))</f>
        <v>0</v>
      </c>
      <c r="AA3" s="35">
        <f>'Total Fuel Prices'!AA70*(1-INDEX(Tax_share,MATCH('Total Fuel Prices'!$A$67,tax_fuel_labels,0),MATCH(AA$1,'Tax_Share of Price'!$B$1:$AI$1,0)))</f>
        <v>0</v>
      </c>
      <c r="AB3" s="35">
        <f>'Total Fuel Prices'!AB70*(1-INDEX(Tax_share,MATCH('Total Fuel Prices'!$A$67,tax_fuel_labels,0),MATCH(AB$1,'Tax_Share of Price'!$B$1:$AI$1,0)))</f>
        <v>0</v>
      </c>
      <c r="AC3" s="35">
        <f>'Total Fuel Prices'!AC70*(1-INDEX(Tax_share,MATCH('Total Fuel Prices'!$A$67,tax_fuel_labels,0),MATCH(AC$1,'Tax_Share of Price'!$B$1:$AI$1,0)))</f>
        <v>0</v>
      </c>
      <c r="AD3" s="35">
        <f>'Total Fuel Prices'!AD70*(1-INDEX(Tax_share,MATCH('Total Fuel Prices'!$A$67,tax_fuel_labels,0),MATCH(AD$1,'Tax_Share of Price'!$B$1:$AI$1,0)))</f>
        <v>0</v>
      </c>
      <c r="AE3" s="35">
        <f>'Total Fuel Prices'!AE70*(1-INDEX(Tax_share,MATCH('Total Fuel Prices'!$A$67,tax_fuel_labels,0),MATCH(AE$1,'Tax_Share of Price'!$B$1:$AI$1,0)))</f>
        <v>0</v>
      </c>
      <c r="AF3" s="35">
        <f>'Total Fuel Prices'!AF70*(1-INDEX(Tax_share,MATCH('Total Fuel Prices'!$A$67,tax_fuel_labels,0),MATCH(AF$1,'Tax_Share of Price'!$B$1:$AI$1,0)))</f>
        <v>0</v>
      </c>
      <c r="AG3" s="35">
        <f>'Total Fuel Prices'!AG70*(1-INDEX(Tax_share,MATCH('Total Fuel Prices'!$A$67,tax_fuel_labels,0),MATCH(AG$1,'Tax_Share of Price'!$B$1:$AI$1,0)))</f>
        <v>0</v>
      </c>
      <c r="AH3" s="35">
        <f>'Total Fuel Prices'!AH70*(1-INDEX(Tax_share,MATCH('Total Fuel Prices'!$A$67,tax_fuel_labels,0),MATCH(AH$1,'Tax_Share of Price'!$B$1:$AI$1,0)))</f>
        <v>0</v>
      </c>
      <c r="AI3" s="35">
        <f>'Total Fuel Prices'!AI70*(1-INDEX(Tax_share,MATCH('Total Fuel Prices'!$A$67,tax_fuel_labels,0),MATCH(AI$1,'Tax_Share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Prices'!B71*(1-INDEX(Tax_share,MATCH('Total Fuel Prices'!$A$67,tax_fuel_labels,0),MATCH(B$1,'Tax_Share of Price'!$B$1:$AI$1,0)))</f>
        <v>0</v>
      </c>
      <c r="C4" s="35">
        <f>'Total Fuel Prices'!C71*(1-INDEX(Tax_share,MATCH('Total Fuel Prices'!$A$67,tax_fuel_labels,0),MATCH(C$1,'Tax_Share of Price'!$B$1:$AI$1,0)))</f>
        <v>0</v>
      </c>
      <c r="D4" s="35">
        <f>'Total Fuel Prices'!D71*(1-INDEX(Tax_share,MATCH('Total Fuel Prices'!$A$67,tax_fuel_labels,0),MATCH(D$1,'Tax_Share of Price'!$B$1:$AI$1,0)))</f>
        <v>0</v>
      </c>
      <c r="E4" s="35">
        <f>'Total Fuel Prices'!E71*(1-INDEX(Tax_share,MATCH('Total Fuel Prices'!$A$67,tax_fuel_labels,0),MATCH(E$1,'Tax_Share of Price'!$B$1:$AI$1,0)))</f>
        <v>0</v>
      </c>
      <c r="F4" s="35">
        <f>'Total Fuel Prices'!F71*(1-INDEX(Tax_share,MATCH('Total Fuel Prices'!$A$67,tax_fuel_labels,0),MATCH(F$1,'Tax_Share of Price'!$B$1:$AI$1,0)))</f>
        <v>0</v>
      </c>
      <c r="G4" s="35">
        <f>'Total Fuel Prices'!G71*(1-INDEX(Tax_share,MATCH('Total Fuel Prices'!$A$67,tax_fuel_labels,0),MATCH(G$1,'Tax_Share of Price'!$B$1:$AI$1,0)))</f>
        <v>0</v>
      </c>
      <c r="H4" s="35">
        <f>'Total Fuel Prices'!H71*(1-INDEX(Tax_share,MATCH('Total Fuel Prices'!$A$67,tax_fuel_labels,0),MATCH(H$1,'Tax_Share of Price'!$B$1:$AI$1,0)))</f>
        <v>0</v>
      </c>
      <c r="I4" s="35">
        <f>'Total Fuel Prices'!I71*(1-INDEX(Tax_share,MATCH('Total Fuel Prices'!$A$67,tax_fuel_labels,0),MATCH(I$1,'Tax_Share of Price'!$B$1:$AI$1,0)))</f>
        <v>0</v>
      </c>
      <c r="J4" s="35">
        <f>'Total Fuel Prices'!J71*(1-INDEX(Tax_share,MATCH('Total Fuel Prices'!$A$67,tax_fuel_labels,0),MATCH(J$1,'Tax_Share of Price'!$B$1:$AI$1,0)))</f>
        <v>0</v>
      </c>
      <c r="K4" s="35">
        <f>'Total Fuel Prices'!K71*(1-INDEX(Tax_share,MATCH('Total Fuel Prices'!$A$67,tax_fuel_labels,0),MATCH(K$1,'Tax_Share of Price'!$B$1:$AI$1,0)))</f>
        <v>0</v>
      </c>
      <c r="L4" s="35">
        <f>'Total Fuel Prices'!L71*(1-INDEX(Tax_share,MATCH('Total Fuel Prices'!$A$67,tax_fuel_labels,0),MATCH(L$1,'Tax_Share of Price'!$B$1:$AI$1,0)))</f>
        <v>0</v>
      </c>
      <c r="M4" s="35">
        <f>'Total Fuel Prices'!M71*(1-INDEX(Tax_share,MATCH('Total Fuel Prices'!$A$67,tax_fuel_labels,0),MATCH(M$1,'Tax_Share of Price'!$B$1:$AI$1,0)))</f>
        <v>0</v>
      </c>
      <c r="N4" s="35">
        <f>'Total Fuel Prices'!N71*(1-INDEX(Tax_share,MATCH('Total Fuel Prices'!$A$67,tax_fuel_labels,0),MATCH(N$1,'Tax_Share of Price'!$B$1:$AI$1,0)))</f>
        <v>0</v>
      </c>
      <c r="O4" s="35">
        <f>'Total Fuel Prices'!O71*(1-INDEX(Tax_share,MATCH('Total Fuel Prices'!$A$67,tax_fuel_labels,0),MATCH(O$1,'Tax_Share of Price'!$B$1:$AI$1,0)))</f>
        <v>0</v>
      </c>
      <c r="P4" s="35">
        <f>'Total Fuel Prices'!P71*(1-INDEX(Tax_share,MATCH('Total Fuel Prices'!$A$67,tax_fuel_labels,0),MATCH(P$1,'Tax_Share of Price'!$B$1:$AI$1,0)))</f>
        <v>0</v>
      </c>
      <c r="Q4" s="35">
        <f>'Total Fuel Prices'!Q71*(1-INDEX(Tax_share,MATCH('Total Fuel Prices'!$A$67,tax_fuel_labels,0),MATCH(Q$1,'Tax_Share of Price'!$B$1:$AI$1,0)))</f>
        <v>0</v>
      </c>
      <c r="R4" s="35">
        <f>'Total Fuel Prices'!R71*(1-INDEX(Tax_share,MATCH('Total Fuel Prices'!$A$67,tax_fuel_labels,0),MATCH(R$1,'Tax_Share of Price'!$B$1:$AI$1,0)))</f>
        <v>0</v>
      </c>
      <c r="S4" s="35">
        <f>'Total Fuel Prices'!S71*(1-INDEX(Tax_share,MATCH('Total Fuel Prices'!$A$67,tax_fuel_labels,0),MATCH(S$1,'Tax_Share of Price'!$B$1:$AI$1,0)))</f>
        <v>0</v>
      </c>
      <c r="T4" s="35">
        <f>'Total Fuel Prices'!T71*(1-INDEX(Tax_share,MATCH('Total Fuel Prices'!$A$67,tax_fuel_labels,0),MATCH(T$1,'Tax_Share of Price'!$B$1:$AI$1,0)))</f>
        <v>0</v>
      </c>
      <c r="U4" s="35">
        <f>'Total Fuel Prices'!U71*(1-INDEX(Tax_share,MATCH('Total Fuel Prices'!$A$67,tax_fuel_labels,0),MATCH(U$1,'Tax_Share of Price'!$B$1:$AI$1,0)))</f>
        <v>0</v>
      </c>
      <c r="V4" s="35">
        <f>'Total Fuel Prices'!V71*(1-INDEX(Tax_share,MATCH('Total Fuel Prices'!$A$67,tax_fuel_labels,0),MATCH(V$1,'Tax_Share of Price'!$B$1:$AI$1,0)))</f>
        <v>0</v>
      </c>
      <c r="W4" s="35">
        <f>'Total Fuel Prices'!W71*(1-INDEX(Tax_share,MATCH('Total Fuel Prices'!$A$67,tax_fuel_labels,0),MATCH(W$1,'Tax_Share of Price'!$B$1:$AI$1,0)))</f>
        <v>0</v>
      </c>
      <c r="X4" s="35">
        <f>'Total Fuel Prices'!X71*(1-INDEX(Tax_share,MATCH('Total Fuel Prices'!$A$67,tax_fuel_labels,0),MATCH(X$1,'Tax_Share of Price'!$B$1:$AI$1,0)))</f>
        <v>0</v>
      </c>
      <c r="Y4" s="35">
        <f>'Total Fuel Prices'!Y71*(1-INDEX(Tax_share,MATCH('Total Fuel Prices'!$A$67,tax_fuel_labels,0),MATCH(Y$1,'Tax_Share of Price'!$B$1:$AI$1,0)))</f>
        <v>0</v>
      </c>
      <c r="Z4" s="35">
        <f>'Total Fuel Prices'!Z71*(1-INDEX(Tax_share,MATCH('Total Fuel Prices'!$A$67,tax_fuel_labels,0),MATCH(Z$1,'Tax_Share of Price'!$B$1:$AI$1,0)))</f>
        <v>0</v>
      </c>
      <c r="AA4" s="35">
        <f>'Total Fuel Prices'!AA71*(1-INDEX(Tax_share,MATCH('Total Fuel Prices'!$A$67,tax_fuel_labels,0),MATCH(AA$1,'Tax_Share of Price'!$B$1:$AI$1,0)))</f>
        <v>0</v>
      </c>
      <c r="AB4" s="35">
        <f>'Total Fuel Prices'!AB71*(1-INDEX(Tax_share,MATCH('Total Fuel Prices'!$A$67,tax_fuel_labels,0),MATCH(AB$1,'Tax_Share of Price'!$B$1:$AI$1,0)))</f>
        <v>0</v>
      </c>
      <c r="AC4" s="35">
        <f>'Total Fuel Prices'!AC71*(1-INDEX(Tax_share,MATCH('Total Fuel Prices'!$A$67,tax_fuel_labels,0),MATCH(AC$1,'Tax_Share of Price'!$B$1:$AI$1,0)))</f>
        <v>0</v>
      </c>
      <c r="AD4" s="35">
        <f>'Total Fuel Prices'!AD71*(1-INDEX(Tax_share,MATCH('Total Fuel Prices'!$A$67,tax_fuel_labels,0),MATCH(AD$1,'Tax_Share of Price'!$B$1:$AI$1,0)))</f>
        <v>0</v>
      </c>
      <c r="AE4" s="35">
        <f>'Total Fuel Prices'!AE71*(1-INDEX(Tax_share,MATCH('Total Fuel Prices'!$A$67,tax_fuel_labels,0),MATCH(AE$1,'Tax_Share of Price'!$B$1:$AI$1,0)))</f>
        <v>0</v>
      </c>
      <c r="AF4" s="35">
        <f>'Total Fuel Prices'!AF71*(1-INDEX(Tax_share,MATCH('Total Fuel Prices'!$A$67,tax_fuel_labels,0),MATCH(AF$1,'Tax_Share of Price'!$B$1:$AI$1,0)))</f>
        <v>0</v>
      </c>
      <c r="AG4" s="35">
        <f>'Total Fuel Prices'!AG71*(1-INDEX(Tax_share,MATCH('Total Fuel Prices'!$A$67,tax_fuel_labels,0),MATCH(AG$1,'Tax_Share of Price'!$B$1:$AI$1,0)))</f>
        <v>0</v>
      </c>
      <c r="AH4" s="35">
        <f>'Total Fuel Prices'!AH71*(1-INDEX(Tax_share,MATCH('Total Fuel Prices'!$A$67,tax_fuel_labels,0),MATCH(AH$1,'Tax_Share of Price'!$B$1:$AI$1,0)))</f>
        <v>0</v>
      </c>
      <c r="AI4" s="35">
        <f>'Total Fuel Prices'!AI71*(1-INDEX(Tax_share,MATCH('Total Fuel Prices'!$A$67,tax_fuel_labels,0),MATCH(AI$1,'Tax_Share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Prices'!B72*(1-INDEX(Tax_share,MATCH('Total Fuel Prices'!$A$67,tax_fuel_labels,0),MATCH(B$1,'Tax_Share of Price'!$B$1:$AI$1,0)))</f>
        <v>0</v>
      </c>
      <c r="C5" s="35">
        <f>'Total Fuel Prices'!C72*(1-INDEX(Tax_share,MATCH('Total Fuel Prices'!$A$67,tax_fuel_labels,0),MATCH(C$1,'Tax_Share of Price'!$B$1:$AI$1,0)))</f>
        <v>0</v>
      </c>
      <c r="D5" s="35">
        <f>'Total Fuel Prices'!D72*(1-INDEX(Tax_share,MATCH('Total Fuel Prices'!$A$67,tax_fuel_labels,0),MATCH(D$1,'Tax_Share of Price'!$B$1:$AI$1,0)))</f>
        <v>0</v>
      </c>
      <c r="E5" s="35">
        <f>'Total Fuel Prices'!E72*(1-INDEX(Tax_share,MATCH('Total Fuel Prices'!$A$67,tax_fuel_labels,0),MATCH(E$1,'Tax_Share of Price'!$B$1:$AI$1,0)))</f>
        <v>0</v>
      </c>
      <c r="F5" s="35">
        <f>'Total Fuel Prices'!F72*(1-INDEX(Tax_share,MATCH('Total Fuel Prices'!$A$67,tax_fuel_labels,0),MATCH(F$1,'Tax_Share of Price'!$B$1:$AI$1,0)))</f>
        <v>0</v>
      </c>
      <c r="G5" s="35">
        <f>'Total Fuel Prices'!G72*(1-INDEX(Tax_share,MATCH('Total Fuel Prices'!$A$67,tax_fuel_labels,0),MATCH(G$1,'Tax_Share of Price'!$B$1:$AI$1,0)))</f>
        <v>0</v>
      </c>
      <c r="H5" s="35">
        <f>'Total Fuel Prices'!H72*(1-INDEX(Tax_share,MATCH('Total Fuel Prices'!$A$67,tax_fuel_labels,0),MATCH(H$1,'Tax_Share of Price'!$B$1:$AI$1,0)))</f>
        <v>0</v>
      </c>
      <c r="I5" s="35">
        <f>'Total Fuel Prices'!I72*(1-INDEX(Tax_share,MATCH('Total Fuel Prices'!$A$67,tax_fuel_labels,0),MATCH(I$1,'Tax_Share of Price'!$B$1:$AI$1,0)))</f>
        <v>0</v>
      </c>
      <c r="J5" s="35">
        <f>'Total Fuel Prices'!J72*(1-INDEX(Tax_share,MATCH('Total Fuel Prices'!$A$67,tax_fuel_labels,0),MATCH(J$1,'Tax_Share of Price'!$B$1:$AI$1,0)))</f>
        <v>0</v>
      </c>
      <c r="K5" s="35">
        <f>'Total Fuel Prices'!K72*(1-INDEX(Tax_share,MATCH('Total Fuel Prices'!$A$67,tax_fuel_labels,0),MATCH(K$1,'Tax_Share of Price'!$B$1:$AI$1,0)))</f>
        <v>0</v>
      </c>
      <c r="L5" s="35">
        <f>'Total Fuel Prices'!L72*(1-INDEX(Tax_share,MATCH('Total Fuel Prices'!$A$67,tax_fuel_labels,0),MATCH(L$1,'Tax_Share of Price'!$B$1:$AI$1,0)))</f>
        <v>0</v>
      </c>
      <c r="M5" s="35">
        <f>'Total Fuel Prices'!M72*(1-INDEX(Tax_share,MATCH('Total Fuel Prices'!$A$67,tax_fuel_labels,0),MATCH(M$1,'Tax_Share of Price'!$B$1:$AI$1,0)))</f>
        <v>0</v>
      </c>
      <c r="N5" s="35">
        <f>'Total Fuel Prices'!N72*(1-INDEX(Tax_share,MATCH('Total Fuel Prices'!$A$67,tax_fuel_labels,0),MATCH(N$1,'Tax_Share of Price'!$B$1:$AI$1,0)))</f>
        <v>0</v>
      </c>
      <c r="O5" s="35">
        <f>'Total Fuel Prices'!O72*(1-INDEX(Tax_share,MATCH('Total Fuel Prices'!$A$67,tax_fuel_labels,0),MATCH(O$1,'Tax_Share of Price'!$B$1:$AI$1,0)))</f>
        <v>0</v>
      </c>
      <c r="P5" s="35">
        <f>'Total Fuel Prices'!P72*(1-INDEX(Tax_share,MATCH('Total Fuel Prices'!$A$67,tax_fuel_labels,0),MATCH(P$1,'Tax_Share of Price'!$B$1:$AI$1,0)))</f>
        <v>0</v>
      </c>
      <c r="Q5" s="35">
        <f>'Total Fuel Prices'!Q72*(1-INDEX(Tax_share,MATCH('Total Fuel Prices'!$A$67,tax_fuel_labels,0),MATCH(Q$1,'Tax_Share of Price'!$B$1:$AI$1,0)))</f>
        <v>0</v>
      </c>
      <c r="R5" s="35">
        <f>'Total Fuel Prices'!R72*(1-INDEX(Tax_share,MATCH('Total Fuel Prices'!$A$67,tax_fuel_labels,0),MATCH(R$1,'Tax_Share of Price'!$B$1:$AI$1,0)))</f>
        <v>0</v>
      </c>
      <c r="S5" s="35">
        <f>'Total Fuel Prices'!S72*(1-INDEX(Tax_share,MATCH('Total Fuel Prices'!$A$67,tax_fuel_labels,0),MATCH(S$1,'Tax_Share of Price'!$B$1:$AI$1,0)))</f>
        <v>0</v>
      </c>
      <c r="T5" s="35">
        <f>'Total Fuel Prices'!T72*(1-INDEX(Tax_share,MATCH('Total Fuel Prices'!$A$67,tax_fuel_labels,0),MATCH(T$1,'Tax_Share of Price'!$B$1:$AI$1,0)))</f>
        <v>0</v>
      </c>
      <c r="U5" s="35">
        <f>'Total Fuel Prices'!U72*(1-INDEX(Tax_share,MATCH('Total Fuel Prices'!$A$67,tax_fuel_labels,0),MATCH(U$1,'Tax_Share of Price'!$B$1:$AI$1,0)))</f>
        <v>0</v>
      </c>
      <c r="V5" s="35">
        <f>'Total Fuel Prices'!V72*(1-INDEX(Tax_share,MATCH('Total Fuel Prices'!$A$67,tax_fuel_labels,0),MATCH(V$1,'Tax_Share of Price'!$B$1:$AI$1,0)))</f>
        <v>0</v>
      </c>
      <c r="W5" s="35">
        <f>'Total Fuel Prices'!W72*(1-INDEX(Tax_share,MATCH('Total Fuel Prices'!$A$67,tax_fuel_labels,0),MATCH(W$1,'Tax_Share of Price'!$B$1:$AI$1,0)))</f>
        <v>0</v>
      </c>
      <c r="X5" s="35">
        <f>'Total Fuel Prices'!X72*(1-INDEX(Tax_share,MATCH('Total Fuel Prices'!$A$67,tax_fuel_labels,0),MATCH(X$1,'Tax_Share of Price'!$B$1:$AI$1,0)))</f>
        <v>0</v>
      </c>
      <c r="Y5" s="35">
        <f>'Total Fuel Prices'!Y72*(1-INDEX(Tax_share,MATCH('Total Fuel Prices'!$A$67,tax_fuel_labels,0),MATCH(Y$1,'Tax_Share of Price'!$B$1:$AI$1,0)))</f>
        <v>0</v>
      </c>
      <c r="Z5" s="35">
        <f>'Total Fuel Prices'!Z72*(1-INDEX(Tax_share,MATCH('Total Fuel Prices'!$A$67,tax_fuel_labels,0),MATCH(Z$1,'Tax_Share of Price'!$B$1:$AI$1,0)))</f>
        <v>0</v>
      </c>
      <c r="AA5" s="35">
        <f>'Total Fuel Prices'!AA72*(1-INDEX(Tax_share,MATCH('Total Fuel Prices'!$A$67,tax_fuel_labels,0),MATCH(AA$1,'Tax_Share of Price'!$B$1:$AI$1,0)))</f>
        <v>0</v>
      </c>
      <c r="AB5" s="35">
        <f>'Total Fuel Prices'!AB72*(1-INDEX(Tax_share,MATCH('Total Fuel Prices'!$A$67,tax_fuel_labels,0),MATCH(AB$1,'Tax_Share of Price'!$B$1:$AI$1,0)))</f>
        <v>0</v>
      </c>
      <c r="AC5" s="35">
        <f>'Total Fuel Prices'!AC72*(1-INDEX(Tax_share,MATCH('Total Fuel Prices'!$A$67,tax_fuel_labels,0),MATCH(AC$1,'Tax_Share of Price'!$B$1:$AI$1,0)))</f>
        <v>0</v>
      </c>
      <c r="AD5" s="35">
        <f>'Total Fuel Prices'!AD72*(1-INDEX(Tax_share,MATCH('Total Fuel Prices'!$A$67,tax_fuel_labels,0),MATCH(AD$1,'Tax_Share of Price'!$B$1:$AI$1,0)))</f>
        <v>0</v>
      </c>
      <c r="AE5" s="35">
        <f>'Total Fuel Prices'!AE72*(1-INDEX(Tax_share,MATCH('Total Fuel Prices'!$A$67,tax_fuel_labels,0),MATCH(AE$1,'Tax_Share of Price'!$B$1:$AI$1,0)))</f>
        <v>0</v>
      </c>
      <c r="AF5" s="35">
        <f>'Total Fuel Prices'!AF72*(1-INDEX(Tax_share,MATCH('Total Fuel Prices'!$A$67,tax_fuel_labels,0),MATCH(AF$1,'Tax_Share of Price'!$B$1:$AI$1,0)))</f>
        <v>0</v>
      </c>
      <c r="AG5" s="35">
        <f>'Total Fuel Prices'!AG72*(1-INDEX(Tax_share,MATCH('Total Fuel Prices'!$A$67,tax_fuel_labels,0),MATCH(AG$1,'Tax_Share of Price'!$B$1:$AI$1,0)))</f>
        <v>0</v>
      </c>
      <c r="AH5" s="35">
        <f>'Total Fuel Prices'!AH72*(1-INDEX(Tax_share,MATCH('Total Fuel Prices'!$A$67,tax_fuel_labels,0),MATCH(AH$1,'Tax_Share of Price'!$B$1:$AI$1,0)))</f>
        <v>0</v>
      </c>
      <c r="AI5" s="35">
        <f>'Total Fuel Prices'!AI72*(1-INDEX(Tax_share,MATCH('Total Fuel Prices'!$A$67,tax_fuel_labels,0),MATCH(AI$1,'Tax_Share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Prices'!B73*(1-INDEX(Tax_share,MATCH('Total Fuel Prices'!$A$67,tax_fuel_labels,0),MATCH(B$1,'Tax_Share of Price'!$B$1:$AI$1,0)))</f>
        <v>0</v>
      </c>
      <c r="C6" s="35">
        <f>'Total Fuel Prices'!C73*(1-INDEX(Tax_share,MATCH('Total Fuel Prices'!$A$67,tax_fuel_labels,0),MATCH(C$1,'Tax_Share of Price'!$B$1:$AI$1,0)))</f>
        <v>0</v>
      </c>
      <c r="D6" s="35">
        <f>'Total Fuel Prices'!D73*(1-INDEX(Tax_share,MATCH('Total Fuel Prices'!$A$67,tax_fuel_labels,0),MATCH(D$1,'Tax_Share of Price'!$B$1:$AI$1,0)))</f>
        <v>0</v>
      </c>
      <c r="E6" s="35">
        <f>'Total Fuel Prices'!E73*(1-INDEX(Tax_share,MATCH('Total Fuel Prices'!$A$67,tax_fuel_labels,0),MATCH(E$1,'Tax_Share of Price'!$B$1:$AI$1,0)))</f>
        <v>0</v>
      </c>
      <c r="F6" s="35">
        <f>'Total Fuel Prices'!F73*(1-INDEX(Tax_share,MATCH('Total Fuel Prices'!$A$67,tax_fuel_labels,0),MATCH(F$1,'Tax_Share of Price'!$B$1:$AI$1,0)))</f>
        <v>0</v>
      </c>
      <c r="G6" s="35">
        <f>'Total Fuel Prices'!G73*(1-INDEX(Tax_share,MATCH('Total Fuel Prices'!$A$67,tax_fuel_labels,0),MATCH(G$1,'Tax_Share of Price'!$B$1:$AI$1,0)))</f>
        <v>0</v>
      </c>
      <c r="H6" s="35">
        <f>'Total Fuel Prices'!H73*(1-INDEX(Tax_share,MATCH('Total Fuel Prices'!$A$67,tax_fuel_labels,0),MATCH(H$1,'Tax_Share of Price'!$B$1:$AI$1,0)))</f>
        <v>0</v>
      </c>
      <c r="I6" s="35">
        <f>'Total Fuel Prices'!I73*(1-INDEX(Tax_share,MATCH('Total Fuel Prices'!$A$67,tax_fuel_labels,0),MATCH(I$1,'Tax_Share of Price'!$B$1:$AI$1,0)))</f>
        <v>0</v>
      </c>
      <c r="J6" s="35">
        <f>'Total Fuel Prices'!J73*(1-INDEX(Tax_share,MATCH('Total Fuel Prices'!$A$67,tax_fuel_labels,0),MATCH(J$1,'Tax_Share of Price'!$B$1:$AI$1,0)))</f>
        <v>0</v>
      </c>
      <c r="K6" s="35">
        <f>'Total Fuel Prices'!K73*(1-INDEX(Tax_share,MATCH('Total Fuel Prices'!$A$67,tax_fuel_labels,0),MATCH(K$1,'Tax_Share of Price'!$B$1:$AI$1,0)))</f>
        <v>0</v>
      </c>
      <c r="L6" s="35">
        <f>'Total Fuel Prices'!L73*(1-INDEX(Tax_share,MATCH('Total Fuel Prices'!$A$67,tax_fuel_labels,0),MATCH(L$1,'Tax_Share of Price'!$B$1:$AI$1,0)))</f>
        <v>0</v>
      </c>
      <c r="M6" s="35">
        <f>'Total Fuel Prices'!M73*(1-INDEX(Tax_share,MATCH('Total Fuel Prices'!$A$67,tax_fuel_labels,0),MATCH(M$1,'Tax_Share of Price'!$B$1:$AI$1,0)))</f>
        <v>0</v>
      </c>
      <c r="N6" s="35">
        <f>'Total Fuel Prices'!N73*(1-INDEX(Tax_share,MATCH('Total Fuel Prices'!$A$67,tax_fuel_labels,0),MATCH(N$1,'Tax_Share of Price'!$B$1:$AI$1,0)))</f>
        <v>0</v>
      </c>
      <c r="O6" s="35">
        <f>'Total Fuel Prices'!O73*(1-INDEX(Tax_share,MATCH('Total Fuel Prices'!$A$67,tax_fuel_labels,0),MATCH(O$1,'Tax_Share of Price'!$B$1:$AI$1,0)))</f>
        <v>0</v>
      </c>
      <c r="P6" s="35">
        <f>'Total Fuel Prices'!P73*(1-INDEX(Tax_share,MATCH('Total Fuel Prices'!$A$67,tax_fuel_labels,0),MATCH(P$1,'Tax_Share of Price'!$B$1:$AI$1,0)))</f>
        <v>0</v>
      </c>
      <c r="Q6" s="35">
        <f>'Total Fuel Prices'!Q73*(1-INDEX(Tax_share,MATCH('Total Fuel Prices'!$A$67,tax_fuel_labels,0),MATCH(Q$1,'Tax_Share of Price'!$B$1:$AI$1,0)))</f>
        <v>0</v>
      </c>
      <c r="R6" s="35">
        <f>'Total Fuel Prices'!R73*(1-INDEX(Tax_share,MATCH('Total Fuel Prices'!$A$67,tax_fuel_labels,0),MATCH(R$1,'Tax_Share of Price'!$B$1:$AI$1,0)))</f>
        <v>0</v>
      </c>
      <c r="S6" s="35">
        <f>'Total Fuel Prices'!S73*(1-INDEX(Tax_share,MATCH('Total Fuel Prices'!$A$67,tax_fuel_labels,0),MATCH(S$1,'Tax_Share of Price'!$B$1:$AI$1,0)))</f>
        <v>0</v>
      </c>
      <c r="T6" s="35">
        <f>'Total Fuel Prices'!T73*(1-INDEX(Tax_share,MATCH('Total Fuel Prices'!$A$67,tax_fuel_labels,0),MATCH(T$1,'Tax_Share of Price'!$B$1:$AI$1,0)))</f>
        <v>0</v>
      </c>
      <c r="U6" s="35">
        <f>'Total Fuel Prices'!U73*(1-INDEX(Tax_share,MATCH('Total Fuel Prices'!$A$67,tax_fuel_labels,0),MATCH(U$1,'Tax_Share of Price'!$B$1:$AI$1,0)))</f>
        <v>0</v>
      </c>
      <c r="V6" s="35">
        <f>'Total Fuel Prices'!V73*(1-INDEX(Tax_share,MATCH('Total Fuel Prices'!$A$67,tax_fuel_labels,0),MATCH(V$1,'Tax_Share of Price'!$B$1:$AI$1,0)))</f>
        <v>0</v>
      </c>
      <c r="W6" s="35">
        <f>'Total Fuel Prices'!W73*(1-INDEX(Tax_share,MATCH('Total Fuel Prices'!$A$67,tax_fuel_labels,0),MATCH(W$1,'Tax_Share of Price'!$B$1:$AI$1,0)))</f>
        <v>0</v>
      </c>
      <c r="X6" s="35">
        <f>'Total Fuel Prices'!X73*(1-INDEX(Tax_share,MATCH('Total Fuel Prices'!$A$67,tax_fuel_labels,0),MATCH(X$1,'Tax_Share of Price'!$B$1:$AI$1,0)))</f>
        <v>0</v>
      </c>
      <c r="Y6" s="35">
        <f>'Total Fuel Prices'!Y73*(1-INDEX(Tax_share,MATCH('Total Fuel Prices'!$A$67,tax_fuel_labels,0),MATCH(Y$1,'Tax_Share of Price'!$B$1:$AI$1,0)))</f>
        <v>0</v>
      </c>
      <c r="Z6" s="35">
        <f>'Total Fuel Prices'!Z73*(1-INDEX(Tax_share,MATCH('Total Fuel Prices'!$A$67,tax_fuel_labels,0),MATCH(Z$1,'Tax_Share of Price'!$B$1:$AI$1,0)))</f>
        <v>0</v>
      </c>
      <c r="AA6" s="35">
        <f>'Total Fuel Prices'!AA73*(1-INDEX(Tax_share,MATCH('Total Fuel Prices'!$A$67,tax_fuel_labels,0),MATCH(AA$1,'Tax_Share of Price'!$B$1:$AI$1,0)))</f>
        <v>0</v>
      </c>
      <c r="AB6" s="35">
        <f>'Total Fuel Prices'!AB73*(1-INDEX(Tax_share,MATCH('Total Fuel Prices'!$A$67,tax_fuel_labels,0),MATCH(AB$1,'Tax_Share of Price'!$B$1:$AI$1,0)))</f>
        <v>0</v>
      </c>
      <c r="AC6" s="35">
        <f>'Total Fuel Prices'!AC73*(1-INDEX(Tax_share,MATCH('Total Fuel Prices'!$A$67,tax_fuel_labels,0),MATCH(AC$1,'Tax_Share of Price'!$B$1:$AI$1,0)))</f>
        <v>0</v>
      </c>
      <c r="AD6" s="35">
        <f>'Total Fuel Prices'!AD73*(1-INDEX(Tax_share,MATCH('Total Fuel Prices'!$A$67,tax_fuel_labels,0),MATCH(AD$1,'Tax_Share of Price'!$B$1:$AI$1,0)))</f>
        <v>0</v>
      </c>
      <c r="AE6" s="35">
        <f>'Total Fuel Prices'!AE73*(1-INDEX(Tax_share,MATCH('Total Fuel Prices'!$A$67,tax_fuel_labels,0),MATCH(AE$1,'Tax_Share of Price'!$B$1:$AI$1,0)))</f>
        <v>0</v>
      </c>
      <c r="AF6" s="35">
        <f>'Total Fuel Prices'!AF73*(1-INDEX(Tax_share,MATCH('Total Fuel Prices'!$A$67,tax_fuel_labels,0),MATCH(AF$1,'Tax_Share of Price'!$B$1:$AI$1,0)))</f>
        <v>0</v>
      </c>
      <c r="AG6" s="35">
        <f>'Total Fuel Prices'!AG73*(1-INDEX(Tax_share,MATCH('Total Fuel Prices'!$A$67,tax_fuel_labels,0),MATCH(AG$1,'Tax_Share of Price'!$B$1:$AI$1,0)))</f>
        <v>0</v>
      </c>
      <c r="AH6" s="35">
        <f>'Total Fuel Prices'!AH73*(1-INDEX(Tax_share,MATCH('Total Fuel Prices'!$A$67,tax_fuel_labels,0),MATCH(AH$1,'Tax_Share of Price'!$B$1:$AI$1,0)))</f>
        <v>0</v>
      </c>
      <c r="AI6" s="35">
        <f>'Total Fuel Prices'!AI73*(1-INDEX(Tax_share,MATCH('Total Fuel Prices'!$A$67,tax_fuel_labels,0),MATCH(AI$1,'Tax_Share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Prices'!B74*(1-INDEX(Tax_share,MATCH('Total Fuel Prices'!$A$67,tax_fuel_labels,0),MATCH(B$1,'Tax_Share of Price'!$B$1:$AI$1,0)))</f>
        <v>0</v>
      </c>
      <c r="C7" s="35">
        <f>'Total Fuel Prices'!C74*(1-INDEX(Tax_share,MATCH('Total Fuel Prices'!$A$67,tax_fuel_labels,0),MATCH(C$1,'Tax_Share of Price'!$B$1:$AI$1,0)))</f>
        <v>0</v>
      </c>
      <c r="D7" s="35">
        <f>'Total Fuel Prices'!D74*(1-INDEX(Tax_share,MATCH('Total Fuel Prices'!$A$67,tax_fuel_labels,0),MATCH(D$1,'Tax_Share of Price'!$B$1:$AI$1,0)))</f>
        <v>0</v>
      </c>
      <c r="E7" s="35">
        <f>'Total Fuel Prices'!E74*(1-INDEX(Tax_share,MATCH('Total Fuel Prices'!$A$67,tax_fuel_labels,0),MATCH(E$1,'Tax_Share of Price'!$B$1:$AI$1,0)))</f>
        <v>0</v>
      </c>
      <c r="F7" s="35">
        <f>'Total Fuel Prices'!F74*(1-INDEX(Tax_share,MATCH('Total Fuel Prices'!$A$67,tax_fuel_labels,0),MATCH(F$1,'Tax_Share of Price'!$B$1:$AI$1,0)))</f>
        <v>0</v>
      </c>
      <c r="G7" s="35">
        <f>'Total Fuel Prices'!G74*(1-INDEX(Tax_share,MATCH('Total Fuel Prices'!$A$67,tax_fuel_labels,0),MATCH(G$1,'Tax_Share of Price'!$B$1:$AI$1,0)))</f>
        <v>0</v>
      </c>
      <c r="H7" s="35">
        <f>'Total Fuel Prices'!H74*(1-INDEX(Tax_share,MATCH('Total Fuel Prices'!$A$67,tax_fuel_labels,0),MATCH(H$1,'Tax_Share of Price'!$B$1:$AI$1,0)))</f>
        <v>0</v>
      </c>
      <c r="I7" s="35">
        <f>'Total Fuel Prices'!I74*(1-INDEX(Tax_share,MATCH('Total Fuel Prices'!$A$67,tax_fuel_labels,0),MATCH(I$1,'Tax_Share of Price'!$B$1:$AI$1,0)))</f>
        <v>0</v>
      </c>
      <c r="J7" s="35">
        <f>'Total Fuel Prices'!J74*(1-INDEX(Tax_share,MATCH('Total Fuel Prices'!$A$67,tax_fuel_labels,0),MATCH(J$1,'Tax_Share of Price'!$B$1:$AI$1,0)))</f>
        <v>0</v>
      </c>
      <c r="K7" s="35">
        <f>'Total Fuel Prices'!K74*(1-INDEX(Tax_share,MATCH('Total Fuel Prices'!$A$67,tax_fuel_labels,0),MATCH(K$1,'Tax_Share of Price'!$B$1:$AI$1,0)))</f>
        <v>0</v>
      </c>
      <c r="L7" s="35">
        <f>'Total Fuel Prices'!L74*(1-INDEX(Tax_share,MATCH('Total Fuel Prices'!$A$67,tax_fuel_labels,0),MATCH(L$1,'Tax_Share of Price'!$B$1:$AI$1,0)))</f>
        <v>0</v>
      </c>
      <c r="M7" s="35">
        <f>'Total Fuel Prices'!M74*(1-INDEX(Tax_share,MATCH('Total Fuel Prices'!$A$67,tax_fuel_labels,0),MATCH(M$1,'Tax_Share of Price'!$B$1:$AI$1,0)))</f>
        <v>0</v>
      </c>
      <c r="N7" s="35">
        <f>'Total Fuel Prices'!N74*(1-INDEX(Tax_share,MATCH('Total Fuel Prices'!$A$67,tax_fuel_labels,0),MATCH(N$1,'Tax_Share of Price'!$B$1:$AI$1,0)))</f>
        <v>0</v>
      </c>
      <c r="O7" s="35">
        <f>'Total Fuel Prices'!O74*(1-INDEX(Tax_share,MATCH('Total Fuel Prices'!$A$67,tax_fuel_labels,0),MATCH(O$1,'Tax_Share of Price'!$B$1:$AI$1,0)))</f>
        <v>0</v>
      </c>
      <c r="P7" s="35">
        <f>'Total Fuel Prices'!P74*(1-INDEX(Tax_share,MATCH('Total Fuel Prices'!$A$67,tax_fuel_labels,0),MATCH(P$1,'Tax_Share of Price'!$B$1:$AI$1,0)))</f>
        <v>0</v>
      </c>
      <c r="Q7" s="35">
        <f>'Total Fuel Prices'!Q74*(1-INDEX(Tax_share,MATCH('Total Fuel Prices'!$A$67,tax_fuel_labels,0),MATCH(Q$1,'Tax_Share of Price'!$B$1:$AI$1,0)))</f>
        <v>0</v>
      </c>
      <c r="R7" s="35">
        <f>'Total Fuel Prices'!R74*(1-INDEX(Tax_share,MATCH('Total Fuel Prices'!$A$67,tax_fuel_labels,0),MATCH(R$1,'Tax_Share of Price'!$B$1:$AI$1,0)))</f>
        <v>0</v>
      </c>
      <c r="S7" s="35">
        <f>'Total Fuel Prices'!S74*(1-INDEX(Tax_share,MATCH('Total Fuel Prices'!$A$67,tax_fuel_labels,0),MATCH(S$1,'Tax_Share of Price'!$B$1:$AI$1,0)))</f>
        <v>0</v>
      </c>
      <c r="T7" s="35">
        <f>'Total Fuel Prices'!T74*(1-INDEX(Tax_share,MATCH('Total Fuel Prices'!$A$67,tax_fuel_labels,0),MATCH(T$1,'Tax_Share of Price'!$B$1:$AI$1,0)))</f>
        <v>0</v>
      </c>
      <c r="U7" s="35">
        <f>'Total Fuel Prices'!U74*(1-INDEX(Tax_share,MATCH('Total Fuel Prices'!$A$67,tax_fuel_labels,0),MATCH(U$1,'Tax_Share of Price'!$B$1:$AI$1,0)))</f>
        <v>0</v>
      </c>
      <c r="V7" s="35">
        <f>'Total Fuel Prices'!V74*(1-INDEX(Tax_share,MATCH('Total Fuel Prices'!$A$67,tax_fuel_labels,0),MATCH(V$1,'Tax_Share of Price'!$B$1:$AI$1,0)))</f>
        <v>0</v>
      </c>
      <c r="W7" s="35">
        <f>'Total Fuel Prices'!W74*(1-INDEX(Tax_share,MATCH('Total Fuel Prices'!$A$67,tax_fuel_labels,0),MATCH(W$1,'Tax_Share of Price'!$B$1:$AI$1,0)))</f>
        <v>0</v>
      </c>
      <c r="X7" s="35">
        <f>'Total Fuel Prices'!X74*(1-INDEX(Tax_share,MATCH('Total Fuel Prices'!$A$67,tax_fuel_labels,0),MATCH(X$1,'Tax_Share of Price'!$B$1:$AI$1,0)))</f>
        <v>0</v>
      </c>
      <c r="Y7" s="35">
        <f>'Total Fuel Prices'!Y74*(1-INDEX(Tax_share,MATCH('Total Fuel Prices'!$A$67,tax_fuel_labels,0),MATCH(Y$1,'Tax_Share of Price'!$B$1:$AI$1,0)))</f>
        <v>0</v>
      </c>
      <c r="Z7" s="35">
        <f>'Total Fuel Prices'!Z74*(1-INDEX(Tax_share,MATCH('Total Fuel Prices'!$A$67,tax_fuel_labels,0),MATCH(Z$1,'Tax_Share of Price'!$B$1:$AI$1,0)))</f>
        <v>0</v>
      </c>
      <c r="AA7" s="35">
        <f>'Total Fuel Prices'!AA74*(1-INDEX(Tax_share,MATCH('Total Fuel Prices'!$A$67,tax_fuel_labels,0),MATCH(AA$1,'Tax_Share of Price'!$B$1:$AI$1,0)))</f>
        <v>0</v>
      </c>
      <c r="AB7" s="35">
        <f>'Total Fuel Prices'!AB74*(1-INDEX(Tax_share,MATCH('Total Fuel Prices'!$A$67,tax_fuel_labels,0),MATCH(AB$1,'Tax_Share of Price'!$B$1:$AI$1,0)))</f>
        <v>0</v>
      </c>
      <c r="AC7" s="35">
        <f>'Total Fuel Prices'!AC74*(1-INDEX(Tax_share,MATCH('Total Fuel Prices'!$A$67,tax_fuel_labels,0),MATCH(AC$1,'Tax_Share of Price'!$B$1:$AI$1,0)))</f>
        <v>0</v>
      </c>
      <c r="AD7" s="35">
        <f>'Total Fuel Prices'!AD74*(1-INDEX(Tax_share,MATCH('Total Fuel Prices'!$A$67,tax_fuel_labels,0),MATCH(AD$1,'Tax_Share of Price'!$B$1:$AI$1,0)))</f>
        <v>0</v>
      </c>
      <c r="AE7" s="35">
        <f>'Total Fuel Prices'!AE74*(1-INDEX(Tax_share,MATCH('Total Fuel Prices'!$A$67,tax_fuel_labels,0),MATCH(AE$1,'Tax_Share of Price'!$B$1:$AI$1,0)))</f>
        <v>0</v>
      </c>
      <c r="AF7" s="35">
        <f>'Total Fuel Prices'!AF74*(1-INDEX(Tax_share,MATCH('Total Fuel Prices'!$A$67,tax_fuel_labels,0),MATCH(AF$1,'Tax_Share of Price'!$B$1:$AI$1,0)))</f>
        <v>0</v>
      </c>
      <c r="AG7" s="35">
        <f>'Total Fuel Prices'!AG74*(1-INDEX(Tax_share,MATCH('Total Fuel Prices'!$A$67,tax_fuel_labels,0),MATCH(AG$1,'Tax_Share of Price'!$B$1:$AI$1,0)))</f>
        <v>0</v>
      </c>
      <c r="AH7" s="35">
        <f>'Total Fuel Prices'!AH74*(1-INDEX(Tax_share,MATCH('Total Fuel Prices'!$A$67,tax_fuel_labels,0),MATCH(AH$1,'Tax_Share of Price'!$B$1:$AI$1,0)))</f>
        <v>0</v>
      </c>
      <c r="AI7" s="35">
        <f>'Total Fuel Prices'!AI74*(1-INDEX(Tax_share,MATCH('Total Fuel Prices'!$A$67,tax_fuel_labels,0),MATCH(AI$1,'Tax_Share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Prices'!B75*(1-INDEX(Tax_share,MATCH('Total Fuel Prices'!$A$67,tax_fuel_labels,0),MATCH(B$1,'Tax_Share of Price'!$B$1:$AI$1,0)))</f>
        <v>0</v>
      </c>
      <c r="C8" s="35">
        <f>'Total Fuel Prices'!C75*(1-INDEX(Tax_share,MATCH('Total Fuel Prices'!$A$67,tax_fuel_labels,0),MATCH(C$1,'Tax_Share of Price'!$B$1:$AI$1,0)))</f>
        <v>0</v>
      </c>
      <c r="D8" s="35">
        <f>'Total Fuel Prices'!D75*(1-INDEX(Tax_share,MATCH('Total Fuel Prices'!$A$67,tax_fuel_labels,0),MATCH(D$1,'Tax_Share of Price'!$B$1:$AI$1,0)))</f>
        <v>0</v>
      </c>
      <c r="E8" s="35">
        <f>'Total Fuel Prices'!E75*(1-INDEX(Tax_share,MATCH('Total Fuel Prices'!$A$67,tax_fuel_labels,0),MATCH(E$1,'Tax_Share of Price'!$B$1:$AI$1,0)))</f>
        <v>0</v>
      </c>
      <c r="F8" s="35">
        <f>'Total Fuel Prices'!F75*(1-INDEX(Tax_share,MATCH('Total Fuel Prices'!$A$67,tax_fuel_labels,0),MATCH(F$1,'Tax_Share of Price'!$B$1:$AI$1,0)))</f>
        <v>0</v>
      </c>
      <c r="G8" s="35">
        <f>'Total Fuel Prices'!G75*(1-INDEX(Tax_share,MATCH('Total Fuel Prices'!$A$67,tax_fuel_labels,0),MATCH(G$1,'Tax_Share of Price'!$B$1:$AI$1,0)))</f>
        <v>0</v>
      </c>
      <c r="H8" s="35">
        <f>'Total Fuel Prices'!H75*(1-INDEX(Tax_share,MATCH('Total Fuel Prices'!$A$67,tax_fuel_labels,0),MATCH(H$1,'Tax_Share of Price'!$B$1:$AI$1,0)))</f>
        <v>0</v>
      </c>
      <c r="I8" s="35">
        <f>'Total Fuel Prices'!I75*(1-INDEX(Tax_share,MATCH('Total Fuel Prices'!$A$67,tax_fuel_labels,0),MATCH(I$1,'Tax_Share of Price'!$B$1:$AI$1,0)))</f>
        <v>0</v>
      </c>
      <c r="J8" s="35">
        <f>'Total Fuel Prices'!J75*(1-INDEX(Tax_share,MATCH('Total Fuel Prices'!$A$67,tax_fuel_labels,0),MATCH(J$1,'Tax_Share of Price'!$B$1:$AI$1,0)))</f>
        <v>0</v>
      </c>
      <c r="K8" s="35">
        <f>'Total Fuel Prices'!K75*(1-INDEX(Tax_share,MATCH('Total Fuel Prices'!$A$67,tax_fuel_labels,0),MATCH(K$1,'Tax_Share of Price'!$B$1:$AI$1,0)))</f>
        <v>0</v>
      </c>
      <c r="L8" s="35">
        <f>'Total Fuel Prices'!L75*(1-INDEX(Tax_share,MATCH('Total Fuel Prices'!$A$67,tax_fuel_labels,0),MATCH(L$1,'Tax_Share of Price'!$B$1:$AI$1,0)))</f>
        <v>0</v>
      </c>
      <c r="M8" s="35">
        <f>'Total Fuel Prices'!M75*(1-INDEX(Tax_share,MATCH('Total Fuel Prices'!$A$67,tax_fuel_labels,0),MATCH(M$1,'Tax_Share of Price'!$B$1:$AI$1,0)))</f>
        <v>0</v>
      </c>
      <c r="N8" s="35">
        <f>'Total Fuel Prices'!N75*(1-INDEX(Tax_share,MATCH('Total Fuel Prices'!$A$67,tax_fuel_labels,0),MATCH(N$1,'Tax_Share of Price'!$B$1:$AI$1,0)))</f>
        <v>0</v>
      </c>
      <c r="O8" s="35">
        <f>'Total Fuel Prices'!O75*(1-INDEX(Tax_share,MATCH('Total Fuel Prices'!$A$67,tax_fuel_labels,0),MATCH(O$1,'Tax_Share of Price'!$B$1:$AI$1,0)))</f>
        <v>0</v>
      </c>
      <c r="P8" s="35">
        <f>'Total Fuel Prices'!P75*(1-INDEX(Tax_share,MATCH('Total Fuel Prices'!$A$67,tax_fuel_labels,0),MATCH(P$1,'Tax_Share of Price'!$B$1:$AI$1,0)))</f>
        <v>0</v>
      </c>
      <c r="Q8" s="35">
        <f>'Total Fuel Prices'!Q75*(1-INDEX(Tax_share,MATCH('Total Fuel Prices'!$A$67,tax_fuel_labels,0),MATCH(Q$1,'Tax_Share of Price'!$B$1:$AI$1,0)))</f>
        <v>0</v>
      </c>
      <c r="R8" s="35">
        <f>'Total Fuel Prices'!R75*(1-INDEX(Tax_share,MATCH('Total Fuel Prices'!$A$67,tax_fuel_labels,0),MATCH(R$1,'Tax_Share of Price'!$B$1:$AI$1,0)))</f>
        <v>0</v>
      </c>
      <c r="S8" s="35">
        <f>'Total Fuel Prices'!S75*(1-INDEX(Tax_share,MATCH('Total Fuel Prices'!$A$67,tax_fuel_labels,0),MATCH(S$1,'Tax_Share of Price'!$B$1:$AI$1,0)))</f>
        <v>0</v>
      </c>
      <c r="T8" s="35">
        <f>'Total Fuel Prices'!T75*(1-INDEX(Tax_share,MATCH('Total Fuel Prices'!$A$67,tax_fuel_labels,0),MATCH(T$1,'Tax_Share of Price'!$B$1:$AI$1,0)))</f>
        <v>0</v>
      </c>
      <c r="U8" s="35">
        <f>'Total Fuel Prices'!U75*(1-INDEX(Tax_share,MATCH('Total Fuel Prices'!$A$67,tax_fuel_labels,0),MATCH(U$1,'Tax_Share of Price'!$B$1:$AI$1,0)))</f>
        <v>0</v>
      </c>
      <c r="V8" s="35">
        <f>'Total Fuel Prices'!V75*(1-INDEX(Tax_share,MATCH('Total Fuel Prices'!$A$67,tax_fuel_labels,0),MATCH(V$1,'Tax_Share of Price'!$B$1:$AI$1,0)))</f>
        <v>0</v>
      </c>
      <c r="W8" s="35">
        <f>'Total Fuel Prices'!W75*(1-INDEX(Tax_share,MATCH('Total Fuel Prices'!$A$67,tax_fuel_labels,0),MATCH(W$1,'Tax_Share of Price'!$B$1:$AI$1,0)))</f>
        <v>0</v>
      </c>
      <c r="X8" s="35">
        <f>'Total Fuel Prices'!X75*(1-INDEX(Tax_share,MATCH('Total Fuel Prices'!$A$67,tax_fuel_labels,0),MATCH(X$1,'Tax_Share of Price'!$B$1:$AI$1,0)))</f>
        <v>0</v>
      </c>
      <c r="Y8" s="35">
        <f>'Total Fuel Prices'!Y75*(1-INDEX(Tax_share,MATCH('Total Fuel Prices'!$A$67,tax_fuel_labels,0),MATCH(Y$1,'Tax_Share of Price'!$B$1:$AI$1,0)))</f>
        <v>0</v>
      </c>
      <c r="Z8" s="35">
        <f>'Total Fuel Prices'!Z75*(1-INDEX(Tax_share,MATCH('Total Fuel Prices'!$A$67,tax_fuel_labels,0),MATCH(Z$1,'Tax_Share of Price'!$B$1:$AI$1,0)))</f>
        <v>0</v>
      </c>
      <c r="AA8" s="35">
        <f>'Total Fuel Prices'!AA75*(1-INDEX(Tax_share,MATCH('Total Fuel Prices'!$A$67,tax_fuel_labels,0),MATCH(AA$1,'Tax_Share of Price'!$B$1:$AI$1,0)))</f>
        <v>0</v>
      </c>
      <c r="AB8" s="35">
        <f>'Total Fuel Prices'!AB75*(1-INDEX(Tax_share,MATCH('Total Fuel Prices'!$A$67,tax_fuel_labels,0),MATCH(AB$1,'Tax_Share of Price'!$B$1:$AI$1,0)))</f>
        <v>0</v>
      </c>
      <c r="AC8" s="35">
        <f>'Total Fuel Prices'!AC75*(1-INDEX(Tax_share,MATCH('Total Fuel Prices'!$A$67,tax_fuel_labels,0),MATCH(AC$1,'Tax_Share of Price'!$B$1:$AI$1,0)))</f>
        <v>0</v>
      </c>
      <c r="AD8" s="35">
        <f>'Total Fuel Prices'!AD75*(1-INDEX(Tax_share,MATCH('Total Fuel Prices'!$A$67,tax_fuel_labels,0),MATCH(AD$1,'Tax_Share of Price'!$B$1:$AI$1,0)))</f>
        <v>0</v>
      </c>
      <c r="AE8" s="35">
        <f>'Total Fuel Prices'!AE75*(1-INDEX(Tax_share,MATCH('Total Fuel Prices'!$A$67,tax_fuel_labels,0),MATCH(AE$1,'Tax_Share of Price'!$B$1:$AI$1,0)))</f>
        <v>0</v>
      </c>
      <c r="AF8" s="35">
        <f>'Total Fuel Prices'!AF75*(1-INDEX(Tax_share,MATCH('Total Fuel Prices'!$A$67,tax_fuel_labels,0),MATCH(AF$1,'Tax_Share of Price'!$B$1:$AI$1,0)))</f>
        <v>0</v>
      </c>
      <c r="AG8" s="35">
        <f>'Total Fuel Prices'!AG75*(1-INDEX(Tax_share,MATCH('Total Fuel Prices'!$A$67,tax_fuel_labels,0),MATCH(AG$1,'Tax_Share of Price'!$B$1:$AI$1,0)))</f>
        <v>0</v>
      </c>
      <c r="AH8" s="35">
        <f>'Total Fuel Prices'!AH75*(1-INDEX(Tax_share,MATCH('Total Fuel Prices'!$A$67,tax_fuel_labels,0),MATCH(AH$1,'Tax_Share of Price'!$B$1:$AI$1,0)))</f>
        <v>0</v>
      </c>
      <c r="AI8" s="35">
        <f>'Total Fuel Prices'!AI75*(1-INDEX(Tax_share,MATCH('Total Fuel Prices'!$A$67,tax_fuel_labels,0),MATCH(AI$1,'Tax_Share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Prices'!B76*(1-INDEX(Tax_share,MATCH('Total Fuel Prices'!$A$67,tax_fuel_labels,0),MATCH(B$1,'Tax_Share of Price'!$B$1:$AI$1,0)))</f>
        <v>0</v>
      </c>
      <c r="C9" s="35">
        <f>'Total Fuel Prices'!C76*(1-INDEX(Tax_share,MATCH('Total Fuel Prices'!$A$67,tax_fuel_labels,0),MATCH(C$1,'Tax_Share of Price'!$B$1:$AI$1,0)))</f>
        <v>0</v>
      </c>
      <c r="D9" s="35">
        <f>'Total Fuel Prices'!D76*(1-INDEX(Tax_share,MATCH('Total Fuel Prices'!$A$67,tax_fuel_labels,0),MATCH(D$1,'Tax_Share of Price'!$B$1:$AI$1,0)))</f>
        <v>0</v>
      </c>
      <c r="E9" s="35">
        <f>'Total Fuel Prices'!E76*(1-INDEX(Tax_share,MATCH('Total Fuel Prices'!$A$67,tax_fuel_labels,0),MATCH(E$1,'Tax_Share of Price'!$B$1:$AI$1,0)))</f>
        <v>0</v>
      </c>
      <c r="F9" s="35">
        <f>'Total Fuel Prices'!F76*(1-INDEX(Tax_share,MATCH('Total Fuel Prices'!$A$67,tax_fuel_labels,0),MATCH(F$1,'Tax_Share of Price'!$B$1:$AI$1,0)))</f>
        <v>0</v>
      </c>
      <c r="G9" s="35">
        <f>'Total Fuel Prices'!G76*(1-INDEX(Tax_share,MATCH('Total Fuel Prices'!$A$67,tax_fuel_labels,0),MATCH(G$1,'Tax_Share of Price'!$B$1:$AI$1,0)))</f>
        <v>0</v>
      </c>
      <c r="H9" s="35">
        <f>'Total Fuel Prices'!H76*(1-INDEX(Tax_share,MATCH('Total Fuel Prices'!$A$67,tax_fuel_labels,0),MATCH(H$1,'Tax_Share of Price'!$B$1:$AI$1,0)))</f>
        <v>0</v>
      </c>
      <c r="I9" s="35">
        <f>'Total Fuel Prices'!I76*(1-INDEX(Tax_share,MATCH('Total Fuel Prices'!$A$67,tax_fuel_labels,0),MATCH(I$1,'Tax_Share of Price'!$B$1:$AI$1,0)))</f>
        <v>0</v>
      </c>
      <c r="J9" s="35">
        <f>'Total Fuel Prices'!J76*(1-INDEX(Tax_share,MATCH('Total Fuel Prices'!$A$67,tax_fuel_labels,0),MATCH(J$1,'Tax_Share of Price'!$B$1:$AI$1,0)))</f>
        <v>0</v>
      </c>
      <c r="K9" s="35">
        <f>'Total Fuel Prices'!K76*(1-INDEX(Tax_share,MATCH('Total Fuel Prices'!$A$67,tax_fuel_labels,0),MATCH(K$1,'Tax_Share of Price'!$B$1:$AI$1,0)))</f>
        <v>0</v>
      </c>
      <c r="L9" s="35">
        <f>'Total Fuel Prices'!L76*(1-INDEX(Tax_share,MATCH('Total Fuel Prices'!$A$67,tax_fuel_labels,0),MATCH(L$1,'Tax_Share of Price'!$B$1:$AI$1,0)))</f>
        <v>0</v>
      </c>
      <c r="M9" s="35">
        <f>'Total Fuel Prices'!M76*(1-INDEX(Tax_share,MATCH('Total Fuel Prices'!$A$67,tax_fuel_labels,0),MATCH(M$1,'Tax_Share of Price'!$B$1:$AI$1,0)))</f>
        <v>0</v>
      </c>
      <c r="N9" s="35">
        <f>'Total Fuel Prices'!N76*(1-INDEX(Tax_share,MATCH('Total Fuel Prices'!$A$67,tax_fuel_labels,0),MATCH(N$1,'Tax_Share of Price'!$B$1:$AI$1,0)))</f>
        <v>0</v>
      </c>
      <c r="O9" s="35">
        <f>'Total Fuel Prices'!O76*(1-INDEX(Tax_share,MATCH('Total Fuel Prices'!$A$67,tax_fuel_labels,0),MATCH(O$1,'Tax_Share of Price'!$B$1:$AI$1,0)))</f>
        <v>0</v>
      </c>
      <c r="P9" s="35">
        <f>'Total Fuel Prices'!P76*(1-INDEX(Tax_share,MATCH('Total Fuel Prices'!$A$67,tax_fuel_labels,0),MATCH(P$1,'Tax_Share of Price'!$B$1:$AI$1,0)))</f>
        <v>0</v>
      </c>
      <c r="Q9" s="35">
        <f>'Total Fuel Prices'!Q76*(1-INDEX(Tax_share,MATCH('Total Fuel Prices'!$A$67,tax_fuel_labels,0),MATCH(Q$1,'Tax_Share of Price'!$B$1:$AI$1,0)))</f>
        <v>0</v>
      </c>
      <c r="R9" s="35">
        <f>'Total Fuel Prices'!R76*(1-INDEX(Tax_share,MATCH('Total Fuel Prices'!$A$67,tax_fuel_labels,0),MATCH(R$1,'Tax_Share of Price'!$B$1:$AI$1,0)))</f>
        <v>0</v>
      </c>
      <c r="S9" s="35">
        <f>'Total Fuel Prices'!S76*(1-INDEX(Tax_share,MATCH('Total Fuel Prices'!$A$67,tax_fuel_labels,0),MATCH(S$1,'Tax_Share of Price'!$B$1:$AI$1,0)))</f>
        <v>0</v>
      </c>
      <c r="T9" s="35">
        <f>'Total Fuel Prices'!T76*(1-INDEX(Tax_share,MATCH('Total Fuel Prices'!$A$67,tax_fuel_labels,0),MATCH(T$1,'Tax_Share of Price'!$B$1:$AI$1,0)))</f>
        <v>0</v>
      </c>
      <c r="U9" s="35">
        <f>'Total Fuel Prices'!U76*(1-INDEX(Tax_share,MATCH('Total Fuel Prices'!$A$67,tax_fuel_labels,0),MATCH(U$1,'Tax_Share of Price'!$B$1:$AI$1,0)))</f>
        <v>0</v>
      </c>
      <c r="V9" s="35">
        <f>'Total Fuel Prices'!V76*(1-INDEX(Tax_share,MATCH('Total Fuel Prices'!$A$67,tax_fuel_labels,0),MATCH(V$1,'Tax_Share of Price'!$B$1:$AI$1,0)))</f>
        <v>0</v>
      </c>
      <c r="W9" s="35">
        <f>'Total Fuel Prices'!W76*(1-INDEX(Tax_share,MATCH('Total Fuel Prices'!$A$67,tax_fuel_labels,0),MATCH(W$1,'Tax_Share of Price'!$B$1:$AI$1,0)))</f>
        <v>0</v>
      </c>
      <c r="X9" s="35">
        <f>'Total Fuel Prices'!X76*(1-INDEX(Tax_share,MATCH('Total Fuel Prices'!$A$67,tax_fuel_labels,0),MATCH(X$1,'Tax_Share of Price'!$B$1:$AI$1,0)))</f>
        <v>0</v>
      </c>
      <c r="Y9" s="35">
        <f>'Total Fuel Prices'!Y76*(1-INDEX(Tax_share,MATCH('Total Fuel Prices'!$A$67,tax_fuel_labels,0),MATCH(Y$1,'Tax_Share of Price'!$B$1:$AI$1,0)))</f>
        <v>0</v>
      </c>
      <c r="Z9" s="35">
        <f>'Total Fuel Prices'!Z76*(1-INDEX(Tax_share,MATCH('Total Fuel Prices'!$A$67,tax_fuel_labels,0),MATCH(Z$1,'Tax_Share of Price'!$B$1:$AI$1,0)))</f>
        <v>0</v>
      </c>
      <c r="AA9" s="35">
        <f>'Total Fuel Prices'!AA76*(1-INDEX(Tax_share,MATCH('Total Fuel Prices'!$A$67,tax_fuel_labels,0),MATCH(AA$1,'Tax_Share of Price'!$B$1:$AI$1,0)))</f>
        <v>0</v>
      </c>
      <c r="AB9" s="35">
        <f>'Total Fuel Prices'!AB76*(1-INDEX(Tax_share,MATCH('Total Fuel Prices'!$A$67,tax_fuel_labels,0),MATCH(AB$1,'Tax_Share of Price'!$B$1:$AI$1,0)))</f>
        <v>0</v>
      </c>
      <c r="AC9" s="35">
        <f>'Total Fuel Prices'!AC76*(1-INDEX(Tax_share,MATCH('Total Fuel Prices'!$A$67,tax_fuel_labels,0),MATCH(AC$1,'Tax_Share of Price'!$B$1:$AI$1,0)))</f>
        <v>0</v>
      </c>
      <c r="AD9" s="35">
        <f>'Total Fuel Prices'!AD76*(1-INDEX(Tax_share,MATCH('Total Fuel Prices'!$A$67,tax_fuel_labels,0),MATCH(AD$1,'Tax_Share of Price'!$B$1:$AI$1,0)))</f>
        <v>0</v>
      </c>
      <c r="AE9" s="35">
        <f>'Total Fuel Prices'!AE76*(1-INDEX(Tax_share,MATCH('Total Fuel Prices'!$A$67,tax_fuel_labels,0),MATCH(AE$1,'Tax_Share of Price'!$B$1:$AI$1,0)))</f>
        <v>0</v>
      </c>
      <c r="AF9" s="35">
        <f>'Total Fuel Prices'!AF76*(1-INDEX(Tax_share,MATCH('Total Fuel Prices'!$A$67,tax_fuel_labels,0),MATCH(AF$1,'Tax_Share of Price'!$B$1:$AI$1,0)))</f>
        <v>0</v>
      </c>
      <c r="AG9" s="35">
        <f>'Total Fuel Prices'!AG76*(1-INDEX(Tax_share,MATCH('Total Fuel Prices'!$A$67,tax_fuel_labels,0),MATCH(AG$1,'Tax_Share of Price'!$B$1:$AI$1,0)))</f>
        <v>0</v>
      </c>
      <c r="AH9" s="35">
        <f>'Total Fuel Prices'!AH76*(1-INDEX(Tax_share,MATCH('Total Fuel Prices'!$A$67,tax_fuel_labels,0),MATCH(AH$1,'Tax_Share of Price'!$B$1:$AI$1,0)))</f>
        <v>0</v>
      </c>
      <c r="AI9" s="35">
        <f>'Total Fuel Prices'!AI76*(1-INDEX(Tax_share,MATCH('Total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2"/>
  <sheetViews>
    <sheetView workbookViewId="0">
      <selection activeCell="B3" sqref="B3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2.1328125" style="11" customWidth="1"/>
    <col min="4" max="29" width="10" style="1" customWidth="1"/>
    <col min="30" max="16384" width="9.1328125" style="1"/>
  </cols>
  <sheetData>
    <row r="1" spans="1:39" x14ac:dyDescent="0.45">
      <c r="A1" s="2" t="s">
        <v>269</v>
      </c>
      <c r="B1" s="12">
        <v>2017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2" t="s">
        <v>270</v>
      </c>
      <c r="B2" s="35">
        <f>'Total Fuel Prices'!B79*(1-INDEX(Tax_share,MATCH('Total Fuel Prices'!$A$77,tax_fuel_labels,0),MATCH(B$1,'Tax_Share of Price'!$B$1:$AI$1,0)))</f>
        <v>0</v>
      </c>
      <c r="C2" s="35">
        <f>'Total Fuel Prices'!C79*(1-INDEX(Tax_share,MATCH('Total Fuel Prices'!$A$77,tax_fuel_labels,0),MATCH(C$1,'Tax_Share of Price'!$B$1:$AI$1,0)))</f>
        <v>0</v>
      </c>
      <c r="D2" s="35">
        <f>'Total Fuel Prices'!D79*(1-INDEX(Tax_share,MATCH('Total Fuel Prices'!$A$77,tax_fuel_labels,0),MATCH(D$1,'Tax_Share of Price'!$B$1:$AI$1,0)))</f>
        <v>0</v>
      </c>
      <c r="E2" s="35">
        <f>'Total Fuel Prices'!E79*(1-INDEX(Tax_share,MATCH('Total Fuel Prices'!$A$77,tax_fuel_labels,0),MATCH(E$1,'Tax_Share of Price'!$B$1:$AI$1,0)))</f>
        <v>0</v>
      </c>
      <c r="F2" s="35">
        <f>'Total Fuel Prices'!F79*(1-INDEX(Tax_share,MATCH('Total Fuel Prices'!$A$77,tax_fuel_labels,0),MATCH(F$1,'Tax_Share of Price'!$B$1:$AI$1,0)))</f>
        <v>0</v>
      </c>
      <c r="G2" s="35">
        <f>'Total Fuel Prices'!G79*(1-INDEX(Tax_share,MATCH('Total Fuel Prices'!$A$77,tax_fuel_labels,0),MATCH(G$1,'Tax_Share of Price'!$B$1:$AI$1,0)))</f>
        <v>0</v>
      </c>
      <c r="H2" s="35">
        <f>'Total Fuel Prices'!H79*(1-INDEX(Tax_share,MATCH('Total Fuel Prices'!$A$77,tax_fuel_labels,0),MATCH(H$1,'Tax_Share of Price'!$B$1:$AI$1,0)))</f>
        <v>0</v>
      </c>
      <c r="I2" s="35">
        <f>'Total Fuel Prices'!I79*(1-INDEX(Tax_share,MATCH('Total Fuel Prices'!$A$77,tax_fuel_labels,0),MATCH(I$1,'Tax_Share of Price'!$B$1:$AI$1,0)))</f>
        <v>0</v>
      </c>
      <c r="J2" s="35">
        <f>'Total Fuel Prices'!J79*(1-INDEX(Tax_share,MATCH('Total Fuel Prices'!$A$77,tax_fuel_labels,0),MATCH(J$1,'Tax_Share of Price'!$B$1:$AI$1,0)))</f>
        <v>0</v>
      </c>
      <c r="K2" s="35">
        <f>'Total Fuel Prices'!K79*(1-INDEX(Tax_share,MATCH('Total Fuel Prices'!$A$77,tax_fuel_labels,0),MATCH(K$1,'Tax_Share of Price'!$B$1:$AI$1,0)))</f>
        <v>0</v>
      </c>
      <c r="L2" s="35">
        <f>'Total Fuel Prices'!L79*(1-INDEX(Tax_share,MATCH('Total Fuel Prices'!$A$77,tax_fuel_labels,0),MATCH(L$1,'Tax_Share of Price'!$B$1:$AI$1,0)))</f>
        <v>0</v>
      </c>
      <c r="M2" s="35">
        <f>'Total Fuel Prices'!M79*(1-INDEX(Tax_share,MATCH('Total Fuel Prices'!$A$77,tax_fuel_labels,0),MATCH(M$1,'Tax_Share of Price'!$B$1:$AI$1,0)))</f>
        <v>0</v>
      </c>
      <c r="N2" s="35">
        <f>'Total Fuel Prices'!N79*(1-INDEX(Tax_share,MATCH('Total Fuel Prices'!$A$77,tax_fuel_labels,0),MATCH(N$1,'Tax_Share of Price'!$B$1:$AI$1,0)))</f>
        <v>0</v>
      </c>
      <c r="O2" s="35">
        <f>'Total Fuel Prices'!O79*(1-INDEX(Tax_share,MATCH('Total Fuel Prices'!$A$77,tax_fuel_labels,0),MATCH(O$1,'Tax_Share of Price'!$B$1:$AI$1,0)))</f>
        <v>0</v>
      </c>
      <c r="P2" s="35">
        <f>'Total Fuel Prices'!P79*(1-INDEX(Tax_share,MATCH('Total Fuel Prices'!$A$77,tax_fuel_labels,0),MATCH(P$1,'Tax_Share of Price'!$B$1:$AI$1,0)))</f>
        <v>0</v>
      </c>
      <c r="Q2" s="35">
        <f>'Total Fuel Prices'!Q79*(1-INDEX(Tax_share,MATCH('Total Fuel Prices'!$A$77,tax_fuel_labels,0),MATCH(Q$1,'Tax_Share of Price'!$B$1:$AI$1,0)))</f>
        <v>0</v>
      </c>
      <c r="R2" s="35">
        <f>'Total Fuel Prices'!R79*(1-INDEX(Tax_share,MATCH('Total Fuel Prices'!$A$77,tax_fuel_labels,0),MATCH(R$1,'Tax_Share of Price'!$B$1:$AI$1,0)))</f>
        <v>0</v>
      </c>
      <c r="S2" s="35">
        <f>'Total Fuel Prices'!S79*(1-INDEX(Tax_share,MATCH('Total Fuel Prices'!$A$77,tax_fuel_labels,0),MATCH(S$1,'Tax_Share of Price'!$B$1:$AI$1,0)))</f>
        <v>0</v>
      </c>
      <c r="T2" s="35">
        <f>'Total Fuel Prices'!T79*(1-INDEX(Tax_share,MATCH('Total Fuel Prices'!$A$77,tax_fuel_labels,0),MATCH(T$1,'Tax_Share of Price'!$B$1:$AI$1,0)))</f>
        <v>0</v>
      </c>
      <c r="U2" s="35">
        <f>'Total Fuel Prices'!U79*(1-INDEX(Tax_share,MATCH('Total Fuel Prices'!$A$77,tax_fuel_labels,0),MATCH(U$1,'Tax_Share of Price'!$B$1:$AI$1,0)))</f>
        <v>0</v>
      </c>
      <c r="V2" s="35">
        <f>'Total Fuel Prices'!V79*(1-INDEX(Tax_share,MATCH('Total Fuel Prices'!$A$77,tax_fuel_labels,0),MATCH(V$1,'Tax_Share of Price'!$B$1:$AI$1,0)))</f>
        <v>0</v>
      </c>
      <c r="W2" s="35">
        <f>'Total Fuel Prices'!W79*(1-INDEX(Tax_share,MATCH('Total Fuel Prices'!$A$77,tax_fuel_labels,0),MATCH(W$1,'Tax_Share of Price'!$B$1:$AI$1,0)))</f>
        <v>0</v>
      </c>
      <c r="X2" s="35">
        <f>'Total Fuel Prices'!X79*(1-INDEX(Tax_share,MATCH('Total Fuel Prices'!$A$77,tax_fuel_labels,0),MATCH(X$1,'Tax_Share of Price'!$B$1:$AI$1,0)))</f>
        <v>0</v>
      </c>
      <c r="Y2" s="35">
        <f>'Total Fuel Prices'!Y79*(1-INDEX(Tax_share,MATCH('Total Fuel Prices'!$A$77,tax_fuel_labels,0),MATCH(Y$1,'Tax_Share of Price'!$B$1:$AI$1,0)))</f>
        <v>0</v>
      </c>
      <c r="Z2" s="35">
        <f>'Total Fuel Prices'!Z79*(1-INDEX(Tax_share,MATCH('Total Fuel Prices'!$A$77,tax_fuel_labels,0),MATCH(Z$1,'Tax_Share of Price'!$B$1:$AI$1,0)))</f>
        <v>0</v>
      </c>
      <c r="AA2" s="35">
        <f>'Total Fuel Prices'!AA79*(1-INDEX(Tax_share,MATCH('Total Fuel Prices'!$A$77,tax_fuel_labels,0),MATCH(AA$1,'Tax_Share of Price'!$B$1:$AI$1,0)))</f>
        <v>0</v>
      </c>
      <c r="AB2" s="35">
        <f>'Total Fuel Prices'!AB79*(1-INDEX(Tax_share,MATCH('Total Fuel Prices'!$A$77,tax_fuel_labels,0),MATCH(AB$1,'Tax_Share of Price'!$B$1:$AI$1,0)))</f>
        <v>0</v>
      </c>
      <c r="AC2" s="35">
        <f>'Total Fuel Prices'!AC79*(1-INDEX(Tax_share,MATCH('Total Fuel Prices'!$A$77,tax_fuel_labels,0),MATCH(AC$1,'Tax_Share of Price'!$B$1:$AI$1,0)))</f>
        <v>0</v>
      </c>
      <c r="AD2" s="35">
        <f>'Total Fuel Prices'!AD79*(1-INDEX(Tax_share,MATCH('Total Fuel Prices'!$A$77,tax_fuel_labels,0),MATCH(AD$1,'Tax_Share of Price'!$B$1:$AI$1,0)))</f>
        <v>0</v>
      </c>
      <c r="AE2" s="35">
        <f>'Total Fuel Prices'!AE79*(1-INDEX(Tax_share,MATCH('Total Fuel Prices'!$A$77,tax_fuel_labels,0),MATCH(AE$1,'Tax_Share of Price'!$B$1:$AI$1,0)))</f>
        <v>0</v>
      </c>
      <c r="AF2" s="35">
        <f>'Total Fuel Prices'!AF79*(1-INDEX(Tax_share,MATCH('Total Fuel Prices'!$A$77,tax_fuel_labels,0),MATCH(AF$1,'Tax_Share of Price'!$B$1:$AI$1,0)))</f>
        <v>0</v>
      </c>
      <c r="AG2" s="35">
        <f>'Total Fuel Prices'!AG79*(1-INDEX(Tax_share,MATCH('Total Fuel Prices'!$A$77,tax_fuel_labels,0),MATCH(AG$1,'Tax_Share of Price'!$B$1:$AI$1,0)))</f>
        <v>0</v>
      </c>
      <c r="AH2" s="35">
        <f>'Total Fuel Prices'!AH79*(1-INDEX(Tax_share,MATCH('Total Fuel Prices'!$A$77,tax_fuel_labels,0),MATCH(AH$1,'Tax_Share of Price'!$B$1:$AI$1,0)))</f>
        <v>0</v>
      </c>
      <c r="AI2" s="35">
        <f>'Total Fuel Prices'!AI79*(1-INDEX(Tax_share,MATCH('Total Fuel Prices'!$A$77,tax_fuel_labels,0),MATCH(AI$1,'Tax_Share of Price'!$B$1:$AI$1,0)))</f>
        <v>0</v>
      </c>
      <c r="AJ2" s="11"/>
      <c r="AK2" s="11"/>
      <c r="AL2" s="11"/>
      <c r="AM2" s="11"/>
    </row>
    <row r="3" spans="1:39" x14ac:dyDescent="0.45">
      <c r="A3" s="2" t="s">
        <v>271</v>
      </c>
      <c r="B3" s="35">
        <f>'Total Fuel Prices'!B80*(1-INDEX(Tax_share,MATCH('Total Fuel Prices'!$A$77,tax_fuel_labels,0),MATCH(B$1,'Tax_Share of Price'!$B$1:$AI$1,0)))</f>
        <v>3.0612609308992231E-6</v>
      </c>
      <c r="C3" s="35">
        <f>'Total Fuel Prices'!C80*(1-INDEX(Tax_share,MATCH('Total Fuel Prices'!$A$77,tax_fuel_labels,0),MATCH(C$1,'Tax_Share of Price'!$B$1:$AI$1,0)))</f>
        <v>3.0612609308992231E-6</v>
      </c>
      <c r="D3" s="35">
        <f>'Total Fuel Prices'!D80*(1-INDEX(Tax_share,MATCH('Total Fuel Prices'!$A$77,tax_fuel_labels,0),MATCH(D$1,'Tax_Share of Price'!$B$1:$AI$1,0)))</f>
        <v>3.0612609308992231E-6</v>
      </c>
      <c r="E3" s="35">
        <f>'Total Fuel Prices'!E80*(1-INDEX(Tax_share,MATCH('Total Fuel Prices'!$A$77,tax_fuel_labels,0),MATCH(E$1,'Tax_Share of Price'!$B$1:$AI$1,0)))</f>
        <v>3.0612609308992231E-6</v>
      </c>
      <c r="F3" s="35">
        <f>'Total Fuel Prices'!F80*(1-INDEX(Tax_share,MATCH('Total Fuel Prices'!$A$77,tax_fuel_labels,0),MATCH(F$1,'Tax_Share of Price'!$B$1:$AI$1,0)))</f>
        <v>3.0612609308992231E-6</v>
      </c>
      <c r="G3" s="35">
        <f>'Total Fuel Prices'!G80*(1-INDEX(Tax_share,MATCH('Total Fuel Prices'!$A$77,tax_fuel_labels,0),MATCH(G$1,'Tax_Share of Price'!$B$1:$AI$1,0)))</f>
        <v>3.0612609308992231E-6</v>
      </c>
      <c r="H3" s="35">
        <f>'Total Fuel Prices'!H80*(1-INDEX(Tax_share,MATCH('Total Fuel Prices'!$A$77,tax_fuel_labels,0),MATCH(H$1,'Tax_Share of Price'!$B$1:$AI$1,0)))</f>
        <v>3.0612609308992231E-6</v>
      </c>
      <c r="I3" s="35">
        <f>'Total Fuel Prices'!I80*(1-INDEX(Tax_share,MATCH('Total Fuel Prices'!$A$77,tax_fuel_labels,0),MATCH(I$1,'Tax_Share of Price'!$B$1:$AI$1,0)))</f>
        <v>3.0612609308992231E-6</v>
      </c>
      <c r="J3" s="35">
        <f>'Total Fuel Prices'!J80*(1-INDEX(Tax_share,MATCH('Total Fuel Prices'!$A$77,tax_fuel_labels,0),MATCH(J$1,'Tax_Share of Price'!$B$1:$AI$1,0)))</f>
        <v>3.0612609308992231E-6</v>
      </c>
      <c r="K3" s="35">
        <f>'Total Fuel Prices'!K80*(1-INDEX(Tax_share,MATCH('Total Fuel Prices'!$A$77,tax_fuel_labels,0),MATCH(K$1,'Tax_Share of Price'!$B$1:$AI$1,0)))</f>
        <v>3.0612609308992231E-6</v>
      </c>
      <c r="L3" s="35">
        <f>'Total Fuel Prices'!L80*(1-INDEX(Tax_share,MATCH('Total Fuel Prices'!$A$77,tax_fuel_labels,0),MATCH(L$1,'Tax_Share of Price'!$B$1:$AI$1,0)))</f>
        <v>3.0612609308992231E-6</v>
      </c>
      <c r="M3" s="35">
        <f>'Total Fuel Prices'!M80*(1-INDEX(Tax_share,MATCH('Total Fuel Prices'!$A$77,tax_fuel_labels,0),MATCH(M$1,'Tax_Share of Price'!$B$1:$AI$1,0)))</f>
        <v>3.0612609308992231E-6</v>
      </c>
      <c r="N3" s="35">
        <f>'Total Fuel Prices'!N80*(1-INDEX(Tax_share,MATCH('Total Fuel Prices'!$A$77,tax_fuel_labels,0),MATCH(N$1,'Tax_Share of Price'!$B$1:$AI$1,0)))</f>
        <v>3.0612609308992231E-6</v>
      </c>
      <c r="O3" s="35">
        <f>'Total Fuel Prices'!O80*(1-INDEX(Tax_share,MATCH('Total Fuel Prices'!$A$77,tax_fuel_labels,0),MATCH(O$1,'Tax_Share of Price'!$B$1:$AI$1,0)))</f>
        <v>3.0612609308992231E-6</v>
      </c>
      <c r="P3" s="35">
        <f>'Total Fuel Prices'!P80*(1-INDEX(Tax_share,MATCH('Total Fuel Prices'!$A$77,tax_fuel_labels,0),MATCH(P$1,'Tax_Share of Price'!$B$1:$AI$1,0)))</f>
        <v>3.0612609308992231E-6</v>
      </c>
      <c r="Q3" s="35">
        <f>'Total Fuel Prices'!Q80*(1-INDEX(Tax_share,MATCH('Total Fuel Prices'!$A$77,tax_fuel_labels,0),MATCH(Q$1,'Tax_Share of Price'!$B$1:$AI$1,0)))</f>
        <v>3.0612609308992231E-6</v>
      </c>
      <c r="R3" s="35">
        <f>'Total Fuel Prices'!R80*(1-INDEX(Tax_share,MATCH('Total Fuel Prices'!$A$77,tax_fuel_labels,0),MATCH(R$1,'Tax_Share of Price'!$B$1:$AI$1,0)))</f>
        <v>3.0612609308992231E-6</v>
      </c>
      <c r="S3" s="35">
        <f>'Total Fuel Prices'!S80*(1-INDEX(Tax_share,MATCH('Total Fuel Prices'!$A$77,tax_fuel_labels,0),MATCH(S$1,'Tax_Share of Price'!$B$1:$AI$1,0)))</f>
        <v>3.0612609308992231E-6</v>
      </c>
      <c r="T3" s="35">
        <f>'Total Fuel Prices'!T80*(1-INDEX(Tax_share,MATCH('Total Fuel Prices'!$A$77,tax_fuel_labels,0),MATCH(T$1,'Tax_Share of Price'!$B$1:$AI$1,0)))</f>
        <v>3.0612609308992231E-6</v>
      </c>
      <c r="U3" s="35">
        <f>'Total Fuel Prices'!U80*(1-INDEX(Tax_share,MATCH('Total Fuel Prices'!$A$77,tax_fuel_labels,0),MATCH(U$1,'Tax_Share of Price'!$B$1:$AI$1,0)))</f>
        <v>3.0612609308992231E-6</v>
      </c>
      <c r="V3" s="35">
        <f>'Total Fuel Prices'!V80*(1-INDEX(Tax_share,MATCH('Total Fuel Prices'!$A$77,tax_fuel_labels,0),MATCH(V$1,'Tax_Share of Price'!$B$1:$AI$1,0)))</f>
        <v>3.0612609308992231E-6</v>
      </c>
      <c r="W3" s="35">
        <f>'Total Fuel Prices'!W80*(1-INDEX(Tax_share,MATCH('Total Fuel Prices'!$A$77,tax_fuel_labels,0),MATCH(W$1,'Tax_Share of Price'!$B$1:$AI$1,0)))</f>
        <v>3.0612609308992231E-6</v>
      </c>
      <c r="X3" s="35">
        <f>'Total Fuel Prices'!X80*(1-INDEX(Tax_share,MATCH('Total Fuel Prices'!$A$77,tax_fuel_labels,0),MATCH(X$1,'Tax_Share of Price'!$B$1:$AI$1,0)))</f>
        <v>3.0612609308992231E-6</v>
      </c>
      <c r="Y3" s="35">
        <f>'Total Fuel Prices'!Y80*(1-INDEX(Tax_share,MATCH('Total Fuel Prices'!$A$77,tax_fuel_labels,0),MATCH(Y$1,'Tax_Share of Price'!$B$1:$AI$1,0)))</f>
        <v>3.0612609308992231E-6</v>
      </c>
      <c r="Z3" s="35">
        <f>'Total Fuel Prices'!Z80*(1-INDEX(Tax_share,MATCH('Total Fuel Prices'!$A$77,tax_fuel_labels,0),MATCH(Z$1,'Tax_Share of Price'!$B$1:$AI$1,0)))</f>
        <v>3.0612609308992231E-6</v>
      </c>
      <c r="AA3" s="35">
        <f>'Total Fuel Prices'!AA80*(1-INDEX(Tax_share,MATCH('Total Fuel Prices'!$A$77,tax_fuel_labels,0),MATCH(AA$1,'Tax_Share of Price'!$B$1:$AI$1,0)))</f>
        <v>3.0612609308992231E-6</v>
      </c>
      <c r="AB3" s="35">
        <f>'Total Fuel Prices'!AB80*(1-INDEX(Tax_share,MATCH('Total Fuel Prices'!$A$77,tax_fuel_labels,0),MATCH(AB$1,'Tax_Share of Price'!$B$1:$AI$1,0)))</f>
        <v>3.0612609308992231E-6</v>
      </c>
      <c r="AC3" s="35">
        <f>'Total Fuel Prices'!AC80*(1-INDEX(Tax_share,MATCH('Total Fuel Prices'!$A$77,tax_fuel_labels,0),MATCH(AC$1,'Tax_Share of Price'!$B$1:$AI$1,0)))</f>
        <v>3.0612609308992231E-6</v>
      </c>
      <c r="AD3" s="35">
        <f>'Total Fuel Prices'!AD80*(1-INDEX(Tax_share,MATCH('Total Fuel Prices'!$A$77,tax_fuel_labels,0),MATCH(AD$1,'Tax_Share of Price'!$B$1:$AI$1,0)))</f>
        <v>3.0612609308992231E-6</v>
      </c>
      <c r="AE3" s="35">
        <f>'Total Fuel Prices'!AE80*(1-INDEX(Tax_share,MATCH('Total Fuel Prices'!$A$77,tax_fuel_labels,0),MATCH(AE$1,'Tax_Share of Price'!$B$1:$AI$1,0)))</f>
        <v>3.0612609308992231E-6</v>
      </c>
      <c r="AF3" s="35">
        <f>'Total Fuel Prices'!AF80*(1-INDEX(Tax_share,MATCH('Total Fuel Prices'!$A$77,tax_fuel_labels,0),MATCH(AF$1,'Tax_Share of Price'!$B$1:$AI$1,0)))</f>
        <v>3.0612609308992231E-6</v>
      </c>
      <c r="AG3" s="35">
        <f>'Total Fuel Prices'!AG80*(1-INDEX(Tax_share,MATCH('Total Fuel Prices'!$A$77,tax_fuel_labels,0),MATCH(AG$1,'Tax_Share of Price'!$B$1:$AI$1,0)))</f>
        <v>3.0612609308992231E-6</v>
      </c>
      <c r="AH3" s="35">
        <f>'Total Fuel Prices'!AH80*(1-INDEX(Tax_share,MATCH('Total Fuel Prices'!$A$77,tax_fuel_labels,0),MATCH(AH$1,'Tax_Share of Price'!$B$1:$AI$1,0)))</f>
        <v>3.0612609308992231E-6</v>
      </c>
      <c r="AI3" s="35">
        <f>'Total Fuel Prices'!AI80*(1-INDEX(Tax_share,MATCH('Total Fuel Prices'!$A$77,tax_fuel_labels,0),MATCH(AI$1,'Tax_Share of Price'!$B$1:$AI$1,0)))</f>
        <v>3.0612609308992231E-6</v>
      </c>
      <c r="AJ3" s="9"/>
      <c r="AK3" s="9"/>
      <c r="AL3" s="11"/>
      <c r="AM3" s="11"/>
    </row>
    <row r="4" spans="1:39" x14ac:dyDescent="0.45">
      <c r="A4" s="2" t="s">
        <v>272</v>
      </c>
      <c r="B4" s="35">
        <f>'Total Fuel Prices'!B81*(1-INDEX(Tax_share,MATCH('Total Fuel Prices'!$A$77,tax_fuel_labels,0),MATCH(B$1,'Tax_Share of Price'!$B$1:$AI$1,0)))</f>
        <v>3.0612609308992231E-6</v>
      </c>
      <c r="C4" s="35">
        <f>'Total Fuel Prices'!C81*(1-INDEX(Tax_share,MATCH('Total Fuel Prices'!$A$77,tax_fuel_labels,0),MATCH(C$1,'Tax_Share of Price'!$B$1:$AI$1,0)))</f>
        <v>3.0612609308992231E-6</v>
      </c>
      <c r="D4" s="35">
        <f>'Total Fuel Prices'!D81*(1-INDEX(Tax_share,MATCH('Total Fuel Prices'!$A$77,tax_fuel_labels,0),MATCH(D$1,'Tax_Share of Price'!$B$1:$AI$1,0)))</f>
        <v>3.0612609308992231E-6</v>
      </c>
      <c r="E4" s="35">
        <f>'Total Fuel Prices'!E81*(1-INDEX(Tax_share,MATCH('Total Fuel Prices'!$A$77,tax_fuel_labels,0),MATCH(E$1,'Tax_Share of Price'!$B$1:$AI$1,0)))</f>
        <v>3.0612609308992231E-6</v>
      </c>
      <c r="F4" s="35">
        <f>'Total Fuel Prices'!F81*(1-INDEX(Tax_share,MATCH('Total Fuel Prices'!$A$77,tax_fuel_labels,0),MATCH(F$1,'Tax_Share of Price'!$B$1:$AI$1,0)))</f>
        <v>3.0612609308992231E-6</v>
      </c>
      <c r="G4" s="35">
        <f>'Total Fuel Prices'!G81*(1-INDEX(Tax_share,MATCH('Total Fuel Prices'!$A$77,tax_fuel_labels,0),MATCH(G$1,'Tax_Share of Price'!$B$1:$AI$1,0)))</f>
        <v>3.0612609308992231E-6</v>
      </c>
      <c r="H4" s="35">
        <f>'Total Fuel Prices'!H81*(1-INDEX(Tax_share,MATCH('Total Fuel Prices'!$A$77,tax_fuel_labels,0),MATCH(H$1,'Tax_Share of Price'!$B$1:$AI$1,0)))</f>
        <v>3.0612609308992231E-6</v>
      </c>
      <c r="I4" s="35">
        <f>'Total Fuel Prices'!I81*(1-INDEX(Tax_share,MATCH('Total Fuel Prices'!$A$77,tax_fuel_labels,0),MATCH(I$1,'Tax_Share of Price'!$B$1:$AI$1,0)))</f>
        <v>3.0612609308992231E-6</v>
      </c>
      <c r="J4" s="35">
        <f>'Total Fuel Prices'!J81*(1-INDEX(Tax_share,MATCH('Total Fuel Prices'!$A$77,tax_fuel_labels,0),MATCH(J$1,'Tax_Share of Price'!$B$1:$AI$1,0)))</f>
        <v>3.0612609308992231E-6</v>
      </c>
      <c r="K4" s="35">
        <f>'Total Fuel Prices'!K81*(1-INDEX(Tax_share,MATCH('Total Fuel Prices'!$A$77,tax_fuel_labels,0),MATCH(K$1,'Tax_Share of Price'!$B$1:$AI$1,0)))</f>
        <v>3.0612609308992231E-6</v>
      </c>
      <c r="L4" s="35">
        <f>'Total Fuel Prices'!L81*(1-INDEX(Tax_share,MATCH('Total Fuel Prices'!$A$77,tax_fuel_labels,0),MATCH(L$1,'Tax_Share of Price'!$B$1:$AI$1,0)))</f>
        <v>3.0612609308992231E-6</v>
      </c>
      <c r="M4" s="35">
        <f>'Total Fuel Prices'!M81*(1-INDEX(Tax_share,MATCH('Total Fuel Prices'!$A$77,tax_fuel_labels,0),MATCH(M$1,'Tax_Share of Price'!$B$1:$AI$1,0)))</f>
        <v>3.0612609308992231E-6</v>
      </c>
      <c r="N4" s="35">
        <f>'Total Fuel Prices'!N81*(1-INDEX(Tax_share,MATCH('Total Fuel Prices'!$A$77,tax_fuel_labels,0),MATCH(N$1,'Tax_Share of Price'!$B$1:$AI$1,0)))</f>
        <v>3.0612609308992231E-6</v>
      </c>
      <c r="O4" s="35">
        <f>'Total Fuel Prices'!O81*(1-INDEX(Tax_share,MATCH('Total Fuel Prices'!$A$77,tax_fuel_labels,0),MATCH(O$1,'Tax_Share of Price'!$B$1:$AI$1,0)))</f>
        <v>3.0612609308992231E-6</v>
      </c>
      <c r="P4" s="35">
        <f>'Total Fuel Prices'!P81*(1-INDEX(Tax_share,MATCH('Total Fuel Prices'!$A$77,tax_fuel_labels,0),MATCH(P$1,'Tax_Share of Price'!$B$1:$AI$1,0)))</f>
        <v>3.0612609308992231E-6</v>
      </c>
      <c r="Q4" s="35">
        <f>'Total Fuel Prices'!Q81*(1-INDEX(Tax_share,MATCH('Total Fuel Prices'!$A$77,tax_fuel_labels,0),MATCH(Q$1,'Tax_Share of Price'!$B$1:$AI$1,0)))</f>
        <v>3.0612609308992231E-6</v>
      </c>
      <c r="R4" s="35">
        <f>'Total Fuel Prices'!R81*(1-INDEX(Tax_share,MATCH('Total Fuel Prices'!$A$77,tax_fuel_labels,0),MATCH(R$1,'Tax_Share of Price'!$B$1:$AI$1,0)))</f>
        <v>3.0612609308992231E-6</v>
      </c>
      <c r="S4" s="35">
        <f>'Total Fuel Prices'!S81*(1-INDEX(Tax_share,MATCH('Total Fuel Prices'!$A$77,tax_fuel_labels,0),MATCH(S$1,'Tax_Share of Price'!$B$1:$AI$1,0)))</f>
        <v>3.0612609308992231E-6</v>
      </c>
      <c r="T4" s="35">
        <f>'Total Fuel Prices'!T81*(1-INDEX(Tax_share,MATCH('Total Fuel Prices'!$A$77,tax_fuel_labels,0),MATCH(T$1,'Tax_Share of Price'!$B$1:$AI$1,0)))</f>
        <v>3.0612609308992231E-6</v>
      </c>
      <c r="U4" s="35">
        <f>'Total Fuel Prices'!U81*(1-INDEX(Tax_share,MATCH('Total Fuel Prices'!$A$77,tax_fuel_labels,0),MATCH(U$1,'Tax_Share of Price'!$B$1:$AI$1,0)))</f>
        <v>3.0612609308992231E-6</v>
      </c>
      <c r="V4" s="35">
        <f>'Total Fuel Prices'!V81*(1-INDEX(Tax_share,MATCH('Total Fuel Prices'!$A$77,tax_fuel_labels,0),MATCH(V$1,'Tax_Share of Price'!$B$1:$AI$1,0)))</f>
        <v>3.0612609308992231E-6</v>
      </c>
      <c r="W4" s="35">
        <f>'Total Fuel Prices'!W81*(1-INDEX(Tax_share,MATCH('Total Fuel Prices'!$A$77,tax_fuel_labels,0),MATCH(W$1,'Tax_Share of Price'!$B$1:$AI$1,0)))</f>
        <v>3.0612609308992231E-6</v>
      </c>
      <c r="X4" s="35">
        <f>'Total Fuel Prices'!X81*(1-INDEX(Tax_share,MATCH('Total Fuel Prices'!$A$77,tax_fuel_labels,0),MATCH(X$1,'Tax_Share of Price'!$B$1:$AI$1,0)))</f>
        <v>3.0612609308992231E-6</v>
      </c>
      <c r="Y4" s="35">
        <f>'Total Fuel Prices'!Y81*(1-INDEX(Tax_share,MATCH('Total Fuel Prices'!$A$77,tax_fuel_labels,0),MATCH(Y$1,'Tax_Share of Price'!$B$1:$AI$1,0)))</f>
        <v>3.0612609308992231E-6</v>
      </c>
      <c r="Z4" s="35">
        <f>'Total Fuel Prices'!Z81*(1-INDEX(Tax_share,MATCH('Total Fuel Prices'!$A$77,tax_fuel_labels,0),MATCH(Z$1,'Tax_Share of Price'!$B$1:$AI$1,0)))</f>
        <v>3.0612609308992231E-6</v>
      </c>
      <c r="AA4" s="35">
        <f>'Total Fuel Prices'!AA81*(1-INDEX(Tax_share,MATCH('Total Fuel Prices'!$A$77,tax_fuel_labels,0),MATCH(AA$1,'Tax_Share of Price'!$B$1:$AI$1,0)))</f>
        <v>3.0612609308992231E-6</v>
      </c>
      <c r="AB4" s="35">
        <f>'Total Fuel Prices'!AB81*(1-INDEX(Tax_share,MATCH('Total Fuel Prices'!$A$77,tax_fuel_labels,0),MATCH(AB$1,'Tax_Share of Price'!$B$1:$AI$1,0)))</f>
        <v>3.0612609308992231E-6</v>
      </c>
      <c r="AC4" s="35">
        <f>'Total Fuel Prices'!AC81*(1-INDEX(Tax_share,MATCH('Total Fuel Prices'!$A$77,tax_fuel_labels,0),MATCH(AC$1,'Tax_Share of Price'!$B$1:$AI$1,0)))</f>
        <v>3.0612609308992231E-6</v>
      </c>
      <c r="AD4" s="35">
        <f>'Total Fuel Prices'!AD81*(1-INDEX(Tax_share,MATCH('Total Fuel Prices'!$A$77,tax_fuel_labels,0),MATCH(AD$1,'Tax_Share of Price'!$B$1:$AI$1,0)))</f>
        <v>3.0612609308992231E-6</v>
      </c>
      <c r="AE4" s="35">
        <f>'Total Fuel Prices'!AE81*(1-INDEX(Tax_share,MATCH('Total Fuel Prices'!$A$77,tax_fuel_labels,0),MATCH(AE$1,'Tax_Share of Price'!$B$1:$AI$1,0)))</f>
        <v>3.0612609308992231E-6</v>
      </c>
      <c r="AF4" s="35">
        <f>'Total Fuel Prices'!AF81*(1-INDEX(Tax_share,MATCH('Total Fuel Prices'!$A$77,tax_fuel_labels,0),MATCH(AF$1,'Tax_Share of Price'!$B$1:$AI$1,0)))</f>
        <v>3.0612609308992231E-6</v>
      </c>
      <c r="AG4" s="35">
        <f>'Total Fuel Prices'!AG81*(1-INDEX(Tax_share,MATCH('Total Fuel Prices'!$A$77,tax_fuel_labels,0),MATCH(AG$1,'Tax_Share of Price'!$B$1:$AI$1,0)))</f>
        <v>3.0612609308992231E-6</v>
      </c>
      <c r="AH4" s="35">
        <f>'Total Fuel Prices'!AH81*(1-INDEX(Tax_share,MATCH('Total Fuel Prices'!$A$77,tax_fuel_labels,0),MATCH(AH$1,'Tax_Share of Price'!$B$1:$AI$1,0)))</f>
        <v>3.0612609308992231E-6</v>
      </c>
      <c r="AI4" s="35">
        <f>'Total Fuel Prices'!AI81*(1-INDEX(Tax_share,MATCH('Total Fuel Prices'!$A$77,tax_fuel_labels,0),MATCH(AI$1,'Tax_Share of Price'!$B$1:$AI$1,0)))</f>
        <v>3.0612609308992231E-6</v>
      </c>
      <c r="AJ4" s="9"/>
      <c r="AK4" s="9"/>
      <c r="AL4" s="11"/>
      <c r="AM4" s="11"/>
    </row>
    <row r="5" spans="1:39" x14ac:dyDescent="0.45">
      <c r="A5" s="2" t="s">
        <v>273</v>
      </c>
      <c r="B5" s="35">
        <f>'Total Fuel Prices'!B82*(1-INDEX(Tax_share,MATCH('Total Fuel Prices'!$A$77,tax_fuel_labels,0),MATCH(B$1,'Tax_Share of Price'!$B$1:$AI$1,0)))</f>
        <v>3.0612609308992231E-6</v>
      </c>
      <c r="C5" s="35">
        <f>'Total Fuel Prices'!C82*(1-INDEX(Tax_share,MATCH('Total Fuel Prices'!$A$77,tax_fuel_labels,0),MATCH(C$1,'Tax_Share of Price'!$B$1:$AI$1,0)))</f>
        <v>3.0612609308992231E-6</v>
      </c>
      <c r="D5" s="35">
        <f>'Total Fuel Prices'!D82*(1-INDEX(Tax_share,MATCH('Total Fuel Prices'!$A$77,tax_fuel_labels,0),MATCH(D$1,'Tax_Share of Price'!$B$1:$AI$1,0)))</f>
        <v>3.0612609308992231E-6</v>
      </c>
      <c r="E5" s="35">
        <f>'Total Fuel Prices'!E82*(1-INDEX(Tax_share,MATCH('Total Fuel Prices'!$A$77,tax_fuel_labels,0),MATCH(E$1,'Tax_Share of Price'!$B$1:$AI$1,0)))</f>
        <v>3.0612609308992231E-6</v>
      </c>
      <c r="F5" s="35">
        <f>'Total Fuel Prices'!F82*(1-INDEX(Tax_share,MATCH('Total Fuel Prices'!$A$77,tax_fuel_labels,0),MATCH(F$1,'Tax_Share of Price'!$B$1:$AI$1,0)))</f>
        <v>3.0612609308992231E-6</v>
      </c>
      <c r="G5" s="35">
        <f>'Total Fuel Prices'!G82*(1-INDEX(Tax_share,MATCH('Total Fuel Prices'!$A$77,tax_fuel_labels,0),MATCH(G$1,'Tax_Share of Price'!$B$1:$AI$1,0)))</f>
        <v>3.0612609308992231E-6</v>
      </c>
      <c r="H5" s="35">
        <f>'Total Fuel Prices'!H82*(1-INDEX(Tax_share,MATCH('Total Fuel Prices'!$A$77,tax_fuel_labels,0),MATCH(H$1,'Tax_Share of Price'!$B$1:$AI$1,0)))</f>
        <v>3.0612609308992231E-6</v>
      </c>
      <c r="I5" s="35">
        <f>'Total Fuel Prices'!I82*(1-INDEX(Tax_share,MATCH('Total Fuel Prices'!$A$77,tax_fuel_labels,0),MATCH(I$1,'Tax_Share of Price'!$B$1:$AI$1,0)))</f>
        <v>3.0612609308992231E-6</v>
      </c>
      <c r="J5" s="35">
        <f>'Total Fuel Prices'!J82*(1-INDEX(Tax_share,MATCH('Total Fuel Prices'!$A$77,tax_fuel_labels,0),MATCH(J$1,'Tax_Share of Price'!$B$1:$AI$1,0)))</f>
        <v>3.0612609308992231E-6</v>
      </c>
      <c r="K5" s="35">
        <f>'Total Fuel Prices'!K82*(1-INDEX(Tax_share,MATCH('Total Fuel Prices'!$A$77,tax_fuel_labels,0),MATCH(K$1,'Tax_Share of Price'!$B$1:$AI$1,0)))</f>
        <v>3.0612609308992231E-6</v>
      </c>
      <c r="L5" s="35">
        <f>'Total Fuel Prices'!L82*(1-INDEX(Tax_share,MATCH('Total Fuel Prices'!$A$77,tax_fuel_labels,0),MATCH(L$1,'Tax_Share of Price'!$B$1:$AI$1,0)))</f>
        <v>3.0612609308992231E-6</v>
      </c>
      <c r="M5" s="35">
        <f>'Total Fuel Prices'!M82*(1-INDEX(Tax_share,MATCH('Total Fuel Prices'!$A$77,tax_fuel_labels,0),MATCH(M$1,'Tax_Share of Price'!$B$1:$AI$1,0)))</f>
        <v>3.0612609308992231E-6</v>
      </c>
      <c r="N5" s="35">
        <f>'Total Fuel Prices'!N82*(1-INDEX(Tax_share,MATCH('Total Fuel Prices'!$A$77,tax_fuel_labels,0),MATCH(N$1,'Tax_Share of Price'!$B$1:$AI$1,0)))</f>
        <v>3.0612609308992231E-6</v>
      </c>
      <c r="O5" s="35">
        <f>'Total Fuel Prices'!O82*(1-INDEX(Tax_share,MATCH('Total Fuel Prices'!$A$77,tax_fuel_labels,0),MATCH(O$1,'Tax_Share of Price'!$B$1:$AI$1,0)))</f>
        <v>3.0612609308992231E-6</v>
      </c>
      <c r="P5" s="35">
        <f>'Total Fuel Prices'!P82*(1-INDEX(Tax_share,MATCH('Total Fuel Prices'!$A$77,tax_fuel_labels,0),MATCH(P$1,'Tax_Share of Price'!$B$1:$AI$1,0)))</f>
        <v>3.0612609308992231E-6</v>
      </c>
      <c r="Q5" s="35">
        <f>'Total Fuel Prices'!Q82*(1-INDEX(Tax_share,MATCH('Total Fuel Prices'!$A$77,tax_fuel_labels,0),MATCH(Q$1,'Tax_Share of Price'!$B$1:$AI$1,0)))</f>
        <v>3.0612609308992231E-6</v>
      </c>
      <c r="R5" s="35">
        <f>'Total Fuel Prices'!R82*(1-INDEX(Tax_share,MATCH('Total Fuel Prices'!$A$77,tax_fuel_labels,0),MATCH(R$1,'Tax_Share of Price'!$B$1:$AI$1,0)))</f>
        <v>3.0612609308992231E-6</v>
      </c>
      <c r="S5" s="35">
        <f>'Total Fuel Prices'!S82*(1-INDEX(Tax_share,MATCH('Total Fuel Prices'!$A$77,tax_fuel_labels,0),MATCH(S$1,'Tax_Share of Price'!$B$1:$AI$1,0)))</f>
        <v>3.0612609308992231E-6</v>
      </c>
      <c r="T5" s="35">
        <f>'Total Fuel Prices'!T82*(1-INDEX(Tax_share,MATCH('Total Fuel Prices'!$A$77,tax_fuel_labels,0),MATCH(T$1,'Tax_Share of Price'!$B$1:$AI$1,0)))</f>
        <v>3.0612609308992231E-6</v>
      </c>
      <c r="U5" s="35">
        <f>'Total Fuel Prices'!U82*(1-INDEX(Tax_share,MATCH('Total Fuel Prices'!$A$77,tax_fuel_labels,0),MATCH(U$1,'Tax_Share of Price'!$B$1:$AI$1,0)))</f>
        <v>3.0612609308992231E-6</v>
      </c>
      <c r="V5" s="35">
        <f>'Total Fuel Prices'!V82*(1-INDEX(Tax_share,MATCH('Total Fuel Prices'!$A$77,tax_fuel_labels,0),MATCH(V$1,'Tax_Share of Price'!$B$1:$AI$1,0)))</f>
        <v>3.0612609308992231E-6</v>
      </c>
      <c r="W5" s="35">
        <f>'Total Fuel Prices'!W82*(1-INDEX(Tax_share,MATCH('Total Fuel Prices'!$A$77,tax_fuel_labels,0),MATCH(W$1,'Tax_Share of Price'!$B$1:$AI$1,0)))</f>
        <v>3.0612609308992231E-6</v>
      </c>
      <c r="X5" s="35">
        <f>'Total Fuel Prices'!X82*(1-INDEX(Tax_share,MATCH('Total Fuel Prices'!$A$77,tax_fuel_labels,0),MATCH(X$1,'Tax_Share of Price'!$B$1:$AI$1,0)))</f>
        <v>3.0612609308992231E-6</v>
      </c>
      <c r="Y5" s="35">
        <f>'Total Fuel Prices'!Y82*(1-INDEX(Tax_share,MATCH('Total Fuel Prices'!$A$77,tax_fuel_labels,0),MATCH(Y$1,'Tax_Share of Price'!$B$1:$AI$1,0)))</f>
        <v>3.0612609308992231E-6</v>
      </c>
      <c r="Z5" s="35">
        <f>'Total Fuel Prices'!Z82*(1-INDEX(Tax_share,MATCH('Total Fuel Prices'!$A$77,tax_fuel_labels,0),MATCH(Z$1,'Tax_Share of Price'!$B$1:$AI$1,0)))</f>
        <v>3.0612609308992231E-6</v>
      </c>
      <c r="AA5" s="35">
        <f>'Total Fuel Prices'!AA82*(1-INDEX(Tax_share,MATCH('Total Fuel Prices'!$A$77,tax_fuel_labels,0),MATCH(AA$1,'Tax_Share of Price'!$B$1:$AI$1,0)))</f>
        <v>3.0612609308992231E-6</v>
      </c>
      <c r="AB5" s="35">
        <f>'Total Fuel Prices'!AB82*(1-INDEX(Tax_share,MATCH('Total Fuel Prices'!$A$77,tax_fuel_labels,0),MATCH(AB$1,'Tax_Share of Price'!$B$1:$AI$1,0)))</f>
        <v>3.0612609308992231E-6</v>
      </c>
      <c r="AC5" s="35">
        <f>'Total Fuel Prices'!AC82*(1-INDEX(Tax_share,MATCH('Total Fuel Prices'!$A$77,tax_fuel_labels,0),MATCH(AC$1,'Tax_Share of Price'!$B$1:$AI$1,0)))</f>
        <v>3.0612609308992231E-6</v>
      </c>
      <c r="AD5" s="35">
        <f>'Total Fuel Prices'!AD82*(1-INDEX(Tax_share,MATCH('Total Fuel Prices'!$A$77,tax_fuel_labels,0),MATCH(AD$1,'Tax_Share of Price'!$B$1:$AI$1,0)))</f>
        <v>3.0612609308992231E-6</v>
      </c>
      <c r="AE5" s="35">
        <f>'Total Fuel Prices'!AE82*(1-INDEX(Tax_share,MATCH('Total Fuel Prices'!$A$77,tax_fuel_labels,0),MATCH(AE$1,'Tax_Share of Price'!$B$1:$AI$1,0)))</f>
        <v>3.0612609308992231E-6</v>
      </c>
      <c r="AF5" s="35">
        <f>'Total Fuel Prices'!AF82*(1-INDEX(Tax_share,MATCH('Total Fuel Prices'!$A$77,tax_fuel_labels,0),MATCH(AF$1,'Tax_Share of Price'!$B$1:$AI$1,0)))</f>
        <v>3.0612609308992231E-6</v>
      </c>
      <c r="AG5" s="35">
        <f>'Total Fuel Prices'!AG82*(1-INDEX(Tax_share,MATCH('Total Fuel Prices'!$A$77,tax_fuel_labels,0),MATCH(AG$1,'Tax_Share of Price'!$B$1:$AI$1,0)))</f>
        <v>3.0612609308992231E-6</v>
      </c>
      <c r="AH5" s="35">
        <f>'Total Fuel Prices'!AH82*(1-INDEX(Tax_share,MATCH('Total Fuel Prices'!$A$77,tax_fuel_labels,0),MATCH(AH$1,'Tax_Share of Price'!$B$1:$AI$1,0)))</f>
        <v>3.0612609308992231E-6</v>
      </c>
      <c r="AI5" s="35">
        <f>'Total Fuel Prices'!AI82*(1-INDEX(Tax_share,MATCH('Total Fuel Prices'!$A$77,tax_fuel_labels,0),MATCH(AI$1,'Tax_Share of Price'!$B$1:$AI$1,0)))</f>
        <v>3.0612609308992231E-6</v>
      </c>
      <c r="AJ5" s="9"/>
      <c r="AK5" s="9"/>
      <c r="AL5" s="11"/>
      <c r="AM5" s="11"/>
    </row>
    <row r="6" spans="1:39" x14ac:dyDescent="0.45">
      <c r="A6" s="2" t="s">
        <v>274</v>
      </c>
      <c r="B6" s="35">
        <f>'Total Fuel Prices'!B83*(1-INDEX(Tax_share,MATCH('Total Fuel Prices'!$A$77,tax_fuel_labels,0),MATCH(B$1,'Tax_Share of Price'!$B$1:$AI$1,0)))</f>
        <v>3.0612609308992231E-6</v>
      </c>
      <c r="C6" s="35">
        <f>'Total Fuel Prices'!C83*(1-INDEX(Tax_share,MATCH('Total Fuel Prices'!$A$77,tax_fuel_labels,0),MATCH(C$1,'Tax_Share of Price'!$B$1:$AI$1,0)))</f>
        <v>3.0612609308992231E-6</v>
      </c>
      <c r="D6" s="35">
        <f>'Total Fuel Prices'!D83*(1-INDEX(Tax_share,MATCH('Total Fuel Prices'!$A$77,tax_fuel_labels,0),MATCH(D$1,'Tax_Share of Price'!$B$1:$AI$1,0)))</f>
        <v>3.0612609308992231E-6</v>
      </c>
      <c r="E6" s="35">
        <f>'Total Fuel Prices'!E83*(1-INDEX(Tax_share,MATCH('Total Fuel Prices'!$A$77,tax_fuel_labels,0),MATCH(E$1,'Tax_Share of Price'!$B$1:$AI$1,0)))</f>
        <v>3.0612609308992231E-6</v>
      </c>
      <c r="F6" s="35">
        <f>'Total Fuel Prices'!F83*(1-INDEX(Tax_share,MATCH('Total Fuel Prices'!$A$77,tax_fuel_labels,0),MATCH(F$1,'Tax_Share of Price'!$B$1:$AI$1,0)))</f>
        <v>3.0612609308992231E-6</v>
      </c>
      <c r="G6" s="35">
        <f>'Total Fuel Prices'!G83*(1-INDEX(Tax_share,MATCH('Total Fuel Prices'!$A$77,tax_fuel_labels,0),MATCH(G$1,'Tax_Share of Price'!$B$1:$AI$1,0)))</f>
        <v>3.0612609308992231E-6</v>
      </c>
      <c r="H6" s="35">
        <f>'Total Fuel Prices'!H83*(1-INDEX(Tax_share,MATCH('Total Fuel Prices'!$A$77,tax_fuel_labels,0),MATCH(H$1,'Tax_Share of Price'!$B$1:$AI$1,0)))</f>
        <v>3.0612609308992231E-6</v>
      </c>
      <c r="I6" s="35">
        <f>'Total Fuel Prices'!I83*(1-INDEX(Tax_share,MATCH('Total Fuel Prices'!$A$77,tax_fuel_labels,0),MATCH(I$1,'Tax_Share of Price'!$B$1:$AI$1,0)))</f>
        <v>3.0612609308992231E-6</v>
      </c>
      <c r="J6" s="35">
        <f>'Total Fuel Prices'!J83*(1-INDEX(Tax_share,MATCH('Total Fuel Prices'!$A$77,tax_fuel_labels,0),MATCH(J$1,'Tax_Share of Price'!$B$1:$AI$1,0)))</f>
        <v>3.0612609308992231E-6</v>
      </c>
      <c r="K6" s="35">
        <f>'Total Fuel Prices'!K83*(1-INDEX(Tax_share,MATCH('Total Fuel Prices'!$A$77,tax_fuel_labels,0),MATCH(K$1,'Tax_Share of Price'!$B$1:$AI$1,0)))</f>
        <v>3.0612609308992231E-6</v>
      </c>
      <c r="L6" s="35">
        <f>'Total Fuel Prices'!L83*(1-INDEX(Tax_share,MATCH('Total Fuel Prices'!$A$77,tax_fuel_labels,0),MATCH(L$1,'Tax_Share of Price'!$B$1:$AI$1,0)))</f>
        <v>3.0612609308992231E-6</v>
      </c>
      <c r="M6" s="35">
        <f>'Total Fuel Prices'!M83*(1-INDEX(Tax_share,MATCH('Total Fuel Prices'!$A$77,tax_fuel_labels,0),MATCH(M$1,'Tax_Share of Price'!$B$1:$AI$1,0)))</f>
        <v>3.0612609308992231E-6</v>
      </c>
      <c r="N6" s="35">
        <f>'Total Fuel Prices'!N83*(1-INDEX(Tax_share,MATCH('Total Fuel Prices'!$A$77,tax_fuel_labels,0),MATCH(N$1,'Tax_Share of Price'!$B$1:$AI$1,0)))</f>
        <v>3.0612609308992231E-6</v>
      </c>
      <c r="O6" s="35">
        <f>'Total Fuel Prices'!O83*(1-INDEX(Tax_share,MATCH('Total Fuel Prices'!$A$77,tax_fuel_labels,0),MATCH(O$1,'Tax_Share of Price'!$B$1:$AI$1,0)))</f>
        <v>3.0612609308992231E-6</v>
      </c>
      <c r="P6" s="35">
        <f>'Total Fuel Prices'!P83*(1-INDEX(Tax_share,MATCH('Total Fuel Prices'!$A$77,tax_fuel_labels,0),MATCH(P$1,'Tax_Share of Price'!$B$1:$AI$1,0)))</f>
        <v>3.0612609308992231E-6</v>
      </c>
      <c r="Q6" s="35">
        <f>'Total Fuel Prices'!Q83*(1-INDEX(Tax_share,MATCH('Total Fuel Prices'!$A$77,tax_fuel_labels,0),MATCH(Q$1,'Tax_Share of Price'!$B$1:$AI$1,0)))</f>
        <v>3.0612609308992231E-6</v>
      </c>
      <c r="R6" s="35">
        <f>'Total Fuel Prices'!R83*(1-INDEX(Tax_share,MATCH('Total Fuel Prices'!$A$77,tax_fuel_labels,0),MATCH(R$1,'Tax_Share of Price'!$B$1:$AI$1,0)))</f>
        <v>3.0612609308992231E-6</v>
      </c>
      <c r="S6" s="35">
        <f>'Total Fuel Prices'!S83*(1-INDEX(Tax_share,MATCH('Total Fuel Prices'!$A$77,tax_fuel_labels,0),MATCH(S$1,'Tax_Share of Price'!$B$1:$AI$1,0)))</f>
        <v>3.0612609308992231E-6</v>
      </c>
      <c r="T6" s="35">
        <f>'Total Fuel Prices'!T83*(1-INDEX(Tax_share,MATCH('Total Fuel Prices'!$A$77,tax_fuel_labels,0),MATCH(T$1,'Tax_Share of Price'!$B$1:$AI$1,0)))</f>
        <v>3.0612609308992231E-6</v>
      </c>
      <c r="U6" s="35">
        <f>'Total Fuel Prices'!U83*(1-INDEX(Tax_share,MATCH('Total Fuel Prices'!$A$77,tax_fuel_labels,0),MATCH(U$1,'Tax_Share of Price'!$B$1:$AI$1,0)))</f>
        <v>3.0612609308992231E-6</v>
      </c>
      <c r="V6" s="35">
        <f>'Total Fuel Prices'!V83*(1-INDEX(Tax_share,MATCH('Total Fuel Prices'!$A$77,tax_fuel_labels,0),MATCH(V$1,'Tax_Share of Price'!$B$1:$AI$1,0)))</f>
        <v>3.0612609308992231E-6</v>
      </c>
      <c r="W6" s="35">
        <f>'Total Fuel Prices'!W83*(1-INDEX(Tax_share,MATCH('Total Fuel Prices'!$A$77,tax_fuel_labels,0),MATCH(W$1,'Tax_Share of Price'!$B$1:$AI$1,0)))</f>
        <v>3.0612609308992231E-6</v>
      </c>
      <c r="X6" s="35">
        <f>'Total Fuel Prices'!X83*(1-INDEX(Tax_share,MATCH('Total Fuel Prices'!$A$77,tax_fuel_labels,0),MATCH(X$1,'Tax_Share of Price'!$B$1:$AI$1,0)))</f>
        <v>3.0612609308992231E-6</v>
      </c>
      <c r="Y6" s="35">
        <f>'Total Fuel Prices'!Y83*(1-INDEX(Tax_share,MATCH('Total Fuel Prices'!$A$77,tax_fuel_labels,0),MATCH(Y$1,'Tax_Share of Price'!$B$1:$AI$1,0)))</f>
        <v>3.0612609308992231E-6</v>
      </c>
      <c r="Z6" s="35">
        <f>'Total Fuel Prices'!Z83*(1-INDEX(Tax_share,MATCH('Total Fuel Prices'!$A$77,tax_fuel_labels,0),MATCH(Z$1,'Tax_Share of Price'!$B$1:$AI$1,0)))</f>
        <v>3.0612609308992231E-6</v>
      </c>
      <c r="AA6" s="35">
        <f>'Total Fuel Prices'!AA83*(1-INDEX(Tax_share,MATCH('Total Fuel Prices'!$A$77,tax_fuel_labels,0),MATCH(AA$1,'Tax_Share of Price'!$B$1:$AI$1,0)))</f>
        <v>3.0612609308992231E-6</v>
      </c>
      <c r="AB6" s="35">
        <f>'Total Fuel Prices'!AB83*(1-INDEX(Tax_share,MATCH('Total Fuel Prices'!$A$77,tax_fuel_labels,0),MATCH(AB$1,'Tax_Share of Price'!$B$1:$AI$1,0)))</f>
        <v>3.0612609308992231E-6</v>
      </c>
      <c r="AC6" s="35">
        <f>'Total Fuel Prices'!AC83*(1-INDEX(Tax_share,MATCH('Total Fuel Prices'!$A$77,tax_fuel_labels,0),MATCH(AC$1,'Tax_Share of Price'!$B$1:$AI$1,0)))</f>
        <v>3.0612609308992231E-6</v>
      </c>
      <c r="AD6" s="35">
        <f>'Total Fuel Prices'!AD83*(1-INDEX(Tax_share,MATCH('Total Fuel Prices'!$A$77,tax_fuel_labels,0),MATCH(AD$1,'Tax_Share of Price'!$B$1:$AI$1,0)))</f>
        <v>3.0612609308992231E-6</v>
      </c>
      <c r="AE6" s="35">
        <f>'Total Fuel Prices'!AE83*(1-INDEX(Tax_share,MATCH('Total Fuel Prices'!$A$77,tax_fuel_labels,0),MATCH(AE$1,'Tax_Share of Price'!$B$1:$AI$1,0)))</f>
        <v>3.0612609308992231E-6</v>
      </c>
      <c r="AF6" s="35">
        <f>'Total Fuel Prices'!AF83*(1-INDEX(Tax_share,MATCH('Total Fuel Prices'!$A$77,tax_fuel_labels,0),MATCH(AF$1,'Tax_Share of Price'!$B$1:$AI$1,0)))</f>
        <v>3.0612609308992231E-6</v>
      </c>
      <c r="AG6" s="35">
        <f>'Total Fuel Prices'!AG83*(1-INDEX(Tax_share,MATCH('Total Fuel Prices'!$A$77,tax_fuel_labels,0),MATCH(AG$1,'Tax_Share of Price'!$B$1:$AI$1,0)))</f>
        <v>3.0612609308992231E-6</v>
      </c>
      <c r="AH6" s="35">
        <f>'Total Fuel Prices'!AH83*(1-INDEX(Tax_share,MATCH('Total Fuel Prices'!$A$77,tax_fuel_labels,0),MATCH(AH$1,'Tax_Share of Price'!$B$1:$AI$1,0)))</f>
        <v>3.0612609308992231E-6</v>
      </c>
      <c r="AI6" s="35">
        <f>'Total Fuel Prices'!AI83*(1-INDEX(Tax_share,MATCH('Total Fuel Prices'!$A$77,tax_fuel_labels,0),MATCH(AI$1,'Tax_Share of Price'!$B$1:$AI$1,0)))</f>
        <v>3.0612609308992231E-6</v>
      </c>
      <c r="AJ6" s="9"/>
      <c r="AK6" s="9"/>
      <c r="AL6" s="11"/>
      <c r="AM6" s="11"/>
    </row>
    <row r="7" spans="1:39" x14ac:dyDescent="0.45">
      <c r="A7" s="2" t="s">
        <v>275</v>
      </c>
      <c r="B7" s="35">
        <f>'Total Fuel Prices'!B84*(1-INDEX(Tax_share,MATCH('Total Fuel Prices'!$A$77,tax_fuel_labels,0),MATCH(B$1,'Tax_Share of Price'!$B$1:$AI$1,0)))</f>
        <v>0</v>
      </c>
      <c r="C7" s="35">
        <f>'Total Fuel Prices'!C84*(1-INDEX(Tax_share,MATCH('Total Fuel Prices'!$A$77,tax_fuel_labels,0),MATCH(C$1,'Tax_Share of Price'!$B$1:$AI$1,0)))</f>
        <v>0</v>
      </c>
      <c r="D7" s="35">
        <f>'Total Fuel Prices'!D84*(1-INDEX(Tax_share,MATCH('Total Fuel Prices'!$A$77,tax_fuel_labels,0),MATCH(D$1,'Tax_Share of Price'!$B$1:$AI$1,0)))</f>
        <v>0</v>
      </c>
      <c r="E7" s="35">
        <f>'Total Fuel Prices'!E84*(1-INDEX(Tax_share,MATCH('Total Fuel Prices'!$A$77,tax_fuel_labels,0),MATCH(E$1,'Tax_Share of Price'!$B$1:$AI$1,0)))</f>
        <v>0</v>
      </c>
      <c r="F7" s="35">
        <f>'Total Fuel Prices'!F84*(1-INDEX(Tax_share,MATCH('Total Fuel Prices'!$A$77,tax_fuel_labels,0),MATCH(F$1,'Tax_Share of Price'!$B$1:$AI$1,0)))</f>
        <v>0</v>
      </c>
      <c r="G7" s="35">
        <f>'Total Fuel Prices'!G84*(1-INDEX(Tax_share,MATCH('Total Fuel Prices'!$A$77,tax_fuel_labels,0),MATCH(G$1,'Tax_Share of Price'!$B$1:$AI$1,0)))</f>
        <v>0</v>
      </c>
      <c r="H7" s="35">
        <f>'Total Fuel Prices'!H84*(1-INDEX(Tax_share,MATCH('Total Fuel Prices'!$A$77,tax_fuel_labels,0),MATCH(H$1,'Tax_Share of Price'!$B$1:$AI$1,0)))</f>
        <v>0</v>
      </c>
      <c r="I7" s="35">
        <f>'Total Fuel Prices'!I84*(1-INDEX(Tax_share,MATCH('Total Fuel Prices'!$A$77,tax_fuel_labels,0),MATCH(I$1,'Tax_Share of Price'!$B$1:$AI$1,0)))</f>
        <v>0</v>
      </c>
      <c r="J7" s="35">
        <f>'Total Fuel Prices'!J84*(1-INDEX(Tax_share,MATCH('Total Fuel Prices'!$A$77,tax_fuel_labels,0),MATCH(J$1,'Tax_Share of Price'!$B$1:$AI$1,0)))</f>
        <v>0</v>
      </c>
      <c r="K7" s="35">
        <f>'Total Fuel Prices'!K84*(1-INDEX(Tax_share,MATCH('Total Fuel Prices'!$A$77,tax_fuel_labels,0),MATCH(K$1,'Tax_Share of Price'!$B$1:$AI$1,0)))</f>
        <v>0</v>
      </c>
      <c r="L7" s="35">
        <f>'Total Fuel Prices'!L84*(1-INDEX(Tax_share,MATCH('Total Fuel Prices'!$A$77,tax_fuel_labels,0),MATCH(L$1,'Tax_Share of Price'!$B$1:$AI$1,0)))</f>
        <v>0</v>
      </c>
      <c r="M7" s="35">
        <f>'Total Fuel Prices'!M84*(1-INDEX(Tax_share,MATCH('Total Fuel Prices'!$A$77,tax_fuel_labels,0),MATCH(M$1,'Tax_Share of Price'!$B$1:$AI$1,0)))</f>
        <v>0</v>
      </c>
      <c r="N7" s="35">
        <f>'Total Fuel Prices'!N84*(1-INDEX(Tax_share,MATCH('Total Fuel Prices'!$A$77,tax_fuel_labels,0),MATCH(N$1,'Tax_Share of Price'!$B$1:$AI$1,0)))</f>
        <v>0</v>
      </c>
      <c r="O7" s="35">
        <f>'Total Fuel Prices'!O84*(1-INDEX(Tax_share,MATCH('Total Fuel Prices'!$A$77,tax_fuel_labels,0),MATCH(O$1,'Tax_Share of Price'!$B$1:$AI$1,0)))</f>
        <v>0</v>
      </c>
      <c r="P7" s="35">
        <f>'Total Fuel Prices'!P84*(1-INDEX(Tax_share,MATCH('Total Fuel Prices'!$A$77,tax_fuel_labels,0),MATCH(P$1,'Tax_Share of Price'!$B$1:$AI$1,0)))</f>
        <v>0</v>
      </c>
      <c r="Q7" s="35">
        <f>'Total Fuel Prices'!Q84*(1-INDEX(Tax_share,MATCH('Total Fuel Prices'!$A$77,tax_fuel_labels,0),MATCH(Q$1,'Tax_Share of Price'!$B$1:$AI$1,0)))</f>
        <v>0</v>
      </c>
      <c r="R7" s="35">
        <f>'Total Fuel Prices'!R84*(1-INDEX(Tax_share,MATCH('Total Fuel Prices'!$A$77,tax_fuel_labels,0),MATCH(R$1,'Tax_Share of Price'!$B$1:$AI$1,0)))</f>
        <v>0</v>
      </c>
      <c r="S7" s="35">
        <f>'Total Fuel Prices'!S84*(1-INDEX(Tax_share,MATCH('Total Fuel Prices'!$A$77,tax_fuel_labels,0),MATCH(S$1,'Tax_Share of Price'!$B$1:$AI$1,0)))</f>
        <v>0</v>
      </c>
      <c r="T7" s="35">
        <f>'Total Fuel Prices'!T84*(1-INDEX(Tax_share,MATCH('Total Fuel Prices'!$A$77,tax_fuel_labels,0),MATCH(T$1,'Tax_Share of Price'!$B$1:$AI$1,0)))</f>
        <v>0</v>
      </c>
      <c r="U7" s="35">
        <f>'Total Fuel Prices'!U84*(1-INDEX(Tax_share,MATCH('Total Fuel Prices'!$A$77,tax_fuel_labels,0),MATCH(U$1,'Tax_Share of Price'!$B$1:$AI$1,0)))</f>
        <v>0</v>
      </c>
      <c r="V7" s="35">
        <f>'Total Fuel Prices'!V84*(1-INDEX(Tax_share,MATCH('Total Fuel Prices'!$A$77,tax_fuel_labels,0),MATCH(V$1,'Tax_Share of Price'!$B$1:$AI$1,0)))</f>
        <v>0</v>
      </c>
      <c r="W7" s="35">
        <f>'Total Fuel Prices'!W84*(1-INDEX(Tax_share,MATCH('Total Fuel Prices'!$A$77,tax_fuel_labels,0),MATCH(W$1,'Tax_Share of Price'!$B$1:$AI$1,0)))</f>
        <v>0</v>
      </c>
      <c r="X7" s="35">
        <f>'Total Fuel Prices'!X84*(1-INDEX(Tax_share,MATCH('Total Fuel Prices'!$A$77,tax_fuel_labels,0),MATCH(X$1,'Tax_Share of Price'!$B$1:$AI$1,0)))</f>
        <v>0</v>
      </c>
      <c r="Y7" s="35">
        <f>'Total Fuel Prices'!Y84*(1-INDEX(Tax_share,MATCH('Total Fuel Prices'!$A$77,tax_fuel_labels,0),MATCH(Y$1,'Tax_Share of Price'!$B$1:$AI$1,0)))</f>
        <v>0</v>
      </c>
      <c r="Z7" s="35">
        <f>'Total Fuel Prices'!Z84*(1-INDEX(Tax_share,MATCH('Total Fuel Prices'!$A$77,tax_fuel_labels,0),MATCH(Z$1,'Tax_Share of Price'!$B$1:$AI$1,0)))</f>
        <v>0</v>
      </c>
      <c r="AA7" s="35">
        <f>'Total Fuel Prices'!AA84*(1-INDEX(Tax_share,MATCH('Total Fuel Prices'!$A$77,tax_fuel_labels,0),MATCH(AA$1,'Tax_Share of Price'!$B$1:$AI$1,0)))</f>
        <v>0</v>
      </c>
      <c r="AB7" s="35">
        <f>'Total Fuel Prices'!AB84*(1-INDEX(Tax_share,MATCH('Total Fuel Prices'!$A$77,tax_fuel_labels,0),MATCH(AB$1,'Tax_Share of Price'!$B$1:$AI$1,0)))</f>
        <v>0</v>
      </c>
      <c r="AC7" s="35">
        <f>'Total Fuel Prices'!AC84*(1-INDEX(Tax_share,MATCH('Total Fuel Prices'!$A$77,tax_fuel_labels,0),MATCH(AC$1,'Tax_Share of Price'!$B$1:$AI$1,0)))</f>
        <v>0</v>
      </c>
      <c r="AD7" s="35">
        <f>'Total Fuel Prices'!AD84*(1-INDEX(Tax_share,MATCH('Total Fuel Prices'!$A$77,tax_fuel_labels,0),MATCH(AD$1,'Tax_Share of Price'!$B$1:$AI$1,0)))</f>
        <v>0</v>
      </c>
      <c r="AE7" s="35">
        <f>'Total Fuel Prices'!AE84*(1-INDEX(Tax_share,MATCH('Total Fuel Prices'!$A$77,tax_fuel_labels,0),MATCH(AE$1,'Tax_Share of Price'!$B$1:$AI$1,0)))</f>
        <v>0</v>
      </c>
      <c r="AF7" s="35">
        <f>'Total Fuel Prices'!AF84*(1-INDEX(Tax_share,MATCH('Total Fuel Prices'!$A$77,tax_fuel_labels,0),MATCH(AF$1,'Tax_Share of Price'!$B$1:$AI$1,0)))</f>
        <v>0</v>
      </c>
      <c r="AG7" s="35">
        <f>'Total Fuel Prices'!AG84*(1-INDEX(Tax_share,MATCH('Total Fuel Prices'!$A$77,tax_fuel_labels,0),MATCH(AG$1,'Tax_Share of Price'!$B$1:$AI$1,0)))</f>
        <v>0</v>
      </c>
      <c r="AH7" s="35">
        <f>'Total Fuel Prices'!AH84*(1-INDEX(Tax_share,MATCH('Total Fuel Prices'!$A$77,tax_fuel_labels,0),MATCH(AH$1,'Tax_Share of Price'!$B$1:$AI$1,0)))</f>
        <v>0</v>
      </c>
      <c r="AI7" s="35">
        <f>'Total Fuel Prices'!AI84*(1-INDEX(Tax_share,MATCH('Total Fuel Prices'!$A$77,tax_fuel_labels,0),MATCH(AI$1,'Tax_Share of Price'!$B$1:$AI$1,0)))</f>
        <v>0</v>
      </c>
      <c r="AJ7" s="9"/>
      <c r="AK7" s="9"/>
      <c r="AL7" s="11"/>
      <c r="AM7" s="11"/>
    </row>
    <row r="8" spans="1:39" x14ac:dyDescent="0.45">
      <c r="A8" s="2" t="s">
        <v>276</v>
      </c>
      <c r="B8" s="35">
        <f>'Total Fuel Prices'!B85*(1-INDEX(Tax_share,MATCH('Total Fuel Prices'!$A$77,tax_fuel_labels,0),MATCH(B$1,'Tax_Share of Price'!$B$1:$AI$1,0)))</f>
        <v>0</v>
      </c>
      <c r="C8" s="35">
        <f>'Total Fuel Prices'!C85*(1-INDEX(Tax_share,MATCH('Total Fuel Prices'!$A$77,tax_fuel_labels,0),MATCH(C$1,'Tax_Share of Price'!$B$1:$AI$1,0)))</f>
        <v>0</v>
      </c>
      <c r="D8" s="35">
        <f>'Total Fuel Prices'!D85*(1-INDEX(Tax_share,MATCH('Total Fuel Prices'!$A$77,tax_fuel_labels,0),MATCH(D$1,'Tax_Share of Price'!$B$1:$AI$1,0)))</f>
        <v>0</v>
      </c>
      <c r="E8" s="35">
        <f>'Total Fuel Prices'!E85*(1-INDEX(Tax_share,MATCH('Total Fuel Prices'!$A$77,tax_fuel_labels,0),MATCH(E$1,'Tax_Share of Price'!$B$1:$AI$1,0)))</f>
        <v>0</v>
      </c>
      <c r="F8" s="35">
        <f>'Total Fuel Prices'!F85*(1-INDEX(Tax_share,MATCH('Total Fuel Prices'!$A$77,tax_fuel_labels,0),MATCH(F$1,'Tax_Share of Price'!$B$1:$AI$1,0)))</f>
        <v>0</v>
      </c>
      <c r="G8" s="35">
        <f>'Total Fuel Prices'!G85*(1-INDEX(Tax_share,MATCH('Total Fuel Prices'!$A$77,tax_fuel_labels,0),MATCH(G$1,'Tax_Share of Price'!$B$1:$AI$1,0)))</f>
        <v>0</v>
      </c>
      <c r="H8" s="35">
        <f>'Total Fuel Prices'!H85*(1-INDEX(Tax_share,MATCH('Total Fuel Prices'!$A$77,tax_fuel_labels,0),MATCH(H$1,'Tax_Share of Price'!$B$1:$AI$1,0)))</f>
        <v>0</v>
      </c>
      <c r="I8" s="35">
        <f>'Total Fuel Prices'!I85*(1-INDEX(Tax_share,MATCH('Total Fuel Prices'!$A$77,tax_fuel_labels,0),MATCH(I$1,'Tax_Share of Price'!$B$1:$AI$1,0)))</f>
        <v>0</v>
      </c>
      <c r="J8" s="35">
        <f>'Total Fuel Prices'!J85*(1-INDEX(Tax_share,MATCH('Total Fuel Prices'!$A$77,tax_fuel_labels,0),MATCH(J$1,'Tax_Share of Price'!$B$1:$AI$1,0)))</f>
        <v>0</v>
      </c>
      <c r="K8" s="35">
        <f>'Total Fuel Prices'!K85*(1-INDEX(Tax_share,MATCH('Total Fuel Prices'!$A$77,tax_fuel_labels,0),MATCH(K$1,'Tax_Share of Price'!$B$1:$AI$1,0)))</f>
        <v>0</v>
      </c>
      <c r="L8" s="35">
        <f>'Total Fuel Prices'!L85*(1-INDEX(Tax_share,MATCH('Total Fuel Prices'!$A$77,tax_fuel_labels,0),MATCH(L$1,'Tax_Share of Price'!$B$1:$AI$1,0)))</f>
        <v>0</v>
      </c>
      <c r="M8" s="35">
        <f>'Total Fuel Prices'!M85*(1-INDEX(Tax_share,MATCH('Total Fuel Prices'!$A$77,tax_fuel_labels,0),MATCH(M$1,'Tax_Share of Price'!$B$1:$AI$1,0)))</f>
        <v>0</v>
      </c>
      <c r="N8" s="35">
        <f>'Total Fuel Prices'!N85*(1-INDEX(Tax_share,MATCH('Total Fuel Prices'!$A$77,tax_fuel_labels,0),MATCH(N$1,'Tax_Share of Price'!$B$1:$AI$1,0)))</f>
        <v>0</v>
      </c>
      <c r="O8" s="35">
        <f>'Total Fuel Prices'!O85*(1-INDEX(Tax_share,MATCH('Total Fuel Prices'!$A$77,tax_fuel_labels,0),MATCH(O$1,'Tax_Share of Price'!$B$1:$AI$1,0)))</f>
        <v>0</v>
      </c>
      <c r="P8" s="35">
        <f>'Total Fuel Prices'!P85*(1-INDEX(Tax_share,MATCH('Total Fuel Prices'!$A$77,tax_fuel_labels,0),MATCH(P$1,'Tax_Share of Price'!$B$1:$AI$1,0)))</f>
        <v>0</v>
      </c>
      <c r="Q8" s="35">
        <f>'Total Fuel Prices'!Q85*(1-INDEX(Tax_share,MATCH('Total Fuel Prices'!$A$77,tax_fuel_labels,0),MATCH(Q$1,'Tax_Share of Price'!$B$1:$AI$1,0)))</f>
        <v>0</v>
      </c>
      <c r="R8" s="35">
        <f>'Total Fuel Prices'!R85*(1-INDEX(Tax_share,MATCH('Total Fuel Prices'!$A$77,tax_fuel_labels,0),MATCH(R$1,'Tax_Share of Price'!$B$1:$AI$1,0)))</f>
        <v>0</v>
      </c>
      <c r="S8" s="35">
        <f>'Total Fuel Prices'!S85*(1-INDEX(Tax_share,MATCH('Total Fuel Prices'!$A$77,tax_fuel_labels,0),MATCH(S$1,'Tax_Share of Price'!$B$1:$AI$1,0)))</f>
        <v>0</v>
      </c>
      <c r="T8" s="35">
        <f>'Total Fuel Prices'!T85*(1-INDEX(Tax_share,MATCH('Total Fuel Prices'!$A$77,tax_fuel_labels,0),MATCH(T$1,'Tax_Share of Price'!$B$1:$AI$1,0)))</f>
        <v>0</v>
      </c>
      <c r="U8" s="35">
        <f>'Total Fuel Prices'!U85*(1-INDEX(Tax_share,MATCH('Total Fuel Prices'!$A$77,tax_fuel_labels,0),MATCH(U$1,'Tax_Share of Price'!$B$1:$AI$1,0)))</f>
        <v>0</v>
      </c>
      <c r="V8" s="35">
        <f>'Total Fuel Prices'!V85*(1-INDEX(Tax_share,MATCH('Total Fuel Prices'!$A$77,tax_fuel_labels,0),MATCH(V$1,'Tax_Share of Price'!$B$1:$AI$1,0)))</f>
        <v>0</v>
      </c>
      <c r="W8" s="35">
        <f>'Total Fuel Prices'!W85*(1-INDEX(Tax_share,MATCH('Total Fuel Prices'!$A$77,tax_fuel_labels,0),MATCH(W$1,'Tax_Share of Price'!$B$1:$AI$1,0)))</f>
        <v>0</v>
      </c>
      <c r="X8" s="35">
        <f>'Total Fuel Prices'!X85*(1-INDEX(Tax_share,MATCH('Total Fuel Prices'!$A$77,tax_fuel_labels,0),MATCH(X$1,'Tax_Share of Price'!$B$1:$AI$1,0)))</f>
        <v>0</v>
      </c>
      <c r="Y8" s="35">
        <f>'Total Fuel Prices'!Y85*(1-INDEX(Tax_share,MATCH('Total Fuel Prices'!$A$77,tax_fuel_labels,0),MATCH(Y$1,'Tax_Share of Price'!$B$1:$AI$1,0)))</f>
        <v>0</v>
      </c>
      <c r="Z8" s="35">
        <f>'Total Fuel Prices'!Z85*(1-INDEX(Tax_share,MATCH('Total Fuel Prices'!$A$77,tax_fuel_labels,0),MATCH(Z$1,'Tax_Share of Price'!$B$1:$AI$1,0)))</f>
        <v>0</v>
      </c>
      <c r="AA8" s="35">
        <f>'Total Fuel Prices'!AA85*(1-INDEX(Tax_share,MATCH('Total Fuel Prices'!$A$77,tax_fuel_labels,0),MATCH(AA$1,'Tax_Share of Price'!$B$1:$AI$1,0)))</f>
        <v>0</v>
      </c>
      <c r="AB8" s="35">
        <f>'Total Fuel Prices'!AB85*(1-INDEX(Tax_share,MATCH('Total Fuel Prices'!$A$77,tax_fuel_labels,0),MATCH(AB$1,'Tax_Share of Price'!$B$1:$AI$1,0)))</f>
        <v>0</v>
      </c>
      <c r="AC8" s="35">
        <f>'Total Fuel Prices'!AC85*(1-INDEX(Tax_share,MATCH('Total Fuel Prices'!$A$77,tax_fuel_labels,0),MATCH(AC$1,'Tax_Share of Price'!$B$1:$AI$1,0)))</f>
        <v>0</v>
      </c>
      <c r="AD8" s="35">
        <f>'Total Fuel Prices'!AD85*(1-INDEX(Tax_share,MATCH('Total Fuel Prices'!$A$77,tax_fuel_labels,0),MATCH(AD$1,'Tax_Share of Price'!$B$1:$AI$1,0)))</f>
        <v>0</v>
      </c>
      <c r="AE8" s="35">
        <f>'Total Fuel Prices'!AE85*(1-INDEX(Tax_share,MATCH('Total Fuel Prices'!$A$77,tax_fuel_labels,0),MATCH(AE$1,'Tax_Share of Price'!$B$1:$AI$1,0)))</f>
        <v>0</v>
      </c>
      <c r="AF8" s="35">
        <f>'Total Fuel Prices'!AF85*(1-INDEX(Tax_share,MATCH('Total Fuel Prices'!$A$77,tax_fuel_labels,0),MATCH(AF$1,'Tax_Share of Price'!$B$1:$AI$1,0)))</f>
        <v>0</v>
      </c>
      <c r="AG8" s="35">
        <f>'Total Fuel Prices'!AG85*(1-INDEX(Tax_share,MATCH('Total Fuel Prices'!$A$77,tax_fuel_labels,0),MATCH(AG$1,'Tax_Share of Price'!$B$1:$AI$1,0)))</f>
        <v>0</v>
      </c>
      <c r="AH8" s="35">
        <f>'Total Fuel Prices'!AH85*(1-INDEX(Tax_share,MATCH('Total Fuel Prices'!$A$77,tax_fuel_labels,0),MATCH(AH$1,'Tax_Share of Price'!$B$1:$AI$1,0)))</f>
        <v>0</v>
      </c>
      <c r="AI8" s="35">
        <f>'Total Fuel Prices'!AI85*(1-INDEX(Tax_share,MATCH('Total Fuel Prices'!$A$77,tax_fuel_labels,0),MATCH(AI$1,'Tax_Share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45">
      <c r="A9" s="38" t="s">
        <v>277</v>
      </c>
      <c r="B9" s="35">
        <f>'Total Fuel Prices'!B86*(1-INDEX(Tax_share,MATCH('Total Fuel Prices'!$A$77,tax_fuel_labels,0),MATCH(B$1,'Tax_Share of Price'!$B$1:$AI$1,0)))</f>
        <v>3.0612609308992231E-6</v>
      </c>
      <c r="C9" s="35">
        <f>'Total Fuel Prices'!C86*(1-INDEX(Tax_share,MATCH('Total Fuel Prices'!$A$77,tax_fuel_labels,0),MATCH(C$1,'Tax_Share of Price'!$B$1:$AI$1,0)))</f>
        <v>3.0612609308992231E-6</v>
      </c>
      <c r="D9" s="35">
        <f>'Total Fuel Prices'!D86*(1-INDEX(Tax_share,MATCH('Total Fuel Prices'!$A$77,tax_fuel_labels,0),MATCH(D$1,'Tax_Share of Price'!$B$1:$AI$1,0)))</f>
        <v>3.0612609308992231E-6</v>
      </c>
      <c r="E9" s="35">
        <f>'Total Fuel Prices'!E86*(1-INDEX(Tax_share,MATCH('Total Fuel Prices'!$A$77,tax_fuel_labels,0),MATCH(E$1,'Tax_Share of Price'!$B$1:$AI$1,0)))</f>
        <v>3.0612609308992231E-6</v>
      </c>
      <c r="F9" s="35">
        <f>'Total Fuel Prices'!F86*(1-INDEX(Tax_share,MATCH('Total Fuel Prices'!$A$77,tax_fuel_labels,0),MATCH(F$1,'Tax_Share of Price'!$B$1:$AI$1,0)))</f>
        <v>3.0612609308992231E-6</v>
      </c>
      <c r="G9" s="35">
        <f>'Total Fuel Prices'!G86*(1-INDEX(Tax_share,MATCH('Total Fuel Prices'!$A$77,tax_fuel_labels,0),MATCH(G$1,'Tax_Share of Price'!$B$1:$AI$1,0)))</f>
        <v>3.0612609308992231E-6</v>
      </c>
      <c r="H9" s="35">
        <f>'Total Fuel Prices'!H86*(1-INDEX(Tax_share,MATCH('Total Fuel Prices'!$A$77,tax_fuel_labels,0),MATCH(H$1,'Tax_Share of Price'!$B$1:$AI$1,0)))</f>
        <v>3.0612609308992231E-6</v>
      </c>
      <c r="I9" s="35">
        <f>'Total Fuel Prices'!I86*(1-INDEX(Tax_share,MATCH('Total Fuel Prices'!$A$77,tax_fuel_labels,0),MATCH(I$1,'Tax_Share of Price'!$B$1:$AI$1,0)))</f>
        <v>3.0612609308992231E-6</v>
      </c>
      <c r="J9" s="35">
        <f>'Total Fuel Prices'!J86*(1-INDEX(Tax_share,MATCH('Total Fuel Prices'!$A$77,tax_fuel_labels,0),MATCH(J$1,'Tax_Share of Price'!$B$1:$AI$1,0)))</f>
        <v>3.0612609308992231E-6</v>
      </c>
      <c r="K9" s="35">
        <f>'Total Fuel Prices'!K86*(1-INDEX(Tax_share,MATCH('Total Fuel Prices'!$A$77,tax_fuel_labels,0),MATCH(K$1,'Tax_Share of Price'!$B$1:$AI$1,0)))</f>
        <v>3.0612609308992231E-6</v>
      </c>
      <c r="L9" s="35">
        <f>'Total Fuel Prices'!L86*(1-INDEX(Tax_share,MATCH('Total Fuel Prices'!$A$77,tax_fuel_labels,0),MATCH(L$1,'Tax_Share of Price'!$B$1:$AI$1,0)))</f>
        <v>3.0612609308992231E-6</v>
      </c>
      <c r="M9" s="35">
        <f>'Total Fuel Prices'!M86*(1-INDEX(Tax_share,MATCH('Total Fuel Prices'!$A$77,tax_fuel_labels,0),MATCH(M$1,'Tax_Share of Price'!$B$1:$AI$1,0)))</f>
        <v>3.0612609308992231E-6</v>
      </c>
      <c r="N9" s="35">
        <f>'Total Fuel Prices'!N86*(1-INDEX(Tax_share,MATCH('Total Fuel Prices'!$A$77,tax_fuel_labels,0),MATCH(N$1,'Tax_Share of Price'!$B$1:$AI$1,0)))</f>
        <v>3.0612609308992231E-6</v>
      </c>
      <c r="O9" s="35">
        <f>'Total Fuel Prices'!O86*(1-INDEX(Tax_share,MATCH('Total Fuel Prices'!$A$77,tax_fuel_labels,0),MATCH(O$1,'Tax_Share of Price'!$B$1:$AI$1,0)))</f>
        <v>3.0612609308992231E-6</v>
      </c>
      <c r="P9" s="35">
        <f>'Total Fuel Prices'!P86*(1-INDEX(Tax_share,MATCH('Total Fuel Prices'!$A$77,tax_fuel_labels,0),MATCH(P$1,'Tax_Share of Price'!$B$1:$AI$1,0)))</f>
        <v>3.0612609308992231E-6</v>
      </c>
      <c r="Q9" s="35">
        <f>'Total Fuel Prices'!Q86*(1-INDEX(Tax_share,MATCH('Total Fuel Prices'!$A$77,tax_fuel_labels,0),MATCH(Q$1,'Tax_Share of Price'!$B$1:$AI$1,0)))</f>
        <v>3.0612609308992231E-6</v>
      </c>
      <c r="R9" s="35">
        <f>'Total Fuel Prices'!R86*(1-INDEX(Tax_share,MATCH('Total Fuel Prices'!$A$77,tax_fuel_labels,0),MATCH(R$1,'Tax_Share of Price'!$B$1:$AI$1,0)))</f>
        <v>3.0612609308992231E-6</v>
      </c>
      <c r="S9" s="35">
        <f>'Total Fuel Prices'!S86*(1-INDEX(Tax_share,MATCH('Total Fuel Prices'!$A$77,tax_fuel_labels,0),MATCH(S$1,'Tax_Share of Price'!$B$1:$AI$1,0)))</f>
        <v>3.0612609308992231E-6</v>
      </c>
      <c r="T9" s="35">
        <f>'Total Fuel Prices'!T86*(1-INDEX(Tax_share,MATCH('Total Fuel Prices'!$A$77,tax_fuel_labels,0),MATCH(T$1,'Tax_Share of Price'!$B$1:$AI$1,0)))</f>
        <v>3.0612609308992231E-6</v>
      </c>
      <c r="U9" s="35">
        <f>'Total Fuel Prices'!U86*(1-INDEX(Tax_share,MATCH('Total Fuel Prices'!$A$77,tax_fuel_labels,0),MATCH(U$1,'Tax_Share of Price'!$B$1:$AI$1,0)))</f>
        <v>3.0612609308992231E-6</v>
      </c>
      <c r="V9" s="35">
        <f>'Total Fuel Prices'!V86*(1-INDEX(Tax_share,MATCH('Total Fuel Prices'!$A$77,tax_fuel_labels,0),MATCH(V$1,'Tax_Share of Price'!$B$1:$AI$1,0)))</f>
        <v>3.0612609308992231E-6</v>
      </c>
      <c r="W9" s="35">
        <f>'Total Fuel Prices'!W86*(1-INDEX(Tax_share,MATCH('Total Fuel Prices'!$A$77,tax_fuel_labels,0),MATCH(W$1,'Tax_Share of Price'!$B$1:$AI$1,0)))</f>
        <v>3.0612609308992231E-6</v>
      </c>
      <c r="X9" s="35">
        <f>'Total Fuel Prices'!X86*(1-INDEX(Tax_share,MATCH('Total Fuel Prices'!$A$77,tax_fuel_labels,0),MATCH(X$1,'Tax_Share of Price'!$B$1:$AI$1,0)))</f>
        <v>3.0612609308992231E-6</v>
      </c>
      <c r="Y9" s="35">
        <f>'Total Fuel Prices'!Y86*(1-INDEX(Tax_share,MATCH('Total Fuel Prices'!$A$77,tax_fuel_labels,0),MATCH(Y$1,'Tax_Share of Price'!$B$1:$AI$1,0)))</f>
        <v>3.0612609308992231E-6</v>
      </c>
      <c r="Z9" s="35">
        <f>'Total Fuel Prices'!Z86*(1-INDEX(Tax_share,MATCH('Total Fuel Prices'!$A$77,tax_fuel_labels,0),MATCH(Z$1,'Tax_Share of Price'!$B$1:$AI$1,0)))</f>
        <v>3.0612609308992231E-6</v>
      </c>
      <c r="AA9" s="35">
        <f>'Total Fuel Prices'!AA86*(1-INDEX(Tax_share,MATCH('Total Fuel Prices'!$A$77,tax_fuel_labels,0),MATCH(AA$1,'Tax_Share of Price'!$B$1:$AI$1,0)))</f>
        <v>3.0612609308992231E-6</v>
      </c>
      <c r="AB9" s="35">
        <f>'Total Fuel Prices'!AB86*(1-INDEX(Tax_share,MATCH('Total Fuel Prices'!$A$77,tax_fuel_labels,0),MATCH(AB$1,'Tax_Share of Price'!$B$1:$AI$1,0)))</f>
        <v>3.0612609308992231E-6</v>
      </c>
      <c r="AC9" s="35">
        <f>'Total Fuel Prices'!AC86*(1-INDEX(Tax_share,MATCH('Total Fuel Prices'!$A$77,tax_fuel_labels,0),MATCH(AC$1,'Tax_Share of Price'!$B$1:$AI$1,0)))</f>
        <v>3.0612609308992231E-6</v>
      </c>
      <c r="AD9" s="35">
        <f>'Total Fuel Prices'!AD86*(1-INDEX(Tax_share,MATCH('Total Fuel Prices'!$A$77,tax_fuel_labels,0),MATCH(AD$1,'Tax_Share of Price'!$B$1:$AI$1,0)))</f>
        <v>3.0612609308992231E-6</v>
      </c>
      <c r="AE9" s="35">
        <f>'Total Fuel Prices'!AE86*(1-INDEX(Tax_share,MATCH('Total Fuel Prices'!$A$77,tax_fuel_labels,0),MATCH(AE$1,'Tax_Share of Price'!$B$1:$AI$1,0)))</f>
        <v>3.0612609308992231E-6</v>
      </c>
      <c r="AF9" s="35">
        <f>'Total Fuel Prices'!AF86*(1-INDEX(Tax_share,MATCH('Total Fuel Prices'!$A$77,tax_fuel_labels,0),MATCH(AF$1,'Tax_Share of Price'!$B$1:$AI$1,0)))</f>
        <v>3.0612609308992231E-6</v>
      </c>
      <c r="AG9" s="35">
        <f>'Total Fuel Prices'!AG86*(1-INDEX(Tax_share,MATCH('Total Fuel Prices'!$A$77,tax_fuel_labels,0),MATCH(AG$1,'Tax_Share of Price'!$B$1:$AI$1,0)))</f>
        <v>3.0612609308992231E-6</v>
      </c>
      <c r="AH9" s="35">
        <f>'Total Fuel Prices'!AH86*(1-INDEX(Tax_share,MATCH('Total Fuel Prices'!$A$77,tax_fuel_labels,0),MATCH(AH$1,'Tax_Share of Price'!$B$1:$AI$1,0)))</f>
        <v>3.0612609308992231E-6</v>
      </c>
      <c r="AI9" s="35">
        <f>'Total Fuel Prices'!AI86*(1-INDEX(Tax_share,MATCH('Total Fuel Prices'!$A$77,tax_fuel_labels,0),MATCH(AI$1,'Tax_Share of Price'!$B$1:$AI$1,0)))</f>
        <v>3.0612609308992231E-6</v>
      </c>
      <c r="AJ9" s="39"/>
      <c r="AK9" s="39"/>
    </row>
    <row r="12" spans="1:39" x14ac:dyDescent="0.45">
      <c r="B12" s="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6.2656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Prices'!B89*(1-INDEX(Tax_share,MATCH('Total Fuel Prices'!$A$87,tax_fuel_labels,0),MATCH(B$1,'Tax_Share of Price'!$B$1:$AI$1,0)))</f>
        <v>1.675065638823574E-5</v>
      </c>
      <c r="C2" s="35">
        <f>'Total Fuel Prices'!C89*(1-INDEX(Tax_share,MATCH('Total Fuel Prices'!$A$87,tax_fuel_labels,0),MATCH(C$1,'Tax_Share of Price'!$B$1:$AI$1,0)))</f>
        <v>1.675065638823574E-5</v>
      </c>
      <c r="D2" s="35">
        <f>'Total Fuel Prices'!D89*(1-INDEX(Tax_share,MATCH('Total Fuel Prices'!$A$87,tax_fuel_labels,0),MATCH(D$1,'Tax_Share of Price'!$B$1:$AI$1,0)))</f>
        <v>1.6918544516044941E-5</v>
      </c>
      <c r="E2" s="35">
        <f>'Total Fuel Prices'!E89*(1-INDEX(Tax_share,MATCH('Total Fuel Prices'!$A$87,tax_fuel_labels,0),MATCH(E$1,'Tax_Share of Price'!$B$1:$AI$1,0)))</f>
        <v>1.675065638823574E-5</v>
      </c>
      <c r="F2" s="35">
        <f>'Total Fuel Prices'!F89*(1-INDEX(Tax_share,MATCH('Total Fuel Prices'!$A$87,tax_fuel_labels,0),MATCH(F$1,'Tax_Share of Price'!$B$1:$AI$1,0)))</f>
        <v>1.6773550223846083E-5</v>
      </c>
      <c r="G2" s="35">
        <f>'Total Fuel Prices'!G89*(1-INDEX(Tax_share,MATCH('Total Fuel Prices'!$A$87,tax_fuel_labels,0),MATCH(G$1,'Tax_Share of Price'!$B$1:$AI$1,0)))</f>
        <v>1.6773550223846083E-5</v>
      </c>
      <c r="H2" s="35">
        <f>'Total Fuel Prices'!H89*(1-INDEX(Tax_share,MATCH('Total Fuel Prices'!$A$87,tax_fuel_labels,0),MATCH(H$1,'Tax_Share of Price'!$B$1:$AI$1,0)))</f>
        <v>1.6704868717015052E-5</v>
      </c>
      <c r="I2" s="35">
        <f>'Total Fuel Prices'!I89*(1-INDEX(Tax_share,MATCH('Total Fuel Prices'!$A$87,tax_fuel_labels,0),MATCH(I$1,'Tax_Share of Price'!$B$1:$AI$1,0)))</f>
        <v>1.6483561639448383E-5</v>
      </c>
      <c r="J2" s="35">
        <f>'Total Fuel Prices'!J89*(1-INDEX(Tax_share,MATCH('Total Fuel Prices'!$A$87,tax_fuel_labels,0),MATCH(J$1,'Tax_Share of Price'!$B$1:$AI$1,0)))</f>
        <v>1.6674343602867926E-5</v>
      </c>
      <c r="K2" s="35">
        <f>'Total Fuel Prices'!K89*(1-INDEX(Tax_share,MATCH('Total Fuel Prices'!$A$87,tax_fuel_labels,0),MATCH(K$1,'Tax_Share of Price'!$B$1:$AI$1,0)))</f>
        <v>1.6811706616529997E-5</v>
      </c>
      <c r="L2" s="35">
        <f>'Total Fuel Prices'!L89*(1-INDEX(Tax_share,MATCH('Total Fuel Prices'!$A$87,tax_fuel_labels,0),MATCH(L$1,'Tax_Share of Price'!$B$1:$AI$1,0)))</f>
        <v>1.7017751137023101E-5</v>
      </c>
      <c r="M2" s="35">
        <f>'Total Fuel Prices'!M89*(1-INDEX(Tax_share,MATCH('Total Fuel Prices'!$A$87,tax_fuel_labels,0),MATCH(M$1,'Tax_Share of Price'!$B$1:$AI$1,0)))</f>
        <v>1.7101695200927696E-5</v>
      </c>
      <c r="N2" s="35">
        <f>'Total Fuel Prices'!N89*(1-INDEX(Tax_share,MATCH('Total Fuel Prices'!$A$87,tax_fuel_labels,0),MATCH(N$1,'Tax_Share of Price'!$B$1:$AI$1,0)))</f>
        <v>1.733063355703115E-5</v>
      </c>
      <c r="O2" s="35">
        <f>'Total Fuel Prices'!O89*(1-INDEX(Tax_share,MATCH('Total Fuel Prices'!$A$87,tax_fuel_labels,0),MATCH(O$1,'Tax_Share of Price'!$B$1:$AI$1,0)))</f>
        <v>1.7864823054605864E-5</v>
      </c>
      <c r="P2" s="35">
        <f>'Total Fuel Prices'!P89*(1-INDEX(Tax_share,MATCH('Total Fuel Prices'!$A$87,tax_fuel_labels,0),MATCH(P$1,'Tax_Share of Price'!$B$1:$AI$1,0)))</f>
        <v>1.7986923511194367E-5</v>
      </c>
      <c r="Q2" s="35">
        <f>'Total Fuel Prices'!Q89*(1-INDEX(Tax_share,MATCH('Total Fuel Prices'!$A$87,tax_fuel_labels,0),MATCH(Q$1,'Tax_Share of Price'!$B$1:$AI$1,0)))</f>
        <v>1.8147180360466787E-5</v>
      </c>
      <c r="R2" s="35">
        <f>'Total Fuel Prices'!R89*(1-INDEX(Tax_share,MATCH('Total Fuel Prices'!$A$87,tax_fuel_labels,0),MATCH(R$1,'Tax_Share of Price'!$B$1:$AI$1,0)))</f>
        <v>1.8467694059011613E-5</v>
      </c>
      <c r="S2" s="35">
        <f>'Total Fuel Prices'!S89*(1-INDEX(Tax_share,MATCH('Total Fuel Prices'!$A$87,tax_fuel_labels,0),MATCH(S$1,'Tax_Share of Price'!$B$1:$AI$1,0)))</f>
        <v>1.8765313921946097E-5</v>
      </c>
      <c r="T2" s="35">
        <f>'Total Fuel Prices'!T89*(1-INDEX(Tax_share,MATCH('Total Fuel Prices'!$A$87,tax_fuel_labels,0),MATCH(T$1,'Tax_Share of Price'!$B$1:$AI$1,0)))</f>
        <v>1.896372716390242E-5</v>
      </c>
      <c r="U2" s="35">
        <f>'Total Fuel Prices'!U89*(1-INDEX(Tax_share,MATCH('Total Fuel Prices'!$A$87,tax_fuel_labels,0),MATCH(U$1,'Tax_Share of Price'!$B$1:$AI$1,0)))</f>
        <v>1.9192665520005874E-5</v>
      </c>
      <c r="V2" s="35">
        <f>'Total Fuel Prices'!V89*(1-INDEX(Tax_share,MATCH('Total Fuel Prices'!$A$87,tax_fuel_labels,0),MATCH(V$1,'Tax_Share of Price'!$B$1:$AI$1,0)))</f>
        <v>1.9246084469763342E-5</v>
      </c>
      <c r="W2" s="35">
        <f>'Total Fuel Prices'!W89*(1-INDEX(Tax_share,MATCH('Total Fuel Prices'!$A$87,tax_fuel_labels,0),MATCH(W$1,'Tax_Share of Price'!$B$1:$AI$1,0)))</f>
        <v>1.9459760268793228E-5</v>
      </c>
      <c r="X2" s="35">
        <f>'Total Fuel Prices'!X89*(1-INDEX(Tax_share,MATCH('Total Fuel Prices'!$A$87,tax_fuel_labels,0),MATCH(X$1,'Tax_Share of Price'!$B$1:$AI$1,0)))</f>
        <v>1.9719223739043804E-5</v>
      </c>
      <c r="Y2" s="35">
        <f>'Total Fuel Prices'!Y89*(1-INDEX(Tax_share,MATCH('Total Fuel Prices'!$A$87,tax_fuel_labels,0),MATCH(Y$1,'Tax_Share of Price'!$B$1:$AI$1,0)))</f>
        <v>1.9787905245874845E-5</v>
      </c>
      <c r="Z2" s="35">
        <f>'Total Fuel Prices'!Z89*(1-INDEX(Tax_share,MATCH('Total Fuel Prices'!$A$87,tax_fuel_labels,0),MATCH(Z$1,'Tax_Share of Price'!$B$1:$AI$1,0)))</f>
        <v>1.9932899538073693E-5</v>
      </c>
      <c r="AA2" s="35">
        <f>'Total Fuel Prices'!AA89*(1-INDEX(Tax_share,MATCH('Total Fuel Prices'!$A$87,tax_fuel_labels,0),MATCH(AA$1,'Tax_Share of Price'!$B$1:$AI$1,0)))</f>
        <v>2.0238150679544957E-5</v>
      </c>
      <c r="AB2" s="35">
        <f>'Total Fuel Prices'!AB89*(1-INDEX(Tax_share,MATCH('Total Fuel Prices'!$A$87,tax_fuel_labels,0),MATCH(AB$1,'Tax_Share of Price'!$B$1:$AI$1,0)))</f>
        <v>2.0406038807354154E-5</v>
      </c>
      <c r="AC2" s="35">
        <f>'Total Fuel Prices'!AC89*(1-INDEX(Tax_share,MATCH('Total Fuel Prices'!$A$87,tax_fuel_labels,0),MATCH(AC$1,'Tax_Share of Price'!$B$1:$AI$1,0)))</f>
        <v>2.0566295656626567E-5</v>
      </c>
      <c r="AD2" s="35">
        <f>'Total Fuel Prices'!AD89*(1-INDEX(Tax_share,MATCH('Total Fuel Prices'!$A$87,tax_fuel_labels,0),MATCH(AD$1,'Tax_Share of Price'!$B$1:$AI$1,0)))</f>
        <v>2.0825759126877147E-5</v>
      </c>
      <c r="AE2" s="35">
        <f>'Total Fuel Prices'!AE89*(1-INDEX(Tax_share,MATCH('Total Fuel Prices'!$A$87,tax_fuel_labels,0),MATCH(AE$1,'Tax_Share of Price'!$B$1:$AI$1,0)))</f>
        <v>2.0894440633708181E-5</v>
      </c>
      <c r="AF2" s="35">
        <f>'Total Fuel Prices'!AF89*(1-INDEX(Tax_share,MATCH('Total Fuel Prices'!$A$87,tax_fuel_labels,0),MATCH(AF$1,'Tax_Share of Price'!$B$1:$AI$1,0)))</f>
        <v>2.1253110724936921E-5</v>
      </c>
      <c r="AG2" s="35">
        <f>'Total Fuel Prices'!AG89*(1-INDEX(Tax_share,MATCH('Total Fuel Prices'!$A$87,tax_fuel_labels,0),MATCH(AG$1,'Tax_Share of Price'!$B$1:$AI$1,0)))</f>
        <v>2.1504942916650717E-5</v>
      </c>
      <c r="AH2" s="35">
        <f>'Total Fuel Prices'!AH89*(1-INDEX(Tax_share,MATCH('Total Fuel Prices'!$A$87,tax_fuel_labels,0),MATCH(AH$1,'Tax_Share of Price'!$B$1:$AI$1,0)))</f>
        <v>2.1688093601533476E-5</v>
      </c>
      <c r="AI2" s="35">
        <f>'Total Fuel Prices'!AI89*(1-INDEX(Tax_share,MATCH('Total Fuel Prices'!$A$87,tax_fuel_labels,0),MATCH(AI$1,'Tax_Share of Price'!$B$1:$AI$1,0)))</f>
        <v>2.1848350450805885E-5</v>
      </c>
      <c r="AJ2" s="4"/>
      <c r="AK2" s="4"/>
    </row>
    <row r="3" spans="1:37" x14ac:dyDescent="0.45">
      <c r="A3" s="2" t="s">
        <v>271</v>
      </c>
      <c r="B3" s="35">
        <f>'Total Fuel Prices'!B90*(1-INDEX(Tax_share,MATCH('Total Fuel Prices'!$A$87,tax_fuel_labels,0),MATCH(B$1,'Tax_Share of Price'!$B$1:$AI$1,0)))</f>
        <v>0</v>
      </c>
      <c r="C3" s="35">
        <f>'Total Fuel Prices'!C90*(1-INDEX(Tax_share,MATCH('Total Fuel Prices'!$A$87,tax_fuel_labels,0),MATCH(C$1,'Tax_Share of Price'!$B$1:$AI$1,0)))</f>
        <v>0</v>
      </c>
      <c r="D3" s="35">
        <f>'Total Fuel Prices'!D90*(1-INDEX(Tax_share,MATCH('Total Fuel Prices'!$A$87,tax_fuel_labels,0),MATCH(D$1,'Tax_Share of Price'!$B$1:$AI$1,0)))</f>
        <v>0</v>
      </c>
      <c r="E3" s="35">
        <f>'Total Fuel Prices'!E90*(1-INDEX(Tax_share,MATCH('Total Fuel Prices'!$A$87,tax_fuel_labels,0),MATCH(E$1,'Tax_Share of Price'!$B$1:$AI$1,0)))</f>
        <v>0</v>
      </c>
      <c r="F3" s="35">
        <f>'Total Fuel Prices'!F90*(1-INDEX(Tax_share,MATCH('Total Fuel Prices'!$A$87,tax_fuel_labels,0),MATCH(F$1,'Tax_Share of Price'!$B$1:$AI$1,0)))</f>
        <v>0</v>
      </c>
      <c r="G3" s="35">
        <f>'Total Fuel Prices'!G90*(1-INDEX(Tax_share,MATCH('Total Fuel Prices'!$A$87,tax_fuel_labels,0),MATCH(G$1,'Tax_Share of Price'!$B$1:$AI$1,0)))</f>
        <v>0</v>
      </c>
      <c r="H3" s="35">
        <f>'Total Fuel Prices'!H90*(1-INDEX(Tax_share,MATCH('Total Fuel Prices'!$A$87,tax_fuel_labels,0),MATCH(H$1,'Tax_Share of Price'!$B$1:$AI$1,0)))</f>
        <v>0</v>
      </c>
      <c r="I3" s="35">
        <f>'Total Fuel Prices'!I90*(1-INDEX(Tax_share,MATCH('Total Fuel Prices'!$A$87,tax_fuel_labels,0),MATCH(I$1,'Tax_Share of Price'!$B$1:$AI$1,0)))</f>
        <v>0</v>
      </c>
      <c r="J3" s="35">
        <f>'Total Fuel Prices'!J90*(1-INDEX(Tax_share,MATCH('Total Fuel Prices'!$A$87,tax_fuel_labels,0),MATCH(J$1,'Tax_Share of Price'!$B$1:$AI$1,0)))</f>
        <v>0</v>
      </c>
      <c r="K3" s="35">
        <f>'Total Fuel Prices'!K90*(1-INDEX(Tax_share,MATCH('Total Fuel Prices'!$A$87,tax_fuel_labels,0),MATCH(K$1,'Tax_Share of Price'!$B$1:$AI$1,0)))</f>
        <v>0</v>
      </c>
      <c r="L3" s="35">
        <f>'Total Fuel Prices'!L90*(1-INDEX(Tax_share,MATCH('Total Fuel Prices'!$A$87,tax_fuel_labels,0),MATCH(L$1,'Tax_Share of Price'!$B$1:$AI$1,0)))</f>
        <v>0</v>
      </c>
      <c r="M3" s="35">
        <f>'Total Fuel Prices'!M90*(1-INDEX(Tax_share,MATCH('Total Fuel Prices'!$A$87,tax_fuel_labels,0),MATCH(M$1,'Tax_Share of Price'!$B$1:$AI$1,0)))</f>
        <v>0</v>
      </c>
      <c r="N3" s="35">
        <f>'Total Fuel Prices'!N90*(1-INDEX(Tax_share,MATCH('Total Fuel Prices'!$A$87,tax_fuel_labels,0),MATCH(N$1,'Tax_Share of Price'!$B$1:$AI$1,0)))</f>
        <v>0</v>
      </c>
      <c r="O3" s="35">
        <f>'Total Fuel Prices'!O90*(1-INDEX(Tax_share,MATCH('Total Fuel Prices'!$A$87,tax_fuel_labels,0),MATCH(O$1,'Tax_Share of Price'!$B$1:$AI$1,0)))</f>
        <v>0</v>
      </c>
      <c r="P3" s="35">
        <f>'Total Fuel Prices'!P90*(1-INDEX(Tax_share,MATCH('Total Fuel Prices'!$A$87,tax_fuel_labels,0),MATCH(P$1,'Tax_Share of Price'!$B$1:$AI$1,0)))</f>
        <v>0</v>
      </c>
      <c r="Q3" s="35">
        <f>'Total Fuel Prices'!Q90*(1-INDEX(Tax_share,MATCH('Total Fuel Prices'!$A$87,tax_fuel_labels,0),MATCH(Q$1,'Tax_Share of Price'!$B$1:$AI$1,0)))</f>
        <v>0</v>
      </c>
      <c r="R3" s="35">
        <f>'Total Fuel Prices'!R90*(1-INDEX(Tax_share,MATCH('Total Fuel Prices'!$A$87,tax_fuel_labels,0),MATCH(R$1,'Tax_Share of Price'!$B$1:$AI$1,0)))</f>
        <v>0</v>
      </c>
      <c r="S3" s="35">
        <f>'Total Fuel Prices'!S90*(1-INDEX(Tax_share,MATCH('Total Fuel Prices'!$A$87,tax_fuel_labels,0),MATCH(S$1,'Tax_Share of Price'!$B$1:$AI$1,0)))</f>
        <v>0</v>
      </c>
      <c r="T3" s="35">
        <f>'Total Fuel Prices'!T90*(1-INDEX(Tax_share,MATCH('Total Fuel Prices'!$A$87,tax_fuel_labels,0),MATCH(T$1,'Tax_Share of Price'!$B$1:$AI$1,0)))</f>
        <v>0</v>
      </c>
      <c r="U3" s="35">
        <f>'Total Fuel Prices'!U90*(1-INDEX(Tax_share,MATCH('Total Fuel Prices'!$A$87,tax_fuel_labels,0),MATCH(U$1,'Tax_Share of Price'!$B$1:$AI$1,0)))</f>
        <v>0</v>
      </c>
      <c r="V3" s="35">
        <f>'Total Fuel Prices'!V90*(1-INDEX(Tax_share,MATCH('Total Fuel Prices'!$A$87,tax_fuel_labels,0),MATCH(V$1,'Tax_Share of Price'!$B$1:$AI$1,0)))</f>
        <v>0</v>
      </c>
      <c r="W3" s="35">
        <f>'Total Fuel Prices'!W90*(1-INDEX(Tax_share,MATCH('Total Fuel Prices'!$A$87,tax_fuel_labels,0),MATCH(W$1,'Tax_Share of Price'!$B$1:$AI$1,0)))</f>
        <v>0</v>
      </c>
      <c r="X3" s="35">
        <f>'Total Fuel Prices'!X90*(1-INDEX(Tax_share,MATCH('Total Fuel Prices'!$A$87,tax_fuel_labels,0),MATCH(X$1,'Tax_Share of Price'!$B$1:$AI$1,0)))</f>
        <v>0</v>
      </c>
      <c r="Y3" s="35">
        <f>'Total Fuel Prices'!Y90*(1-INDEX(Tax_share,MATCH('Total Fuel Prices'!$A$87,tax_fuel_labels,0),MATCH(Y$1,'Tax_Share of Price'!$B$1:$AI$1,0)))</f>
        <v>0</v>
      </c>
      <c r="Z3" s="35">
        <f>'Total Fuel Prices'!Z90*(1-INDEX(Tax_share,MATCH('Total Fuel Prices'!$A$87,tax_fuel_labels,0),MATCH(Z$1,'Tax_Share of Price'!$B$1:$AI$1,0)))</f>
        <v>0</v>
      </c>
      <c r="AA3" s="35">
        <f>'Total Fuel Prices'!AA90*(1-INDEX(Tax_share,MATCH('Total Fuel Prices'!$A$87,tax_fuel_labels,0),MATCH(AA$1,'Tax_Share of Price'!$B$1:$AI$1,0)))</f>
        <v>0</v>
      </c>
      <c r="AB3" s="35">
        <f>'Total Fuel Prices'!AB90*(1-INDEX(Tax_share,MATCH('Total Fuel Prices'!$A$87,tax_fuel_labels,0),MATCH(AB$1,'Tax_Share of Price'!$B$1:$AI$1,0)))</f>
        <v>0</v>
      </c>
      <c r="AC3" s="35">
        <f>'Total Fuel Prices'!AC90*(1-INDEX(Tax_share,MATCH('Total Fuel Prices'!$A$87,tax_fuel_labels,0),MATCH(AC$1,'Tax_Share of Price'!$B$1:$AI$1,0)))</f>
        <v>0</v>
      </c>
      <c r="AD3" s="35">
        <f>'Total Fuel Prices'!AD90*(1-INDEX(Tax_share,MATCH('Total Fuel Prices'!$A$87,tax_fuel_labels,0),MATCH(AD$1,'Tax_Share of Price'!$B$1:$AI$1,0)))</f>
        <v>0</v>
      </c>
      <c r="AE3" s="35">
        <f>'Total Fuel Prices'!AE90*(1-INDEX(Tax_share,MATCH('Total Fuel Prices'!$A$87,tax_fuel_labels,0),MATCH(AE$1,'Tax_Share of Price'!$B$1:$AI$1,0)))</f>
        <v>0</v>
      </c>
      <c r="AF3" s="35">
        <f>'Total Fuel Prices'!AF90*(1-INDEX(Tax_share,MATCH('Total Fuel Prices'!$A$87,tax_fuel_labels,0),MATCH(AF$1,'Tax_Share of Price'!$B$1:$AI$1,0)))</f>
        <v>0</v>
      </c>
      <c r="AG3" s="35">
        <f>'Total Fuel Prices'!AG90*(1-INDEX(Tax_share,MATCH('Total Fuel Prices'!$A$87,tax_fuel_labels,0),MATCH(AG$1,'Tax_Share of Price'!$B$1:$AI$1,0)))</f>
        <v>0</v>
      </c>
      <c r="AH3" s="35">
        <f>'Total Fuel Prices'!AH90*(1-INDEX(Tax_share,MATCH('Total Fuel Prices'!$A$87,tax_fuel_labels,0),MATCH(AH$1,'Tax_Share of Price'!$B$1:$AI$1,0)))</f>
        <v>0</v>
      </c>
      <c r="AI3" s="35">
        <f>'Total Fuel Prices'!AI90*(1-INDEX(Tax_share,MATCH('Total Fuel Prices'!$A$87,tax_fuel_labels,0),MATCH(AI$1,'Tax_Share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Prices'!B91*(1-INDEX(Tax_share,MATCH('Total Fuel Prices'!$A$87,tax_fuel_labels,0),MATCH(B$1,'Tax_Share of Price'!$B$1:$AI$1,0)))</f>
        <v>0</v>
      </c>
      <c r="C4" s="35">
        <f>'Total Fuel Prices'!C91*(1-INDEX(Tax_share,MATCH('Total Fuel Prices'!$A$87,tax_fuel_labels,0),MATCH(C$1,'Tax_Share of Price'!$B$1:$AI$1,0)))</f>
        <v>0</v>
      </c>
      <c r="D4" s="35">
        <f>'Total Fuel Prices'!D91*(1-INDEX(Tax_share,MATCH('Total Fuel Prices'!$A$87,tax_fuel_labels,0),MATCH(D$1,'Tax_Share of Price'!$B$1:$AI$1,0)))</f>
        <v>0</v>
      </c>
      <c r="E4" s="35">
        <f>'Total Fuel Prices'!E91*(1-INDEX(Tax_share,MATCH('Total Fuel Prices'!$A$87,tax_fuel_labels,0),MATCH(E$1,'Tax_Share of Price'!$B$1:$AI$1,0)))</f>
        <v>0</v>
      </c>
      <c r="F4" s="35">
        <f>'Total Fuel Prices'!F91*(1-INDEX(Tax_share,MATCH('Total Fuel Prices'!$A$87,tax_fuel_labels,0),MATCH(F$1,'Tax_Share of Price'!$B$1:$AI$1,0)))</f>
        <v>0</v>
      </c>
      <c r="G4" s="35">
        <f>'Total Fuel Prices'!G91*(1-INDEX(Tax_share,MATCH('Total Fuel Prices'!$A$87,tax_fuel_labels,0),MATCH(G$1,'Tax_Share of Price'!$B$1:$AI$1,0)))</f>
        <v>0</v>
      </c>
      <c r="H4" s="35">
        <f>'Total Fuel Prices'!H91*(1-INDEX(Tax_share,MATCH('Total Fuel Prices'!$A$87,tax_fuel_labels,0),MATCH(H$1,'Tax_Share of Price'!$B$1:$AI$1,0)))</f>
        <v>0</v>
      </c>
      <c r="I4" s="35">
        <f>'Total Fuel Prices'!I91*(1-INDEX(Tax_share,MATCH('Total Fuel Prices'!$A$87,tax_fuel_labels,0),MATCH(I$1,'Tax_Share of Price'!$B$1:$AI$1,0)))</f>
        <v>0</v>
      </c>
      <c r="J4" s="35">
        <f>'Total Fuel Prices'!J91*(1-INDEX(Tax_share,MATCH('Total Fuel Prices'!$A$87,tax_fuel_labels,0),MATCH(J$1,'Tax_Share of Price'!$B$1:$AI$1,0)))</f>
        <v>0</v>
      </c>
      <c r="K4" s="35">
        <f>'Total Fuel Prices'!K91*(1-INDEX(Tax_share,MATCH('Total Fuel Prices'!$A$87,tax_fuel_labels,0),MATCH(K$1,'Tax_Share of Price'!$B$1:$AI$1,0)))</f>
        <v>0</v>
      </c>
      <c r="L4" s="35">
        <f>'Total Fuel Prices'!L91*(1-INDEX(Tax_share,MATCH('Total Fuel Prices'!$A$87,tax_fuel_labels,0),MATCH(L$1,'Tax_Share of Price'!$B$1:$AI$1,0)))</f>
        <v>0</v>
      </c>
      <c r="M4" s="35">
        <f>'Total Fuel Prices'!M91*(1-INDEX(Tax_share,MATCH('Total Fuel Prices'!$A$87,tax_fuel_labels,0),MATCH(M$1,'Tax_Share of Price'!$B$1:$AI$1,0)))</f>
        <v>0</v>
      </c>
      <c r="N4" s="35">
        <f>'Total Fuel Prices'!N91*(1-INDEX(Tax_share,MATCH('Total Fuel Prices'!$A$87,tax_fuel_labels,0),MATCH(N$1,'Tax_Share of Price'!$B$1:$AI$1,0)))</f>
        <v>0</v>
      </c>
      <c r="O4" s="35">
        <f>'Total Fuel Prices'!O91*(1-INDEX(Tax_share,MATCH('Total Fuel Prices'!$A$87,tax_fuel_labels,0),MATCH(O$1,'Tax_Share of Price'!$B$1:$AI$1,0)))</f>
        <v>0</v>
      </c>
      <c r="P4" s="35">
        <f>'Total Fuel Prices'!P91*(1-INDEX(Tax_share,MATCH('Total Fuel Prices'!$A$87,tax_fuel_labels,0),MATCH(P$1,'Tax_Share of Price'!$B$1:$AI$1,0)))</f>
        <v>0</v>
      </c>
      <c r="Q4" s="35">
        <f>'Total Fuel Prices'!Q91*(1-INDEX(Tax_share,MATCH('Total Fuel Prices'!$A$87,tax_fuel_labels,0),MATCH(Q$1,'Tax_Share of Price'!$B$1:$AI$1,0)))</f>
        <v>0</v>
      </c>
      <c r="R4" s="35">
        <f>'Total Fuel Prices'!R91*(1-INDEX(Tax_share,MATCH('Total Fuel Prices'!$A$87,tax_fuel_labels,0),MATCH(R$1,'Tax_Share of Price'!$B$1:$AI$1,0)))</f>
        <v>0</v>
      </c>
      <c r="S4" s="35">
        <f>'Total Fuel Prices'!S91*(1-INDEX(Tax_share,MATCH('Total Fuel Prices'!$A$87,tax_fuel_labels,0),MATCH(S$1,'Tax_Share of Price'!$B$1:$AI$1,0)))</f>
        <v>0</v>
      </c>
      <c r="T4" s="35">
        <f>'Total Fuel Prices'!T91*(1-INDEX(Tax_share,MATCH('Total Fuel Prices'!$A$87,tax_fuel_labels,0),MATCH(T$1,'Tax_Share of Price'!$B$1:$AI$1,0)))</f>
        <v>0</v>
      </c>
      <c r="U4" s="35">
        <f>'Total Fuel Prices'!U91*(1-INDEX(Tax_share,MATCH('Total Fuel Prices'!$A$87,tax_fuel_labels,0),MATCH(U$1,'Tax_Share of Price'!$B$1:$AI$1,0)))</f>
        <v>0</v>
      </c>
      <c r="V4" s="35">
        <f>'Total Fuel Prices'!V91*(1-INDEX(Tax_share,MATCH('Total Fuel Prices'!$A$87,tax_fuel_labels,0),MATCH(V$1,'Tax_Share of Price'!$B$1:$AI$1,0)))</f>
        <v>0</v>
      </c>
      <c r="W4" s="35">
        <f>'Total Fuel Prices'!W91*(1-INDEX(Tax_share,MATCH('Total Fuel Prices'!$A$87,tax_fuel_labels,0),MATCH(W$1,'Tax_Share of Price'!$B$1:$AI$1,0)))</f>
        <v>0</v>
      </c>
      <c r="X4" s="35">
        <f>'Total Fuel Prices'!X91*(1-INDEX(Tax_share,MATCH('Total Fuel Prices'!$A$87,tax_fuel_labels,0),MATCH(X$1,'Tax_Share of Price'!$B$1:$AI$1,0)))</f>
        <v>0</v>
      </c>
      <c r="Y4" s="35">
        <f>'Total Fuel Prices'!Y91*(1-INDEX(Tax_share,MATCH('Total Fuel Prices'!$A$87,tax_fuel_labels,0),MATCH(Y$1,'Tax_Share of Price'!$B$1:$AI$1,0)))</f>
        <v>0</v>
      </c>
      <c r="Z4" s="35">
        <f>'Total Fuel Prices'!Z91*(1-INDEX(Tax_share,MATCH('Total Fuel Prices'!$A$87,tax_fuel_labels,0),MATCH(Z$1,'Tax_Share of Price'!$B$1:$AI$1,0)))</f>
        <v>0</v>
      </c>
      <c r="AA4" s="35">
        <f>'Total Fuel Prices'!AA91*(1-INDEX(Tax_share,MATCH('Total Fuel Prices'!$A$87,tax_fuel_labels,0),MATCH(AA$1,'Tax_Share of Price'!$B$1:$AI$1,0)))</f>
        <v>0</v>
      </c>
      <c r="AB4" s="35">
        <f>'Total Fuel Prices'!AB91*(1-INDEX(Tax_share,MATCH('Total Fuel Prices'!$A$87,tax_fuel_labels,0),MATCH(AB$1,'Tax_Share of Price'!$B$1:$AI$1,0)))</f>
        <v>0</v>
      </c>
      <c r="AC4" s="35">
        <f>'Total Fuel Prices'!AC91*(1-INDEX(Tax_share,MATCH('Total Fuel Prices'!$A$87,tax_fuel_labels,0),MATCH(AC$1,'Tax_Share of Price'!$B$1:$AI$1,0)))</f>
        <v>0</v>
      </c>
      <c r="AD4" s="35">
        <f>'Total Fuel Prices'!AD91*(1-INDEX(Tax_share,MATCH('Total Fuel Prices'!$A$87,tax_fuel_labels,0),MATCH(AD$1,'Tax_Share of Price'!$B$1:$AI$1,0)))</f>
        <v>0</v>
      </c>
      <c r="AE4" s="35">
        <f>'Total Fuel Prices'!AE91*(1-INDEX(Tax_share,MATCH('Total Fuel Prices'!$A$87,tax_fuel_labels,0),MATCH(AE$1,'Tax_Share of Price'!$B$1:$AI$1,0)))</f>
        <v>0</v>
      </c>
      <c r="AF4" s="35">
        <f>'Total Fuel Prices'!AF91*(1-INDEX(Tax_share,MATCH('Total Fuel Prices'!$A$87,tax_fuel_labels,0),MATCH(AF$1,'Tax_Share of Price'!$B$1:$AI$1,0)))</f>
        <v>0</v>
      </c>
      <c r="AG4" s="35">
        <f>'Total Fuel Prices'!AG91*(1-INDEX(Tax_share,MATCH('Total Fuel Prices'!$A$87,tax_fuel_labels,0),MATCH(AG$1,'Tax_Share of Price'!$B$1:$AI$1,0)))</f>
        <v>0</v>
      </c>
      <c r="AH4" s="35">
        <f>'Total Fuel Prices'!AH91*(1-INDEX(Tax_share,MATCH('Total Fuel Prices'!$A$87,tax_fuel_labels,0),MATCH(AH$1,'Tax_Share of Price'!$B$1:$AI$1,0)))</f>
        <v>0</v>
      </c>
      <c r="AI4" s="35">
        <f>'Total Fuel Prices'!AI91*(1-INDEX(Tax_share,MATCH('Total Fuel Prices'!$A$87,tax_fuel_labels,0),MATCH(AI$1,'Tax_Share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Prices'!B92*(1-INDEX(Tax_share,MATCH('Total Fuel Prices'!$A$87,tax_fuel_labels,0),MATCH(B$1,'Tax_Share of Price'!$B$1:$AI$1,0)))</f>
        <v>0</v>
      </c>
      <c r="C5" s="35">
        <f>'Total Fuel Prices'!C92*(1-INDEX(Tax_share,MATCH('Total Fuel Prices'!$A$87,tax_fuel_labels,0),MATCH(C$1,'Tax_Share of Price'!$B$1:$AI$1,0)))</f>
        <v>0</v>
      </c>
      <c r="D5" s="35">
        <f>'Total Fuel Prices'!D92*(1-INDEX(Tax_share,MATCH('Total Fuel Prices'!$A$87,tax_fuel_labels,0),MATCH(D$1,'Tax_Share of Price'!$B$1:$AI$1,0)))</f>
        <v>0</v>
      </c>
      <c r="E5" s="35">
        <f>'Total Fuel Prices'!E92*(1-INDEX(Tax_share,MATCH('Total Fuel Prices'!$A$87,tax_fuel_labels,0),MATCH(E$1,'Tax_Share of Price'!$B$1:$AI$1,0)))</f>
        <v>0</v>
      </c>
      <c r="F5" s="35">
        <f>'Total Fuel Prices'!F92*(1-INDEX(Tax_share,MATCH('Total Fuel Prices'!$A$87,tax_fuel_labels,0),MATCH(F$1,'Tax_Share of Price'!$B$1:$AI$1,0)))</f>
        <v>0</v>
      </c>
      <c r="G5" s="35">
        <f>'Total Fuel Prices'!G92*(1-INDEX(Tax_share,MATCH('Total Fuel Prices'!$A$87,tax_fuel_labels,0),MATCH(G$1,'Tax_Share of Price'!$B$1:$AI$1,0)))</f>
        <v>0</v>
      </c>
      <c r="H5" s="35">
        <f>'Total Fuel Prices'!H92*(1-INDEX(Tax_share,MATCH('Total Fuel Prices'!$A$87,tax_fuel_labels,0),MATCH(H$1,'Tax_Share of Price'!$B$1:$AI$1,0)))</f>
        <v>0</v>
      </c>
      <c r="I5" s="35">
        <f>'Total Fuel Prices'!I92*(1-INDEX(Tax_share,MATCH('Total Fuel Prices'!$A$87,tax_fuel_labels,0),MATCH(I$1,'Tax_Share of Price'!$B$1:$AI$1,0)))</f>
        <v>0</v>
      </c>
      <c r="J5" s="35">
        <f>'Total Fuel Prices'!J92*(1-INDEX(Tax_share,MATCH('Total Fuel Prices'!$A$87,tax_fuel_labels,0),MATCH(J$1,'Tax_Share of Price'!$B$1:$AI$1,0)))</f>
        <v>0</v>
      </c>
      <c r="K5" s="35">
        <f>'Total Fuel Prices'!K92*(1-INDEX(Tax_share,MATCH('Total Fuel Prices'!$A$87,tax_fuel_labels,0),MATCH(K$1,'Tax_Share of Price'!$B$1:$AI$1,0)))</f>
        <v>0</v>
      </c>
      <c r="L5" s="35">
        <f>'Total Fuel Prices'!L92*(1-INDEX(Tax_share,MATCH('Total Fuel Prices'!$A$87,tax_fuel_labels,0),MATCH(L$1,'Tax_Share of Price'!$B$1:$AI$1,0)))</f>
        <v>0</v>
      </c>
      <c r="M5" s="35">
        <f>'Total Fuel Prices'!M92*(1-INDEX(Tax_share,MATCH('Total Fuel Prices'!$A$87,tax_fuel_labels,0),MATCH(M$1,'Tax_Share of Price'!$B$1:$AI$1,0)))</f>
        <v>0</v>
      </c>
      <c r="N5" s="35">
        <f>'Total Fuel Prices'!N92*(1-INDEX(Tax_share,MATCH('Total Fuel Prices'!$A$87,tax_fuel_labels,0),MATCH(N$1,'Tax_Share of Price'!$B$1:$AI$1,0)))</f>
        <v>0</v>
      </c>
      <c r="O5" s="35">
        <f>'Total Fuel Prices'!O92*(1-INDEX(Tax_share,MATCH('Total Fuel Prices'!$A$87,tax_fuel_labels,0),MATCH(O$1,'Tax_Share of Price'!$B$1:$AI$1,0)))</f>
        <v>0</v>
      </c>
      <c r="P5" s="35">
        <f>'Total Fuel Prices'!P92*(1-INDEX(Tax_share,MATCH('Total Fuel Prices'!$A$87,tax_fuel_labels,0),MATCH(P$1,'Tax_Share of Price'!$B$1:$AI$1,0)))</f>
        <v>0</v>
      </c>
      <c r="Q5" s="35">
        <f>'Total Fuel Prices'!Q92*(1-INDEX(Tax_share,MATCH('Total Fuel Prices'!$A$87,tax_fuel_labels,0),MATCH(Q$1,'Tax_Share of Price'!$B$1:$AI$1,0)))</f>
        <v>0</v>
      </c>
      <c r="R5" s="35">
        <f>'Total Fuel Prices'!R92*(1-INDEX(Tax_share,MATCH('Total Fuel Prices'!$A$87,tax_fuel_labels,0),MATCH(R$1,'Tax_Share of Price'!$B$1:$AI$1,0)))</f>
        <v>0</v>
      </c>
      <c r="S5" s="35">
        <f>'Total Fuel Prices'!S92*(1-INDEX(Tax_share,MATCH('Total Fuel Prices'!$A$87,tax_fuel_labels,0),MATCH(S$1,'Tax_Share of Price'!$B$1:$AI$1,0)))</f>
        <v>0</v>
      </c>
      <c r="T5" s="35">
        <f>'Total Fuel Prices'!T92*(1-INDEX(Tax_share,MATCH('Total Fuel Prices'!$A$87,tax_fuel_labels,0),MATCH(T$1,'Tax_Share of Price'!$B$1:$AI$1,0)))</f>
        <v>0</v>
      </c>
      <c r="U5" s="35">
        <f>'Total Fuel Prices'!U92*(1-INDEX(Tax_share,MATCH('Total Fuel Prices'!$A$87,tax_fuel_labels,0),MATCH(U$1,'Tax_Share of Price'!$B$1:$AI$1,0)))</f>
        <v>0</v>
      </c>
      <c r="V5" s="35">
        <f>'Total Fuel Prices'!V92*(1-INDEX(Tax_share,MATCH('Total Fuel Prices'!$A$87,tax_fuel_labels,0),MATCH(V$1,'Tax_Share of Price'!$B$1:$AI$1,0)))</f>
        <v>0</v>
      </c>
      <c r="W5" s="35">
        <f>'Total Fuel Prices'!W92*(1-INDEX(Tax_share,MATCH('Total Fuel Prices'!$A$87,tax_fuel_labels,0),MATCH(W$1,'Tax_Share of Price'!$B$1:$AI$1,0)))</f>
        <v>0</v>
      </c>
      <c r="X5" s="35">
        <f>'Total Fuel Prices'!X92*(1-INDEX(Tax_share,MATCH('Total Fuel Prices'!$A$87,tax_fuel_labels,0),MATCH(X$1,'Tax_Share of Price'!$B$1:$AI$1,0)))</f>
        <v>0</v>
      </c>
      <c r="Y5" s="35">
        <f>'Total Fuel Prices'!Y92*(1-INDEX(Tax_share,MATCH('Total Fuel Prices'!$A$87,tax_fuel_labels,0),MATCH(Y$1,'Tax_Share of Price'!$B$1:$AI$1,0)))</f>
        <v>0</v>
      </c>
      <c r="Z5" s="35">
        <f>'Total Fuel Prices'!Z92*(1-INDEX(Tax_share,MATCH('Total Fuel Prices'!$A$87,tax_fuel_labels,0),MATCH(Z$1,'Tax_Share of Price'!$B$1:$AI$1,0)))</f>
        <v>0</v>
      </c>
      <c r="AA5" s="35">
        <f>'Total Fuel Prices'!AA92*(1-INDEX(Tax_share,MATCH('Total Fuel Prices'!$A$87,tax_fuel_labels,0),MATCH(AA$1,'Tax_Share of Price'!$B$1:$AI$1,0)))</f>
        <v>0</v>
      </c>
      <c r="AB5" s="35">
        <f>'Total Fuel Prices'!AB92*(1-INDEX(Tax_share,MATCH('Total Fuel Prices'!$A$87,tax_fuel_labels,0),MATCH(AB$1,'Tax_Share of Price'!$B$1:$AI$1,0)))</f>
        <v>0</v>
      </c>
      <c r="AC5" s="35">
        <f>'Total Fuel Prices'!AC92*(1-INDEX(Tax_share,MATCH('Total Fuel Prices'!$A$87,tax_fuel_labels,0),MATCH(AC$1,'Tax_Share of Price'!$B$1:$AI$1,0)))</f>
        <v>0</v>
      </c>
      <c r="AD5" s="35">
        <f>'Total Fuel Prices'!AD92*(1-INDEX(Tax_share,MATCH('Total Fuel Prices'!$A$87,tax_fuel_labels,0),MATCH(AD$1,'Tax_Share of Price'!$B$1:$AI$1,0)))</f>
        <v>0</v>
      </c>
      <c r="AE5" s="35">
        <f>'Total Fuel Prices'!AE92*(1-INDEX(Tax_share,MATCH('Total Fuel Prices'!$A$87,tax_fuel_labels,0),MATCH(AE$1,'Tax_Share of Price'!$B$1:$AI$1,0)))</f>
        <v>0</v>
      </c>
      <c r="AF5" s="35">
        <f>'Total Fuel Prices'!AF92*(1-INDEX(Tax_share,MATCH('Total Fuel Prices'!$A$87,tax_fuel_labels,0),MATCH(AF$1,'Tax_Share of Price'!$B$1:$AI$1,0)))</f>
        <v>0</v>
      </c>
      <c r="AG5" s="35">
        <f>'Total Fuel Prices'!AG92*(1-INDEX(Tax_share,MATCH('Total Fuel Prices'!$A$87,tax_fuel_labels,0),MATCH(AG$1,'Tax_Share of Price'!$B$1:$AI$1,0)))</f>
        <v>0</v>
      </c>
      <c r="AH5" s="35">
        <f>'Total Fuel Prices'!AH92*(1-INDEX(Tax_share,MATCH('Total Fuel Prices'!$A$87,tax_fuel_labels,0),MATCH(AH$1,'Tax_Share of Price'!$B$1:$AI$1,0)))</f>
        <v>0</v>
      </c>
      <c r="AI5" s="35">
        <f>'Total Fuel Prices'!AI92*(1-INDEX(Tax_share,MATCH('Total Fuel Prices'!$A$87,tax_fuel_labels,0),MATCH(AI$1,'Tax_Share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Prices'!B93*(1-INDEX(Tax_share,MATCH('Total Fuel Prices'!$A$87,tax_fuel_labels,0),MATCH(B$1,'Tax_Share of Price'!$B$1:$AI$1,0)))</f>
        <v>0</v>
      </c>
      <c r="C6" s="35">
        <f>'Total Fuel Prices'!C93*(1-INDEX(Tax_share,MATCH('Total Fuel Prices'!$A$87,tax_fuel_labels,0),MATCH(C$1,'Tax_Share of Price'!$B$1:$AI$1,0)))</f>
        <v>0</v>
      </c>
      <c r="D6" s="35">
        <f>'Total Fuel Prices'!D93*(1-INDEX(Tax_share,MATCH('Total Fuel Prices'!$A$87,tax_fuel_labels,0),MATCH(D$1,'Tax_Share of Price'!$B$1:$AI$1,0)))</f>
        <v>0</v>
      </c>
      <c r="E6" s="35">
        <f>'Total Fuel Prices'!E93*(1-INDEX(Tax_share,MATCH('Total Fuel Prices'!$A$87,tax_fuel_labels,0),MATCH(E$1,'Tax_Share of Price'!$B$1:$AI$1,0)))</f>
        <v>0</v>
      </c>
      <c r="F6" s="35">
        <f>'Total Fuel Prices'!F93*(1-INDEX(Tax_share,MATCH('Total Fuel Prices'!$A$87,tax_fuel_labels,0),MATCH(F$1,'Tax_Share of Price'!$B$1:$AI$1,0)))</f>
        <v>0</v>
      </c>
      <c r="G6" s="35">
        <f>'Total Fuel Prices'!G93*(1-INDEX(Tax_share,MATCH('Total Fuel Prices'!$A$87,tax_fuel_labels,0),MATCH(G$1,'Tax_Share of Price'!$B$1:$AI$1,0)))</f>
        <v>0</v>
      </c>
      <c r="H6" s="35">
        <f>'Total Fuel Prices'!H93*(1-INDEX(Tax_share,MATCH('Total Fuel Prices'!$A$87,tax_fuel_labels,0),MATCH(H$1,'Tax_Share of Price'!$B$1:$AI$1,0)))</f>
        <v>0</v>
      </c>
      <c r="I6" s="35">
        <f>'Total Fuel Prices'!I93*(1-INDEX(Tax_share,MATCH('Total Fuel Prices'!$A$87,tax_fuel_labels,0),MATCH(I$1,'Tax_Share of Price'!$B$1:$AI$1,0)))</f>
        <v>0</v>
      </c>
      <c r="J6" s="35">
        <f>'Total Fuel Prices'!J93*(1-INDEX(Tax_share,MATCH('Total Fuel Prices'!$A$87,tax_fuel_labels,0),MATCH(J$1,'Tax_Share of Price'!$B$1:$AI$1,0)))</f>
        <v>0</v>
      </c>
      <c r="K6" s="35">
        <f>'Total Fuel Prices'!K93*(1-INDEX(Tax_share,MATCH('Total Fuel Prices'!$A$87,tax_fuel_labels,0),MATCH(K$1,'Tax_Share of Price'!$B$1:$AI$1,0)))</f>
        <v>0</v>
      </c>
      <c r="L6" s="35">
        <f>'Total Fuel Prices'!L93*(1-INDEX(Tax_share,MATCH('Total Fuel Prices'!$A$87,tax_fuel_labels,0),MATCH(L$1,'Tax_Share of Price'!$B$1:$AI$1,0)))</f>
        <v>0</v>
      </c>
      <c r="M6" s="35">
        <f>'Total Fuel Prices'!M93*(1-INDEX(Tax_share,MATCH('Total Fuel Prices'!$A$87,tax_fuel_labels,0),MATCH(M$1,'Tax_Share of Price'!$B$1:$AI$1,0)))</f>
        <v>0</v>
      </c>
      <c r="N6" s="35">
        <f>'Total Fuel Prices'!N93*(1-INDEX(Tax_share,MATCH('Total Fuel Prices'!$A$87,tax_fuel_labels,0),MATCH(N$1,'Tax_Share of Price'!$B$1:$AI$1,0)))</f>
        <v>0</v>
      </c>
      <c r="O6" s="35">
        <f>'Total Fuel Prices'!O93*(1-INDEX(Tax_share,MATCH('Total Fuel Prices'!$A$87,tax_fuel_labels,0),MATCH(O$1,'Tax_Share of Price'!$B$1:$AI$1,0)))</f>
        <v>0</v>
      </c>
      <c r="P6" s="35">
        <f>'Total Fuel Prices'!P93*(1-INDEX(Tax_share,MATCH('Total Fuel Prices'!$A$87,tax_fuel_labels,0),MATCH(P$1,'Tax_Share of Price'!$B$1:$AI$1,0)))</f>
        <v>0</v>
      </c>
      <c r="Q6" s="35">
        <f>'Total Fuel Prices'!Q93*(1-INDEX(Tax_share,MATCH('Total Fuel Prices'!$A$87,tax_fuel_labels,0),MATCH(Q$1,'Tax_Share of Price'!$B$1:$AI$1,0)))</f>
        <v>0</v>
      </c>
      <c r="R6" s="35">
        <f>'Total Fuel Prices'!R93*(1-INDEX(Tax_share,MATCH('Total Fuel Prices'!$A$87,tax_fuel_labels,0),MATCH(R$1,'Tax_Share of Price'!$B$1:$AI$1,0)))</f>
        <v>0</v>
      </c>
      <c r="S6" s="35">
        <f>'Total Fuel Prices'!S93*(1-INDEX(Tax_share,MATCH('Total Fuel Prices'!$A$87,tax_fuel_labels,0),MATCH(S$1,'Tax_Share of Price'!$B$1:$AI$1,0)))</f>
        <v>0</v>
      </c>
      <c r="T6" s="35">
        <f>'Total Fuel Prices'!T93*(1-INDEX(Tax_share,MATCH('Total Fuel Prices'!$A$87,tax_fuel_labels,0),MATCH(T$1,'Tax_Share of Price'!$B$1:$AI$1,0)))</f>
        <v>0</v>
      </c>
      <c r="U6" s="35">
        <f>'Total Fuel Prices'!U93*(1-INDEX(Tax_share,MATCH('Total Fuel Prices'!$A$87,tax_fuel_labels,0),MATCH(U$1,'Tax_Share of Price'!$B$1:$AI$1,0)))</f>
        <v>0</v>
      </c>
      <c r="V6" s="35">
        <f>'Total Fuel Prices'!V93*(1-INDEX(Tax_share,MATCH('Total Fuel Prices'!$A$87,tax_fuel_labels,0),MATCH(V$1,'Tax_Share of Price'!$B$1:$AI$1,0)))</f>
        <v>0</v>
      </c>
      <c r="W6" s="35">
        <f>'Total Fuel Prices'!W93*(1-INDEX(Tax_share,MATCH('Total Fuel Prices'!$A$87,tax_fuel_labels,0),MATCH(W$1,'Tax_Share of Price'!$B$1:$AI$1,0)))</f>
        <v>0</v>
      </c>
      <c r="X6" s="35">
        <f>'Total Fuel Prices'!X93*(1-INDEX(Tax_share,MATCH('Total Fuel Prices'!$A$87,tax_fuel_labels,0),MATCH(X$1,'Tax_Share of Price'!$B$1:$AI$1,0)))</f>
        <v>0</v>
      </c>
      <c r="Y6" s="35">
        <f>'Total Fuel Prices'!Y93*(1-INDEX(Tax_share,MATCH('Total Fuel Prices'!$A$87,tax_fuel_labels,0),MATCH(Y$1,'Tax_Share of Price'!$B$1:$AI$1,0)))</f>
        <v>0</v>
      </c>
      <c r="Z6" s="35">
        <f>'Total Fuel Prices'!Z93*(1-INDEX(Tax_share,MATCH('Total Fuel Prices'!$A$87,tax_fuel_labels,0),MATCH(Z$1,'Tax_Share of Price'!$B$1:$AI$1,0)))</f>
        <v>0</v>
      </c>
      <c r="AA6" s="35">
        <f>'Total Fuel Prices'!AA93*(1-INDEX(Tax_share,MATCH('Total Fuel Prices'!$A$87,tax_fuel_labels,0),MATCH(AA$1,'Tax_Share of Price'!$B$1:$AI$1,0)))</f>
        <v>0</v>
      </c>
      <c r="AB6" s="35">
        <f>'Total Fuel Prices'!AB93*(1-INDEX(Tax_share,MATCH('Total Fuel Prices'!$A$87,tax_fuel_labels,0),MATCH(AB$1,'Tax_Share of Price'!$B$1:$AI$1,0)))</f>
        <v>0</v>
      </c>
      <c r="AC6" s="35">
        <f>'Total Fuel Prices'!AC93*(1-INDEX(Tax_share,MATCH('Total Fuel Prices'!$A$87,tax_fuel_labels,0),MATCH(AC$1,'Tax_Share of Price'!$B$1:$AI$1,0)))</f>
        <v>0</v>
      </c>
      <c r="AD6" s="35">
        <f>'Total Fuel Prices'!AD93*(1-INDEX(Tax_share,MATCH('Total Fuel Prices'!$A$87,tax_fuel_labels,0),MATCH(AD$1,'Tax_Share of Price'!$B$1:$AI$1,0)))</f>
        <v>0</v>
      </c>
      <c r="AE6" s="35">
        <f>'Total Fuel Prices'!AE93*(1-INDEX(Tax_share,MATCH('Total Fuel Prices'!$A$87,tax_fuel_labels,0),MATCH(AE$1,'Tax_Share of Price'!$B$1:$AI$1,0)))</f>
        <v>0</v>
      </c>
      <c r="AF6" s="35">
        <f>'Total Fuel Prices'!AF93*(1-INDEX(Tax_share,MATCH('Total Fuel Prices'!$A$87,tax_fuel_labels,0),MATCH(AF$1,'Tax_Share of Price'!$B$1:$AI$1,0)))</f>
        <v>0</v>
      </c>
      <c r="AG6" s="35">
        <f>'Total Fuel Prices'!AG93*(1-INDEX(Tax_share,MATCH('Total Fuel Prices'!$A$87,tax_fuel_labels,0),MATCH(AG$1,'Tax_Share of Price'!$B$1:$AI$1,0)))</f>
        <v>0</v>
      </c>
      <c r="AH6" s="35">
        <f>'Total Fuel Prices'!AH93*(1-INDEX(Tax_share,MATCH('Total Fuel Prices'!$A$87,tax_fuel_labels,0),MATCH(AH$1,'Tax_Share of Price'!$B$1:$AI$1,0)))</f>
        <v>0</v>
      </c>
      <c r="AI6" s="35">
        <f>'Total Fuel Prices'!AI93*(1-INDEX(Tax_share,MATCH('Total Fuel Prices'!$A$87,tax_fuel_labels,0),MATCH(AI$1,'Tax_Share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Prices'!B94*(1-INDEX(Tax_share,MATCH('Total Fuel Prices'!$A$87,tax_fuel_labels,0),MATCH(B$1,'Tax_Share of Price'!$B$1:$AI$1,0)))</f>
        <v>0</v>
      </c>
      <c r="C7" s="35">
        <f>'Total Fuel Prices'!C94*(1-INDEX(Tax_share,MATCH('Total Fuel Prices'!$A$87,tax_fuel_labels,0),MATCH(C$1,'Tax_Share of Price'!$B$1:$AI$1,0)))</f>
        <v>0</v>
      </c>
      <c r="D7" s="35">
        <f>'Total Fuel Prices'!D94*(1-INDEX(Tax_share,MATCH('Total Fuel Prices'!$A$87,tax_fuel_labels,0),MATCH(D$1,'Tax_Share of Price'!$B$1:$AI$1,0)))</f>
        <v>0</v>
      </c>
      <c r="E7" s="35">
        <f>'Total Fuel Prices'!E94*(1-INDEX(Tax_share,MATCH('Total Fuel Prices'!$A$87,tax_fuel_labels,0),MATCH(E$1,'Tax_Share of Price'!$B$1:$AI$1,0)))</f>
        <v>0</v>
      </c>
      <c r="F7" s="35">
        <f>'Total Fuel Prices'!F94*(1-INDEX(Tax_share,MATCH('Total Fuel Prices'!$A$87,tax_fuel_labels,0),MATCH(F$1,'Tax_Share of Price'!$B$1:$AI$1,0)))</f>
        <v>0</v>
      </c>
      <c r="G7" s="35">
        <f>'Total Fuel Prices'!G94*(1-INDEX(Tax_share,MATCH('Total Fuel Prices'!$A$87,tax_fuel_labels,0),MATCH(G$1,'Tax_Share of Price'!$B$1:$AI$1,0)))</f>
        <v>0</v>
      </c>
      <c r="H7" s="35">
        <f>'Total Fuel Prices'!H94*(1-INDEX(Tax_share,MATCH('Total Fuel Prices'!$A$87,tax_fuel_labels,0),MATCH(H$1,'Tax_Share of Price'!$B$1:$AI$1,0)))</f>
        <v>0</v>
      </c>
      <c r="I7" s="35">
        <f>'Total Fuel Prices'!I94*(1-INDEX(Tax_share,MATCH('Total Fuel Prices'!$A$87,tax_fuel_labels,0),MATCH(I$1,'Tax_Share of Price'!$B$1:$AI$1,0)))</f>
        <v>0</v>
      </c>
      <c r="J7" s="35">
        <f>'Total Fuel Prices'!J94*(1-INDEX(Tax_share,MATCH('Total Fuel Prices'!$A$87,tax_fuel_labels,0),MATCH(J$1,'Tax_Share of Price'!$B$1:$AI$1,0)))</f>
        <v>0</v>
      </c>
      <c r="K7" s="35">
        <f>'Total Fuel Prices'!K94*(1-INDEX(Tax_share,MATCH('Total Fuel Prices'!$A$87,tax_fuel_labels,0),MATCH(K$1,'Tax_Share of Price'!$B$1:$AI$1,0)))</f>
        <v>0</v>
      </c>
      <c r="L7" s="35">
        <f>'Total Fuel Prices'!L94*(1-INDEX(Tax_share,MATCH('Total Fuel Prices'!$A$87,tax_fuel_labels,0),MATCH(L$1,'Tax_Share of Price'!$B$1:$AI$1,0)))</f>
        <v>0</v>
      </c>
      <c r="M7" s="35">
        <f>'Total Fuel Prices'!M94*(1-INDEX(Tax_share,MATCH('Total Fuel Prices'!$A$87,tax_fuel_labels,0),MATCH(M$1,'Tax_Share of Price'!$B$1:$AI$1,0)))</f>
        <v>0</v>
      </c>
      <c r="N7" s="35">
        <f>'Total Fuel Prices'!N94*(1-INDEX(Tax_share,MATCH('Total Fuel Prices'!$A$87,tax_fuel_labels,0),MATCH(N$1,'Tax_Share of Price'!$B$1:$AI$1,0)))</f>
        <v>0</v>
      </c>
      <c r="O7" s="35">
        <f>'Total Fuel Prices'!O94*(1-INDEX(Tax_share,MATCH('Total Fuel Prices'!$A$87,tax_fuel_labels,0),MATCH(O$1,'Tax_Share of Price'!$B$1:$AI$1,0)))</f>
        <v>0</v>
      </c>
      <c r="P7" s="35">
        <f>'Total Fuel Prices'!P94*(1-INDEX(Tax_share,MATCH('Total Fuel Prices'!$A$87,tax_fuel_labels,0),MATCH(P$1,'Tax_Share of Price'!$B$1:$AI$1,0)))</f>
        <v>0</v>
      </c>
      <c r="Q7" s="35">
        <f>'Total Fuel Prices'!Q94*(1-INDEX(Tax_share,MATCH('Total Fuel Prices'!$A$87,tax_fuel_labels,0),MATCH(Q$1,'Tax_Share of Price'!$B$1:$AI$1,0)))</f>
        <v>0</v>
      </c>
      <c r="R7" s="35">
        <f>'Total Fuel Prices'!R94*(1-INDEX(Tax_share,MATCH('Total Fuel Prices'!$A$87,tax_fuel_labels,0),MATCH(R$1,'Tax_Share of Price'!$B$1:$AI$1,0)))</f>
        <v>0</v>
      </c>
      <c r="S7" s="35">
        <f>'Total Fuel Prices'!S94*(1-INDEX(Tax_share,MATCH('Total Fuel Prices'!$A$87,tax_fuel_labels,0),MATCH(S$1,'Tax_Share of Price'!$B$1:$AI$1,0)))</f>
        <v>0</v>
      </c>
      <c r="T7" s="35">
        <f>'Total Fuel Prices'!T94*(1-INDEX(Tax_share,MATCH('Total Fuel Prices'!$A$87,tax_fuel_labels,0),MATCH(T$1,'Tax_Share of Price'!$B$1:$AI$1,0)))</f>
        <v>0</v>
      </c>
      <c r="U7" s="35">
        <f>'Total Fuel Prices'!U94*(1-INDEX(Tax_share,MATCH('Total Fuel Prices'!$A$87,tax_fuel_labels,0),MATCH(U$1,'Tax_Share of Price'!$B$1:$AI$1,0)))</f>
        <v>0</v>
      </c>
      <c r="V7" s="35">
        <f>'Total Fuel Prices'!V94*(1-INDEX(Tax_share,MATCH('Total Fuel Prices'!$A$87,tax_fuel_labels,0),MATCH(V$1,'Tax_Share of Price'!$B$1:$AI$1,0)))</f>
        <v>0</v>
      </c>
      <c r="W7" s="35">
        <f>'Total Fuel Prices'!W94*(1-INDEX(Tax_share,MATCH('Total Fuel Prices'!$A$87,tax_fuel_labels,0),MATCH(W$1,'Tax_Share of Price'!$B$1:$AI$1,0)))</f>
        <v>0</v>
      </c>
      <c r="X7" s="35">
        <f>'Total Fuel Prices'!X94*(1-INDEX(Tax_share,MATCH('Total Fuel Prices'!$A$87,tax_fuel_labels,0),MATCH(X$1,'Tax_Share of Price'!$B$1:$AI$1,0)))</f>
        <v>0</v>
      </c>
      <c r="Y7" s="35">
        <f>'Total Fuel Prices'!Y94*(1-INDEX(Tax_share,MATCH('Total Fuel Prices'!$A$87,tax_fuel_labels,0),MATCH(Y$1,'Tax_Share of Price'!$B$1:$AI$1,0)))</f>
        <v>0</v>
      </c>
      <c r="Z7" s="35">
        <f>'Total Fuel Prices'!Z94*(1-INDEX(Tax_share,MATCH('Total Fuel Prices'!$A$87,tax_fuel_labels,0),MATCH(Z$1,'Tax_Share of Price'!$B$1:$AI$1,0)))</f>
        <v>0</v>
      </c>
      <c r="AA7" s="35">
        <f>'Total Fuel Prices'!AA94*(1-INDEX(Tax_share,MATCH('Total Fuel Prices'!$A$87,tax_fuel_labels,0),MATCH(AA$1,'Tax_Share of Price'!$B$1:$AI$1,0)))</f>
        <v>0</v>
      </c>
      <c r="AB7" s="35">
        <f>'Total Fuel Prices'!AB94*(1-INDEX(Tax_share,MATCH('Total Fuel Prices'!$A$87,tax_fuel_labels,0),MATCH(AB$1,'Tax_Share of Price'!$B$1:$AI$1,0)))</f>
        <v>0</v>
      </c>
      <c r="AC7" s="35">
        <f>'Total Fuel Prices'!AC94*(1-INDEX(Tax_share,MATCH('Total Fuel Prices'!$A$87,tax_fuel_labels,0),MATCH(AC$1,'Tax_Share of Price'!$B$1:$AI$1,0)))</f>
        <v>0</v>
      </c>
      <c r="AD7" s="35">
        <f>'Total Fuel Prices'!AD94*(1-INDEX(Tax_share,MATCH('Total Fuel Prices'!$A$87,tax_fuel_labels,0),MATCH(AD$1,'Tax_Share of Price'!$B$1:$AI$1,0)))</f>
        <v>0</v>
      </c>
      <c r="AE7" s="35">
        <f>'Total Fuel Prices'!AE94*(1-INDEX(Tax_share,MATCH('Total Fuel Prices'!$A$87,tax_fuel_labels,0),MATCH(AE$1,'Tax_Share of Price'!$B$1:$AI$1,0)))</f>
        <v>0</v>
      </c>
      <c r="AF7" s="35">
        <f>'Total Fuel Prices'!AF94*(1-INDEX(Tax_share,MATCH('Total Fuel Prices'!$A$87,tax_fuel_labels,0),MATCH(AF$1,'Tax_Share of Price'!$B$1:$AI$1,0)))</f>
        <v>0</v>
      </c>
      <c r="AG7" s="35">
        <f>'Total Fuel Prices'!AG94*(1-INDEX(Tax_share,MATCH('Total Fuel Prices'!$A$87,tax_fuel_labels,0),MATCH(AG$1,'Tax_Share of Price'!$B$1:$AI$1,0)))</f>
        <v>0</v>
      </c>
      <c r="AH7" s="35">
        <f>'Total Fuel Prices'!AH94*(1-INDEX(Tax_share,MATCH('Total Fuel Prices'!$A$87,tax_fuel_labels,0),MATCH(AH$1,'Tax_Share of Price'!$B$1:$AI$1,0)))</f>
        <v>0</v>
      </c>
      <c r="AI7" s="35">
        <f>'Total Fuel Prices'!AI94*(1-INDEX(Tax_share,MATCH('Total Fuel Prices'!$A$87,tax_fuel_labels,0),MATCH(AI$1,'Tax_Share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Prices'!B95*(1-INDEX(Tax_share,MATCH('Total Fuel Prices'!$A$87,tax_fuel_labels,0),MATCH(B$1,'Tax_Share of Price'!$B$1:$AI$1,0)))</f>
        <v>0</v>
      </c>
      <c r="C8" s="35">
        <f>'Total Fuel Prices'!C95*(1-INDEX(Tax_share,MATCH('Total Fuel Prices'!$A$87,tax_fuel_labels,0),MATCH(C$1,'Tax_Share of Price'!$B$1:$AI$1,0)))</f>
        <v>0</v>
      </c>
      <c r="D8" s="35">
        <f>'Total Fuel Prices'!D95*(1-INDEX(Tax_share,MATCH('Total Fuel Prices'!$A$87,tax_fuel_labels,0),MATCH(D$1,'Tax_Share of Price'!$B$1:$AI$1,0)))</f>
        <v>0</v>
      </c>
      <c r="E8" s="35">
        <f>'Total Fuel Prices'!E95*(1-INDEX(Tax_share,MATCH('Total Fuel Prices'!$A$87,tax_fuel_labels,0),MATCH(E$1,'Tax_Share of Price'!$B$1:$AI$1,0)))</f>
        <v>0</v>
      </c>
      <c r="F8" s="35">
        <f>'Total Fuel Prices'!F95*(1-INDEX(Tax_share,MATCH('Total Fuel Prices'!$A$87,tax_fuel_labels,0),MATCH(F$1,'Tax_Share of Price'!$B$1:$AI$1,0)))</f>
        <v>0</v>
      </c>
      <c r="G8" s="35">
        <f>'Total Fuel Prices'!G95*(1-INDEX(Tax_share,MATCH('Total Fuel Prices'!$A$87,tax_fuel_labels,0),MATCH(G$1,'Tax_Share of Price'!$B$1:$AI$1,0)))</f>
        <v>0</v>
      </c>
      <c r="H8" s="35">
        <f>'Total Fuel Prices'!H95*(1-INDEX(Tax_share,MATCH('Total Fuel Prices'!$A$87,tax_fuel_labels,0),MATCH(H$1,'Tax_Share of Price'!$B$1:$AI$1,0)))</f>
        <v>0</v>
      </c>
      <c r="I8" s="35">
        <f>'Total Fuel Prices'!I95*(1-INDEX(Tax_share,MATCH('Total Fuel Prices'!$A$87,tax_fuel_labels,0),MATCH(I$1,'Tax_Share of Price'!$B$1:$AI$1,0)))</f>
        <v>0</v>
      </c>
      <c r="J8" s="35">
        <f>'Total Fuel Prices'!J95*(1-INDEX(Tax_share,MATCH('Total Fuel Prices'!$A$87,tax_fuel_labels,0),MATCH(J$1,'Tax_Share of Price'!$B$1:$AI$1,0)))</f>
        <v>0</v>
      </c>
      <c r="K8" s="35">
        <f>'Total Fuel Prices'!K95*(1-INDEX(Tax_share,MATCH('Total Fuel Prices'!$A$87,tax_fuel_labels,0),MATCH(K$1,'Tax_Share of Price'!$B$1:$AI$1,0)))</f>
        <v>0</v>
      </c>
      <c r="L8" s="35">
        <f>'Total Fuel Prices'!L95*(1-INDEX(Tax_share,MATCH('Total Fuel Prices'!$A$87,tax_fuel_labels,0),MATCH(L$1,'Tax_Share of Price'!$B$1:$AI$1,0)))</f>
        <v>0</v>
      </c>
      <c r="M8" s="35">
        <f>'Total Fuel Prices'!M95*(1-INDEX(Tax_share,MATCH('Total Fuel Prices'!$A$87,tax_fuel_labels,0),MATCH(M$1,'Tax_Share of Price'!$B$1:$AI$1,0)))</f>
        <v>0</v>
      </c>
      <c r="N8" s="35">
        <f>'Total Fuel Prices'!N95*(1-INDEX(Tax_share,MATCH('Total Fuel Prices'!$A$87,tax_fuel_labels,0),MATCH(N$1,'Tax_Share of Price'!$B$1:$AI$1,0)))</f>
        <v>0</v>
      </c>
      <c r="O8" s="35">
        <f>'Total Fuel Prices'!O95*(1-INDEX(Tax_share,MATCH('Total Fuel Prices'!$A$87,tax_fuel_labels,0),MATCH(O$1,'Tax_Share of Price'!$B$1:$AI$1,0)))</f>
        <v>0</v>
      </c>
      <c r="P8" s="35">
        <f>'Total Fuel Prices'!P95*(1-INDEX(Tax_share,MATCH('Total Fuel Prices'!$A$87,tax_fuel_labels,0),MATCH(P$1,'Tax_Share of Price'!$B$1:$AI$1,0)))</f>
        <v>0</v>
      </c>
      <c r="Q8" s="35">
        <f>'Total Fuel Prices'!Q95*(1-INDEX(Tax_share,MATCH('Total Fuel Prices'!$A$87,tax_fuel_labels,0),MATCH(Q$1,'Tax_Share of Price'!$B$1:$AI$1,0)))</f>
        <v>0</v>
      </c>
      <c r="R8" s="35">
        <f>'Total Fuel Prices'!R95*(1-INDEX(Tax_share,MATCH('Total Fuel Prices'!$A$87,tax_fuel_labels,0),MATCH(R$1,'Tax_Share of Price'!$B$1:$AI$1,0)))</f>
        <v>0</v>
      </c>
      <c r="S8" s="35">
        <f>'Total Fuel Prices'!S95*(1-INDEX(Tax_share,MATCH('Total Fuel Prices'!$A$87,tax_fuel_labels,0),MATCH(S$1,'Tax_Share of Price'!$B$1:$AI$1,0)))</f>
        <v>0</v>
      </c>
      <c r="T8" s="35">
        <f>'Total Fuel Prices'!T95*(1-INDEX(Tax_share,MATCH('Total Fuel Prices'!$A$87,tax_fuel_labels,0),MATCH(T$1,'Tax_Share of Price'!$B$1:$AI$1,0)))</f>
        <v>0</v>
      </c>
      <c r="U8" s="35">
        <f>'Total Fuel Prices'!U95*(1-INDEX(Tax_share,MATCH('Total Fuel Prices'!$A$87,tax_fuel_labels,0),MATCH(U$1,'Tax_Share of Price'!$B$1:$AI$1,0)))</f>
        <v>0</v>
      </c>
      <c r="V8" s="35">
        <f>'Total Fuel Prices'!V95*(1-INDEX(Tax_share,MATCH('Total Fuel Prices'!$A$87,tax_fuel_labels,0),MATCH(V$1,'Tax_Share of Price'!$B$1:$AI$1,0)))</f>
        <v>0</v>
      </c>
      <c r="W8" s="35">
        <f>'Total Fuel Prices'!W95*(1-INDEX(Tax_share,MATCH('Total Fuel Prices'!$A$87,tax_fuel_labels,0),MATCH(W$1,'Tax_Share of Price'!$B$1:$AI$1,0)))</f>
        <v>0</v>
      </c>
      <c r="X8" s="35">
        <f>'Total Fuel Prices'!X95*(1-INDEX(Tax_share,MATCH('Total Fuel Prices'!$A$87,tax_fuel_labels,0),MATCH(X$1,'Tax_Share of Price'!$B$1:$AI$1,0)))</f>
        <v>0</v>
      </c>
      <c r="Y8" s="35">
        <f>'Total Fuel Prices'!Y95*(1-INDEX(Tax_share,MATCH('Total Fuel Prices'!$A$87,tax_fuel_labels,0),MATCH(Y$1,'Tax_Share of Price'!$B$1:$AI$1,0)))</f>
        <v>0</v>
      </c>
      <c r="Z8" s="35">
        <f>'Total Fuel Prices'!Z95*(1-INDEX(Tax_share,MATCH('Total Fuel Prices'!$A$87,tax_fuel_labels,0),MATCH(Z$1,'Tax_Share of Price'!$B$1:$AI$1,0)))</f>
        <v>0</v>
      </c>
      <c r="AA8" s="35">
        <f>'Total Fuel Prices'!AA95*(1-INDEX(Tax_share,MATCH('Total Fuel Prices'!$A$87,tax_fuel_labels,0),MATCH(AA$1,'Tax_Share of Price'!$B$1:$AI$1,0)))</f>
        <v>0</v>
      </c>
      <c r="AB8" s="35">
        <f>'Total Fuel Prices'!AB95*(1-INDEX(Tax_share,MATCH('Total Fuel Prices'!$A$87,tax_fuel_labels,0),MATCH(AB$1,'Tax_Share of Price'!$B$1:$AI$1,0)))</f>
        <v>0</v>
      </c>
      <c r="AC8" s="35">
        <f>'Total Fuel Prices'!AC95*(1-INDEX(Tax_share,MATCH('Total Fuel Prices'!$A$87,tax_fuel_labels,0),MATCH(AC$1,'Tax_Share of Price'!$B$1:$AI$1,0)))</f>
        <v>0</v>
      </c>
      <c r="AD8" s="35">
        <f>'Total Fuel Prices'!AD95*(1-INDEX(Tax_share,MATCH('Total Fuel Prices'!$A$87,tax_fuel_labels,0),MATCH(AD$1,'Tax_Share of Price'!$B$1:$AI$1,0)))</f>
        <v>0</v>
      </c>
      <c r="AE8" s="35">
        <f>'Total Fuel Prices'!AE95*(1-INDEX(Tax_share,MATCH('Total Fuel Prices'!$A$87,tax_fuel_labels,0),MATCH(AE$1,'Tax_Share of Price'!$B$1:$AI$1,0)))</f>
        <v>0</v>
      </c>
      <c r="AF8" s="35">
        <f>'Total Fuel Prices'!AF95*(1-INDEX(Tax_share,MATCH('Total Fuel Prices'!$A$87,tax_fuel_labels,0),MATCH(AF$1,'Tax_Share of Price'!$B$1:$AI$1,0)))</f>
        <v>0</v>
      </c>
      <c r="AG8" s="35">
        <f>'Total Fuel Prices'!AG95*(1-INDEX(Tax_share,MATCH('Total Fuel Prices'!$A$87,tax_fuel_labels,0),MATCH(AG$1,'Tax_Share of Price'!$B$1:$AI$1,0)))</f>
        <v>0</v>
      </c>
      <c r="AH8" s="35">
        <f>'Total Fuel Prices'!AH95*(1-INDEX(Tax_share,MATCH('Total Fuel Prices'!$A$87,tax_fuel_labels,0),MATCH(AH$1,'Tax_Share of Price'!$B$1:$AI$1,0)))</f>
        <v>0</v>
      </c>
      <c r="AI8" s="35">
        <f>'Total Fuel Prices'!AI95*(1-INDEX(Tax_share,MATCH('Total Fuel Prices'!$A$87,tax_fuel_labels,0),MATCH(AI$1,'Tax_Share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Prices'!B96*(1-INDEX(Tax_share,MATCH('Total Fuel Prices'!$A$87,tax_fuel_labels,0),MATCH(B$1,'Tax_Share of Price'!$B$1:$AI$1,0)))</f>
        <v>0</v>
      </c>
      <c r="C9" s="35">
        <f>'Total Fuel Prices'!C96*(1-INDEX(Tax_share,MATCH('Total Fuel Prices'!$A$87,tax_fuel_labels,0),MATCH(C$1,'Tax_Share of Price'!$B$1:$AI$1,0)))</f>
        <v>0</v>
      </c>
      <c r="D9" s="35">
        <f>'Total Fuel Prices'!D96*(1-INDEX(Tax_share,MATCH('Total Fuel Prices'!$A$87,tax_fuel_labels,0),MATCH(D$1,'Tax_Share of Price'!$B$1:$AI$1,0)))</f>
        <v>0</v>
      </c>
      <c r="E9" s="35">
        <f>'Total Fuel Prices'!E96*(1-INDEX(Tax_share,MATCH('Total Fuel Prices'!$A$87,tax_fuel_labels,0),MATCH(E$1,'Tax_Share of Price'!$B$1:$AI$1,0)))</f>
        <v>0</v>
      </c>
      <c r="F9" s="35">
        <f>'Total Fuel Prices'!F96*(1-INDEX(Tax_share,MATCH('Total Fuel Prices'!$A$87,tax_fuel_labels,0),MATCH(F$1,'Tax_Share of Price'!$B$1:$AI$1,0)))</f>
        <v>0</v>
      </c>
      <c r="G9" s="35">
        <f>'Total Fuel Prices'!G96*(1-INDEX(Tax_share,MATCH('Total Fuel Prices'!$A$87,tax_fuel_labels,0),MATCH(G$1,'Tax_Share of Price'!$B$1:$AI$1,0)))</f>
        <v>0</v>
      </c>
      <c r="H9" s="35">
        <f>'Total Fuel Prices'!H96*(1-INDEX(Tax_share,MATCH('Total Fuel Prices'!$A$87,tax_fuel_labels,0),MATCH(H$1,'Tax_Share of Price'!$B$1:$AI$1,0)))</f>
        <v>0</v>
      </c>
      <c r="I9" s="35">
        <f>'Total Fuel Prices'!I96*(1-INDEX(Tax_share,MATCH('Total Fuel Prices'!$A$87,tax_fuel_labels,0),MATCH(I$1,'Tax_Share of Price'!$B$1:$AI$1,0)))</f>
        <v>0</v>
      </c>
      <c r="J9" s="35">
        <f>'Total Fuel Prices'!J96*(1-INDEX(Tax_share,MATCH('Total Fuel Prices'!$A$87,tax_fuel_labels,0),MATCH(J$1,'Tax_Share of Price'!$B$1:$AI$1,0)))</f>
        <v>0</v>
      </c>
      <c r="K9" s="35">
        <f>'Total Fuel Prices'!K96*(1-INDEX(Tax_share,MATCH('Total Fuel Prices'!$A$87,tax_fuel_labels,0),MATCH(K$1,'Tax_Share of Price'!$B$1:$AI$1,0)))</f>
        <v>0</v>
      </c>
      <c r="L9" s="35">
        <f>'Total Fuel Prices'!L96*(1-INDEX(Tax_share,MATCH('Total Fuel Prices'!$A$87,tax_fuel_labels,0),MATCH(L$1,'Tax_Share of Price'!$B$1:$AI$1,0)))</f>
        <v>0</v>
      </c>
      <c r="M9" s="35">
        <f>'Total Fuel Prices'!M96*(1-INDEX(Tax_share,MATCH('Total Fuel Prices'!$A$87,tax_fuel_labels,0),MATCH(M$1,'Tax_Share of Price'!$B$1:$AI$1,0)))</f>
        <v>0</v>
      </c>
      <c r="N9" s="35">
        <f>'Total Fuel Prices'!N96*(1-INDEX(Tax_share,MATCH('Total Fuel Prices'!$A$87,tax_fuel_labels,0),MATCH(N$1,'Tax_Share of Price'!$B$1:$AI$1,0)))</f>
        <v>0</v>
      </c>
      <c r="O9" s="35">
        <f>'Total Fuel Prices'!O96*(1-INDEX(Tax_share,MATCH('Total Fuel Prices'!$A$87,tax_fuel_labels,0),MATCH(O$1,'Tax_Share of Price'!$B$1:$AI$1,0)))</f>
        <v>0</v>
      </c>
      <c r="P9" s="35">
        <f>'Total Fuel Prices'!P96*(1-INDEX(Tax_share,MATCH('Total Fuel Prices'!$A$87,tax_fuel_labels,0),MATCH(P$1,'Tax_Share of Price'!$B$1:$AI$1,0)))</f>
        <v>0</v>
      </c>
      <c r="Q9" s="35">
        <f>'Total Fuel Prices'!Q96*(1-INDEX(Tax_share,MATCH('Total Fuel Prices'!$A$87,tax_fuel_labels,0),MATCH(Q$1,'Tax_Share of Price'!$B$1:$AI$1,0)))</f>
        <v>0</v>
      </c>
      <c r="R9" s="35">
        <f>'Total Fuel Prices'!R96*(1-INDEX(Tax_share,MATCH('Total Fuel Prices'!$A$87,tax_fuel_labels,0),MATCH(R$1,'Tax_Share of Price'!$B$1:$AI$1,0)))</f>
        <v>0</v>
      </c>
      <c r="S9" s="35">
        <f>'Total Fuel Prices'!S96*(1-INDEX(Tax_share,MATCH('Total Fuel Prices'!$A$87,tax_fuel_labels,0),MATCH(S$1,'Tax_Share of Price'!$B$1:$AI$1,0)))</f>
        <v>0</v>
      </c>
      <c r="T9" s="35">
        <f>'Total Fuel Prices'!T96*(1-INDEX(Tax_share,MATCH('Total Fuel Prices'!$A$87,tax_fuel_labels,0),MATCH(T$1,'Tax_Share of Price'!$B$1:$AI$1,0)))</f>
        <v>0</v>
      </c>
      <c r="U9" s="35">
        <f>'Total Fuel Prices'!U96*(1-INDEX(Tax_share,MATCH('Total Fuel Prices'!$A$87,tax_fuel_labels,0),MATCH(U$1,'Tax_Share of Price'!$B$1:$AI$1,0)))</f>
        <v>0</v>
      </c>
      <c r="V9" s="35">
        <f>'Total Fuel Prices'!V96*(1-INDEX(Tax_share,MATCH('Total Fuel Prices'!$A$87,tax_fuel_labels,0),MATCH(V$1,'Tax_Share of Price'!$B$1:$AI$1,0)))</f>
        <v>0</v>
      </c>
      <c r="W9" s="35">
        <f>'Total Fuel Prices'!W96*(1-INDEX(Tax_share,MATCH('Total Fuel Prices'!$A$87,tax_fuel_labels,0),MATCH(W$1,'Tax_Share of Price'!$B$1:$AI$1,0)))</f>
        <v>0</v>
      </c>
      <c r="X9" s="35">
        <f>'Total Fuel Prices'!X96*(1-INDEX(Tax_share,MATCH('Total Fuel Prices'!$A$87,tax_fuel_labels,0),MATCH(X$1,'Tax_Share of Price'!$B$1:$AI$1,0)))</f>
        <v>0</v>
      </c>
      <c r="Y9" s="35">
        <f>'Total Fuel Prices'!Y96*(1-INDEX(Tax_share,MATCH('Total Fuel Prices'!$A$87,tax_fuel_labels,0),MATCH(Y$1,'Tax_Share of Price'!$B$1:$AI$1,0)))</f>
        <v>0</v>
      </c>
      <c r="Z9" s="35">
        <f>'Total Fuel Prices'!Z96*(1-INDEX(Tax_share,MATCH('Total Fuel Prices'!$A$87,tax_fuel_labels,0),MATCH(Z$1,'Tax_Share of Price'!$B$1:$AI$1,0)))</f>
        <v>0</v>
      </c>
      <c r="AA9" s="35">
        <f>'Total Fuel Prices'!AA96*(1-INDEX(Tax_share,MATCH('Total Fuel Prices'!$A$87,tax_fuel_labels,0),MATCH(AA$1,'Tax_Share of Price'!$B$1:$AI$1,0)))</f>
        <v>0</v>
      </c>
      <c r="AB9" s="35">
        <f>'Total Fuel Prices'!AB96*(1-INDEX(Tax_share,MATCH('Total Fuel Prices'!$A$87,tax_fuel_labels,0),MATCH(AB$1,'Tax_Share of Price'!$B$1:$AI$1,0)))</f>
        <v>0</v>
      </c>
      <c r="AC9" s="35">
        <f>'Total Fuel Prices'!AC96*(1-INDEX(Tax_share,MATCH('Total Fuel Prices'!$A$87,tax_fuel_labels,0),MATCH(AC$1,'Tax_Share of Price'!$B$1:$AI$1,0)))</f>
        <v>0</v>
      </c>
      <c r="AD9" s="35">
        <f>'Total Fuel Prices'!AD96*(1-INDEX(Tax_share,MATCH('Total Fuel Prices'!$A$87,tax_fuel_labels,0),MATCH(AD$1,'Tax_Share of Price'!$B$1:$AI$1,0)))</f>
        <v>0</v>
      </c>
      <c r="AE9" s="35">
        <f>'Total Fuel Prices'!AE96*(1-INDEX(Tax_share,MATCH('Total Fuel Prices'!$A$87,tax_fuel_labels,0),MATCH(AE$1,'Tax_Share of Price'!$B$1:$AI$1,0)))</f>
        <v>0</v>
      </c>
      <c r="AF9" s="35">
        <f>'Total Fuel Prices'!AF96*(1-INDEX(Tax_share,MATCH('Total Fuel Prices'!$A$87,tax_fuel_labels,0),MATCH(AF$1,'Tax_Share of Price'!$B$1:$AI$1,0)))</f>
        <v>0</v>
      </c>
      <c r="AG9" s="35">
        <f>'Total Fuel Prices'!AG96*(1-INDEX(Tax_share,MATCH('Total Fuel Prices'!$A$87,tax_fuel_labels,0),MATCH(AG$1,'Tax_Share of Price'!$B$1:$AI$1,0)))</f>
        <v>0</v>
      </c>
      <c r="AH9" s="35">
        <f>'Total Fuel Prices'!AH96*(1-INDEX(Tax_share,MATCH('Total Fuel Prices'!$A$87,tax_fuel_labels,0),MATCH(AH$1,'Tax_Share of Price'!$B$1:$AI$1,0)))</f>
        <v>0</v>
      </c>
      <c r="AI9" s="35">
        <f>'Total Fuel Prices'!AI96*(1-INDEX(Tax_share,MATCH('Total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1.13281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Prices'!B99*(1-INDEX(Tax_share,MATCH('Total Fuel Prices'!$A$97,tax_fuel_labels,0),MATCH(B$1,'Tax_Share of Price'!$B$1:$AI$1,0)))</f>
        <v>1.6452471196785923E-5</v>
      </c>
      <c r="C2" s="35">
        <f>'Total Fuel Prices'!C99*(1-INDEX(Tax_share,MATCH('Total Fuel Prices'!$A$97,tax_fuel_labels,0),MATCH(C$1,'Tax_Share of Price'!$B$1:$AI$1,0)))</f>
        <v>1.6452471196785923E-5</v>
      </c>
      <c r="D2" s="35">
        <f>'Total Fuel Prices'!D99*(1-INDEX(Tax_share,MATCH('Total Fuel Prices'!$A$97,tax_fuel_labels,0),MATCH(D$1,'Tax_Share of Price'!$B$1:$AI$1,0)))</f>
        <v>1.7046117064711182E-5</v>
      </c>
      <c r="E2" s="35">
        <f>'Total Fuel Prices'!E99*(1-INDEX(Tax_share,MATCH('Total Fuel Prices'!$A$97,tax_fuel_labels,0),MATCH(E$1,'Tax_Share of Price'!$B$1:$AI$1,0)))</f>
        <v>1.6452471196785923E-5</v>
      </c>
      <c r="F2" s="35">
        <f>'Total Fuel Prices'!F99*(1-INDEX(Tax_share,MATCH('Total Fuel Prices'!$A$97,tax_fuel_labels,0),MATCH(F$1,'Tax_Share of Price'!$B$1:$AI$1,0)))</f>
        <v>1.6544987435943107E-5</v>
      </c>
      <c r="G2" s="35">
        <f>'Total Fuel Prices'!G99*(1-INDEX(Tax_share,MATCH('Total Fuel Prices'!$A$97,tax_fuel_labels,0),MATCH(G$1,'Tax_Share of Price'!$B$1:$AI$1,0)))</f>
        <v>1.679940709362536E-5</v>
      </c>
      <c r="H2" s="35">
        <f>'Total Fuel Prices'!H99*(1-INDEX(Tax_share,MATCH('Total Fuel Prices'!$A$97,tax_fuel_labels,0),MATCH(H$1,'Tax_Share of Price'!$B$1:$AI$1,0)))</f>
        <v>1.6899633019378979E-5</v>
      </c>
      <c r="I2" s="35">
        <f>'Total Fuel Prices'!I99*(1-INDEX(Tax_share,MATCH('Total Fuel Prices'!$A$97,tax_fuel_labels,0),MATCH(I$1,'Tax_Share of Price'!$B$1:$AI$1,0)))</f>
        <v>1.7200310796639826E-5</v>
      </c>
      <c r="J2" s="35">
        <f>'Total Fuel Prices'!J99*(1-INDEX(Tax_share,MATCH('Total Fuel Prices'!$A$97,tax_fuel_labels,0),MATCH(J$1,'Tax_Share of Price'!$B$1:$AI$1,0)))</f>
        <v>1.7308246408989876E-5</v>
      </c>
      <c r="K2" s="35">
        <f>'Total Fuel Prices'!K99*(1-INDEX(Tax_share,MATCH('Total Fuel Prices'!$A$97,tax_fuel_labels,0),MATCH(K$1,'Tax_Share of Price'!$B$1:$AI$1,0)))</f>
        <v>1.7624343559443589E-5</v>
      </c>
      <c r="L2" s="35">
        <f>'Total Fuel Prices'!L99*(1-INDEX(Tax_share,MATCH('Total Fuel Prices'!$A$97,tax_fuel_labels,0),MATCH(L$1,'Tax_Share of Price'!$B$1:$AI$1,0)))</f>
        <v>1.7662891992425748E-5</v>
      </c>
      <c r="M2" s="35">
        <f>'Total Fuel Prices'!M99*(1-INDEX(Tax_share,MATCH('Total Fuel Prices'!$A$97,tax_fuel_labels,0),MATCH(M$1,'Tax_Share of Price'!$B$1:$AI$1,0)))</f>
        <v>1.7940440709897301E-5</v>
      </c>
      <c r="N2" s="35">
        <f>'Total Fuel Prices'!N99*(1-INDEX(Tax_share,MATCH('Total Fuel Prices'!$A$97,tax_fuel_labels,0),MATCH(N$1,'Tax_Share of Price'!$B$1:$AI$1,0)))</f>
        <v>1.8102344128422373E-5</v>
      </c>
      <c r="O2" s="35">
        <f>'Total Fuel Prices'!O99*(1-INDEX(Tax_share,MATCH('Total Fuel Prices'!$A$97,tax_fuel_labels,0),MATCH(O$1,'Tax_Share of Price'!$B$1:$AI$1,0)))</f>
        <v>1.8480118771647539E-5</v>
      </c>
      <c r="P2" s="35">
        <f>'Total Fuel Prices'!P99*(1-INDEX(Tax_share,MATCH('Total Fuel Prices'!$A$97,tax_fuel_labels,0),MATCH(P$1,'Tax_Share of Price'!$B$1:$AI$1,0)))</f>
        <v>1.8688280309751205E-5</v>
      </c>
      <c r="Q2" s="35">
        <f>'Total Fuel Prices'!Q99*(1-INDEX(Tax_share,MATCH('Total Fuel Prices'!$A$97,tax_fuel_labels,0),MATCH(Q$1,'Tax_Share of Price'!$B$1:$AI$1,0)))</f>
        <v>1.8827054668486986E-5</v>
      </c>
      <c r="R2" s="35">
        <f>'Total Fuel Prices'!R99*(1-INDEX(Tax_share,MATCH('Total Fuel Prices'!$A$97,tax_fuel_labels,0),MATCH(R$1,'Tax_Share of Price'!$B$1:$AI$1,0)))</f>
        <v>1.912773244574783E-5</v>
      </c>
      <c r="S2" s="35">
        <f>'Total Fuel Prices'!S99*(1-INDEX(Tax_share,MATCH('Total Fuel Prices'!$A$97,tax_fuel_labels,0),MATCH(S$1,'Tax_Share of Price'!$B$1:$AI$1,0)))</f>
        <v>1.9281926177676471E-5</v>
      </c>
      <c r="T2" s="35">
        <f>'Total Fuel Prices'!T99*(1-INDEX(Tax_share,MATCH('Total Fuel Prices'!$A$97,tax_fuel_labels,0),MATCH(T$1,'Tax_Share of Price'!$B$1:$AI$1,0)))</f>
        <v>1.9451539282797974E-5</v>
      </c>
      <c r="U2" s="35">
        <f>'Total Fuel Prices'!U99*(1-INDEX(Tax_share,MATCH('Total Fuel Prices'!$A$97,tax_fuel_labels,0),MATCH(U$1,'Tax_Share of Price'!$B$1:$AI$1,0)))</f>
        <v>1.9651991134305208E-5</v>
      </c>
      <c r="V2" s="35">
        <f>'Total Fuel Prices'!V99*(1-INDEX(Tax_share,MATCH('Total Fuel Prices'!$A$97,tax_fuel_labels,0),MATCH(V$1,'Tax_Share of Price'!$B$1:$AI$1,0)))</f>
        <v>1.9783055806444552E-5</v>
      </c>
      <c r="W2" s="35">
        <f>'Total Fuel Prices'!W99*(1-INDEX(Tax_share,MATCH('Total Fuel Prices'!$A$97,tax_fuel_labels,0),MATCH(W$1,'Tax_Share of Price'!$B$1:$AI$1,0)))</f>
        <v>1.9952668911566055E-5</v>
      </c>
      <c r="X2" s="35">
        <f>'Total Fuel Prices'!X99*(1-INDEX(Tax_share,MATCH('Total Fuel Prices'!$A$97,tax_fuel_labels,0),MATCH(X$1,'Tax_Share of Price'!$B$1:$AI$1,0)))</f>
        <v>2.0122282016687565E-5</v>
      </c>
      <c r="Y2" s="35">
        <f>'Total Fuel Prices'!Y99*(1-INDEX(Tax_share,MATCH('Total Fuel Prices'!$A$97,tax_fuel_labels,0),MATCH(Y$1,'Tax_Share of Price'!$B$1:$AI$1,0)))</f>
        <v>2.0122282016687565E-5</v>
      </c>
      <c r="Z2" s="35">
        <f>'Total Fuel Prices'!Z99*(1-INDEX(Tax_share,MATCH('Total Fuel Prices'!$A$97,tax_fuel_labels,0),MATCH(Z$1,'Tax_Share of Price'!$B$1:$AI$1,0)))</f>
        <v>2.0253346688826905E-5</v>
      </c>
      <c r="AA2" s="35">
        <f>'Total Fuel Prices'!AA99*(1-INDEX(Tax_share,MATCH('Total Fuel Prices'!$A$97,tax_fuel_labels,0),MATCH(AA$1,'Tax_Share of Price'!$B$1:$AI$1,0)))</f>
        <v>2.0554024466087752E-5</v>
      </c>
      <c r="AB2" s="35">
        <f>'Total Fuel Prices'!AB99*(1-INDEX(Tax_share,MATCH('Total Fuel Prices'!$A$97,tax_fuel_labels,0),MATCH(AB$1,'Tax_Share of Price'!$B$1:$AI$1,0)))</f>
        <v>2.0677379451630668E-5</v>
      </c>
      <c r="AC2" s="35">
        <f>'Total Fuel Prices'!AC99*(1-INDEX(Tax_share,MATCH('Total Fuel Prices'!$A$97,tax_fuel_labels,0),MATCH(AC$1,'Tax_Share of Price'!$B$1:$AI$1,0)))</f>
        <v>2.083928287015574E-5</v>
      </c>
      <c r="AD2" s="35">
        <f>'Total Fuel Prices'!AD99*(1-INDEX(Tax_share,MATCH('Total Fuel Prices'!$A$97,tax_fuel_labels,0),MATCH(AD$1,'Tax_Share of Price'!$B$1:$AI$1,0)))</f>
        <v>2.1124541274223721E-5</v>
      </c>
      <c r="AE2" s="35">
        <f>'Total Fuel Prices'!AE99*(1-INDEX(Tax_share,MATCH('Total Fuel Prices'!$A$97,tax_fuel_labels,0),MATCH(AE$1,'Tax_Share of Price'!$B$1:$AI$1,0)))</f>
        <v>2.1132250960820156E-5</v>
      </c>
      <c r="AF2" s="35">
        <f>'Total Fuel Prices'!AF99*(1-INDEX(Tax_share,MATCH('Total Fuel Prices'!$A$97,tax_fuel_labels,0),MATCH(AF$1,'Tax_Share of Price'!$B$1:$AI$1,0)))</f>
        <v>2.133270281232739E-5</v>
      </c>
      <c r="AG2" s="35">
        <f>'Total Fuel Prices'!AG99*(1-INDEX(Tax_share,MATCH('Total Fuel Prices'!$A$97,tax_fuel_labels,0),MATCH(AG$1,'Tax_Share of Price'!$B$1:$AI$1,0)))</f>
        <v>2.1517735290641753E-5</v>
      </c>
      <c r="AH2" s="35">
        <f>'Total Fuel Prices'!AH99*(1-INDEX(Tax_share,MATCH('Total Fuel Prices'!$A$97,tax_fuel_labels,0),MATCH(AH$1,'Tax_Share of Price'!$B$1:$AI$1,0)))</f>
        <v>2.1648799962781103E-5</v>
      </c>
      <c r="AI2" s="35">
        <f>'Total Fuel Prices'!AI99*(1-INDEX(Tax_share,MATCH('Total Fuel Prices'!$A$97,tax_fuel_labels,0),MATCH(AI$1,'Tax_Share of Price'!$B$1:$AI$1,0)))</f>
        <v>2.1764445261727578E-5</v>
      </c>
      <c r="AJ2" s="11"/>
      <c r="AK2" s="11"/>
    </row>
    <row r="3" spans="1:37" x14ac:dyDescent="0.45">
      <c r="A3" s="2" t="s">
        <v>271</v>
      </c>
      <c r="B3" s="35">
        <f>'Total Fuel Prices'!B100*(1-INDEX(Tax_share,MATCH('Total Fuel Prices'!$A$97,tax_fuel_labels,0),MATCH(B$1,'Tax_Share of Price'!$B$1:$AI$1,0)))</f>
        <v>1.6452471196785923E-5</v>
      </c>
      <c r="C3" s="35">
        <f>'Total Fuel Prices'!C100*(1-INDEX(Tax_share,MATCH('Total Fuel Prices'!$A$97,tax_fuel_labels,0),MATCH(C$1,'Tax_Share of Price'!$B$1:$AI$1,0)))</f>
        <v>1.6452471196785923E-5</v>
      </c>
      <c r="D3" s="35">
        <f>'Total Fuel Prices'!D100*(1-INDEX(Tax_share,MATCH('Total Fuel Prices'!$A$97,tax_fuel_labels,0),MATCH(D$1,'Tax_Share of Price'!$B$1:$AI$1,0)))</f>
        <v>1.6907983069432736E-5</v>
      </c>
      <c r="E3" s="35">
        <f>'Total Fuel Prices'!E100*(1-INDEX(Tax_share,MATCH('Total Fuel Prices'!$A$97,tax_fuel_labels,0),MATCH(E$1,'Tax_Share of Price'!$B$1:$AI$1,0)))</f>
        <v>1.6452471196785923E-5</v>
      </c>
      <c r="F3" s="35">
        <f>'Total Fuel Prices'!F100*(1-INDEX(Tax_share,MATCH('Total Fuel Prices'!$A$97,tax_fuel_labels,0),MATCH(F$1,'Tax_Share of Price'!$B$1:$AI$1,0)))</f>
        <v>1.588115122092381E-5</v>
      </c>
      <c r="G3" s="35">
        <f>'Total Fuel Prices'!G100*(1-INDEX(Tax_share,MATCH('Total Fuel Prices'!$A$97,tax_fuel_labels,0),MATCH(G$1,'Tax_Share of Price'!$B$1:$AI$1,0)))</f>
        <v>1.5441080428705698E-5</v>
      </c>
      <c r="H3" s="35">
        <f>'Total Fuel Prices'!H100*(1-INDEX(Tax_share,MATCH('Total Fuel Prices'!$A$97,tax_fuel_labels,0),MATCH(H$1,'Tax_Share of Price'!$B$1:$AI$1,0)))</f>
        <v>1.4923804234344057E-5</v>
      </c>
      <c r="I3" s="35">
        <f>'Total Fuel Prices'!I100*(1-INDEX(Tax_share,MATCH('Total Fuel Prices'!$A$97,tax_fuel_labels,0),MATCH(I$1,'Tax_Share of Price'!$B$1:$AI$1,0)))</f>
        <v>1.4607262085555592E-5</v>
      </c>
      <c r="J3" s="35">
        <f>'Total Fuel Prices'!J100*(1-INDEX(Tax_share,MATCH('Total Fuel Prices'!$A$97,tax_fuel_labels,0),MATCH(J$1,'Tax_Share of Price'!$B$1:$AI$1,0)))</f>
        <v>1.4097706431408305E-5</v>
      </c>
      <c r="K3" s="35">
        <f>'Total Fuel Prices'!K100*(1-INDEX(Tax_share,MATCH('Total Fuel Prices'!$A$97,tax_fuel_labels,0),MATCH(K$1,'Tax_Share of Price'!$B$1:$AI$1,0)))</f>
        <v>1.4267558316124067E-5</v>
      </c>
      <c r="L3" s="35">
        <f>'Total Fuel Prices'!L100*(1-INDEX(Tax_share,MATCH('Total Fuel Prices'!$A$97,tax_fuel_labels,0),MATCH(L$1,'Tax_Share of Price'!$B$1:$AI$1,0)))</f>
        <v>1.4228955615052301E-5</v>
      </c>
      <c r="M3" s="35">
        <f>'Total Fuel Prices'!M100*(1-INDEX(Tax_share,MATCH('Total Fuel Prices'!$A$97,tax_fuel_labels,0),MATCH(M$1,'Tax_Share of Price'!$B$1:$AI$1,0)))</f>
        <v>1.4460571821482885E-5</v>
      </c>
      <c r="N3" s="35">
        <f>'Total Fuel Prices'!N100*(1-INDEX(Tax_share,MATCH('Total Fuel Prices'!$A$97,tax_fuel_labels,0),MATCH(N$1,'Tax_Share of Price'!$B$1:$AI$1,0)))</f>
        <v>1.4607262085555592E-5</v>
      </c>
      <c r="O3" s="35">
        <f>'Total Fuel Prices'!O100*(1-INDEX(Tax_share,MATCH('Total Fuel Prices'!$A$97,tax_fuel_labels,0),MATCH(O$1,'Tax_Share of Price'!$B$1:$AI$1,0)))</f>
        <v>1.4684467487699119E-5</v>
      </c>
      <c r="P3" s="35">
        <f>'Total Fuel Prices'!P100*(1-INDEX(Tax_share,MATCH('Total Fuel Prices'!$A$97,tax_fuel_labels,0),MATCH(P$1,'Tax_Share of Price'!$B$1:$AI$1,0)))</f>
        <v>1.482343721155747E-5</v>
      </c>
      <c r="Q3" s="35">
        <f>'Total Fuel Prices'!Q100*(1-INDEX(Tax_share,MATCH('Total Fuel Prices'!$A$97,tax_fuel_labels,0),MATCH(Q$1,'Tax_Share of Price'!$B$1:$AI$1,0)))</f>
        <v>1.4939245314772765E-5</v>
      </c>
      <c r="R3" s="35">
        <f>'Total Fuel Prices'!R100*(1-INDEX(Tax_share,MATCH('Total Fuel Prices'!$A$97,tax_fuel_labels,0),MATCH(R$1,'Tax_Share of Price'!$B$1:$AI$1,0)))</f>
        <v>1.5224905302703818E-5</v>
      </c>
      <c r="S3" s="35">
        <f>'Total Fuel Prices'!S100*(1-INDEX(Tax_share,MATCH('Total Fuel Prices'!$A$97,tax_fuel_labels,0),MATCH(S$1,'Tax_Share of Price'!$B$1:$AI$1,0)))</f>
        <v>1.5417918808062638E-5</v>
      </c>
      <c r="T3" s="35">
        <f>'Total Fuel Prices'!T100*(1-INDEX(Tax_share,MATCH('Total Fuel Prices'!$A$97,tax_fuel_labels,0),MATCH(T$1,'Tax_Share of Price'!$B$1:$AI$1,0)))</f>
        <v>1.5603211773207107E-5</v>
      </c>
      <c r="U3" s="35">
        <f>'Total Fuel Prices'!U100*(1-INDEX(Tax_share,MATCH('Total Fuel Prices'!$A$97,tax_fuel_labels,0),MATCH(U$1,'Tax_Share of Price'!$B$1:$AI$1,0)))</f>
        <v>1.5819386899208986E-5</v>
      </c>
      <c r="V3" s="35">
        <f>'Total Fuel Prices'!V100*(1-INDEX(Tax_share,MATCH('Total Fuel Prices'!$A$97,tax_fuel_labels,0),MATCH(V$1,'Tax_Share of Price'!$B$1:$AI$1,0)))</f>
        <v>1.592747446220993E-5</v>
      </c>
      <c r="W3" s="35">
        <f>'Total Fuel Prices'!W100*(1-INDEX(Tax_share,MATCH('Total Fuel Prices'!$A$97,tax_fuel_labels,0),MATCH(W$1,'Tax_Share of Price'!$B$1:$AI$1,0)))</f>
        <v>1.6004679864353455E-5</v>
      </c>
      <c r="X3" s="35">
        <f>'Total Fuel Prices'!X100*(1-INDEX(Tax_share,MATCH('Total Fuel Prices'!$A$97,tax_fuel_labels,0),MATCH(X$1,'Tax_Share of Price'!$B$1:$AI$1,0)))</f>
        <v>1.6189972829497921E-5</v>
      </c>
      <c r="Y3" s="35">
        <f>'Total Fuel Prices'!Y100*(1-INDEX(Tax_share,MATCH('Total Fuel Prices'!$A$97,tax_fuel_labels,0),MATCH(Y$1,'Tax_Share of Price'!$B$1:$AI$1,0)))</f>
        <v>1.6236296070784041E-5</v>
      </c>
      <c r="Z3" s="35">
        <f>'Total Fuel Prices'!Z100*(1-INDEX(Tax_share,MATCH('Total Fuel Prices'!$A$97,tax_fuel_labels,0),MATCH(Z$1,'Tax_Share of Price'!$B$1:$AI$1,0)))</f>
        <v>1.6390706875071098E-5</v>
      </c>
      <c r="AA3" s="35">
        <f>'Total Fuel Prices'!AA100*(1-INDEX(Tax_share,MATCH('Total Fuel Prices'!$A$97,tax_fuel_labels,0),MATCH(AA$1,'Tax_Share of Price'!$B$1:$AI$1,0)))</f>
        <v>1.6684087403216509E-5</v>
      </c>
      <c r="AB3" s="35">
        <f>'Total Fuel Prices'!AB100*(1-INDEX(Tax_share,MATCH('Total Fuel Prices'!$A$97,tax_fuel_labels,0),MATCH(AB$1,'Tax_Share of Price'!$B$1:$AI$1,0)))</f>
        <v>1.6799895506431802E-5</v>
      </c>
      <c r="AC3" s="35">
        <f>'Total Fuel Prices'!AC100*(1-INDEX(Tax_share,MATCH('Total Fuel Prices'!$A$97,tax_fuel_labels,0),MATCH(AC$1,'Tax_Share of Price'!$B$1:$AI$1,0)))</f>
        <v>1.6946585770504503E-5</v>
      </c>
      <c r="AD3" s="35">
        <f>'Total Fuel Prices'!AD100*(1-INDEX(Tax_share,MATCH('Total Fuel Prices'!$A$97,tax_fuel_labels,0),MATCH(AD$1,'Tax_Share of Price'!$B$1:$AI$1,0)))</f>
        <v>1.7255407379078621E-5</v>
      </c>
      <c r="AE3" s="35">
        <f>'Total Fuel Prices'!AE100*(1-INDEX(Tax_share,MATCH('Total Fuel Prices'!$A$97,tax_fuel_labels,0),MATCH(AE$1,'Tax_Share of Price'!$B$1:$AI$1,0)))</f>
        <v>1.7324892241007794E-5</v>
      </c>
      <c r="AF3" s="35">
        <f>'Total Fuel Prices'!AF100*(1-INDEX(Tax_share,MATCH('Total Fuel Prices'!$A$97,tax_fuel_labels,0),MATCH(AF$1,'Tax_Share of Price'!$B$1:$AI$1,0)))</f>
        <v>1.7602831688724497E-5</v>
      </c>
      <c r="AG3" s="35">
        <f>'Total Fuel Prices'!AG100*(1-INDEX(Tax_share,MATCH('Total Fuel Prices'!$A$97,tax_fuel_labels,0),MATCH(AG$1,'Tax_Share of Price'!$B$1:$AI$1,0)))</f>
        <v>1.7873050596226847E-5</v>
      </c>
      <c r="AH3" s="35">
        <f>'Total Fuel Prices'!AH100*(1-INDEX(Tax_share,MATCH('Total Fuel Prices'!$A$97,tax_fuel_labels,0),MATCH(AH$1,'Tax_Share of Price'!$B$1:$AI$1,0)))</f>
        <v>1.8050623021156961E-5</v>
      </c>
      <c r="AI3" s="35">
        <f>'Total Fuel Prices'!AI100*(1-INDEX(Tax_share,MATCH('Total Fuel Prices'!$A$97,tax_fuel_labels,0),MATCH(AI$1,'Tax_Share of Price'!$B$1:$AI$1,0)))</f>
        <v>1.8166431124372258E-5</v>
      </c>
      <c r="AJ3" s="11"/>
      <c r="AK3" s="11"/>
    </row>
    <row r="4" spans="1:37" x14ac:dyDescent="0.45">
      <c r="A4" s="2" t="s">
        <v>272</v>
      </c>
      <c r="B4" s="35">
        <f>'Total Fuel Prices'!B101*(1-INDEX(Tax_share,MATCH('Total Fuel Prices'!$A$97,tax_fuel_labels,0),MATCH(B$1,'Tax_Share of Price'!$B$1:$AI$1,0)))</f>
        <v>4.9666733199070288E-6</v>
      </c>
      <c r="C4" s="35">
        <f>'Total Fuel Prices'!C101*(1-INDEX(Tax_share,MATCH('Total Fuel Prices'!$A$97,tax_fuel_labels,0),MATCH(C$1,'Tax_Share of Price'!$B$1:$AI$1,0)))</f>
        <v>4.9666733199070288E-6</v>
      </c>
      <c r="D4" s="35">
        <f>'Total Fuel Prices'!D101*(1-INDEX(Tax_share,MATCH('Total Fuel Prices'!$A$97,tax_fuel_labels,0),MATCH(D$1,'Tax_Share of Price'!$B$1:$AI$1,0)))</f>
        <v>5.104247839096941E-6</v>
      </c>
      <c r="E4" s="35">
        <f>'Total Fuel Prices'!E101*(1-INDEX(Tax_share,MATCH('Total Fuel Prices'!$A$97,tax_fuel_labels,0),MATCH(E$1,'Tax_Share of Price'!$B$1:$AI$1,0)))</f>
        <v>4.9666733199070288E-6</v>
      </c>
      <c r="F4" s="35">
        <f>'Total Fuel Prices'!F101*(1-INDEX(Tax_share,MATCH('Total Fuel Prices'!$A$97,tax_fuel_labels,0),MATCH(F$1,'Tax_Share of Price'!$B$1:$AI$1,0)))</f>
        <v>5.0436217797929124E-6</v>
      </c>
      <c r="G4" s="35">
        <f>'Total Fuel Prices'!G101*(1-INDEX(Tax_share,MATCH('Total Fuel Prices'!$A$97,tax_fuel_labels,0),MATCH(G$1,'Tax_Share of Price'!$B$1:$AI$1,0)))</f>
        <v>5.1788645274711327E-6</v>
      </c>
      <c r="H4" s="35">
        <f>'Total Fuel Prices'!H101*(1-INDEX(Tax_share,MATCH('Total Fuel Prices'!$A$97,tax_fuel_labels,0),MATCH(H$1,'Tax_Share of Price'!$B$1:$AI$1,0)))</f>
        <v>5.2721353879388696E-6</v>
      </c>
      <c r="I4" s="35">
        <f>'Total Fuel Prices'!I101*(1-INDEX(Tax_share,MATCH('Total Fuel Prices'!$A$97,tax_fuel_labels,0),MATCH(I$1,'Tax_Share of Price'!$B$1:$AI$1,0)))</f>
        <v>5.4260323077106367E-6</v>
      </c>
      <c r="J4" s="35">
        <f>'Total Fuel Prices'!J101*(1-INDEX(Tax_share,MATCH('Total Fuel Prices'!$A$97,tax_fuel_labels,0),MATCH(J$1,'Tax_Share of Price'!$B$1:$AI$1,0)))</f>
        <v>5.5286302542251487E-6</v>
      </c>
      <c r="K4" s="35">
        <f>'Total Fuel Prices'!K101*(1-INDEX(Tax_share,MATCH('Total Fuel Prices'!$A$97,tax_fuel_labels,0),MATCH(K$1,'Tax_Share of Price'!$B$1:$AI$1,0)))</f>
        <v>5.6125740286461122E-6</v>
      </c>
      <c r="L4" s="35">
        <f>'Total Fuel Prices'!L101*(1-INDEX(Tax_share,MATCH('Total Fuel Prices'!$A$97,tax_fuel_labels,0),MATCH(L$1,'Tax_Share of Price'!$B$1:$AI$1,0)))</f>
        <v>5.6195693431811929E-6</v>
      </c>
      <c r="M4" s="35">
        <f>'Total Fuel Prices'!M101*(1-INDEX(Tax_share,MATCH('Total Fuel Prices'!$A$97,tax_fuel_labels,0),MATCH(M$1,'Tax_Share of Price'!$B$1:$AI$1,0)))</f>
        <v>5.6988495745787692E-6</v>
      </c>
      <c r="N4" s="35">
        <f>'Total Fuel Prices'!N101*(1-INDEX(Tax_share,MATCH('Total Fuel Prices'!$A$97,tax_fuel_labels,0),MATCH(N$1,'Tax_Share of Price'!$B$1:$AI$1,0)))</f>
        <v>5.7454850048126389E-6</v>
      </c>
      <c r="O4" s="35">
        <f>'Total Fuel Prices'!O101*(1-INDEX(Tax_share,MATCH('Total Fuel Prices'!$A$97,tax_fuel_labels,0),MATCH(O$1,'Tax_Share of Price'!$B$1:$AI$1,0)))</f>
        <v>5.7734662629529592E-6</v>
      </c>
      <c r="P4" s="35">
        <f>'Total Fuel Prices'!P101*(1-INDEX(Tax_share,MATCH('Total Fuel Prices'!$A$97,tax_fuel_labels,0),MATCH(P$1,'Tax_Share of Price'!$B$1:$AI$1,0)))</f>
        <v>5.836424093768683E-6</v>
      </c>
      <c r="Q4" s="35">
        <f>'Total Fuel Prices'!Q101*(1-INDEX(Tax_share,MATCH('Total Fuel Prices'!$A$97,tax_fuel_labels,0),MATCH(Q$1,'Tax_Share of Price'!$B$1:$AI$1,0)))</f>
        <v>5.8760642094674712E-6</v>
      </c>
      <c r="R4" s="35">
        <f>'Total Fuel Prices'!R101*(1-INDEX(Tax_share,MATCH('Total Fuel Prices'!$A$97,tax_fuel_labels,0),MATCH(R$1,'Tax_Share of Price'!$B$1:$AI$1,0)))</f>
        <v>5.9506808978416603E-6</v>
      </c>
      <c r="S4" s="35">
        <f>'Total Fuel Prices'!S101*(1-INDEX(Tax_share,MATCH('Total Fuel Prices'!$A$97,tax_fuel_labels,0),MATCH(S$1,'Tax_Share of Price'!$B$1:$AI$1,0)))</f>
        <v>6.0019798710989172E-6</v>
      </c>
      <c r="T4" s="35">
        <f>'Total Fuel Prices'!T101*(1-INDEX(Tax_share,MATCH('Total Fuel Prices'!$A$97,tax_fuel_labels,0),MATCH(T$1,'Tax_Share of Price'!$B$1:$AI$1,0)))</f>
        <v>6.0509470728444787E-6</v>
      </c>
      <c r="U4" s="35">
        <f>'Total Fuel Prices'!U101*(1-INDEX(Tax_share,MATCH('Total Fuel Prices'!$A$97,tax_fuel_labels,0),MATCH(U$1,'Tax_Share of Price'!$B$1:$AI$1,0)))</f>
        <v>6.1069095891251219E-6</v>
      </c>
      <c r="V4" s="35">
        <f>'Total Fuel Prices'!V101*(1-INDEX(Tax_share,MATCH('Total Fuel Prices'!$A$97,tax_fuel_labels,0),MATCH(V$1,'Tax_Share of Price'!$B$1:$AI$1,0)))</f>
        <v>6.1442179333122165E-6</v>
      </c>
      <c r="W4" s="35">
        <f>'Total Fuel Prices'!W101*(1-INDEX(Tax_share,MATCH('Total Fuel Prices'!$A$97,tax_fuel_labels,0),MATCH(W$1,'Tax_Share of Price'!$B$1:$AI$1,0)))</f>
        <v>6.1931851350577789E-6</v>
      </c>
      <c r="X4" s="35">
        <f>'Total Fuel Prices'!X101*(1-INDEX(Tax_share,MATCH('Total Fuel Prices'!$A$97,tax_fuel_labels,0),MATCH(X$1,'Tax_Share of Price'!$B$1:$AI$1,0)))</f>
        <v>6.2444841083150349E-6</v>
      </c>
      <c r="Y4" s="35">
        <f>'Total Fuel Prices'!Y101*(1-INDEX(Tax_share,MATCH('Total Fuel Prices'!$A$97,tax_fuel_labels,0),MATCH(Y$1,'Tax_Share of Price'!$B$1:$AI$1,0)))</f>
        <v>6.2468158798267268E-6</v>
      </c>
      <c r="Z4" s="35">
        <f>'Total Fuel Prices'!Z101*(1-INDEX(Tax_share,MATCH('Total Fuel Prices'!$A$97,tax_fuel_labels,0),MATCH(Z$1,'Tax_Share of Price'!$B$1:$AI$1,0)))</f>
        <v>6.2911195385489038E-6</v>
      </c>
      <c r="AA4" s="35">
        <f>'Total Fuel Prices'!AA101*(1-INDEX(Tax_share,MATCH('Total Fuel Prices'!$A$97,tax_fuel_labels,0),MATCH(AA$1,'Tax_Share of Price'!$B$1:$AI$1,0)))</f>
        <v>6.3773950844815608E-6</v>
      </c>
      <c r="AB4" s="35">
        <f>'Total Fuel Prices'!AB101*(1-INDEX(Tax_share,MATCH('Total Fuel Prices'!$A$97,tax_fuel_labels,0),MATCH(AB$1,'Tax_Share of Price'!$B$1:$AI$1,0)))</f>
        <v>6.4147034286686562E-6</v>
      </c>
      <c r="AC4" s="35">
        <f>'Total Fuel Prices'!AC101*(1-INDEX(Tax_share,MATCH('Total Fuel Prices'!$A$97,tax_fuel_labels,0),MATCH(AC$1,'Tax_Share of Price'!$B$1:$AI$1,0)))</f>
        <v>6.461338858902525E-6</v>
      </c>
      <c r="AD4" s="35">
        <f>'Total Fuel Prices'!AD101*(1-INDEX(Tax_share,MATCH('Total Fuel Prices'!$A$97,tax_fuel_labels,0),MATCH(AD$1,'Tax_Share of Price'!$B$1:$AI$1,0)))</f>
        <v>6.5429508618117941E-6</v>
      </c>
      <c r="AE4" s="35">
        <f>'Total Fuel Prices'!AE101*(1-INDEX(Tax_share,MATCH('Total Fuel Prices'!$A$97,tax_fuel_labels,0),MATCH(AE$1,'Tax_Share of Price'!$B$1:$AI$1,0)))</f>
        <v>6.5546097193702628E-6</v>
      </c>
      <c r="AF4" s="35">
        <f>'Total Fuel Prices'!AF101*(1-INDEX(Tax_share,MATCH('Total Fuel Prices'!$A$97,tax_fuel_labels,0),MATCH(AF$1,'Tax_Share of Price'!$B$1:$AI$1,0)))</f>
        <v>6.6129040071625978E-6</v>
      </c>
      <c r="AG4" s="35">
        <f>'Total Fuel Prices'!AG101*(1-INDEX(Tax_share,MATCH('Total Fuel Prices'!$A$97,tax_fuel_labels,0),MATCH(AG$1,'Tax_Share of Price'!$B$1:$AI$1,0)))</f>
        <v>6.6758618379783199E-6</v>
      </c>
      <c r="AH4" s="35">
        <f>'Total Fuel Prices'!AH101*(1-INDEX(Tax_share,MATCH('Total Fuel Prices'!$A$97,tax_fuel_labels,0),MATCH(AH$1,'Tax_Share of Price'!$B$1:$AI$1,0)))</f>
        <v>6.7178337251888025E-6</v>
      </c>
      <c r="AI4" s="35">
        <f>'Total Fuel Prices'!AI101*(1-INDEX(Tax_share,MATCH('Total Fuel Prices'!$A$97,tax_fuel_labels,0),MATCH(AI$1,'Tax_Share of Price'!$B$1:$AI$1,0)))</f>
        <v>6.7481467548408181E-6</v>
      </c>
      <c r="AJ4" s="11"/>
      <c r="AK4" s="11"/>
    </row>
    <row r="5" spans="1:37" x14ac:dyDescent="0.45">
      <c r="A5" s="2" t="s">
        <v>273</v>
      </c>
      <c r="B5" s="35">
        <f>'Total Fuel Prices'!B102*(1-INDEX(Tax_share,MATCH('Total Fuel Prices'!$A$97,tax_fuel_labels,0),MATCH(B$1,'Tax_Share of Price'!$B$1:$AI$1,0)))</f>
        <v>1.6452471196785923E-5</v>
      </c>
      <c r="C5" s="35">
        <f>'Total Fuel Prices'!C102*(1-INDEX(Tax_share,MATCH('Total Fuel Prices'!$A$97,tax_fuel_labels,0),MATCH(C$1,'Tax_Share of Price'!$B$1:$AI$1,0)))</f>
        <v>1.6452471196785923E-5</v>
      </c>
      <c r="D5" s="35">
        <f>'Total Fuel Prices'!D102*(1-INDEX(Tax_share,MATCH('Total Fuel Prices'!$A$97,tax_fuel_labels,0),MATCH(D$1,'Tax_Share of Price'!$B$1:$AI$1,0)))</f>
        <v>1.6906491683507328E-5</v>
      </c>
      <c r="E5" s="35">
        <f>'Total Fuel Prices'!E102*(1-INDEX(Tax_share,MATCH('Total Fuel Prices'!$A$97,tax_fuel_labels,0),MATCH(E$1,'Tax_Share of Price'!$B$1:$AI$1,0)))</f>
        <v>1.6452471196785923E-5</v>
      </c>
      <c r="F5" s="35">
        <f>'Total Fuel Prices'!F102*(1-INDEX(Tax_share,MATCH('Total Fuel Prices'!$A$97,tax_fuel_labels,0),MATCH(F$1,'Tax_Share of Price'!$B$1:$AI$1,0)))</f>
        <v>1.5952279135143692E-5</v>
      </c>
      <c r="G5" s="35">
        <f>'Total Fuel Prices'!G102*(1-INDEX(Tax_share,MATCH('Total Fuel Prices'!$A$97,tax_fuel_labels,0),MATCH(G$1,'Tax_Share of Price'!$B$1:$AI$1,0)))</f>
        <v>1.5636773373184748E-5</v>
      </c>
      <c r="H5" s="35">
        <f>'Total Fuel Prices'!H102*(1-INDEX(Tax_share,MATCH('Total Fuel Prices'!$A$97,tax_fuel_labels,0),MATCH(H$1,'Tax_Share of Price'!$B$1:$AI$1,0)))</f>
        <v>1.5190448148950143E-5</v>
      </c>
      <c r="I5" s="35">
        <f>'Total Fuel Prices'!I102*(1-INDEX(Tax_share,MATCH('Total Fuel Prices'!$A$97,tax_fuel_labels,0),MATCH(I$1,'Tax_Share of Price'!$B$1:$AI$1,0)))</f>
        <v>1.4936504486885628E-5</v>
      </c>
      <c r="J5" s="35">
        <f>'Total Fuel Prices'!J102*(1-INDEX(Tax_share,MATCH('Total Fuel Prices'!$A$97,tax_fuel_labels,0),MATCH(J$1,'Tax_Share of Price'!$B$1:$AI$1,0)))</f>
        <v>1.4497874525137828E-5</v>
      </c>
      <c r="K5" s="35">
        <f>'Total Fuel Prices'!K102*(1-INDEX(Tax_share,MATCH('Total Fuel Prices'!$A$97,tax_fuel_labels,0),MATCH(K$1,'Tax_Share of Price'!$B$1:$AI$1,0)))</f>
        <v>1.479029449963636E-5</v>
      </c>
      <c r="L5" s="35">
        <f>'Total Fuel Prices'!L102*(1-INDEX(Tax_share,MATCH('Total Fuel Prices'!$A$97,tax_fuel_labels,0),MATCH(L$1,'Tax_Share of Price'!$B$1:$AI$1,0)))</f>
        <v>1.4821075549583578E-5</v>
      </c>
      <c r="M5" s="35">
        <f>'Total Fuel Prices'!M102*(1-INDEX(Tax_share,MATCH('Total Fuel Prices'!$A$97,tax_fuel_labels,0),MATCH(M$1,'Tax_Share of Price'!$B$1:$AI$1,0)))</f>
        <v>1.5082714474134899E-5</v>
      </c>
      <c r="N5" s="35">
        <f>'Total Fuel Prices'!N102*(1-INDEX(Tax_share,MATCH('Total Fuel Prices'!$A$97,tax_fuel_labels,0),MATCH(N$1,'Tax_Share of Price'!$B$1:$AI$1,0)))</f>
        <v>1.5244314986357767E-5</v>
      </c>
      <c r="O5" s="35">
        <f>'Total Fuel Prices'!O102*(1-INDEX(Tax_share,MATCH('Total Fuel Prices'!$A$97,tax_fuel_labels,0),MATCH(O$1,'Tax_Share of Price'!$B$1:$AI$1,0)))</f>
        <v>1.5567516010803519E-5</v>
      </c>
      <c r="P5" s="35">
        <f>'Total Fuel Prices'!P102*(1-INDEX(Tax_share,MATCH('Total Fuel Prices'!$A$97,tax_fuel_labels,0),MATCH(P$1,'Tax_Share of Price'!$B$1:$AI$1,0)))</f>
        <v>1.5775288097947212E-5</v>
      </c>
      <c r="Q5" s="35">
        <f>'Total Fuel Prices'!Q102*(1-INDEX(Tax_share,MATCH('Total Fuel Prices'!$A$97,tax_fuel_labels,0),MATCH(Q$1,'Tax_Share of Price'!$B$1:$AI$1,0)))</f>
        <v>1.5906107560222874E-5</v>
      </c>
      <c r="R5" s="35">
        <f>'Total Fuel Prices'!R102*(1-INDEX(Tax_share,MATCH('Total Fuel Prices'!$A$97,tax_fuel_labels,0),MATCH(R$1,'Tax_Share of Price'!$B$1:$AI$1,0)))</f>
        <v>1.620622279720821E-5</v>
      </c>
      <c r="S5" s="35">
        <f>'Total Fuel Prices'!S102*(1-INDEX(Tax_share,MATCH('Total Fuel Prices'!$A$97,tax_fuel_labels,0),MATCH(S$1,'Tax_Share of Price'!$B$1:$AI$1,0)))</f>
        <v>1.6367823309431082E-5</v>
      </c>
      <c r="T5" s="35">
        <f>'Total Fuel Prices'!T102*(1-INDEX(Tax_share,MATCH('Total Fuel Prices'!$A$97,tax_fuel_labels,0),MATCH(T$1,'Tax_Share of Price'!$B$1:$AI$1,0)))</f>
        <v>1.653711908414076E-5</v>
      </c>
      <c r="U5" s="35">
        <f>'Total Fuel Prices'!U102*(1-INDEX(Tax_share,MATCH('Total Fuel Prices'!$A$97,tax_fuel_labels,0),MATCH(U$1,'Tax_Share of Price'!$B$1:$AI$1,0)))</f>
        <v>1.6737195908797651E-5</v>
      </c>
      <c r="V5" s="35">
        <f>'Total Fuel Prices'!V102*(1-INDEX(Tax_share,MATCH('Total Fuel Prices'!$A$97,tax_fuel_labels,0),MATCH(V$1,'Tax_Share of Price'!$B$1:$AI$1,0)))</f>
        <v>1.6852624846099704E-5</v>
      </c>
      <c r="W5" s="35">
        <f>'Total Fuel Prices'!W102*(1-INDEX(Tax_share,MATCH('Total Fuel Prices'!$A$97,tax_fuel_labels,0),MATCH(W$1,'Tax_Share of Price'!$B$1:$AI$1,0)))</f>
        <v>1.7014225358322579E-5</v>
      </c>
      <c r="X5" s="35">
        <f>'Total Fuel Prices'!X102*(1-INDEX(Tax_share,MATCH('Total Fuel Prices'!$A$97,tax_fuel_labels,0),MATCH(X$1,'Tax_Share of Price'!$B$1:$AI$1,0)))</f>
        <v>1.7198911658005862E-5</v>
      </c>
      <c r="Y5" s="35">
        <f>'Total Fuel Prices'!Y102*(1-INDEX(Tax_share,MATCH('Total Fuel Prices'!$A$97,tax_fuel_labels,0),MATCH(Y$1,'Tax_Share of Price'!$B$1:$AI$1,0)))</f>
        <v>1.7206606920492668E-5</v>
      </c>
      <c r="Z5" s="35">
        <f>'Total Fuel Prices'!Z102*(1-INDEX(Tax_share,MATCH('Total Fuel Prices'!$A$97,tax_fuel_labels,0),MATCH(Z$1,'Tax_Share of Price'!$B$1:$AI$1,0)))</f>
        <v>1.7360512170228734E-5</v>
      </c>
      <c r="AA5" s="35">
        <f>'Total Fuel Prices'!AA102*(1-INDEX(Tax_share,MATCH('Total Fuel Prices'!$A$97,tax_fuel_labels,0),MATCH(AA$1,'Tax_Share of Price'!$B$1:$AI$1,0)))</f>
        <v>1.7645236882240465E-5</v>
      </c>
      <c r="AB5" s="35">
        <f>'Total Fuel Prices'!AB102*(1-INDEX(Tax_share,MATCH('Total Fuel Prices'!$A$97,tax_fuel_labels,0),MATCH(AB$1,'Tax_Share of Price'!$B$1:$AI$1,0)))</f>
        <v>1.777605634451613E-5</v>
      </c>
      <c r="AC5" s="35">
        <f>'Total Fuel Prices'!AC102*(1-INDEX(Tax_share,MATCH('Total Fuel Prices'!$A$97,tax_fuel_labels,0),MATCH(AC$1,'Tax_Share of Price'!$B$1:$AI$1,0)))</f>
        <v>1.7929961594252196E-5</v>
      </c>
      <c r="AD5" s="35">
        <f>'Total Fuel Prices'!AD102*(1-INDEX(Tax_share,MATCH('Total Fuel Prices'!$A$97,tax_fuel_labels,0),MATCH(AD$1,'Tax_Share of Price'!$B$1:$AI$1,0)))</f>
        <v>1.8214686306263927E-5</v>
      </c>
      <c r="AE5" s="35">
        <f>'Total Fuel Prices'!AE102*(1-INDEX(Tax_share,MATCH('Total Fuel Prices'!$A$97,tax_fuel_labels,0),MATCH(AE$1,'Tax_Share of Price'!$B$1:$AI$1,0)))</f>
        <v>1.8253162618697943E-5</v>
      </c>
      <c r="AF5" s="35">
        <f>'Total Fuel Prices'!AF102*(1-INDEX(Tax_share,MATCH('Total Fuel Prices'!$A$97,tax_fuel_labels,0),MATCH(AF$1,'Tax_Share of Price'!$B$1:$AI$1,0)))</f>
        <v>1.8460934705841636E-5</v>
      </c>
      <c r="AG5" s="35">
        <f>'Total Fuel Prices'!AG102*(1-INDEX(Tax_share,MATCH('Total Fuel Prices'!$A$97,tax_fuel_labels,0),MATCH(AG$1,'Tax_Share of Price'!$B$1:$AI$1,0)))</f>
        <v>1.8668706792985336E-5</v>
      </c>
      <c r="AH5" s="35">
        <f>'Total Fuel Prices'!AH102*(1-INDEX(Tax_share,MATCH('Total Fuel Prices'!$A$97,tax_fuel_labels,0),MATCH(AH$1,'Tax_Share of Price'!$B$1:$AI$1,0)))</f>
        <v>1.88149167802346E-5</v>
      </c>
      <c r="AI5" s="35">
        <f>'Total Fuel Prices'!AI102*(1-INDEX(Tax_share,MATCH('Total Fuel Prices'!$A$97,tax_fuel_labels,0),MATCH(AI$1,'Tax_Share of Price'!$B$1:$AI$1,0)))</f>
        <v>1.8930345717536657E-5</v>
      </c>
      <c r="AJ5" s="11"/>
      <c r="AK5" s="11"/>
    </row>
    <row r="6" spans="1:37" x14ac:dyDescent="0.45">
      <c r="A6" s="2" t="s">
        <v>274</v>
      </c>
      <c r="B6" s="35">
        <f>'Total Fuel Prices'!B103*(1-INDEX(Tax_share,MATCH('Total Fuel Prices'!$A$97,tax_fuel_labels,0),MATCH(B$1,'Tax_Share of Price'!$B$1:$AI$1,0)))</f>
        <v>1.6452471196785923E-5</v>
      </c>
      <c r="C6" s="35">
        <f>'Total Fuel Prices'!C103*(1-INDEX(Tax_share,MATCH('Total Fuel Prices'!$A$97,tax_fuel_labels,0),MATCH(C$1,'Tax_Share of Price'!$B$1:$AI$1,0)))</f>
        <v>1.6452471196785923E-5</v>
      </c>
      <c r="D6" s="35">
        <f>'Total Fuel Prices'!D103*(1-INDEX(Tax_share,MATCH('Total Fuel Prices'!$A$97,tax_fuel_labels,0),MATCH(D$1,'Tax_Share of Price'!$B$1:$AI$1,0)))</f>
        <v>1.6908196924772009E-5</v>
      </c>
      <c r="E6" s="35">
        <f>'Total Fuel Prices'!E103*(1-INDEX(Tax_share,MATCH('Total Fuel Prices'!$A$97,tax_fuel_labels,0),MATCH(E$1,'Tax_Share of Price'!$B$1:$AI$1,0)))</f>
        <v>1.6452471196785923E-5</v>
      </c>
      <c r="F6" s="35">
        <f>'Total Fuel Prices'!F103*(1-INDEX(Tax_share,MATCH('Total Fuel Prices'!$A$97,tax_fuel_labels,0),MATCH(F$1,'Tax_Share of Price'!$B$1:$AI$1,0)))</f>
        <v>1.5973572974156471E-5</v>
      </c>
      <c r="G6" s="35">
        <f>'Total Fuel Prices'!G103*(1-INDEX(Tax_share,MATCH('Total Fuel Prices'!$A$97,tax_fuel_labels,0),MATCH(G$1,'Tax_Share of Price'!$B$1:$AI$1,0)))</f>
        <v>1.5672330543792785E-5</v>
      </c>
      <c r="H6" s="35">
        <f>'Total Fuel Prices'!H103*(1-INDEX(Tax_share,MATCH('Total Fuel Prices'!$A$97,tax_fuel_labels,0),MATCH(H$1,'Tax_Share of Price'!$B$1:$AI$1,0)))</f>
        <v>1.5232053145568937E-5</v>
      </c>
      <c r="I6" s="35">
        <f>'Total Fuel Prices'!I103*(1-INDEX(Tax_share,MATCH('Total Fuel Prices'!$A$97,tax_fuel_labels,0),MATCH(I$1,'Tax_Share of Price'!$B$1:$AI$1,0)))</f>
        <v>1.5000328199135334E-5</v>
      </c>
      <c r="J6" s="35">
        <f>'Total Fuel Prices'!J103*(1-INDEX(Tax_share,MATCH('Total Fuel Prices'!$A$97,tax_fuel_labels,0),MATCH(J$1,'Tax_Share of Price'!$B$1:$AI$1,0)))</f>
        <v>1.4560050800911483E-5</v>
      </c>
      <c r="K6" s="35">
        <f>'Total Fuel Prices'!K103*(1-INDEX(Tax_share,MATCH('Total Fuel Prices'!$A$97,tax_fuel_labels,0),MATCH(K$1,'Tax_Share of Price'!$B$1:$AI$1,0)))</f>
        <v>1.4869017396156291E-5</v>
      </c>
      <c r="L6" s="35">
        <f>'Total Fuel Prices'!L103*(1-INDEX(Tax_share,MATCH('Total Fuel Prices'!$A$97,tax_fuel_labels,0),MATCH(L$1,'Tax_Share of Price'!$B$1:$AI$1,0)))</f>
        <v>1.4907638220561889E-5</v>
      </c>
      <c r="M6" s="35">
        <f>'Total Fuel Prices'!M103*(1-INDEX(Tax_share,MATCH('Total Fuel Prices'!$A$97,tax_fuel_labels,0),MATCH(M$1,'Tax_Share of Price'!$B$1:$AI$1,0)))</f>
        <v>1.5177983991401095E-5</v>
      </c>
      <c r="N6" s="35">
        <f>'Total Fuel Prices'!N103*(1-INDEX(Tax_share,MATCH('Total Fuel Prices'!$A$97,tax_fuel_labels,0),MATCH(N$1,'Tax_Share of Price'!$B$1:$AI$1,0)))</f>
        <v>1.5340191453904619E-5</v>
      </c>
      <c r="O6" s="35">
        <f>'Total Fuel Prices'!O103*(1-INDEX(Tax_share,MATCH('Total Fuel Prices'!$A$97,tax_fuel_labels,0),MATCH(O$1,'Tax_Share of Price'!$B$1:$AI$1,0)))</f>
        <v>1.5440605597359181E-5</v>
      </c>
      <c r="P6" s="35">
        <f>'Total Fuel Prices'!P103*(1-INDEX(Tax_share,MATCH('Total Fuel Prices'!$A$97,tax_fuel_labels,0),MATCH(P$1,'Tax_Share of Price'!$B$1:$AI$1,0)))</f>
        <v>1.5649158049149427E-5</v>
      </c>
      <c r="Q6" s="35">
        <f>'Total Fuel Prices'!Q103*(1-INDEX(Tax_share,MATCH('Total Fuel Prices'!$A$97,tax_fuel_labels,0),MATCH(Q$1,'Tax_Share of Price'!$B$1:$AI$1,0)))</f>
        <v>1.5788193017009587E-5</v>
      </c>
      <c r="R6" s="35">
        <f>'Total Fuel Prices'!R103*(1-INDEX(Tax_share,MATCH('Total Fuel Prices'!$A$97,tax_fuel_labels,0),MATCH(R$1,'Tax_Share of Price'!$B$1:$AI$1,0)))</f>
        <v>1.6066262952729911E-5</v>
      </c>
      <c r="S6" s="35">
        <f>'Total Fuel Prices'!S103*(1-INDEX(Tax_share,MATCH('Total Fuel Prices'!$A$97,tax_fuel_labels,0),MATCH(S$1,'Tax_Share of Price'!$B$1:$AI$1,0)))</f>
        <v>1.622847041523344E-5</v>
      </c>
      <c r="T6" s="35">
        <f>'Total Fuel Prices'!T103*(1-INDEX(Tax_share,MATCH('Total Fuel Prices'!$A$97,tax_fuel_labels,0),MATCH(T$1,'Tax_Share of Price'!$B$1:$AI$1,0)))</f>
        <v>1.6406126207499199E-5</v>
      </c>
      <c r="U6" s="35">
        <f>'Total Fuel Prices'!U103*(1-INDEX(Tax_share,MATCH('Total Fuel Prices'!$A$97,tax_fuel_labels,0),MATCH(U$1,'Tax_Share of Price'!$B$1:$AI$1,0)))</f>
        <v>1.6606954494408323E-5</v>
      </c>
      <c r="V6" s="35">
        <f>'Total Fuel Prices'!V103*(1-INDEX(Tax_share,MATCH('Total Fuel Prices'!$A$97,tax_fuel_labels,0),MATCH(V$1,'Tax_Share of Price'!$B$1:$AI$1,0)))</f>
        <v>1.6722816967625125E-5</v>
      </c>
      <c r="W6" s="35">
        <f>'Total Fuel Prices'!W103*(1-INDEX(Tax_share,MATCH('Total Fuel Prices'!$A$97,tax_fuel_labels,0),MATCH(W$1,'Tax_Share of Price'!$B$1:$AI$1,0)))</f>
        <v>1.6892748595009769E-5</v>
      </c>
      <c r="X6" s="35">
        <f>'Total Fuel Prices'!X103*(1-INDEX(Tax_share,MATCH('Total Fuel Prices'!$A$97,tax_fuel_labels,0),MATCH(X$1,'Tax_Share of Price'!$B$1:$AI$1,0)))</f>
        <v>1.7070404387275535E-5</v>
      </c>
      <c r="Y6" s="35">
        <f>'Total Fuel Prices'!Y103*(1-INDEX(Tax_share,MATCH('Total Fuel Prices'!$A$97,tax_fuel_labels,0),MATCH(Y$1,'Tax_Share of Price'!$B$1:$AI$1,0)))</f>
        <v>1.7085852717037771E-5</v>
      </c>
      <c r="Z6" s="35">
        <f>'Total Fuel Prices'!Z103*(1-INDEX(Tax_share,MATCH('Total Fuel Prices'!$A$97,tax_fuel_labels,0),MATCH(Z$1,'Tax_Share of Price'!$B$1:$AI$1,0)))</f>
        <v>1.7240336014660175E-5</v>
      </c>
      <c r="AA6" s="35">
        <f>'Total Fuel Prices'!AA103*(1-INDEX(Tax_share,MATCH('Total Fuel Prices'!$A$97,tax_fuel_labels,0),MATCH(AA$1,'Tax_Share of Price'!$B$1:$AI$1,0)))</f>
        <v>1.7526130115261621E-5</v>
      </c>
      <c r="AB6" s="35">
        <f>'Total Fuel Prices'!AB103*(1-INDEX(Tax_share,MATCH('Total Fuel Prices'!$A$97,tax_fuel_labels,0),MATCH(AB$1,'Tax_Share of Price'!$B$1:$AI$1,0)))</f>
        <v>1.7665165083121785E-5</v>
      </c>
      <c r="AC6" s="35">
        <f>'Total Fuel Prices'!AC103*(1-INDEX(Tax_share,MATCH('Total Fuel Prices'!$A$97,tax_fuel_labels,0),MATCH(AC$1,'Tax_Share of Price'!$B$1:$AI$1,0)))</f>
        <v>1.7819648380744186E-5</v>
      </c>
      <c r="AD6" s="35">
        <f>'Total Fuel Prices'!AD103*(1-INDEX(Tax_share,MATCH('Total Fuel Prices'!$A$97,tax_fuel_labels,0),MATCH(AD$1,'Tax_Share of Price'!$B$1:$AI$1,0)))</f>
        <v>1.8113166646226753E-5</v>
      </c>
      <c r="AE6" s="35">
        <f>'Total Fuel Prices'!AE103*(1-INDEX(Tax_share,MATCH('Total Fuel Prices'!$A$97,tax_fuel_labels,0),MATCH(AE$1,'Tax_Share of Price'!$B$1:$AI$1,0)))</f>
        <v>1.814406330575123E-5</v>
      </c>
      <c r="AF6" s="35">
        <f>'Total Fuel Prices'!AF103*(1-INDEX(Tax_share,MATCH('Total Fuel Prices'!$A$97,tax_fuel_labels,0),MATCH(AF$1,'Tax_Share of Price'!$B$1:$AI$1,0)))</f>
        <v>1.8360339922422597E-5</v>
      </c>
      <c r="AG6" s="35">
        <f>'Total Fuel Prices'!AG103*(1-INDEX(Tax_share,MATCH('Total Fuel Prices'!$A$97,tax_fuel_labels,0),MATCH(AG$1,'Tax_Share of Price'!$B$1:$AI$1,0)))</f>
        <v>1.8553444044450603E-5</v>
      </c>
      <c r="AH6" s="35">
        <f>'Total Fuel Prices'!AH103*(1-INDEX(Tax_share,MATCH('Total Fuel Prices'!$A$97,tax_fuel_labels,0),MATCH(AH$1,'Tax_Share of Price'!$B$1:$AI$1,0)))</f>
        <v>1.8700203177191885E-5</v>
      </c>
      <c r="AI6" s="35">
        <f>'Total Fuel Prices'!AI103*(1-INDEX(Tax_share,MATCH('Total Fuel Prices'!$A$97,tax_fuel_labels,0),MATCH(AI$1,'Tax_Share of Price'!$B$1:$AI$1,0)))</f>
        <v>1.8823789815289809E-5</v>
      </c>
      <c r="AJ6" s="11"/>
      <c r="AK6" s="11"/>
    </row>
    <row r="7" spans="1:37" x14ac:dyDescent="0.45">
      <c r="A7" s="2" t="s">
        <v>275</v>
      </c>
      <c r="B7" s="35">
        <f>'Total Fuel Prices'!B104*(1-INDEX(Tax_share,MATCH('Total Fuel Prices'!$A$97,tax_fuel_labels,0),MATCH(B$1,'Tax_Share of Price'!$B$1:$AI$1,0)))</f>
        <v>0</v>
      </c>
      <c r="C7" s="35">
        <f>'Total Fuel Prices'!C104*(1-INDEX(Tax_share,MATCH('Total Fuel Prices'!$A$97,tax_fuel_labels,0),MATCH(C$1,'Tax_Share of Price'!$B$1:$AI$1,0)))</f>
        <v>0</v>
      </c>
      <c r="D7" s="35">
        <f>'Total Fuel Prices'!D104*(1-INDEX(Tax_share,MATCH('Total Fuel Prices'!$A$97,tax_fuel_labels,0),MATCH(D$1,'Tax_Share of Price'!$B$1:$AI$1,0)))</f>
        <v>0</v>
      </c>
      <c r="E7" s="35">
        <f>'Total Fuel Prices'!E104*(1-INDEX(Tax_share,MATCH('Total Fuel Prices'!$A$97,tax_fuel_labels,0),MATCH(E$1,'Tax_Share of Price'!$B$1:$AI$1,0)))</f>
        <v>0</v>
      </c>
      <c r="F7" s="35">
        <f>'Total Fuel Prices'!F104*(1-INDEX(Tax_share,MATCH('Total Fuel Prices'!$A$97,tax_fuel_labels,0),MATCH(F$1,'Tax_Share of Price'!$B$1:$AI$1,0)))</f>
        <v>0</v>
      </c>
      <c r="G7" s="35">
        <f>'Total Fuel Prices'!G104*(1-INDEX(Tax_share,MATCH('Total Fuel Prices'!$A$97,tax_fuel_labels,0),MATCH(G$1,'Tax_Share of Price'!$B$1:$AI$1,0)))</f>
        <v>0</v>
      </c>
      <c r="H7" s="35">
        <f>'Total Fuel Prices'!H104*(1-INDEX(Tax_share,MATCH('Total Fuel Prices'!$A$97,tax_fuel_labels,0),MATCH(H$1,'Tax_Share of Price'!$B$1:$AI$1,0)))</f>
        <v>0</v>
      </c>
      <c r="I7" s="35">
        <f>'Total Fuel Prices'!I104*(1-INDEX(Tax_share,MATCH('Total Fuel Prices'!$A$97,tax_fuel_labels,0),MATCH(I$1,'Tax_Share of Price'!$B$1:$AI$1,0)))</f>
        <v>0</v>
      </c>
      <c r="J7" s="35">
        <f>'Total Fuel Prices'!J104*(1-INDEX(Tax_share,MATCH('Total Fuel Prices'!$A$97,tax_fuel_labels,0),MATCH(J$1,'Tax_Share of Price'!$B$1:$AI$1,0)))</f>
        <v>0</v>
      </c>
      <c r="K7" s="35">
        <f>'Total Fuel Prices'!K104*(1-INDEX(Tax_share,MATCH('Total Fuel Prices'!$A$97,tax_fuel_labels,0),MATCH(K$1,'Tax_Share of Price'!$B$1:$AI$1,0)))</f>
        <v>0</v>
      </c>
      <c r="L7" s="35">
        <f>'Total Fuel Prices'!L104*(1-INDEX(Tax_share,MATCH('Total Fuel Prices'!$A$97,tax_fuel_labels,0),MATCH(L$1,'Tax_Share of Price'!$B$1:$AI$1,0)))</f>
        <v>0</v>
      </c>
      <c r="M7" s="35">
        <f>'Total Fuel Prices'!M104*(1-INDEX(Tax_share,MATCH('Total Fuel Prices'!$A$97,tax_fuel_labels,0),MATCH(M$1,'Tax_Share of Price'!$B$1:$AI$1,0)))</f>
        <v>0</v>
      </c>
      <c r="N7" s="35">
        <f>'Total Fuel Prices'!N104*(1-INDEX(Tax_share,MATCH('Total Fuel Prices'!$A$97,tax_fuel_labels,0),MATCH(N$1,'Tax_Share of Price'!$B$1:$AI$1,0)))</f>
        <v>0</v>
      </c>
      <c r="O7" s="35">
        <f>'Total Fuel Prices'!O104*(1-INDEX(Tax_share,MATCH('Total Fuel Prices'!$A$97,tax_fuel_labels,0),MATCH(O$1,'Tax_Share of Price'!$B$1:$AI$1,0)))</f>
        <v>0</v>
      </c>
      <c r="P7" s="35">
        <f>'Total Fuel Prices'!P104*(1-INDEX(Tax_share,MATCH('Total Fuel Prices'!$A$97,tax_fuel_labels,0),MATCH(P$1,'Tax_Share of Price'!$B$1:$AI$1,0)))</f>
        <v>0</v>
      </c>
      <c r="Q7" s="35">
        <f>'Total Fuel Prices'!Q104*(1-INDEX(Tax_share,MATCH('Total Fuel Prices'!$A$97,tax_fuel_labels,0),MATCH(Q$1,'Tax_Share of Price'!$B$1:$AI$1,0)))</f>
        <v>0</v>
      </c>
      <c r="R7" s="35">
        <f>'Total Fuel Prices'!R104*(1-INDEX(Tax_share,MATCH('Total Fuel Prices'!$A$97,tax_fuel_labels,0),MATCH(R$1,'Tax_Share of Price'!$B$1:$AI$1,0)))</f>
        <v>0</v>
      </c>
      <c r="S7" s="35">
        <f>'Total Fuel Prices'!S104*(1-INDEX(Tax_share,MATCH('Total Fuel Prices'!$A$97,tax_fuel_labels,0),MATCH(S$1,'Tax_Share of Price'!$B$1:$AI$1,0)))</f>
        <v>0</v>
      </c>
      <c r="T7" s="35">
        <f>'Total Fuel Prices'!T104*(1-INDEX(Tax_share,MATCH('Total Fuel Prices'!$A$97,tax_fuel_labels,0),MATCH(T$1,'Tax_Share of Price'!$B$1:$AI$1,0)))</f>
        <v>0</v>
      </c>
      <c r="U7" s="35">
        <f>'Total Fuel Prices'!U104*(1-INDEX(Tax_share,MATCH('Total Fuel Prices'!$A$97,tax_fuel_labels,0),MATCH(U$1,'Tax_Share of Price'!$B$1:$AI$1,0)))</f>
        <v>0</v>
      </c>
      <c r="V7" s="35">
        <f>'Total Fuel Prices'!V104*(1-INDEX(Tax_share,MATCH('Total Fuel Prices'!$A$97,tax_fuel_labels,0),MATCH(V$1,'Tax_Share of Price'!$B$1:$AI$1,0)))</f>
        <v>0</v>
      </c>
      <c r="W7" s="35">
        <f>'Total Fuel Prices'!W104*(1-INDEX(Tax_share,MATCH('Total Fuel Prices'!$A$97,tax_fuel_labels,0),MATCH(W$1,'Tax_Share of Price'!$B$1:$AI$1,0)))</f>
        <v>0</v>
      </c>
      <c r="X7" s="35">
        <f>'Total Fuel Prices'!X104*(1-INDEX(Tax_share,MATCH('Total Fuel Prices'!$A$97,tax_fuel_labels,0),MATCH(X$1,'Tax_Share of Price'!$B$1:$AI$1,0)))</f>
        <v>0</v>
      </c>
      <c r="Y7" s="35">
        <f>'Total Fuel Prices'!Y104*(1-INDEX(Tax_share,MATCH('Total Fuel Prices'!$A$97,tax_fuel_labels,0),MATCH(Y$1,'Tax_Share of Price'!$B$1:$AI$1,0)))</f>
        <v>0</v>
      </c>
      <c r="Z7" s="35">
        <f>'Total Fuel Prices'!Z104*(1-INDEX(Tax_share,MATCH('Total Fuel Prices'!$A$97,tax_fuel_labels,0),MATCH(Z$1,'Tax_Share of Price'!$B$1:$AI$1,0)))</f>
        <v>0</v>
      </c>
      <c r="AA7" s="35">
        <f>'Total Fuel Prices'!AA104*(1-INDEX(Tax_share,MATCH('Total Fuel Prices'!$A$97,tax_fuel_labels,0),MATCH(AA$1,'Tax_Share of Price'!$B$1:$AI$1,0)))</f>
        <v>0</v>
      </c>
      <c r="AB7" s="35">
        <f>'Total Fuel Prices'!AB104*(1-INDEX(Tax_share,MATCH('Total Fuel Prices'!$A$97,tax_fuel_labels,0),MATCH(AB$1,'Tax_Share of Price'!$B$1:$AI$1,0)))</f>
        <v>0</v>
      </c>
      <c r="AC7" s="35">
        <f>'Total Fuel Prices'!AC104*(1-INDEX(Tax_share,MATCH('Total Fuel Prices'!$A$97,tax_fuel_labels,0),MATCH(AC$1,'Tax_Share of Price'!$B$1:$AI$1,0)))</f>
        <v>0</v>
      </c>
      <c r="AD7" s="35">
        <f>'Total Fuel Prices'!AD104*(1-INDEX(Tax_share,MATCH('Total Fuel Prices'!$A$97,tax_fuel_labels,0),MATCH(AD$1,'Tax_Share of Price'!$B$1:$AI$1,0)))</f>
        <v>0</v>
      </c>
      <c r="AE7" s="35">
        <f>'Total Fuel Prices'!AE104*(1-INDEX(Tax_share,MATCH('Total Fuel Prices'!$A$97,tax_fuel_labels,0),MATCH(AE$1,'Tax_Share of Price'!$B$1:$AI$1,0)))</f>
        <v>0</v>
      </c>
      <c r="AF7" s="35">
        <f>'Total Fuel Prices'!AF104*(1-INDEX(Tax_share,MATCH('Total Fuel Prices'!$A$97,tax_fuel_labels,0),MATCH(AF$1,'Tax_Share of Price'!$B$1:$AI$1,0)))</f>
        <v>0</v>
      </c>
      <c r="AG7" s="35">
        <f>'Total Fuel Prices'!AG104*(1-INDEX(Tax_share,MATCH('Total Fuel Prices'!$A$97,tax_fuel_labels,0),MATCH(AG$1,'Tax_Share of Price'!$B$1:$AI$1,0)))</f>
        <v>0</v>
      </c>
      <c r="AH7" s="35">
        <f>'Total Fuel Prices'!AH104*(1-INDEX(Tax_share,MATCH('Total Fuel Prices'!$A$97,tax_fuel_labels,0),MATCH(AH$1,'Tax_Share of Price'!$B$1:$AI$1,0)))</f>
        <v>0</v>
      </c>
      <c r="AI7" s="35">
        <f>'Total Fuel Prices'!AI104*(1-INDEX(Tax_share,MATCH('Total Fuel Prices'!$A$97,tax_fuel_labels,0),MATCH(AI$1,'Tax_Share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Prices'!B105*(1-INDEX(Tax_share,MATCH('Total Fuel Prices'!$A$97,tax_fuel_labels,0),MATCH(B$1,'Tax_Share of Price'!$B$1:$AI$1,0)))</f>
        <v>0</v>
      </c>
      <c r="C8" s="35">
        <f>'Total Fuel Prices'!C105*(1-INDEX(Tax_share,MATCH('Total Fuel Prices'!$A$97,tax_fuel_labels,0),MATCH(C$1,'Tax_Share of Price'!$B$1:$AI$1,0)))</f>
        <v>0</v>
      </c>
      <c r="D8" s="35">
        <f>'Total Fuel Prices'!D105*(1-INDEX(Tax_share,MATCH('Total Fuel Prices'!$A$97,tax_fuel_labels,0),MATCH(D$1,'Tax_Share of Price'!$B$1:$AI$1,0)))</f>
        <v>0</v>
      </c>
      <c r="E8" s="35">
        <f>'Total Fuel Prices'!E105*(1-INDEX(Tax_share,MATCH('Total Fuel Prices'!$A$97,tax_fuel_labels,0),MATCH(E$1,'Tax_Share of Price'!$B$1:$AI$1,0)))</f>
        <v>0</v>
      </c>
      <c r="F8" s="35">
        <f>'Total Fuel Prices'!F105*(1-INDEX(Tax_share,MATCH('Total Fuel Prices'!$A$97,tax_fuel_labels,0),MATCH(F$1,'Tax_Share of Price'!$B$1:$AI$1,0)))</f>
        <v>0</v>
      </c>
      <c r="G8" s="35">
        <f>'Total Fuel Prices'!G105*(1-INDEX(Tax_share,MATCH('Total Fuel Prices'!$A$97,tax_fuel_labels,0),MATCH(G$1,'Tax_Share of Price'!$B$1:$AI$1,0)))</f>
        <v>0</v>
      </c>
      <c r="H8" s="35">
        <f>'Total Fuel Prices'!H105*(1-INDEX(Tax_share,MATCH('Total Fuel Prices'!$A$97,tax_fuel_labels,0),MATCH(H$1,'Tax_Share of Price'!$B$1:$AI$1,0)))</f>
        <v>0</v>
      </c>
      <c r="I8" s="35">
        <f>'Total Fuel Prices'!I105*(1-INDEX(Tax_share,MATCH('Total Fuel Prices'!$A$97,tax_fuel_labels,0),MATCH(I$1,'Tax_Share of Price'!$B$1:$AI$1,0)))</f>
        <v>0</v>
      </c>
      <c r="J8" s="35">
        <f>'Total Fuel Prices'!J105*(1-INDEX(Tax_share,MATCH('Total Fuel Prices'!$A$97,tax_fuel_labels,0),MATCH(J$1,'Tax_Share of Price'!$B$1:$AI$1,0)))</f>
        <v>0</v>
      </c>
      <c r="K8" s="35">
        <f>'Total Fuel Prices'!K105*(1-INDEX(Tax_share,MATCH('Total Fuel Prices'!$A$97,tax_fuel_labels,0),MATCH(K$1,'Tax_Share of Price'!$B$1:$AI$1,0)))</f>
        <v>0</v>
      </c>
      <c r="L8" s="35">
        <f>'Total Fuel Prices'!L105*(1-INDEX(Tax_share,MATCH('Total Fuel Prices'!$A$97,tax_fuel_labels,0),MATCH(L$1,'Tax_Share of Price'!$B$1:$AI$1,0)))</f>
        <v>0</v>
      </c>
      <c r="M8" s="35">
        <f>'Total Fuel Prices'!M105*(1-INDEX(Tax_share,MATCH('Total Fuel Prices'!$A$97,tax_fuel_labels,0),MATCH(M$1,'Tax_Share of Price'!$B$1:$AI$1,0)))</f>
        <v>0</v>
      </c>
      <c r="N8" s="35">
        <f>'Total Fuel Prices'!N105*(1-INDEX(Tax_share,MATCH('Total Fuel Prices'!$A$97,tax_fuel_labels,0),MATCH(N$1,'Tax_Share of Price'!$B$1:$AI$1,0)))</f>
        <v>0</v>
      </c>
      <c r="O8" s="35">
        <f>'Total Fuel Prices'!O105*(1-INDEX(Tax_share,MATCH('Total Fuel Prices'!$A$97,tax_fuel_labels,0),MATCH(O$1,'Tax_Share of Price'!$B$1:$AI$1,0)))</f>
        <v>0</v>
      </c>
      <c r="P8" s="35">
        <f>'Total Fuel Prices'!P105*(1-INDEX(Tax_share,MATCH('Total Fuel Prices'!$A$97,tax_fuel_labels,0),MATCH(P$1,'Tax_Share of Price'!$B$1:$AI$1,0)))</f>
        <v>0</v>
      </c>
      <c r="Q8" s="35">
        <f>'Total Fuel Prices'!Q105*(1-INDEX(Tax_share,MATCH('Total Fuel Prices'!$A$97,tax_fuel_labels,0),MATCH(Q$1,'Tax_Share of Price'!$B$1:$AI$1,0)))</f>
        <v>0</v>
      </c>
      <c r="R8" s="35">
        <f>'Total Fuel Prices'!R105*(1-INDEX(Tax_share,MATCH('Total Fuel Prices'!$A$97,tax_fuel_labels,0),MATCH(R$1,'Tax_Share of Price'!$B$1:$AI$1,0)))</f>
        <v>0</v>
      </c>
      <c r="S8" s="35">
        <f>'Total Fuel Prices'!S105*(1-INDEX(Tax_share,MATCH('Total Fuel Prices'!$A$97,tax_fuel_labels,0),MATCH(S$1,'Tax_Share of Price'!$B$1:$AI$1,0)))</f>
        <v>0</v>
      </c>
      <c r="T8" s="35">
        <f>'Total Fuel Prices'!T105*(1-INDEX(Tax_share,MATCH('Total Fuel Prices'!$A$97,tax_fuel_labels,0),MATCH(T$1,'Tax_Share of Price'!$B$1:$AI$1,0)))</f>
        <v>0</v>
      </c>
      <c r="U8" s="35">
        <f>'Total Fuel Prices'!U105*(1-INDEX(Tax_share,MATCH('Total Fuel Prices'!$A$97,tax_fuel_labels,0),MATCH(U$1,'Tax_Share of Price'!$B$1:$AI$1,0)))</f>
        <v>0</v>
      </c>
      <c r="V8" s="35">
        <f>'Total Fuel Prices'!V105*(1-INDEX(Tax_share,MATCH('Total Fuel Prices'!$A$97,tax_fuel_labels,0),MATCH(V$1,'Tax_Share of Price'!$B$1:$AI$1,0)))</f>
        <v>0</v>
      </c>
      <c r="W8" s="35">
        <f>'Total Fuel Prices'!W105*(1-INDEX(Tax_share,MATCH('Total Fuel Prices'!$A$97,tax_fuel_labels,0),MATCH(W$1,'Tax_Share of Price'!$B$1:$AI$1,0)))</f>
        <v>0</v>
      </c>
      <c r="X8" s="35">
        <f>'Total Fuel Prices'!X105*(1-INDEX(Tax_share,MATCH('Total Fuel Prices'!$A$97,tax_fuel_labels,0),MATCH(X$1,'Tax_Share of Price'!$B$1:$AI$1,0)))</f>
        <v>0</v>
      </c>
      <c r="Y8" s="35">
        <f>'Total Fuel Prices'!Y105*(1-INDEX(Tax_share,MATCH('Total Fuel Prices'!$A$97,tax_fuel_labels,0),MATCH(Y$1,'Tax_Share of Price'!$B$1:$AI$1,0)))</f>
        <v>0</v>
      </c>
      <c r="Z8" s="35">
        <f>'Total Fuel Prices'!Z105*(1-INDEX(Tax_share,MATCH('Total Fuel Prices'!$A$97,tax_fuel_labels,0),MATCH(Z$1,'Tax_Share of Price'!$B$1:$AI$1,0)))</f>
        <v>0</v>
      </c>
      <c r="AA8" s="35">
        <f>'Total Fuel Prices'!AA105*(1-INDEX(Tax_share,MATCH('Total Fuel Prices'!$A$97,tax_fuel_labels,0),MATCH(AA$1,'Tax_Share of Price'!$B$1:$AI$1,0)))</f>
        <v>0</v>
      </c>
      <c r="AB8" s="35">
        <f>'Total Fuel Prices'!AB105*(1-INDEX(Tax_share,MATCH('Total Fuel Prices'!$A$97,tax_fuel_labels,0),MATCH(AB$1,'Tax_Share of Price'!$B$1:$AI$1,0)))</f>
        <v>0</v>
      </c>
      <c r="AC8" s="35">
        <f>'Total Fuel Prices'!AC105*(1-INDEX(Tax_share,MATCH('Total Fuel Prices'!$A$97,tax_fuel_labels,0),MATCH(AC$1,'Tax_Share of Price'!$B$1:$AI$1,0)))</f>
        <v>0</v>
      </c>
      <c r="AD8" s="35">
        <f>'Total Fuel Prices'!AD105*(1-INDEX(Tax_share,MATCH('Total Fuel Prices'!$A$97,tax_fuel_labels,0),MATCH(AD$1,'Tax_Share of Price'!$B$1:$AI$1,0)))</f>
        <v>0</v>
      </c>
      <c r="AE8" s="35">
        <f>'Total Fuel Prices'!AE105*(1-INDEX(Tax_share,MATCH('Total Fuel Prices'!$A$97,tax_fuel_labels,0),MATCH(AE$1,'Tax_Share of Price'!$B$1:$AI$1,0)))</f>
        <v>0</v>
      </c>
      <c r="AF8" s="35">
        <f>'Total Fuel Prices'!AF105*(1-INDEX(Tax_share,MATCH('Total Fuel Prices'!$A$97,tax_fuel_labels,0),MATCH(AF$1,'Tax_Share of Price'!$B$1:$AI$1,0)))</f>
        <v>0</v>
      </c>
      <c r="AG8" s="35">
        <f>'Total Fuel Prices'!AG105*(1-INDEX(Tax_share,MATCH('Total Fuel Prices'!$A$97,tax_fuel_labels,0),MATCH(AG$1,'Tax_Share of Price'!$B$1:$AI$1,0)))</f>
        <v>0</v>
      </c>
      <c r="AH8" s="35">
        <f>'Total Fuel Prices'!AH105*(1-INDEX(Tax_share,MATCH('Total Fuel Prices'!$A$97,tax_fuel_labels,0),MATCH(AH$1,'Tax_Share of Price'!$B$1:$AI$1,0)))</f>
        <v>0</v>
      </c>
      <c r="AI8" s="35">
        <f>'Total Fuel Prices'!AI105*(1-INDEX(Tax_share,MATCH('Total Fuel Prices'!$A$97,tax_fuel_labels,0),MATCH(AI$1,'Tax_Share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Prices'!B106*(1-INDEX(Tax_share,MATCH('Total Fuel Prices'!$A$97,tax_fuel_labels,0),MATCH(B$1,'Tax_Share of Price'!$B$1:$AI$1,0)))</f>
        <v>1.6452471196785923E-5</v>
      </c>
      <c r="C9" s="35">
        <f>'Total Fuel Prices'!C106*(1-INDEX(Tax_share,MATCH('Total Fuel Prices'!$A$97,tax_fuel_labels,0),MATCH(C$1,'Tax_Share of Price'!$B$1:$AI$1,0)))</f>
        <v>1.6452471196785923E-5</v>
      </c>
      <c r="D9" s="35">
        <f>'Total Fuel Prices'!D106*(1-INDEX(Tax_share,MATCH('Total Fuel Prices'!$A$97,tax_fuel_labels,0),MATCH(D$1,'Tax_Share of Price'!$B$1:$AI$1,0)))</f>
        <v>1.6908196924772009E-5</v>
      </c>
      <c r="E9" s="35">
        <f>'Total Fuel Prices'!E106*(1-INDEX(Tax_share,MATCH('Total Fuel Prices'!$A$97,tax_fuel_labels,0),MATCH(E$1,'Tax_Share of Price'!$B$1:$AI$1,0)))</f>
        <v>1.6452471196785923E-5</v>
      </c>
      <c r="F9" s="35">
        <f>'Total Fuel Prices'!F106*(1-INDEX(Tax_share,MATCH('Total Fuel Prices'!$A$97,tax_fuel_labels,0),MATCH(F$1,'Tax_Share of Price'!$B$1:$AI$1,0)))</f>
        <v>1.5973572974156471E-5</v>
      </c>
      <c r="G9" s="35">
        <f>'Total Fuel Prices'!G106*(1-INDEX(Tax_share,MATCH('Total Fuel Prices'!$A$97,tax_fuel_labels,0),MATCH(G$1,'Tax_Share of Price'!$B$1:$AI$1,0)))</f>
        <v>1.5672330543792785E-5</v>
      </c>
      <c r="H9" s="35">
        <f>'Total Fuel Prices'!H106*(1-INDEX(Tax_share,MATCH('Total Fuel Prices'!$A$97,tax_fuel_labels,0),MATCH(H$1,'Tax_Share of Price'!$B$1:$AI$1,0)))</f>
        <v>1.5232053145568937E-5</v>
      </c>
      <c r="I9" s="35">
        <f>'Total Fuel Prices'!I106*(1-INDEX(Tax_share,MATCH('Total Fuel Prices'!$A$97,tax_fuel_labels,0),MATCH(I$1,'Tax_Share of Price'!$B$1:$AI$1,0)))</f>
        <v>1.5000328199135334E-5</v>
      </c>
      <c r="J9" s="35">
        <f>'Total Fuel Prices'!J106*(1-INDEX(Tax_share,MATCH('Total Fuel Prices'!$A$97,tax_fuel_labels,0),MATCH(J$1,'Tax_Share of Price'!$B$1:$AI$1,0)))</f>
        <v>1.4560050800911483E-5</v>
      </c>
      <c r="K9" s="35">
        <f>'Total Fuel Prices'!K106*(1-INDEX(Tax_share,MATCH('Total Fuel Prices'!$A$97,tax_fuel_labels,0),MATCH(K$1,'Tax_Share of Price'!$B$1:$AI$1,0)))</f>
        <v>1.4869017396156291E-5</v>
      </c>
      <c r="L9" s="35">
        <f>'Total Fuel Prices'!L106*(1-INDEX(Tax_share,MATCH('Total Fuel Prices'!$A$97,tax_fuel_labels,0),MATCH(L$1,'Tax_Share of Price'!$B$1:$AI$1,0)))</f>
        <v>1.4907638220561889E-5</v>
      </c>
      <c r="M9" s="35">
        <f>'Total Fuel Prices'!M106*(1-INDEX(Tax_share,MATCH('Total Fuel Prices'!$A$97,tax_fuel_labels,0),MATCH(M$1,'Tax_Share of Price'!$B$1:$AI$1,0)))</f>
        <v>1.5177983991401095E-5</v>
      </c>
      <c r="N9" s="35">
        <f>'Total Fuel Prices'!N106*(1-INDEX(Tax_share,MATCH('Total Fuel Prices'!$A$97,tax_fuel_labels,0),MATCH(N$1,'Tax_Share of Price'!$B$1:$AI$1,0)))</f>
        <v>1.5340191453904619E-5</v>
      </c>
      <c r="O9" s="35">
        <f>'Total Fuel Prices'!O106*(1-INDEX(Tax_share,MATCH('Total Fuel Prices'!$A$97,tax_fuel_labels,0),MATCH(O$1,'Tax_Share of Price'!$B$1:$AI$1,0)))</f>
        <v>1.5440605597359181E-5</v>
      </c>
      <c r="P9" s="35">
        <f>'Total Fuel Prices'!P106*(1-INDEX(Tax_share,MATCH('Total Fuel Prices'!$A$97,tax_fuel_labels,0),MATCH(P$1,'Tax_Share of Price'!$B$1:$AI$1,0)))</f>
        <v>1.5649158049149427E-5</v>
      </c>
      <c r="Q9" s="35">
        <f>'Total Fuel Prices'!Q106*(1-INDEX(Tax_share,MATCH('Total Fuel Prices'!$A$97,tax_fuel_labels,0),MATCH(Q$1,'Tax_Share of Price'!$B$1:$AI$1,0)))</f>
        <v>1.5788193017009587E-5</v>
      </c>
      <c r="R9" s="35">
        <f>'Total Fuel Prices'!R106*(1-INDEX(Tax_share,MATCH('Total Fuel Prices'!$A$97,tax_fuel_labels,0),MATCH(R$1,'Tax_Share of Price'!$B$1:$AI$1,0)))</f>
        <v>1.6066262952729911E-5</v>
      </c>
      <c r="S9" s="35">
        <f>'Total Fuel Prices'!S106*(1-INDEX(Tax_share,MATCH('Total Fuel Prices'!$A$97,tax_fuel_labels,0),MATCH(S$1,'Tax_Share of Price'!$B$1:$AI$1,0)))</f>
        <v>1.622847041523344E-5</v>
      </c>
      <c r="T9" s="35">
        <f>'Total Fuel Prices'!T106*(1-INDEX(Tax_share,MATCH('Total Fuel Prices'!$A$97,tax_fuel_labels,0),MATCH(T$1,'Tax_Share of Price'!$B$1:$AI$1,0)))</f>
        <v>1.6406126207499199E-5</v>
      </c>
      <c r="U9" s="35">
        <f>'Total Fuel Prices'!U106*(1-INDEX(Tax_share,MATCH('Total Fuel Prices'!$A$97,tax_fuel_labels,0),MATCH(U$1,'Tax_Share of Price'!$B$1:$AI$1,0)))</f>
        <v>1.6606954494408323E-5</v>
      </c>
      <c r="V9" s="35">
        <f>'Total Fuel Prices'!V106*(1-INDEX(Tax_share,MATCH('Total Fuel Prices'!$A$97,tax_fuel_labels,0),MATCH(V$1,'Tax_Share of Price'!$B$1:$AI$1,0)))</f>
        <v>1.6722816967625125E-5</v>
      </c>
      <c r="W9" s="35">
        <f>'Total Fuel Prices'!W106*(1-INDEX(Tax_share,MATCH('Total Fuel Prices'!$A$97,tax_fuel_labels,0),MATCH(W$1,'Tax_Share of Price'!$B$1:$AI$1,0)))</f>
        <v>1.6892748595009769E-5</v>
      </c>
      <c r="X9" s="35">
        <f>'Total Fuel Prices'!X106*(1-INDEX(Tax_share,MATCH('Total Fuel Prices'!$A$97,tax_fuel_labels,0),MATCH(X$1,'Tax_Share of Price'!$B$1:$AI$1,0)))</f>
        <v>1.7070404387275535E-5</v>
      </c>
      <c r="Y9" s="35">
        <f>'Total Fuel Prices'!Y106*(1-INDEX(Tax_share,MATCH('Total Fuel Prices'!$A$97,tax_fuel_labels,0),MATCH(Y$1,'Tax_Share of Price'!$B$1:$AI$1,0)))</f>
        <v>1.7085852717037771E-5</v>
      </c>
      <c r="Z9" s="35">
        <f>'Total Fuel Prices'!Z106*(1-INDEX(Tax_share,MATCH('Total Fuel Prices'!$A$97,tax_fuel_labels,0),MATCH(Z$1,'Tax_Share of Price'!$B$1:$AI$1,0)))</f>
        <v>1.7240336014660175E-5</v>
      </c>
      <c r="AA9" s="35">
        <f>'Total Fuel Prices'!AA106*(1-INDEX(Tax_share,MATCH('Total Fuel Prices'!$A$97,tax_fuel_labels,0),MATCH(AA$1,'Tax_Share of Price'!$B$1:$AI$1,0)))</f>
        <v>1.7526130115261621E-5</v>
      </c>
      <c r="AB9" s="35">
        <f>'Total Fuel Prices'!AB106*(1-INDEX(Tax_share,MATCH('Total Fuel Prices'!$A$97,tax_fuel_labels,0),MATCH(AB$1,'Tax_Share of Price'!$B$1:$AI$1,0)))</f>
        <v>1.7665165083121785E-5</v>
      </c>
      <c r="AC9" s="35">
        <f>'Total Fuel Prices'!AC106*(1-INDEX(Tax_share,MATCH('Total Fuel Prices'!$A$97,tax_fuel_labels,0),MATCH(AC$1,'Tax_Share of Price'!$B$1:$AI$1,0)))</f>
        <v>1.7819648380744186E-5</v>
      </c>
      <c r="AD9" s="35">
        <f>'Total Fuel Prices'!AD106*(1-INDEX(Tax_share,MATCH('Total Fuel Prices'!$A$97,tax_fuel_labels,0),MATCH(AD$1,'Tax_Share of Price'!$B$1:$AI$1,0)))</f>
        <v>1.8113166646226753E-5</v>
      </c>
      <c r="AE9" s="35">
        <f>'Total Fuel Prices'!AE106*(1-INDEX(Tax_share,MATCH('Total Fuel Prices'!$A$97,tax_fuel_labels,0),MATCH(AE$1,'Tax_Share of Price'!$B$1:$AI$1,0)))</f>
        <v>1.814406330575123E-5</v>
      </c>
      <c r="AF9" s="35">
        <f>'Total Fuel Prices'!AF106*(1-INDEX(Tax_share,MATCH('Total Fuel Prices'!$A$97,tax_fuel_labels,0),MATCH(AF$1,'Tax_Share of Price'!$B$1:$AI$1,0)))</f>
        <v>1.8360339922422597E-5</v>
      </c>
      <c r="AG9" s="35">
        <f>'Total Fuel Prices'!AG106*(1-INDEX(Tax_share,MATCH('Total Fuel Prices'!$A$97,tax_fuel_labels,0),MATCH(AG$1,'Tax_Share of Price'!$B$1:$AI$1,0)))</f>
        <v>1.8553444044450603E-5</v>
      </c>
      <c r="AH9" s="35">
        <f>'Total Fuel Prices'!AH106*(1-INDEX(Tax_share,MATCH('Total Fuel Prices'!$A$97,tax_fuel_labels,0),MATCH(AH$1,'Tax_Share of Price'!$B$1:$AI$1,0)))</f>
        <v>1.8700203177191885E-5</v>
      </c>
      <c r="AI9" s="35">
        <f>'Total Fuel Prices'!AI106*(1-INDEX(Tax_share,MATCH('Total Fuel Prices'!$A$97,tax_fuel_labels,0),MATCH(AI$1,'Tax_Share of Price'!$B$1:$AI$1,0)))</f>
        <v>1.8823789815289809E-5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3.2656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Prices'!B109*(1-INDEX(Tax_share,MATCH('Total Fuel Prices'!$A$107,tax_fuel_labels,0),MATCH(B$1,'Tax_Share of Price'!$B$1:$AI$1,0)))</f>
        <v>3.1285725323142859E-5</v>
      </c>
      <c r="C2" s="35">
        <f>'Total Fuel Prices'!C109*(1-INDEX(Tax_share,MATCH('Total Fuel Prices'!$A$107,tax_fuel_labels,0),MATCH(C$1,'Tax_Share of Price'!$B$1:$AI$1,0)))</f>
        <v>3.1285725323142859E-5</v>
      </c>
      <c r="D2" s="35">
        <f>'Total Fuel Prices'!D109*(1-INDEX(Tax_share,MATCH('Total Fuel Prices'!$A$107,tax_fuel_labels,0),MATCH(D$1,'Tax_Share of Price'!$B$1:$AI$1,0)))</f>
        <v>3.1672924893973831E-5</v>
      </c>
      <c r="E2" s="35">
        <f>'Total Fuel Prices'!E109*(1-INDEX(Tax_share,MATCH('Total Fuel Prices'!$A$107,tax_fuel_labels,0),MATCH(E$1,'Tax_Share of Price'!$B$1:$AI$1,0)))</f>
        <v>3.1285725323142859E-5</v>
      </c>
      <c r="F2" s="35">
        <f>'Total Fuel Prices'!F109*(1-INDEX(Tax_share,MATCH('Total Fuel Prices'!$A$107,tax_fuel_labels,0),MATCH(F$1,'Tax_Share of Price'!$B$1:$AI$1,0)))</f>
        <v>3.8603797211848303E-5</v>
      </c>
      <c r="G2" s="35">
        <f>'Total Fuel Prices'!G109*(1-INDEX(Tax_share,MATCH('Total Fuel Prices'!$A$107,tax_fuel_labels,0),MATCH(G$1,'Tax_Share of Price'!$B$1:$AI$1,0)))</f>
        <v>3.6693612662415486E-5</v>
      </c>
      <c r="H2" s="35">
        <f>'Total Fuel Prices'!H109*(1-INDEX(Tax_share,MATCH('Total Fuel Prices'!$A$107,tax_fuel_labels,0),MATCH(H$1,'Tax_Share of Price'!$B$1:$AI$1,0)))</f>
        <v>3.6938839057275107E-5</v>
      </c>
      <c r="I2" s="35">
        <f>'Total Fuel Prices'!I109*(1-INDEX(Tax_share,MATCH('Total Fuel Prices'!$A$107,tax_fuel_labels,0),MATCH(I$1,'Tax_Share of Price'!$B$1:$AI$1,0)))</f>
        <v>3.6809772533664778E-5</v>
      </c>
      <c r="J2" s="35">
        <f>'Total Fuel Prices'!J109*(1-INDEX(Tax_share,MATCH('Total Fuel Prices'!$A$107,tax_fuel_labels,0),MATCH(J$1,'Tax_Share of Price'!$B$1:$AI$1,0)))</f>
        <v>3.5957933477836636E-5</v>
      </c>
      <c r="K2" s="35">
        <f>'Total Fuel Prices'!K109*(1-INDEX(Tax_share,MATCH('Total Fuel Prices'!$A$107,tax_fuel_labels,0),MATCH(K$1,'Tax_Share of Price'!$B$1:$AI$1,0)))</f>
        <v>3.6061186696724899E-5</v>
      </c>
      <c r="L2" s="35">
        <f>'Total Fuel Prices'!L109*(1-INDEX(Tax_share,MATCH('Total Fuel Prices'!$A$107,tax_fuel_labels,0),MATCH(L$1,'Tax_Share of Price'!$B$1:$AI$1,0)))</f>
        <v>3.6345133048667608E-5</v>
      </c>
      <c r="M2" s="35">
        <f>'Total Fuel Prices'!M109*(1-INDEX(Tax_share,MATCH('Total Fuel Prices'!$A$107,tax_fuel_labels,0),MATCH(M$1,'Tax_Share of Price'!$B$1:$AI$1,0)))</f>
        <v>3.6693612662415486E-5</v>
      </c>
      <c r="N2" s="35">
        <f>'Total Fuel Prices'!N109*(1-INDEX(Tax_share,MATCH('Total Fuel Prices'!$A$107,tax_fuel_labels,0),MATCH(N$1,'Tax_Share of Price'!$B$1:$AI$1,0)))</f>
        <v>3.7054998928524399E-5</v>
      </c>
      <c r="O2" s="35">
        <f>'Total Fuel Prices'!O109*(1-INDEX(Tax_share,MATCH('Total Fuel Prices'!$A$107,tax_fuel_labels,0),MATCH(O$1,'Tax_Share of Price'!$B$1:$AI$1,0)))</f>
        <v>3.8797396997263786E-5</v>
      </c>
      <c r="P2" s="35">
        <f>'Total Fuel Prices'!P109*(1-INDEX(Tax_share,MATCH('Total Fuel Prices'!$A$107,tax_fuel_labels,0),MATCH(P$1,'Tax_Share of Price'!$B$1:$AI$1,0)))</f>
        <v>3.9223316525177867E-5</v>
      </c>
      <c r="Q2" s="35">
        <f>'Total Fuel Prices'!Q109*(1-INDEX(Tax_share,MATCH('Total Fuel Prices'!$A$107,tax_fuel_labels,0),MATCH(Q$1,'Tax_Share of Price'!$B$1:$AI$1,0)))</f>
        <v>3.9429822962954387E-5</v>
      </c>
      <c r="R2" s="35">
        <f>'Total Fuel Prices'!R109*(1-INDEX(Tax_share,MATCH('Total Fuel Prices'!$A$107,tax_fuel_labels,0),MATCH(R$1,'Tax_Share of Price'!$B$1:$AI$1,0)))</f>
        <v>4.0281662018782536E-5</v>
      </c>
      <c r="S2" s="35">
        <f>'Total Fuel Prices'!S109*(1-INDEX(Tax_share,MATCH('Total Fuel Prices'!$A$107,tax_fuel_labels,0),MATCH(S$1,'Tax_Share of Price'!$B$1:$AI$1,0)))</f>
        <v>4.0914087984473123E-5</v>
      </c>
      <c r="T2" s="35">
        <f>'Total Fuel Prices'!T109*(1-INDEX(Tax_share,MATCH('Total Fuel Prices'!$A$107,tax_fuel_labels,0),MATCH(T$1,'Tax_Share of Price'!$B$1:$AI$1,0)))</f>
        <v>4.2308006439464646E-5</v>
      </c>
      <c r="U2" s="35">
        <f>'Total Fuel Prices'!U109*(1-INDEX(Tax_share,MATCH('Total Fuel Prices'!$A$107,tax_fuel_labels,0),MATCH(U$1,'Tax_Share of Price'!$B$1:$AI$1,0)))</f>
        <v>4.2153126611132244E-5</v>
      </c>
      <c r="V2" s="35">
        <f>'Total Fuel Prices'!V109*(1-INDEX(Tax_share,MATCH('Total Fuel Prices'!$A$107,tax_fuel_labels,0),MATCH(V$1,'Tax_Share of Price'!$B$1:$AI$1,0)))</f>
        <v>4.2372539701269807E-5</v>
      </c>
      <c r="W2" s="35">
        <f>'Total Fuel Prices'!W109*(1-INDEX(Tax_share,MATCH('Total Fuel Prices'!$A$107,tax_fuel_labels,0),MATCH(W$1,'Tax_Share of Price'!$B$1:$AI$1,0)))</f>
        <v>4.3585765023206863E-5</v>
      </c>
      <c r="X2" s="35">
        <f>'Total Fuel Prices'!X109*(1-INDEX(Tax_share,MATCH('Total Fuel Prices'!$A$107,tax_fuel_labels,0),MATCH(X$1,'Tax_Share of Price'!$B$1:$AI$1,0)))</f>
        <v>4.4876430259310116E-5</v>
      </c>
      <c r="Y2" s="35">
        <f>'Total Fuel Prices'!Y109*(1-INDEX(Tax_share,MATCH('Total Fuel Prices'!$A$107,tax_fuel_labels,0),MATCH(Y$1,'Tax_Share of Price'!$B$1:$AI$1,0)))</f>
        <v>4.5960589057636843E-5</v>
      </c>
      <c r="Z2" s="35">
        <f>'Total Fuel Prices'!Z109*(1-INDEX(Tax_share,MATCH('Total Fuel Prices'!$A$107,tax_fuel_labels,0),MATCH(Z$1,'Tax_Share of Price'!$B$1:$AI$1,0)))</f>
        <v>4.6360695280828859E-5</v>
      </c>
      <c r="AA2" s="35">
        <f>'Total Fuel Prices'!AA109*(1-INDEX(Tax_share,MATCH('Total Fuel Prices'!$A$107,tax_fuel_labels,0),MATCH(AA$1,'Tax_Share of Price'!$B$1:$AI$1,0)))</f>
        <v>4.8374133049149919E-5</v>
      </c>
      <c r="AB2" s="35">
        <f>'Total Fuel Prices'!AB109*(1-INDEX(Tax_share,MATCH('Total Fuel Prices'!$A$107,tax_fuel_labels,0),MATCH(AB$1,'Tax_Share of Price'!$B$1:$AI$1,0)))</f>
        <v>4.8967839057757424E-5</v>
      </c>
      <c r="AC2" s="35">
        <f>'Total Fuel Prices'!AC109*(1-INDEX(Tax_share,MATCH('Total Fuel Prices'!$A$107,tax_fuel_labels,0),MATCH(AC$1,'Tax_Share of Price'!$B$1:$AI$1,0)))</f>
        <v>4.9497011804559762E-5</v>
      </c>
      <c r="AD2" s="35">
        <f>'Total Fuel Prices'!AD109*(1-INDEX(Tax_share,MATCH('Total Fuel Prices'!$A$107,tax_fuel_labels,0),MATCH(AD$1,'Tax_Share of Price'!$B$1:$AI$1,0)))</f>
        <v>5.0039091203723135E-5</v>
      </c>
      <c r="AE2" s="35">
        <f>'Total Fuel Prices'!AE109*(1-INDEX(Tax_share,MATCH('Total Fuel Prices'!$A$107,tax_fuel_labels,0),MATCH(AE$1,'Tax_Share of Price'!$B$1:$AI$1,0)))</f>
        <v>5.0671517169413715E-5</v>
      </c>
      <c r="AF2" s="35">
        <f>'Total Fuel Prices'!AF109*(1-INDEX(Tax_share,MATCH('Total Fuel Prices'!$A$107,tax_fuel_labels,0),MATCH(AF$1,'Tax_Share of Price'!$B$1:$AI$1,0)))</f>
        <v>5.4801645924944132E-5</v>
      </c>
      <c r="AG2" s="35">
        <f>'Total Fuel Prices'!AG109*(1-INDEX(Tax_share,MATCH('Total Fuel Prices'!$A$107,tax_fuel_labels,0),MATCH(AG$1,'Tax_Share of Price'!$B$1:$AI$1,0)))</f>
        <v>5.6195564379935649E-5</v>
      </c>
      <c r="AH2" s="35">
        <f>'Total Fuel Prices'!AH109*(1-INDEX(Tax_share,MATCH('Total Fuel Prices'!$A$107,tax_fuel_labels,0),MATCH(AH$1,'Tax_Share of Price'!$B$1:$AI$1,0)))</f>
        <v>5.626009764174081E-5</v>
      </c>
      <c r="AI2" s="35">
        <f>'Total Fuel Prices'!AI109*(1-INDEX(Tax_share,MATCH('Total Fuel Prices'!$A$107,tax_fuel_labels,0),MATCH(AI$1,'Tax_Share of Price'!$B$1:$AI$1,0)))</f>
        <v>5.6647297212571789E-5</v>
      </c>
      <c r="AJ2" s="4"/>
      <c r="AK2" s="4"/>
    </row>
    <row r="3" spans="1:37" x14ac:dyDescent="0.45">
      <c r="A3" s="2" t="s">
        <v>271</v>
      </c>
      <c r="B3" s="35">
        <f>'Total Fuel Prices'!B110*(1-INDEX(Tax_share,MATCH('Total Fuel Prices'!$A$107,tax_fuel_labels,0),MATCH(B$1,'Tax_Share of Price'!$B$1:$AI$1,0)))</f>
        <v>0</v>
      </c>
      <c r="C3" s="35">
        <f>'Total Fuel Prices'!C110*(1-INDEX(Tax_share,MATCH('Total Fuel Prices'!$A$107,tax_fuel_labels,0),MATCH(C$1,'Tax_Share of Price'!$B$1:$AI$1,0)))</f>
        <v>0</v>
      </c>
      <c r="D3" s="35">
        <f>'Total Fuel Prices'!D110*(1-INDEX(Tax_share,MATCH('Total Fuel Prices'!$A$107,tax_fuel_labels,0),MATCH(D$1,'Tax_Share of Price'!$B$1:$AI$1,0)))</f>
        <v>0</v>
      </c>
      <c r="E3" s="35">
        <f>'Total Fuel Prices'!E110*(1-INDEX(Tax_share,MATCH('Total Fuel Prices'!$A$107,tax_fuel_labels,0),MATCH(E$1,'Tax_Share of Price'!$B$1:$AI$1,0)))</f>
        <v>0</v>
      </c>
      <c r="F3" s="35">
        <f>'Total Fuel Prices'!F110*(1-INDEX(Tax_share,MATCH('Total Fuel Prices'!$A$107,tax_fuel_labels,0),MATCH(F$1,'Tax_Share of Price'!$B$1:$AI$1,0)))</f>
        <v>0</v>
      </c>
      <c r="G3" s="35">
        <f>'Total Fuel Prices'!G110*(1-INDEX(Tax_share,MATCH('Total Fuel Prices'!$A$107,tax_fuel_labels,0),MATCH(G$1,'Tax_Share of Price'!$B$1:$AI$1,0)))</f>
        <v>0</v>
      </c>
      <c r="H3" s="35">
        <f>'Total Fuel Prices'!H110*(1-INDEX(Tax_share,MATCH('Total Fuel Prices'!$A$107,tax_fuel_labels,0),MATCH(H$1,'Tax_Share of Price'!$B$1:$AI$1,0)))</f>
        <v>0</v>
      </c>
      <c r="I3" s="35">
        <f>'Total Fuel Prices'!I110*(1-INDEX(Tax_share,MATCH('Total Fuel Prices'!$A$107,tax_fuel_labels,0),MATCH(I$1,'Tax_Share of Price'!$B$1:$AI$1,0)))</f>
        <v>0</v>
      </c>
      <c r="J3" s="35">
        <f>'Total Fuel Prices'!J110*(1-INDEX(Tax_share,MATCH('Total Fuel Prices'!$A$107,tax_fuel_labels,0),MATCH(J$1,'Tax_Share of Price'!$B$1:$AI$1,0)))</f>
        <v>0</v>
      </c>
      <c r="K3" s="35">
        <f>'Total Fuel Prices'!K110*(1-INDEX(Tax_share,MATCH('Total Fuel Prices'!$A$107,tax_fuel_labels,0),MATCH(K$1,'Tax_Share of Price'!$B$1:$AI$1,0)))</f>
        <v>0</v>
      </c>
      <c r="L3" s="35">
        <f>'Total Fuel Prices'!L110*(1-INDEX(Tax_share,MATCH('Total Fuel Prices'!$A$107,tax_fuel_labels,0),MATCH(L$1,'Tax_Share of Price'!$B$1:$AI$1,0)))</f>
        <v>0</v>
      </c>
      <c r="M3" s="35">
        <f>'Total Fuel Prices'!M110*(1-INDEX(Tax_share,MATCH('Total Fuel Prices'!$A$107,tax_fuel_labels,0),MATCH(M$1,'Tax_Share of Price'!$B$1:$AI$1,0)))</f>
        <v>0</v>
      </c>
      <c r="N3" s="35">
        <f>'Total Fuel Prices'!N110*(1-INDEX(Tax_share,MATCH('Total Fuel Prices'!$A$107,tax_fuel_labels,0),MATCH(N$1,'Tax_Share of Price'!$B$1:$AI$1,0)))</f>
        <v>0</v>
      </c>
      <c r="O3" s="35">
        <f>'Total Fuel Prices'!O110*(1-INDEX(Tax_share,MATCH('Total Fuel Prices'!$A$107,tax_fuel_labels,0),MATCH(O$1,'Tax_Share of Price'!$B$1:$AI$1,0)))</f>
        <v>0</v>
      </c>
      <c r="P3" s="35">
        <f>'Total Fuel Prices'!P110*(1-INDEX(Tax_share,MATCH('Total Fuel Prices'!$A$107,tax_fuel_labels,0),MATCH(P$1,'Tax_Share of Price'!$B$1:$AI$1,0)))</f>
        <v>0</v>
      </c>
      <c r="Q3" s="35">
        <f>'Total Fuel Prices'!Q110*(1-INDEX(Tax_share,MATCH('Total Fuel Prices'!$A$107,tax_fuel_labels,0),MATCH(Q$1,'Tax_Share of Price'!$B$1:$AI$1,0)))</f>
        <v>0</v>
      </c>
      <c r="R3" s="35">
        <f>'Total Fuel Prices'!R110*(1-INDEX(Tax_share,MATCH('Total Fuel Prices'!$A$107,tax_fuel_labels,0),MATCH(R$1,'Tax_Share of Price'!$B$1:$AI$1,0)))</f>
        <v>0</v>
      </c>
      <c r="S3" s="35">
        <f>'Total Fuel Prices'!S110*(1-INDEX(Tax_share,MATCH('Total Fuel Prices'!$A$107,tax_fuel_labels,0),MATCH(S$1,'Tax_Share of Price'!$B$1:$AI$1,0)))</f>
        <v>0</v>
      </c>
      <c r="T3" s="35">
        <f>'Total Fuel Prices'!T110*(1-INDEX(Tax_share,MATCH('Total Fuel Prices'!$A$107,tax_fuel_labels,0),MATCH(T$1,'Tax_Share of Price'!$B$1:$AI$1,0)))</f>
        <v>0</v>
      </c>
      <c r="U3" s="35">
        <f>'Total Fuel Prices'!U110*(1-INDEX(Tax_share,MATCH('Total Fuel Prices'!$A$107,tax_fuel_labels,0),MATCH(U$1,'Tax_Share of Price'!$B$1:$AI$1,0)))</f>
        <v>0</v>
      </c>
      <c r="V3" s="35">
        <f>'Total Fuel Prices'!V110*(1-INDEX(Tax_share,MATCH('Total Fuel Prices'!$A$107,tax_fuel_labels,0),MATCH(V$1,'Tax_Share of Price'!$B$1:$AI$1,0)))</f>
        <v>0</v>
      </c>
      <c r="W3" s="35">
        <f>'Total Fuel Prices'!W110*(1-INDEX(Tax_share,MATCH('Total Fuel Prices'!$A$107,tax_fuel_labels,0),MATCH(W$1,'Tax_Share of Price'!$B$1:$AI$1,0)))</f>
        <v>0</v>
      </c>
      <c r="X3" s="35">
        <f>'Total Fuel Prices'!X110*(1-INDEX(Tax_share,MATCH('Total Fuel Prices'!$A$107,tax_fuel_labels,0),MATCH(X$1,'Tax_Share of Price'!$B$1:$AI$1,0)))</f>
        <v>0</v>
      </c>
      <c r="Y3" s="35">
        <f>'Total Fuel Prices'!Y110*(1-INDEX(Tax_share,MATCH('Total Fuel Prices'!$A$107,tax_fuel_labels,0),MATCH(Y$1,'Tax_Share of Price'!$B$1:$AI$1,0)))</f>
        <v>0</v>
      </c>
      <c r="Z3" s="35">
        <f>'Total Fuel Prices'!Z110*(1-INDEX(Tax_share,MATCH('Total Fuel Prices'!$A$107,tax_fuel_labels,0),MATCH(Z$1,'Tax_Share of Price'!$B$1:$AI$1,0)))</f>
        <v>0</v>
      </c>
      <c r="AA3" s="35">
        <f>'Total Fuel Prices'!AA110*(1-INDEX(Tax_share,MATCH('Total Fuel Prices'!$A$107,tax_fuel_labels,0),MATCH(AA$1,'Tax_Share of Price'!$B$1:$AI$1,0)))</f>
        <v>0</v>
      </c>
      <c r="AB3" s="35">
        <f>'Total Fuel Prices'!AB110*(1-INDEX(Tax_share,MATCH('Total Fuel Prices'!$A$107,tax_fuel_labels,0),MATCH(AB$1,'Tax_Share of Price'!$B$1:$AI$1,0)))</f>
        <v>0</v>
      </c>
      <c r="AC3" s="35">
        <f>'Total Fuel Prices'!AC110*(1-INDEX(Tax_share,MATCH('Total Fuel Prices'!$A$107,tax_fuel_labels,0),MATCH(AC$1,'Tax_Share of Price'!$B$1:$AI$1,0)))</f>
        <v>0</v>
      </c>
      <c r="AD3" s="35">
        <f>'Total Fuel Prices'!AD110*(1-INDEX(Tax_share,MATCH('Total Fuel Prices'!$A$107,tax_fuel_labels,0),MATCH(AD$1,'Tax_Share of Price'!$B$1:$AI$1,0)))</f>
        <v>0</v>
      </c>
      <c r="AE3" s="35">
        <f>'Total Fuel Prices'!AE110*(1-INDEX(Tax_share,MATCH('Total Fuel Prices'!$A$107,tax_fuel_labels,0),MATCH(AE$1,'Tax_Share of Price'!$B$1:$AI$1,0)))</f>
        <v>0</v>
      </c>
      <c r="AF3" s="35">
        <f>'Total Fuel Prices'!AF110*(1-INDEX(Tax_share,MATCH('Total Fuel Prices'!$A$107,tax_fuel_labels,0),MATCH(AF$1,'Tax_Share of Price'!$B$1:$AI$1,0)))</f>
        <v>0</v>
      </c>
      <c r="AG3" s="35">
        <f>'Total Fuel Prices'!AG110*(1-INDEX(Tax_share,MATCH('Total Fuel Prices'!$A$107,tax_fuel_labels,0),MATCH(AG$1,'Tax_Share of Price'!$B$1:$AI$1,0)))</f>
        <v>0</v>
      </c>
      <c r="AH3" s="35">
        <f>'Total Fuel Prices'!AH110*(1-INDEX(Tax_share,MATCH('Total Fuel Prices'!$A$107,tax_fuel_labels,0),MATCH(AH$1,'Tax_Share of Price'!$B$1:$AI$1,0)))</f>
        <v>0</v>
      </c>
      <c r="AI3" s="35">
        <f>'Total Fuel Prices'!AI110*(1-INDEX(Tax_share,MATCH('Total Fuel Prices'!$A$107,tax_fuel_labels,0),MATCH(AI$1,'Tax_Share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Prices'!B111*(1-INDEX(Tax_share,MATCH('Total Fuel Prices'!$A$107,tax_fuel_labels,0),MATCH(B$1,'Tax_Share of Price'!$B$1:$AI$1,0)))</f>
        <v>0</v>
      </c>
      <c r="C4" s="35">
        <f>'Total Fuel Prices'!C111*(1-INDEX(Tax_share,MATCH('Total Fuel Prices'!$A$107,tax_fuel_labels,0),MATCH(C$1,'Tax_Share of Price'!$B$1:$AI$1,0)))</f>
        <v>0</v>
      </c>
      <c r="D4" s="35">
        <f>'Total Fuel Prices'!D111*(1-INDEX(Tax_share,MATCH('Total Fuel Prices'!$A$107,tax_fuel_labels,0),MATCH(D$1,'Tax_Share of Price'!$B$1:$AI$1,0)))</f>
        <v>0</v>
      </c>
      <c r="E4" s="35">
        <f>'Total Fuel Prices'!E111*(1-INDEX(Tax_share,MATCH('Total Fuel Prices'!$A$107,tax_fuel_labels,0),MATCH(E$1,'Tax_Share of Price'!$B$1:$AI$1,0)))</f>
        <v>0</v>
      </c>
      <c r="F4" s="35">
        <f>'Total Fuel Prices'!F111*(1-INDEX(Tax_share,MATCH('Total Fuel Prices'!$A$107,tax_fuel_labels,0),MATCH(F$1,'Tax_Share of Price'!$B$1:$AI$1,0)))</f>
        <v>0</v>
      </c>
      <c r="G4" s="35">
        <f>'Total Fuel Prices'!G111*(1-INDEX(Tax_share,MATCH('Total Fuel Prices'!$A$107,tax_fuel_labels,0),MATCH(G$1,'Tax_Share of Price'!$B$1:$AI$1,0)))</f>
        <v>0</v>
      </c>
      <c r="H4" s="35">
        <f>'Total Fuel Prices'!H111*(1-INDEX(Tax_share,MATCH('Total Fuel Prices'!$A$107,tax_fuel_labels,0),MATCH(H$1,'Tax_Share of Price'!$B$1:$AI$1,0)))</f>
        <v>0</v>
      </c>
      <c r="I4" s="35">
        <f>'Total Fuel Prices'!I111*(1-INDEX(Tax_share,MATCH('Total Fuel Prices'!$A$107,tax_fuel_labels,0),MATCH(I$1,'Tax_Share of Price'!$B$1:$AI$1,0)))</f>
        <v>0</v>
      </c>
      <c r="J4" s="35">
        <f>'Total Fuel Prices'!J111*(1-INDEX(Tax_share,MATCH('Total Fuel Prices'!$A$107,tax_fuel_labels,0),MATCH(J$1,'Tax_Share of Price'!$B$1:$AI$1,0)))</f>
        <v>0</v>
      </c>
      <c r="K4" s="35">
        <f>'Total Fuel Prices'!K111*(1-INDEX(Tax_share,MATCH('Total Fuel Prices'!$A$107,tax_fuel_labels,0),MATCH(K$1,'Tax_Share of Price'!$B$1:$AI$1,0)))</f>
        <v>0</v>
      </c>
      <c r="L4" s="35">
        <f>'Total Fuel Prices'!L111*(1-INDEX(Tax_share,MATCH('Total Fuel Prices'!$A$107,tax_fuel_labels,0),MATCH(L$1,'Tax_Share of Price'!$B$1:$AI$1,0)))</f>
        <v>0</v>
      </c>
      <c r="M4" s="35">
        <f>'Total Fuel Prices'!M111*(1-INDEX(Tax_share,MATCH('Total Fuel Prices'!$A$107,tax_fuel_labels,0),MATCH(M$1,'Tax_Share of Price'!$B$1:$AI$1,0)))</f>
        <v>0</v>
      </c>
      <c r="N4" s="35">
        <f>'Total Fuel Prices'!N111*(1-INDEX(Tax_share,MATCH('Total Fuel Prices'!$A$107,tax_fuel_labels,0),MATCH(N$1,'Tax_Share of Price'!$B$1:$AI$1,0)))</f>
        <v>0</v>
      </c>
      <c r="O4" s="35">
        <f>'Total Fuel Prices'!O111*(1-INDEX(Tax_share,MATCH('Total Fuel Prices'!$A$107,tax_fuel_labels,0),MATCH(O$1,'Tax_Share of Price'!$B$1:$AI$1,0)))</f>
        <v>0</v>
      </c>
      <c r="P4" s="35">
        <f>'Total Fuel Prices'!P111*(1-INDEX(Tax_share,MATCH('Total Fuel Prices'!$A$107,tax_fuel_labels,0),MATCH(P$1,'Tax_Share of Price'!$B$1:$AI$1,0)))</f>
        <v>0</v>
      </c>
      <c r="Q4" s="35">
        <f>'Total Fuel Prices'!Q111*(1-INDEX(Tax_share,MATCH('Total Fuel Prices'!$A$107,tax_fuel_labels,0),MATCH(Q$1,'Tax_Share of Price'!$B$1:$AI$1,0)))</f>
        <v>0</v>
      </c>
      <c r="R4" s="35">
        <f>'Total Fuel Prices'!R111*(1-INDEX(Tax_share,MATCH('Total Fuel Prices'!$A$107,tax_fuel_labels,0),MATCH(R$1,'Tax_Share of Price'!$B$1:$AI$1,0)))</f>
        <v>0</v>
      </c>
      <c r="S4" s="35">
        <f>'Total Fuel Prices'!S111*(1-INDEX(Tax_share,MATCH('Total Fuel Prices'!$A$107,tax_fuel_labels,0),MATCH(S$1,'Tax_Share of Price'!$B$1:$AI$1,0)))</f>
        <v>0</v>
      </c>
      <c r="T4" s="35">
        <f>'Total Fuel Prices'!T111*(1-INDEX(Tax_share,MATCH('Total Fuel Prices'!$A$107,tax_fuel_labels,0),MATCH(T$1,'Tax_Share of Price'!$B$1:$AI$1,0)))</f>
        <v>0</v>
      </c>
      <c r="U4" s="35">
        <f>'Total Fuel Prices'!U111*(1-INDEX(Tax_share,MATCH('Total Fuel Prices'!$A$107,tax_fuel_labels,0),MATCH(U$1,'Tax_Share of Price'!$B$1:$AI$1,0)))</f>
        <v>0</v>
      </c>
      <c r="V4" s="35">
        <f>'Total Fuel Prices'!V111*(1-INDEX(Tax_share,MATCH('Total Fuel Prices'!$A$107,tax_fuel_labels,0),MATCH(V$1,'Tax_Share of Price'!$B$1:$AI$1,0)))</f>
        <v>0</v>
      </c>
      <c r="W4" s="35">
        <f>'Total Fuel Prices'!W111*(1-INDEX(Tax_share,MATCH('Total Fuel Prices'!$A$107,tax_fuel_labels,0),MATCH(W$1,'Tax_Share of Price'!$B$1:$AI$1,0)))</f>
        <v>0</v>
      </c>
      <c r="X4" s="35">
        <f>'Total Fuel Prices'!X111*(1-INDEX(Tax_share,MATCH('Total Fuel Prices'!$A$107,tax_fuel_labels,0),MATCH(X$1,'Tax_Share of Price'!$B$1:$AI$1,0)))</f>
        <v>0</v>
      </c>
      <c r="Y4" s="35">
        <f>'Total Fuel Prices'!Y111*(1-INDEX(Tax_share,MATCH('Total Fuel Prices'!$A$107,tax_fuel_labels,0),MATCH(Y$1,'Tax_Share of Price'!$B$1:$AI$1,0)))</f>
        <v>0</v>
      </c>
      <c r="Z4" s="35">
        <f>'Total Fuel Prices'!Z111*(1-INDEX(Tax_share,MATCH('Total Fuel Prices'!$A$107,tax_fuel_labels,0),MATCH(Z$1,'Tax_Share of Price'!$B$1:$AI$1,0)))</f>
        <v>0</v>
      </c>
      <c r="AA4" s="35">
        <f>'Total Fuel Prices'!AA111*(1-INDEX(Tax_share,MATCH('Total Fuel Prices'!$A$107,tax_fuel_labels,0),MATCH(AA$1,'Tax_Share of Price'!$B$1:$AI$1,0)))</f>
        <v>0</v>
      </c>
      <c r="AB4" s="35">
        <f>'Total Fuel Prices'!AB111*(1-INDEX(Tax_share,MATCH('Total Fuel Prices'!$A$107,tax_fuel_labels,0),MATCH(AB$1,'Tax_Share of Price'!$B$1:$AI$1,0)))</f>
        <v>0</v>
      </c>
      <c r="AC4" s="35">
        <f>'Total Fuel Prices'!AC111*(1-INDEX(Tax_share,MATCH('Total Fuel Prices'!$A$107,tax_fuel_labels,0),MATCH(AC$1,'Tax_Share of Price'!$B$1:$AI$1,0)))</f>
        <v>0</v>
      </c>
      <c r="AD4" s="35">
        <f>'Total Fuel Prices'!AD111*(1-INDEX(Tax_share,MATCH('Total Fuel Prices'!$A$107,tax_fuel_labels,0),MATCH(AD$1,'Tax_Share of Price'!$B$1:$AI$1,0)))</f>
        <v>0</v>
      </c>
      <c r="AE4" s="35">
        <f>'Total Fuel Prices'!AE111*(1-INDEX(Tax_share,MATCH('Total Fuel Prices'!$A$107,tax_fuel_labels,0),MATCH(AE$1,'Tax_Share of Price'!$B$1:$AI$1,0)))</f>
        <v>0</v>
      </c>
      <c r="AF4" s="35">
        <f>'Total Fuel Prices'!AF111*(1-INDEX(Tax_share,MATCH('Total Fuel Prices'!$A$107,tax_fuel_labels,0),MATCH(AF$1,'Tax_Share of Price'!$B$1:$AI$1,0)))</f>
        <v>0</v>
      </c>
      <c r="AG4" s="35">
        <f>'Total Fuel Prices'!AG111*(1-INDEX(Tax_share,MATCH('Total Fuel Prices'!$A$107,tax_fuel_labels,0),MATCH(AG$1,'Tax_Share of Price'!$B$1:$AI$1,0)))</f>
        <v>0</v>
      </c>
      <c r="AH4" s="35">
        <f>'Total Fuel Prices'!AH111*(1-INDEX(Tax_share,MATCH('Total Fuel Prices'!$A$107,tax_fuel_labels,0),MATCH(AH$1,'Tax_Share of Price'!$B$1:$AI$1,0)))</f>
        <v>0</v>
      </c>
      <c r="AI4" s="35">
        <f>'Total Fuel Prices'!AI111*(1-INDEX(Tax_share,MATCH('Total Fuel Prices'!$A$107,tax_fuel_labels,0),MATCH(AI$1,'Tax_Share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Prices'!B112*(1-INDEX(Tax_share,MATCH('Total Fuel Prices'!$A$107,tax_fuel_labels,0),MATCH(B$1,'Tax_Share of Price'!$B$1:$AI$1,0)))</f>
        <v>0</v>
      </c>
      <c r="C5" s="35">
        <f>'Total Fuel Prices'!C112*(1-INDEX(Tax_share,MATCH('Total Fuel Prices'!$A$107,tax_fuel_labels,0),MATCH(C$1,'Tax_Share of Price'!$B$1:$AI$1,0)))</f>
        <v>0</v>
      </c>
      <c r="D5" s="35">
        <f>'Total Fuel Prices'!D112*(1-INDEX(Tax_share,MATCH('Total Fuel Prices'!$A$107,tax_fuel_labels,0),MATCH(D$1,'Tax_Share of Price'!$B$1:$AI$1,0)))</f>
        <v>0</v>
      </c>
      <c r="E5" s="35">
        <f>'Total Fuel Prices'!E112*(1-INDEX(Tax_share,MATCH('Total Fuel Prices'!$A$107,tax_fuel_labels,0),MATCH(E$1,'Tax_Share of Price'!$B$1:$AI$1,0)))</f>
        <v>0</v>
      </c>
      <c r="F5" s="35">
        <f>'Total Fuel Prices'!F112*(1-INDEX(Tax_share,MATCH('Total Fuel Prices'!$A$107,tax_fuel_labels,0),MATCH(F$1,'Tax_Share of Price'!$B$1:$AI$1,0)))</f>
        <v>0</v>
      </c>
      <c r="G5" s="35">
        <f>'Total Fuel Prices'!G112*(1-INDEX(Tax_share,MATCH('Total Fuel Prices'!$A$107,tax_fuel_labels,0),MATCH(G$1,'Tax_Share of Price'!$B$1:$AI$1,0)))</f>
        <v>0</v>
      </c>
      <c r="H5" s="35">
        <f>'Total Fuel Prices'!H112*(1-INDEX(Tax_share,MATCH('Total Fuel Prices'!$A$107,tax_fuel_labels,0),MATCH(H$1,'Tax_Share of Price'!$B$1:$AI$1,0)))</f>
        <v>0</v>
      </c>
      <c r="I5" s="35">
        <f>'Total Fuel Prices'!I112*(1-INDEX(Tax_share,MATCH('Total Fuel Prices'!$A$107,tax_fuel_labels,0),MATCH(I$1,'Tax_Share of Price'!$B$1:$AI$1,0)))</f>
        <v>0</v>
      </c>
      <c r="J5" s="35">
        <f>'Total Fuel Prices'!J112*(1-INDEX(Tax_share,MATCH('Total Fuel Prices'!$A$107,tax_fuel_labels,0),MATCH(J$1,'Tax_Share of Price'!$B$1:$AI$1,0)))</f>
        <v>0</v>
      </c>
      <c r="K5" s="35">
        <f>'Total Fuel Prices'!K112*(1-INDEX(Tax_share,MATCH('Total Fuel Prices'!$A$107,tax_fuel_labels,0),MATCH(K$1,'Tax_Share of Price'!$B$1:$AI$1,0)))</f>
        <v>0</v>
      </c>
      <c r="L5" s="35">
        <f>'Total Fuel Prices'!L112*(1-INDEX(Tax_share,MATCH('Total Fuel Prices'!$A$107,tax_fuel_labels,0),MATCH(L$1,'Tax_Share of Price'!$B$1:$AI$1,0)))</f>
        <v>0</v>
      </c>
      <c r="M5" s="35">
        <f>'Total Fuel Prices'!M112*(1-INDEX(Tax_share,MATCH('Total Fuel Prices'!$A$107,tax_fuel_labels,0),MATCH(M$1,'Tax_Share of Price'!$B$1:$AI$1,0)))</f>
        <v>0</v>
      </c>
      <c r="N5" s="35">
        <f>'Total Fuel Prices'!N112*(1-INDEX(Tax_share,MATCH('Total Fuel Prices'!$A$107,tax_fuel_labels,0),MATCH(N$1,'Tax_Share of Price'!$B$1:$AI$1,0)))</f>
        <v>0</v>
      </c>
      <c r="O5" s="35">
        <f>'Total Fuel Prices'!O112*(1-INDEX(Tax_share,MATCH('Total Fuel Prices'!$A$107,tax_fuel_labels,0),MATCH(O$1,'Tax_Share of Price'!$B$1:$AI$1,0)))</f>
        <v>0</v>
      </c>
      <c r="P5" s="35">
        <f>'Total Fuel Prices'!P112*(1-INDEX(Tax_share,MATCH('Total Fuel Prices'!$A$107,tax_fuel_labels,0),MATCH(P$1,'Tax_Share of Price'!$B$1:$AI$1,0)))</f>
        <v>0</v>
      </c>
      <c r="Q5" s="35">
        <f>'Total Fuel Prices'!Q112*(1-INDEX(Tax_share,MATCH('Total Fuel Prices'!$A$107,tax_fuel_labels,0),MATCH(Q$1,'Tax_Share of Price'!$B$1:$AI$1,0)))</f>
        <v>0</v>
      </c>
      <c r="R5" s="35">
        <f>'Total Fuel Prices'!R112*(1-INDEX(Tax_share,MATCH('Total Fuel Prices'!$A$107,tax_fuel_labels,0),MATCH(R$1,'Tax_Share of Price'!$B$1:$AI$1,0)))</f>
        <v>0</v>
      </c>
      <c r="S5" s="35">
        <f>'Total Fuel Prices'!S112*(1-INDEX(Tax_share,MATCH('Total Fuel Prices'!$A$107,tax_fuel_labels,0),MATCH(S$1,'Tax_Share of Price'!$B$1:$AI$1,0)))</f>
        <v>0</v>
      </c>
      <c r="T5" s="35">
        <f>'Total Fuel Prices'!T112*(1-INDEX(Tax_share,MATCH('Total Fuel Prices'!$A$107,tax_fuel_labels,0),MATCH(T$1,'Tax_Share of Price'!$B$1:$AI$1,0)))</f>
        <v>0</v>
      </c>
      <c r="U5" s="35">
        <f>'Total Fuel Prices'!U112*(1-INDEX(Tax_share,MATCH('Total Fuel Prices'!$A$107,tax_fuel_labels,0),MATCH(U$1,'Tax_Share of Price'!$B$1:$AI$1,0)))</f>
        <v>0</v>
      </c>
      <c r="V5" s="35">
        <f>'Total Fuel Prices'!V112*(1-INDEX(Tax_share,MATCH('Total Fuel Prices'!$A$107,tax_fuel_labels,0),MATCH(V$1,'Tax_Share of Price'!$B$1:$AI$1,0)))</f>
        <v>0</v>
      </c>
      <c r="W5" s="35">
        <f>'Total Fuel Prices'!W112*(1-INDEX(Tax_share,MATCH('Total Fuel Prices'!$A$107,tax_fuel_labels,0),MATCH(W$1,'Tax_Share of Price'!$B$1:$AI$1,0)))</f>
        <v>0</v>
      </c>
      <c r="X5" s="35">
        <f>'Total Fuel Prices'!X112*(1-INDEX(Tax_share,MATCH('Total Fuel Prices'!$A$107,tax_fuel_labels,0),MATCH(X$1,'Tax_Share of Price'!$B$1:$AI$1,0)))</f>
        <v>0</v>
      </c>
      <c r="Y5" s="35">
        <f>'Total Fuel Prices'!Y112*(1-INDEX(Tax_share,MATCH('Total Fuel Prices'!$A$107,tax_fuel_labels,0),MATCH(Y$1,'Tax_Share of Price'!$B$1:$AI$1,0)))</f>
        <v>0</v>
      </c>
      <c r="Z5" s="35">
        <f>'Total Fuel Prices'!Z112*(1-INDEX(Tax_share,MATCH('Total Fuel Prices'!$A$107,tax_fuel_labels,0),MATCH(Z$1,'Tax_Share of Price'!$B$1:$AI$1,0)))</f>
        <v>0</v>
      </c>
      <c r="AA5" s="35">
        <f>'Total Fuel Prices'!AA112*(1-INDEX(Tax_share,MATCH('Total Fuel Prices'!$A$107,tax_fuel_labels,0),MATCH(AA$1,'Tax_Share of Price'!$B$1:$AI$1,0)))</f>
        <v>0</v>
      </c>
      <c r="AB5" s="35">
        <f>'Total Fuel Prices'!AB112*(1-INDEX(Tax_share,MATCH('Total Fuel Prices'!$A$107,tax_fuel_labels,0),MATCH(AB$1,'Tax_Share of Price'!$B$1:$AI$1,0)))</f>
        <v>0</v>
      </c>
      <c r="AC5" s="35">
        <f>'Total Fuel Prices'!AC112*(1-INDEX(Tax_share,MATCH('Total Fuel Prices'!$A$107,tax_fuel_labels,0),MATCH(AC$1,'Tax_Share of Price'!$B$1:$AI$1,0)))</f>
        <v>0</v>
      </c>
      <c r="AD5" s="35">
        <f>'Total Fuel Prices'!AD112*(1-INDEX(Tax_share,MATCH('Total Fuel Prices'!$A$107,tax_fuel_labels,0),MATCH(AD$1,'Tax_Share of Price'!$B$1:$AI$1,0)))</f>
        <v>0</v>
      </c>
      <c r="AE5" s="35">
        <f>'Total Fuel Prices'!AE112*(1-INDEX(Tax_share,MATCH('Total Fuel Prices'!$A$107,tax_fuel_labels,0),MATCH(AE$1,'Tax_Share of Price'!$B$1:$AI$1,0)))</f>
        <v>0</v>
      </c>
      <c r="AF5" s="35">
        <f>'Total Fuel Prices'!AF112*(1-INDEX(Tax_share,MATCH('Total Fuel Prices'!$A$107,tax_fuel_labels,0),MATCH(AF$1,'Tax_Share of Price'!$B$1:$AI$1,0)))</f>
        <v>0</v>
      </c>
      <c r="AG5" s="35">
        <f>'Total Fuel Prices'!AG112*(1-INDEX(Tax_share,MATCH('Total Fuel Prices'!$A$107,tax_fuel_labels,0),MATCH(AG$1,'Tax_Share of Price'!$B$1:$AI$1,0)))</f>
        <v>0</v>
      </c>
      <c r="AH5" s="35">
        <f>'Total Fuel Prices'!AH112*(1-INDEX(Tax_share,MATCH('Total Fuel Prices'!$A$107,tax_fuel_labels,0),MATCH(AH$1,'Tax_Share of Price'!$B$1:$AI$1,0)))</f>
        <v>0</v>
      </c>
      <c r="AI5" s="35">
        <f>'Total Fuel Prices'!AI112*(1-INDEX(Tax_share,MATCH('Total Fuel Prices'!$A$107,tax_fuel_labels,0),MATCH(AI$1,'Tax_Share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Prices'!B113*(1-INDEX(Tax_share,MATCH('Total Fuel Prices'!$A$107,tax_fuel_labels,0),MATCH(B$1,'Tax_Share of Price'!$B$1:$AI$1,0)))</f>
        <v>0</v>
      </c>
      <c r="C6" s="35">
        <f>'Total Fuel Prices'!C113*(1-INDEX(Tax_share,MATCH('Total Fuel Prices'!$A$107,tax_fuel_labels,0),MATCH(C$1,'Tax_Share of Price'!$B$1:$AI$1,0)))</f>
        <v>0</v>
      </c>
      <c r="D6" s="35">
        <f>'Total Fuel Prices'!D113*(1-INDEX(Tax_share,MATCH('Total Fuel Prices'!$A$107,tax_fuel_labels,0),MATCH(D$1,'Tax_Share of Price'!$B$1:$AI$1,0)))</f>
        <v>0</v>
      </c>
      <c r="E6" s="35">
        <f>'Total Fuel Prices'!E113*(1-INDEX(Tax_share,MATCH('Total Fuel Prices'!$A$107,tax_fuel_labels,0),MATCH(E$1,'Tax_Share of Price'!$B$1:$AI$1,0)))</f>
        <v>0</v>
      </c>
      <c r="F6" s="35">
        <f>'Total Fuel Prices'!F113*(1-INDEX(Tax_share,MATCH('Total Fuel Prices'!$A$107,tax_fuel_labels,0),MATCH(F$1,'Tax_Share of Price'!$B$1:$AI$1,0)))</f>
        <v>0</v>
      </c>
      <c r="G6" s="35">
        <f>'Total Fuel Prices'!G113*(1-INDEX(Tax_share,MATCH('Total Fuel Prices'!$A$107,tax_fuel_labels,0),MATCH(G$1,'Tax_Share of Price'!$B$1:$AI$1,0)))</f>
        <v>0</v>
      </c>
      <c r="H6" s="35">
        <f>'Total Fuel Prices'!H113*(1-INDEX(Tax_share,MATCH('Total Fuel Prices'!$A$107,tax_fuel_labels,0),MATCH(H$1,'Tax_Share of Price'!$B$1:$AI$1,0)))</f>
        <v>0</v>
      </c>
      <c r="I6" s="35">
        <f>'Total Fuel Prices'!I113*(1-INDEX(Tax_share,MATCH('Total Fuel Prices'!$A$107,tax_fuel_labels,0),MATCH(I$1,'Tax_Share of Price'!$B$1:$AI$1,0)))</f>
        <v>0</v>
      </c>
      <c r="J6" s="35">
        <f>'Total Fuel Prices'!J113*(1-INDEX(Tax_share,MATCH('Total Fuel Prices'!$A$107,tax_fuel_labels,0),MATCH(J$1,'Tax_Share of Price'!$B$1:$AI$1,0)))</f>
        <v>0</v>
      </c>
      <c r="K6" s="35">
        <f>'Total Fuel Prices'!K113*(1-INDEX(Tax_share,MATCH('Total Fuel Prices'!$A$107,tax_fuel_labels,0),MATCH(K$1,'Tax_Share of Price'!$B$1:$AI$1,0)))</f>
        <v>0</v>
      </c>
      <c r="L6" s="35">
        <f>'Total Fuel Prices'!L113*(1-INDEX(Tax_share,MATCH('Total Fuel Prices'!$A$107,tax_fuel_labels,0),MATCH(L$1,'Tax_Share of Price'!$B$1:$AI$1,0)))</f>
        <v>0</v>
      </c>
      <c r="M6" s="35">
        <f>'Total Fuel Prices'!M113*(1-INDEX(Tax_share,MATCH('Total Fuel Prices'!$A$107,tax_fuel_labels,0),MATCH(M$1,'Tax_Share of Price'!$B$1:$AI$1,0)))</f>
        <v>0</v>
      </c>
      <c r="N6" s="35">
        <f>'Total Fuel Prices'!N113*(1-INDEX(Tax_share,MATCH('Total Fuel Prices'!$A$107,tax_fuel_labels,0),MATCH(N$1,'Tax_Share of Price'!$B$1:$AI$1,0)))</f>
        <v>0</v>
      </c>
      <c r="O6" s="35">
        <f>'Total Fuel Prices'!O113*(1-INDEX(Tax_share,MATCH('Total Fuel Prices'!$A$107,tax_fuel_labels,0),MATCH(O$1,'Tax_Share of Price'!$B$1:$AI$1,0)))</f>
        <v>0</v>
      </c>
      <c r="P6" s="35">
        <f>'Total Fuel Prices'!P113*(1-INDEX(Tax_share,MATCH('Total Fuel Prices'!$A$107,tax_fuel_labels,0),MATCH(P$1,'Tax_Share of Price'!$B$1:$AI$1,0)))</f>
        <v>0</v>
      </c>
      <c r="Q6" s="35">
        <f>'Total Fuel Prices'!Q113*(1-INDEX(Tax_share,MATCH('Total Fuel Prices'!$A$107,tax_fuel_labels,0),MATCH(Q$1,'Tax_Share of Price'!$B$1:$AI$1,0)))</f>
        <v>0</v>
      </c>
      <c r="R6" s="35">
        <f>'Total Fuel Prices'!R113*(1-INDEX(Tax_share,MATCH('Total Fuel Prices'!$A$107,tax_fuel_labels,0),MATCH(R$1,'Tax_Share of Price'!$B$1:$AI$1,0)))</f>
        <v>0</v>
      </c>
      <c r="S6" s="35">
        <f>'Total Fuel Prices'!S113*(1-INDEX(Tax_share,MATCH('Total Fuel Prices'!$A$107,tax_fuel_labels,0),MATCH(S$1,'Tax_Share of Price'!$B$1:$AI$1,0)))</f>
        <v>0</v>
      </c>
      <c r="T6" s="35">
        <f>'Total Fuel Prices'!T113*(1-INDEX(Tax_share,MATCH('Total Fuel Prices'!$A$107,tax_fuel_labels,0),MATCH(T$1,'Tax_Share of Price'!$B$1:$AI$1,0)))</f>
        <v>0</v>
      </c>
      <c r="U6" s="35">
        <f>'Total Fuel Prices'!U113*(1-INDEX(Tax_share,MATCH('Total Fuel Prices'!$A$107,tax_fuel_labels,0),MATCH(U$1,'Tax_Share of Price'!$B$1:$AI$1,0)))</f>
        <v>0</v>
      </c>
      <c r="V6" s="35">
        <f>'Total Fuel Prices'!V113*(1-INDEX(Tax_share,MATCH('Total Fuel Prices'!$A$107,tax_fuel_labels,0),MATCH(V$1,'Tax_Share of Price'!$B$1:$AI$1,0)))</f>
        <v>0</v>
      </c>
      <c r="W6" s="35">
        <f>'Total Fuel Prices'!W113*(1-INDEX(Tax_share,MATCH('Total Fuel Prices'!$A$107,tax_fuel_labels,0),MATCH(W$1,'Tax_Share of Price'!$B$1:$AI$1,0)))</f>
        <v>0</v>
      </c>
      <c r="X6" s="35">
        <f>'Total Fuel Prices'!X113*(1-INDEX(Tax_share,MATCH('Total Fuel Prices'!$A$107,tax_fuel_labels,0),MATCH(X$1,'Tax_Share of Price'!$B$1:$AI$1,0)))</f>
        <v>0</v>
      </c>
      <c r="Y6" s="35">
        <f>'Total Fuel Prices'!Y113*(1-INDEX(Tax_share,MATCH('Total Fuel Prices'!$A$107,tax_fuel_labels,0),MATCH(Y$1,'Tax_Share of Price'!$B$1:$AI$1,0)))</f>
        <v>0</v>
      </c>
      <c r="Z6" s="35">
        <f>'Total Fuel Prices'!Z113*(1-INDEX(Tax_share,MATCH('Total Fuel Prices'!$A$107,tax_fuel_labels,0),MATCH(Z$1,'Tax_Share of Price'!$B$1:$AI$1,0)))</f>
        <v>0</v>
      </c>
      <c r="AA6" s="35">
        <f>'Total Fuel Prices'!AA113*(1-INDEX(Tax_share,MATCH('Total Fuel Prices'!$A$107,tax_fuel_labels,0),MATCH(AA$1,'Tax_Share of Price'!$B$1:$AI$1,0)))</f>
        <v>0</v>
      </c>
      <c r="AB6" s="35">
        <f>'Total Fuel Prices'!AB113*(1-INDEX(Tax_share,MATCH('Total Fuel Prices'!$A$107,tax_fuel_labels,0),MATCH(AB$1,'Tax_Share of Price'!$B$1:$AI$1,0)))</f>
        <v>0</v>
      </c>
      <c r="AC6" s="35">
        <f>'Total Fuel Prices'!AC113*(1-INDEX(Tax_share,MATCH('Total Fuel Prices'!$A$107,tax_fuel_labels,0),MATCH(AC$1,'Tax_Share of Price'!$B$1:$AI$1,0)))</f>
        <v>0</v>
      </c>
      <c r="AD6" s="35">
        <f>'Total Fuel Prices'!AD113*(1-INDEX(Tax_share,MATCH('Total Fuel Prices'!$A$107,tax_fuel_labels,0),MATCH(AD$1,'Tax_Share of Price'!$B$1:$AI$1,0)))</f>
        <v>0</v>
      </c>
      <c r="AE6" s="35">
        <f>'Total Fuel Prices'!AE113*(1-INDEX(Tax_share,MATCH('Total Fuel Prices'!$A$107,tax_fuel_labels,0),MATCH(AE$1,'Tax_Share of Price'!$B$1:$AI$1,0)))</f>
        <v>0</v>
      </c>
      <c r="AF6" s="35">
        <f>'Total Fuel Prices'!AF113*(1-INDEX(Tax_share,MATCH('Total Fuel Prices'!$A$107,tax_fuel_labels,0),MATCH(AF$1,'Tax_Share of Price'!$B$1:$AI$1,0)))</f>
        <v>0</v>
      </c>
      <c r="AG6" s="35">
        <f>'Total Fuel Prices'!AG113*(1-INDEX(Tax_share,MATCH('Total Fuel Prices'!$A$107,tax_fuel_labels,0),MATCH(AG$1,'Tax_Share of Price'!$B$1:$AI$1,0)))</f>
        <v>0</v>
      </c>
      <c r="AH6" s="35">
        <f>'Total Fuel Prices'!AH113*(1-INDEX(Tax_share,MATCH('Total Fuel Prices'!$A$107,tax_fuel_labels,0),MATCH(AH$1,'Tax_Share of Price'!$B$1:$AI$1,0)))</f>
        <v>0</v>
      </c>
      <c r="AI6" s="35">
        <f>'Total Fuel Prices'!AI113*(1-INDEX(Tax_share,MATCH('Total Fuel Prices'!$A$107,tax_fuel_labels,0),MATCH(AI$1,'Tax_Share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Prices'!B114*(1-INDEX(Tax_share,MATCH('Total Fuel Prices'!$A$107,tax_fuel_labels,0),MATCH(B$1,'Tax_Share of Price'!$B$1:$AI$1,0)))</f>
        <v>0</v>
      </c>
      <c r="C7" s="35">
        <f>'Total Fuel Prices'!C114*(1-INDEX(Tax_share,MATCH('Total Fuel Prices'!$A$107,tax_fuel_labels,0),MATCH(C$1,'Tax_Share of Price'!$B$1:$AI$1,0)))</f>
        <v>0</v>
      </c>
      <c r="D7" s="35">
        <f>'Total Fuel Prices'!D114*(1-INDEX(Tax_share,MATCH('Total Fuel Prices'!$A$107,tax_fuel_labels,0),MATCH(D$1,'Tax_Share of Price'!$B$1:$AI$1,0)))</f>
        <v>0</v>
      </c>
      <c r="E7" s="35">
        <f>'Total Fuel Prices'!E114*(1-INDEX(Tax_share,MATCH('Total Fuel Prices'!$A$107,tax_fuel_labels,0),MATCH(E$1,'Tax_Share of Price'!$B$1:$AI$1,0)))</f>
        <v>0</v>
      </c>
      <c r="F7" s="35">
        <f>'Total Fuel Prices'!F114*(1-INDEX(Tax_share,MATCH('Total Fuel Prices'!$A$107,tax_fuel_labels,0),MATCH(F$1,'Tax_Share of Price'!$B$1:$AI$1,0)))</f>
        <v>0</v>
      </c>
      <c r="G7" s="35">
        <f>'Total Fuel Prices'!G114*(1-INDEX(Tax_share,MATCH('Total Fuel Prices'!$A$107,tax_fuel_labels,0),MATCH(G$1,'Tax_Share of Price'!$B$1:$AI$1,0)))</f>
        <v>0</v>
      </c>
      <c r="H7" s="35">
        <f>'Total Fuel Prices'!H114*(1-INDEX(Tax_share,MATCH('Total Fuel Prices'!$A$107,tax_fuel_labels,0),MATCH(H$1,'Tax_Share of Price'!$B$1:$AI$1,0)))</f>
        <v>0</v>
      </c>
      <c r="I7" s="35">
        <f>'Total Fuel Prices'!I114*(1-INDEX(Tax_share,MATCH('Total Fuel Prices'!$A$107,tax_fuel_labels,0),MATCH(I$1,'Tax_Share of Price'!$B$1:$AI$1,0)))</f>
        <v>0</v>
      </c>
      <c r="J7" s="35">
        <f>'Total Fuel Prices'!J114*(1-INDEX(Tax_share,MATCH('Total Fuel Prices'!$A$107,tax_fuel_labels,0),MATCH(J$1,'Tax_Share of Price'!$B$1:$AI$1,0)))</f>
        <v>0</v>
      </c>
      <c r="K7" s="35">
        <f>'Total Fuel Prices'!K114*(1-INDEX(Tax_share,MATCH('Total Fuel Prices'!$A$107,tax_fuel_labels,0),MATCH(K$1,'Tax_Share of Price'!$B$1:$AI$1,0)))</f>
        <v>0</v>
      </c>
      <c r="L7" s="35">
        <f>'Total Fuel Prices'!L114*(1-INDEX(Tax_share,MATCH('Total Fuel Prices'!$A$107,tax_fuel_labels,0),MATCH(L$1,'Tax_Share of Price'!$B$1:$AI$1,0)))</f>
        <v>0</v>
      </c>
      <c r="M7" s="35">
        <f>'Total Fuel Prices'!M114*(1-INDEX(Tax_share,MATCH('Total Fuel Prices'!$A$107,tax_fuel_labels,0),MATCH(M$1,'Tax_Share of Price'!$B$1:$AI$1,0)))</f>
        <v>0</v>
      </c>
      <c r="N7" s="35">
        <f>'Total Fuel Prices'!N114*(1-INDEX(Tax_share,MATCH('Total Fuel Prices'!$A$107,tax_fuel_labels,0),MATCH(N$1,'Tax_Share of Price'!$B$1:$AI$1,0)))</f>
        <v>0</v>
      </c>
      <c r="O7" s="35">
        <f>'Total Fuel Prices'!O114*(1-INDEX(Tax_share,MATCH('Total Fuel Prices'!$A$107,tax_fuel_labels,0),MATCH(O$1,'Tax_Share of Price'!$B$1:$AI$1,0)))</f>
        <v>0</v>
      </c>
      <c r="P7" s="35">
        <f>'Total Fuel Prices'!P114*(1-INDEX(Tax_share,MATCH('Total Fuel Prices'!$A$107,tax_fuel_labels,0),MATCH(P$1,'Tax_Share of Price'!$B$1:$AI$1,0)))</f>
        <v>0</v>
      </c>
      <c r="Q7" s="35">
        <f>'Total Fuel Prices'!Q114*(1-INDEX(Tax_share,MATCH('Total Fuel Prices'!$A$107,tax_fuel_labels,0),MATCH(Q$1,'Tax_Share of Price'!$B$1:$AI$1,0)))</f>
        <v>0</v>
      </c>
      <c r="R7" s="35">
        <f>'Total Fuel Prices'!R114*(1-INDEX(Tax_share,MATCH('Total Fuel Prices'!$A$107,tax_fuel_labels,0),MATCH(R$1,'Tax_Share of Price'!$B$1:$AI$1,0)))</f>
        <v>0</v>
      </c>
      <c r="S7" s="35">
        <f>'Total Fuel Prices'!S114*(1-INDEX(Tax_share,MATCH('Total Fuel Prices'!$A$107,tax_fuel_labels,0),MATCH(S$1,'Tax_Share of Price'!$B$1:$AI$1,0)))</f>
        <v>0</v>
      </c>
      <c r="T7" s="35">
        <f>'Total Fuel Prices'!T114*(1-INDEX(Tax_share,MATCH('Total Fuel Prices'!$A$107,tax_fuel_labels,0),MATCH(T$1,'Tax_Share of Price'!$B$1:$AI$1,0)))</f>
        <v>0</v>
      </c>
      <c r="U7" s="35">
        <f>'Total Fuel Prices'!U114*(1-INDEX(Tax_share,MATCH('Total Fuel Prices'!$A$107,tax_fuel_labels,0),MATCH(U$1,'Tax_Share of Price'!$B$1:$AI$1,0)))</f>
        <v>0</v>
      </c>
      <c r="V7" s="35">
        <f>'Total Fuel Prices'!V114*(1-INDEX(Tax_share,MATCH('Total Fuel Prices'!$A$107,tax_fuel_labels,0),MATCH(V$1,'Tax_Share of Price'!$B$1:$AI$1,0)))</f>
        <v>0</v>
      </c>
      <c r="W7" s="35">
        <f>'Total Fuel Prices'!W114*(1-INDEX(Tax_share,MATCH('Total Fuel Prices'!$A$107,tax_fuel_labels,0),MATCH(W$1,'Tax_Share of Price'!$B$1:$AI$1,0)))</f>
        <v>0</v>
      </c>
      <c r="X7" s="35">
        <f>'Total Fuel Prices'!X114*(1-INDEX(Tax_share,MATCH('Total Fuel Prices'!$A$107,tax_fuel_labels,0),MATCH(X$1,'Tax_Share of Price'!$B$1:$AI$1,0)))</f>
        <v>0</v>
      </c>
      <c r="Y7" s="35">
        <f>'Total Fuel Prices'!Y114*(1-INDEX(Tax_share,MATCH('Total Fuel Prices'!$A$107,tax_fuel_labels,0),MATCH(Y$1,'Tax_Share of Price'!$B$1:$AI$1,0)))</f>
        <v>0</v>
      </c>
      <c r="Z7" s="35">
        <f>'Total Fuel Prices'!Z114*(1-INDEX(Tax_share,MATCH('Total Fuel Prices'!$A$107,tax_fuel_labels,0),MATCH(Z$1,'Tax_Share of Price'!$B$1:$AI$1,0)))</f>
        <v>0</v>
      </c>
      <c r="AA7" s="35">
        <f>'Total Fuel Prices'!AA114*(1-INDEX(Tax_share,MATCH('Total Fuel Prices'!$A$107,tax_fuel_labels,0),MATCH(AA$1,'Tax_Share of Price'!$B$1:$AI$1,0)))</f>
        <v>0</v>
      </c>
      <c r="AB7" s="35">
        <f>'Total Fuel Prices'!AB114*(1-INDEX(Tax_share,MATCH('Total Fuel Prices'!$A$107,tax_fuel_labels,0),MATCH(AB$1,'Tax_Share of Price'!$B$1:$AI$1,0)))</f>
        <v>0</v>
      </c>
      <c r="AC7" s="35">
        <f>'Total Fuel Prices'!AC114*(1-INDEX(Tax_share,MATCH('Total Fuel Prices'!$A$107,tax_fuel_labels,0),MATCH(AC$1,'Tax_Share of Price'!$B$1:$AI$1,0)))</f>
        <v>0</v>
      </c>
      <c r="AD7" s="35">
        <f>'Total Fuel Prices'!AD114*(1-INDEX(Tax_share,MATCH('Total Fuel Prices'!$A$107,tax_fuel_labels,0),MATCH(AD$1,'Tax_Share of Price'!$B$1:$AI$1,0)))</f>
        <v>0</v>
      </c>
      <c r="AE7" s="35">
        <f>'Total Fuel Prices'!AE114*(1-INDEX(Tax_share,MATCH('Total Fuel Prices'!$A$107,tax_fuel_labels,0),MATCH(AE$1,'Tax_Share of Price'!$B$1:$AI$1,0)))</f>
        <v>0</v>
      </c>
      <c r="AF7" s="35">
        <f>'Total Fuel Prices'!AF114*(1-INDEX(Tax_share,MATCH('Total Fuel Prices'!$A$107,tax_fuel_labels,0),MATCH(AF$1,'Tax_Share of Price'!$B$1:$AI$1,0)))</f>
        <v>0</v>
      </c>
      <c r="AG7" s="35">
        <f>'Total Fuel Prices'!AG114*(1-INDEX(Tax_share,MATCH('Total Fuel Prices'!$A$107,tax_fuel_labels,0),MATCH(AG$1,'Tax_Share of Price'!$B$1:$AI$1,0)))</f>
        <v>0</v>
      </c>
      <c r="AH7" s="35">
        <f>'Total Fuel Prices'!AH114*(1-INDEX(Tax_share,MATCH('Total Fuel Prices'!$A$107,tax_fuel_labels,0),MATCH(AH$1,'Tax_Share of Price'!$B$1:$AI$1,0)))</f>
        <v>0</v>
      </c>
      <c r="AI7" s="35">
        <f>'Total Fuel Prices'!AI114*(1-INDEX(Tax_share,MATCH('Total Fuel Prices'!$A$107,tax_fuel_labels,0),MATCH(AI$1,'Tax_Share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Prices'!B115*(1-INDEX(Tax_share,MATCH('Total Fuel Prices'!$A$107,tax_fuel_labels,0),MATCH(B$1,'Tax_Share of Price'!$B$1:$AI$1,0)))</f>
        <v>0</v>
      </c>
      <c r="C8" s="35">
        <f>'Total Fuel Prices'!C115*(1-INDEX(Tax_share,MATCH('Total Fuel Prices'!$A$107,tax_fuel_labels,0),MATCH(C$1,'Tax_Share of Price'!$B$1:$AI$1,0)))</f>
        <v>0</v>
      </c>
      <c r="D8" s="35">
        <f>'Total Fuel Prices'!D115*(1-INDEX(Tax_share,MATCH('Total Fuel Prices'!$A$107,tax_fuel_labels,0),MATCH(D$1,'Tax_Share of Price'!$B$1:$AI$1,0)))</f>
        <v>0</v>
      </c>
      <c r="E8" s="35">
        <f>'Total Fuel Prices'!E115*(1-INDEX(Tax_share,MATCH('Total Fuel Prices'!$A$107,tax_fuel_labels,0),MATCH(E$1,'Tax_Share of Price'!$B$1:$AI$1,0)))</f>
        <v>0</v>
      </c>
      <c r="F8" s="35">
        <f>'Total Fuel Prices'!F115*(1-INDEX(Tax_share,MATCH('Total Fuel Prices'!$A$107,tax_fuel_labels,0),MATCH(F$1,'Tax_Share of Price'!$B$1:$AI$1,0)))</f>
        <v>0</v>
      </c>
      <c r="G8" s="35">
        <f>'Total Fuel Prices'!G115*(1-INDEX(Tax_share,MATCH('Total Fuel Prices'!$A$107,tax_fuel_labels,0),MATCH(G$1,'Tax_Share of Price'!$B$1:$AI$1,0)))</f>
        <v>0</v>
      </c>
      <c r="H8" s="35">
        <f>'Total Fuel Prices'!H115*(1-INDEX(Tax_share,MATCH('Total Fuel Prices'!$A$107,tax_fuel_labels,0),MATCH(H$1,'Tax_Share of Price'!$B$1:$AI$1,0)))</f>
        <v>0</v>
      </c>
      <c r="I8" s="35">
        <f>'Total Fuel Prices'!I115*(1-INDEX(Tax_share,MATCH('Total Fuel Prices'!$A$107,tax_fuel_labels,0),MATCH(I$1,'Tax_Share of Price'!$B$1:$AI$1,0)))</f>
        <v>0</v>
      </c>
      <c r="J8" s="35">
        <f>'Total Fuel Prices'!J115*(1-INDEX(Tax_share,MATCH('Total Fuel Prices'!$A$107,tax_fuel_labels,0),MATCH(J$1,'Tax_Share of Price'!$B$1:$AI$1,0)))</f>
        <v>0</v>
      </c>
      <c r="K8" s="35">
        <f>'Total Fuel Prices'!K115*(1-INDEX(Tax_share,MATCH('Total Fuel Prices'!$A$107,tax_fuel_labels,0),MATCH(K$1,'Tax_Share of Price'!$B$1:$AI$1,0)))</f>
        <v>0</v>
      </c>
      <c r="L8" s="35">
        <f>'Total Fuel Prices'!L115*(1-INDEX(Tax_share,MATCH('Total Fuel Prices'!$A$107,tax_fuel_labels,0),MATCH(L$1,'Tax_Share of Price'!$B$1:$AI$1,0)))</f>
        <v>0</v>
      </c>
      <c r="M8" s="35">
        <f>'Total Fuel Prices'!M115*(1-INDEX(Tax_share,MATCH('Total Fuel Prices'!$A$107,tax_fuel_labels,0),MATCH(M$1,'Tax_Share of Price'!$B$1:$AI$1,0)))</f>
        <v>0</v>
      </c>
      <c r="N8" s="35">
        <f>'Total Fuel Prices'!N115*(1-INDEX(Tax_share,MATCH('Total Fuel Prices'!$A$107,tax_fuel_labels,0),MATCH(N$1,'Tax_Share of Price'!$B$1:$AI$1,0)))</f>
        <v>0</v>
      </c>
      <c r="O8" s="35">
        <f>'Total Fuel Prices'!O115*(1-INDEX(Tax_share,MATCH('Total Fuel Prices'!$A$107,tax_fuel_labels,0),MATCH(O$1,'Tax_Share of Price'!$B$1:$AI$1,0)))</f>
        <v>0</v>
      </c>
      <c r="P8" s="35">
        <f>'Total Fuel Prices'!P115*(1-INDEX(Tax_share,MATCH('Total Fuel Prices'!$A$107,tax_fuel_labels,0),MATCH(P$1,'Tax_Share of Price'!$B$1:$AI$1,0)))</f>
        <v>0</v>
      </c>
      <c r="Q8" s="35">
        <f>'Total Fuel Prices'!Q115*(1-INDEX(Tax_share,MATCH('Total Fuel Prices'!$A$107,tax_fuel_labels,0),MATCH(Q$1,'Tax_Share of Price'!$B$1:$AI$1,0)))</f>
        <v>0</v>
      </c>
      <c r="R8" s="35">
        <f>'Total Fuel Prices'!R115*(1-INDEX(Tax_share,MATCH('Total Fuel Prices'!$A$107,tax_fuel_labels,0),MATCH(R$1,'Tax_Share of Price'!$B$1:$AI$1,0)))</f>
        <v>0</v>
      </c>
      <c r="S8" s="35">
        <f>'Total Fuel Prices'!S115*(1-INDEX(Tax_share,MATCH('Total Fuel Prices'!$A$107,tax_fuel_labels,0),MATCH(S$1,'Tax_Share of Price'!$B$1:$AI$1,0)))</f>
        <v>0</v>
      </c>
      <c r="T8" s="35">
        <f>'Total Fuel Prices'!T115*(1-INDEX(Tax_share,MATCH('Total Fuel Prices'!$A$107,tax_fuel_labels,0),MATCH(T$1,'Tax_Share of Price'!$B$1:$AI$1,0)))</f>
        <v>0</v>
      </c>
      <c r="U8" s="35">
        <f>'Total Fuel Prices'!U115*(1-INDEX(Tax_share,MATCH('Total Fuel Prices'!$A$107,tax_fuel_labels,0),MATCH(U$1,'Tax_Share of Price'!$B$1:$AI$1,0)))</f>
        <v>0</v>
      </c>
      <c r="V8" s="35">
        <f>'Total Fuel Prices'!V115*(1-INDEX(Tax_share,MATCH('Total Fuel Prices'!$A$107,tax_fuel_labels,0),MATCH(V$1,'Tax_Share of Price'!$B$1:$AI$1,0)))</f>
        <v>0</v>
      </c>
      <c r="W8" s="35">
        <f>'Total Fuel Prices'!W115*(1-INDEX(Tax_share,MATCH('Total Fuel Prices'!$A$107,tax_fuel_labels,0),MATCH(W$1,'Tax_Share of Price'!$B$1:$AI$1,0)))</f>
        <v>0</v>
      </c>
      <c r="X8" s="35">
        <f>'Total Fuel Prices'!X115*(1-INDEX(Tax_share,MATCH('Total Fuel Prices'!$A$107,tax_fuel_labels,0),MATCH(X$1,'Tax_Share of Price'!$B$1:$AI$1,0)))</f>
        <v>0</v>
      </c>
      <c r="Y8" s="35">
        <f>'Total Fuel Prices'!Y115*(1-INDEX(Tax_share,MATCH('Total Fuel Prices'!$A$107,tax_fuel_labels,0),MATCH(Y$1,'Tax_Share of Price'!$B$1:$AI$1,0)))</f>
        <v>0</v>
      </c>
      <c r="Z8" s="35">
        <f>'Total Fuel Prices'!Z115*(1-INDEX(Tax_share,MATCH('Total Fuel Prices'!$A$107,tax_fuel_labels,0),MATCH(Z$1,'Tax_Share of Price'!$B$1:$AI$1,0)))</f>
        <v>0</v>
      </c>
      <c r="AA8" s="35">
        <f>'Total Fuel Prices'!AA115*(1-INDEX(Tax_share,MATCH('Total Fuel Prices'!$A$107,tax_fuel_labels,0),MATCH(AA$1,'Tax_Share of Price'!$B$1:$AI$1,0)))</f>
        <v>0</v>
      </c>
      <c r="AB8" s="35">
        <f>'Total Fuel Prices'!AB115*(1-INDEX(Tax_share,MATCH('Total Fuel Prices'!$A$107,tax_fuel_labels,0),MATCH(AB$1,'Tax_Share of Price'!$B$1:$AI$1,0)))</f>
        <v>0</v>
      </c>
      <c r="AC8" s="35">
        <f>'Total Fuel Prices'!AC115*(1-INDEX(Tax_share,MATCH('Total Fuel Prices'!$A$107,tax_fuel_labels,0),MATCH(AC$1,'Tax_Share of Price'!$B$1:$AI$1,0)))</f>
        <v>0</v>
      </c>
      <c r="AD8" s="35">
        <f>'Total Fuel Prices'!AD115*(1-INDEX(Tax_share,MATCH('Total Fuel Prices'!$A$107,tax_fuel_labels,0),MATCH(AD$1,'Tax_Share of Price'!$B$1:$AI$1,0)))</f>
        <v>0</v>
      </c>
      <c r="AE8" s="35">
        <f>'Total Fuel Prices'!AE115*(1-INDEX(Tax_share,MATCH('Total Fuel Prices'!$A$107,tax_fuel_labels,0),MATCH(AE$1,'Tax_Share of Price'!$B$1:$AI$1,0)))</f>
        <v>0</v>
      </c>
      <c r="AF8" s="35">
        <f>'Total Fuel Prices'!AF115*(1-INDEX(Tax_share,MATCH('Total Fuel Prices'!$A$107,tax_fuel_labels,0),MATCH(AF$1,'Tax_Share of Price'!$B$1:$AI$1,0)))</f>
        <v>0</v>
      </c>
      <c r="AG8" s="35">
        <f>'Total Fuel Prices'!AG115*(1-INDEX(Tax_share,MATCH('Total Fuel Prices'!$A$107,tax_fuel_labels,0),MATCH(AG$1,'Tax_Share of Price'!$B$1:$AI$1,0)))</f>
        <v>0</v>
      </c>
      <c r="AH8" s="35">
        <f>'Total Fuel Prices'!AH115*(1-INDEX(Tax_share,MATCH('Total Fuel Prices'!$A$107,tax_fuel_labels,0),MATCH(AH$1,'Tax_Share of Price'!$B$1:$AI$1,0)))</f>
        <v>0</v>
      </c>
      <c r="AI8" s="35">
        <f>'Total Fuel Prices'!AI115*(1-INDEX(Tax_share,MATCH('Total Fuel Prices'!$A$107,tax_fuel_labels,0),MATCH(AI$1,'Tax_Share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Prices'!B116*(1-INDEX(Tax_share,MATCH('Total Fuel Prices'!$A$107,tax_fuel_labels,0),MATCH(B$1,'Tax_Share of Price'!$B$1:$AI$1,0)))</f>
        <v>0</v>
      </c>
      <c r="C9" s="35">
        <f>'Total Fuel Prices'!C116*(1-INDEX(Tax_share,MATCH('Total Fuel Prices'!$A$107,tax_fuel_labels,0),MATCH(C$1,'Tax_Share of Price'!$B$1:$AI$1,0)))</f>
        <v>0</v>
      </c>
      <c r="D9" s="35">
        <f>'Total Fuel Prices'!D116*(1-INDEX(Tax_share,MATCH('Total Fuel Prices'!$A$107,tax_fuel_labels,0),MATCH(D$1,'Tax_Share of Price'!$B$1:$AI$1,0)))</f>
        <v>0</v>
      </c>
      <c r="E9" s="35">
        <f>'Total Fuel Prices'!E116*(1-INDEX(Tax_share,MATCH('Total Fuel Prices'!$A$107,tax_fuel_labels,0),MATCH(E$1,'Tax_Share of Price'!$B$1:$AI$1,0)))</f>
        <v>0</v>
      </c>
      <c r="F9" s="35">
        <f>'Total Fuel Prices'!F116*(1-INDEX(Tax_share,MATCH('Total Fuel Prices'!$A$107,tax_fuel_labels,0),MATCH(F$1,'Tax_Share of Price'!$B$1:$AI$1,0)))</f>
        <v>0</v>
      </c>
      <c r="G9" s="35">
        <f>'Total Fuel Prices'!G116*(1-INDEX(Tax_share,MATCH('Total Fuel Prices'!$A$107,tax_fuel_labels,0),MATCH(G$1,'Tax_Share of Price'!$B$1:$AI$1,0)))</f>
        <v>0</v>
      </c>
      <c r="H9" s="35">
        <f>'Total Fuel Prices'!H116*(1-INDEX(Tax_share,MATCH('Total Fuel Prices'!$A$107,tax_fuel_labels,0),MATCH(H$1,'Tax_Share of Price'!$B$1:$AI$1,0)))</f>
        <v>0</v>
      </c>
      <c r="I9" s="35">
        <f>'Total Fuel Prices'!I116*(1-INDEX(Tax_share,MATCH('Total Fuel Prices'!$A$107,tax_fuel_labels,0),MATCH(I$1,'Tax_Share of Price'!$B$1:$AI$1,0)))</f>
        <v>0</v>
      </c>
      <c r="J9" s="35">
        <f>'Total Fuel Prices'!J116*(1-INDEX(Tax_share,MATCH('Total Fuel Prices'!$A$107,tax_fuel_labels,0),MATCH(J$1,'Tax_Share of Price'!$B$1:$AI$1,0)))</f>
        <v>0</v>
      </c>
      <c r="K9" s="35">
        <f>'Total Fuel Prices'!K116*(1-INDEX(Tax_share,MATCH('Total Fuel Prices'!$A$107,tax_fuel_labels,0),MATCH(K$1,'Tax_Share of Price'!$B$1:$AI$1,0)))</f>
        <v>0</v>
      </c>
      <c r="L9" s="35">
        <f>'Total Fuel Prices'!L116*(1-INDEX(Tax_share,MATCH('Total Fuel Prices'!$A$107,tax_fuel_labels,0),MATCH(L$1,'Tax_Share of Price'!$B$1:$AI$1,0)))</f>
        <v>0</v>
      </c>
      <c r="M9" s="35">
        <f>'Total Fuel Prices'!M116*(1-INDEX(Tax_share,MATCH('Total Fuel Prices'!$A$107,tax_fuel_labels,0),MATCH(M$1,'Tax_Share of Price'!$B$1:$AI$1,0)))</f>
        <v>0</v>
      </c>
      <c r="N9" s="35">
        <f>'Total Fuel Prices'!N116*(1-INDEX(Tax_share,MATCH('Total Fuel Prices'!$A$107,tax_fuel_labels,0),MATCH(N$1,'Tax_Share of Price'!$B$1:$AI$1,0)))</f>
        <v>0</v>
      </c>
      <c r="O9" s="35">
        <f>'Total Fuel Prices'!O116*(1-INDEX(Tax_share,MATCH('Total Fuel Prices'!$A$107,tax_fuel_labels,0),MATCH(O$1,'Tax_Share of Price'!$B$1:$AI$1,0)))</f>
        <v>0</v>
      </c>
      <c r="P9" s="35">
        <f>'Total Fuel Prices'!P116*(1-INDEX(Tax_share,MATCH('Total Fuel Prices'!$A$107,tax_fuel_labels,0),MATCH(P$1,'Tax_Share of Price'!$B$1:$AI$1,0)))</f>
        <v>0</v>
      </c>
      <c r="Q9" s="35">
        <f>'Total Fuel Prices'!Q116*(1-INDEX(Tax_share,MATCH('Total Fuel Prices'!$A$107,tax_fuel_labels,0),MATCH(Q$1,'Tax_Share of Price'!$B$1:$AI$1,0)))</f>
        <v>0</v>
      </c>
      <c r="R9" s="35">
        <f>'Total Fuel Prices'!R116*(1-INDEX(Tax_share,MATCH('Total Fuel Prices'!$A$107,tax_fuel_labels,0),MATCH(R$1,'Tax_Share of Price'!$B$1:$AI$1,0)))</f>
        <v>0</v>
      </c>
      <c r="S9" s="35">
        <f>'Total Fuel Prices'!S116*(1-INDEX(Tax_share,MATCH('Total Fuel Prices'!$A$107,tax_fuel_labels,0),MATCH(S$1,'Tax_Share of Price'!$B$1:$AI$1,0)))</f>
        <v>0</v>
      </c>
      <c r="T9" s="35">
        <f>'Total Fuel Prices'!T116*(1-INDEX(Tax_share,MATCH('Total Fuel Prices'!$A$107,tax_fuel_labels,0),MATCH(T$1,'Tax_Share of Price'!$B$1:$AI$1,0)))</f>
        <v>0</v>
      </c>
      <c r="U9" s="35">
        <f>'Total Fuel Prices'!U116*(1-INDEX(Tax_share,MATCH('Total Fuel Prices'!$A$107,tax_fuel_labels,0),MATCH(U$1,'Tax_Share of Price'!$B$1:$AI$1,0)))</f>
        <v>0</v>
      </c>
      <c r="V9" s="35">
        <f>'Total Fuel Prices'!V116*(1-INDEX(Tax_share,MATCH('Total Fuel Prices'!$A$107,tax_fuel_labels,0),MATCH(V$1,'Tax_Share of Price'!$B$1:$AI$1,0)))</f>
        <v>0</v>
      </c>
      <c r="W9" s="35">
        <f>'Total Fuel Prices'!W116*(1-INDEX(Tax_share,MATCH('Total Fuel Prices'!$A$107,tax_fuel_labels,0),MATCH(W$1,'Tax_Share of Price'!$B$1:$AI$1,0)))</f>
        <v>0</v>
      </c>
      <c r="X9" s="35">
        <f>'Total Fuel Prices'!X116*(1-INDEX(Tax_share,MATCH('Total Fuel Prices'!$A$107,tax_fuel_labels,0),MATCH(X$1,'Tax_Share of Price'!$B$1:$AI$1,0)))</f>
        <v>0</v>
      </c>
      <c r="Y9" s="35">
        <f>'Total Fuel Prices'!Y116*(1-INDEX(Tax_share,MATCH('Total Fuel Prices'!$A$107,tax_fuel_labels,0),MATCH(Y$1,'Tax_Share of Price'!$B$1:$AI$1,0)))</f>
        <v>0</v>
      </c>
      <c r="Z9" s="35">
        <f>'Total Fuel Prices'!Z116*(1-INDEX(Tax_share,MATCH('Total Fuel Prices'!$A$107,tax_fuel_labels,0),MATCH(Z$1,'Tax_Share of Price'!$B$1:$AI$1,0)))</f>
        <v>0</v>
      </c>
      <c r="AA9" s="35">
        <f>'Total Fuel Prices'!AA116*(1-INDEX(Tax_share,MATCH('Total Fuel Prices'!$A$107,tax_fuel_labels,0),MATCH(AA$1,'Tax_Share of Price'!$B$1:$AI$1,0)))</f>
        <v>0</v>
      </c>
      <c r="AB9" s="35">
        <f>'Total Fuel Prices'!AB116*(1-INDEX(Tax_share,MATCH('Total Fuel Prices'!$A$107,tax_fuel_labels,0),MATCH(AB$1,'Tax_Share of Price'!$B$1:$AI$1,0)))</f>
        <v>0</v>
      </c>
      <c r="AC9" s="35">
        <f>'Total Fuel Prices'!AC116*(1-INDEX(Tax_share,MATCH('Total Fuel Prices'!$A$107,tax_fuel_labels,0),MATCH(AC$1,'Tax_Share of Price'!$B$1:$AI$1,0)))</f>
        <v>0</v>
      </c>
      <c r="AD9" s="35">
        <f>'Total Fuel Prices'!AD116*(1-INDEX(Tax_share,MATCH('Total Fuel Prices'!$A$107,tax_fuel_labels,0),MATCH(AD$1,'Tax_Share of Price'!$B$1:$AI$1,0)))</f>
        <v>0</v>
      </c>
      <c r="AE9" s="35">
        <f>'Total Fuel Prices'!AE116*(1-INDEX(Tax_share,MATCH('Total Fuel Prices'!$A$107,tax_fuel_labels,0),MATCH(AE$1,'Tax_Share of Price'!$B$1:$AI$1,0)))</f>
        <v>0</v>
      </c>
      <c r="AF9" s="35">
        <f>'Total Fuel Prices'!AF116*(1-INDEX(Tax_share,MATCH('Total Fuel Prices'!$A$107,tax_fuel_labels,0),MATCH(AF$1,'Tax_Share of Price'!$B$1:$AI$1,0)))</f>
        <v>0</v>
      </c>
      <c r="AG9" s="35">
        <f>'Total Fuel Prices'!AG116*(1-INDEX(Tax_share,MATCH('Total Fuel Prices'!$A$107,tax_fuel_labels,0),MATCH(AG$1,'Tax_Share of Price'!$B$1:$AI$1,0)))</f>
        <v>0</v>
      </c>
      <c r="AH9" s="35">
        <f>'Total Fuel Prices'!AH116*(1-INDEX(Tax_share,MATCH('Total Fuel Prices'!$A$107,tax_fuel_labels,0),MATCH(AH$1,'Tax_Share of Price'!$B$1:$AI$1,0)))</f>
        <v>0</v>
      </c>
      <c r="AI9" s="35">
        <f>'Total Fuel Prices'!AI116*(1-INDEX(Tax_share,MATCH('Total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2.2656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Prices'!B119*(1-INDEX(Tax_share,MATCH('Total Fuel Prices'!$A$117,tax_fuel_labels,0),MATCH(B$1,'Tax_Share of Price'!$B$1:$AI$1,0)))</f>
        <v>2.4943594849428614E-5</v>
      </c>
      <c r="C2" s="35">
        <f>'Total Fuel Prices'!C119*(1-INDEX(Tax_share,MATCH('Total Fuel Prices'!$A$117,tax_fuel_labels,0),MATCH(C$1,'Tax_Share of Price'!$B$1:$AI$1,0)))</f>
        <v>2.4943594849428614E-5</v>
      </c>
      <c r="D2" s="35">
        <f>'Total Fuel Prices'!D119*(1-INDEX(Tax_share,MATCH('Total Fuel Prices'!$A$117,tax_fuel_labels,0),MATCH(D$1,'Tax_Share of Price'!$B$1:$AI$1,0)))</f>
        <v>2.584362146770696E-5</v>
      </c>
      <c r="E2" s="35">
        <f>'Total Fuel Prices'!E119*(1-INDEX(Tax_share,MATCH('Total Fuel Prices'!$A$117,tax_fuel_labels,0),MATCH(E$1,'Tax_Share of Price'!$B$1:$AI$1,0)))</f>
        <v>2.4943594849428614E-5</v>
      </c>
      <c r="F2" s="35">
        <f>'Total Fuel Prices'!F119*(1-INDEX(Tax_share,MATCH('Total Fuel Prices'!$A$117,tax_fuel_labels,0),MATCH(F$1,'Tax_Share of Price'!$B$1:$AI$1,0)))</f>
        <v>2.5083858737991476E-5</v>
      </c>
      <c r="G2" s="35">
        <f>'Total Fuel Prices'!G119*(1-INDEX(Tax_share,MATCH('Total Fuel Prices'!$A$117,tax_fuel_labels,0),MATCH(G$1,'Tax_Share of Price'!$B$1:$AI$1,0)))</f>
        <v>2.5469584431539333E-5</v>
      </c>
      <c r="H2" s="35">
        <f>'Total Fuel Prices'!H119*(1-INDEX(Tax_share,MATCH('Total Fuel Prices'!$A$117,tax_fuel_labels,0),MATCH(H$1,'Tax_Share of Price'!$B$1:$AI$1,0)))</f>
        <v>2.5621536977482439E-5</v>
      </c>
      <c r="I2" s="35">
        <f>'Total Fuel Prices'!I119*(1-INDEX(Tax_share,MATCH('Total Fuel Prices'!$A$117,tax_fuel_labels,0),MATCH(I$1,'Tax_Share of Price'!$B$1:$AI$1,0)))</f>
        <v>2.6077394615311732E-5</v>
      </c>
      <c r="J2" s="35">
        <f>'Total Fuel Prices'!J119*(1-INDEX(Tax_share,MATCH('Total Fuel Prices'!$A$117,tax_fuel_labels,0),MATCH(J$1,'Tax_Share of Price'!$B$1:$AI$1,0)))</f>
        <v>2.6241035818635067E-5</v>
      </c>
      <c r="K2" s="35">
        <f>'Total Fuel Prices'!K119*(1-INDEX(Tax_share,MATCH('Total Fuel Prices'!$A$117,tax_fuel_labels,0),MATCH(K$1,'Tax_Share of Price'!$B$1:$AI$1,0)))</f>
        <v>2.672027077122484E-5</v>
      </c>
      <c r="L2" s="35">
        <f>'Total Fuel Prices'!L119*(1-INDEX(Tax_share,MATCH('Total Fuel Prices'!$A$117,tax_fuel_labels,0),MATCH(L$1,'Tax_Share of Price'!$B$1:$AI$1,0)))</f>
        <v>2.677871405812603E-5</v>
      </c>
      <c r="M2" s="35">
        <f>'Total Fuel Prices'!M119*(1-INDEX(Tax_share,MATCH('Total Fuel Prices'!$A$117,tax_fuel_labels,0),MATCH(M$1,'Tax_Share of Price'!$B$1:$AI$1,0)))</f>
        <v>2.719950572381461E-5</v>
      </c>
      <c r="N2" s="35">
        <f>'Total Fuel Prices'!N119*(1-INDEX(Tax_share,MATCH('Total Fuel Prices'!$A$117,tax_fuel_labels,0),MATCH(N$1,'Tax_Share of Price'!$B$1:$AI$1,0)))</f>
        <v>2.7444967528799615E-5</v>
      </c>
      <c r="O2" s="35">
        <f>'Total Fuel Prices'!O119*(1-INDEX(Tax_share,MATCH('Total Fuel Prices'!$A$117,tax_fuel_labels,0),MATCH(O$1,'Tax_Share of Price'!$B$1:$AI$1,0)))</f>
        <v>2.8017711740431291E-5</v>
      </c>
      <c r="P2" s="35">
        <f>'Total Fuel Prices'!P119*(1-INDEX(Tax_share,MATCH('Total Fuel Prices'!$A$117,tax_fuel_labels,0),MATCH(P$1,'Tax_Share of Price'!$B$1:$AI$1,0)))</f>
        <v>2.8333305489697728E-5</v>
      </c>
      <c r="Q2" s="35">
        <f>'Total Fuel Prices'!Q119*(1-INDEX(Tax_share,MATCH('Total Fuel Prices'!$A$117,tax_fuel_labels,0),MATCH(Q$1,'Tax_Share of Price'!$B$1:$AI$1,0)))</f>
        <v>2.8543701322542023E-5</v>
      </c>
      <c r="R2" s="35">
        <f>'Total Fuel Prices'!R119*(1-INDEX(Tax_share,MATCH('Total Fuel Prices'!$A$117,tax_fuel_labels,0),MATCH(R$1,'Tax_Share of Price'!$B$1:$AI$1,0)))</f>
        <v>2.8999558960371313E-5</v>
      </c>
      <c r="S2" s="35">
        <f>'Total Fuel Prices'!S119*(1-INDEX(Tax_share,MATCH('Total Fuel Prices'!$A$117,tax_fuel_labels,0),MATCH(S$1,'Tax_Share of Price'!$B$1:$AI$1,0)))</f>
        <v>2.9233332107976082E-5</v>
      </c>
      <c r="T2" s="35">
        <f>'Total Fuel Prices'!T119*(1-INDEX(Tax_share,MATCH('Total Fuel Prices'!$A$117,tax_fuel_labels,0),MATCH(T$1,'Tax_Share of Price'!$B$1:$AI$1,0)))</f>
        <v>2.9490482570341323E-5</v>
      </c>
      <c r="U2" s="35">
        <f>'Total Fuel Prices'!U119*(1-INDEX(Tax_share,MATCH('Total Fuel Prices'!$A$117,tax_fuel_labels,0),MATCH(U$1,'Tax_Share of Price'!$B$1:$AI$1,0)))</f>
        <v>2.9794387662227524E-5</v>
      </c>
      <c r="V2" s="35">
        <f>'Total Fuel Prices'!V119*(1-INDEX(Tax_share,MATCH('Total Fuel Prices'!$A$117,tax_fuel_labels,0),MATCH(V$1,'Tax_Share of Price'!$B$1:$AI$1,0)))</f>
        <v>2.9993094837691576E-5</v>
      </c>
      <c r="W2" s="35">
        <f>'Total Fuel Prices'!W119*(1-INDEX(Tax_share,MATCH('Total Fuel Prices'!$A$117,tax_fuel_labels,0),MATCH(W$1,'Tax_Share of Price'!$B$1:$AI$1,0)))</f>
        <v>3.0250245300056817E-5</v>
      </c>
      <c r="X2" s="35">
        <f>'Total Fuel Prices'!X119*(1-INDEX(Tax_share,MATCH('Total Fuel Prices'!$A$117,tax_fuel_labels,0),MATCH(X$1,'Tax_Share of Price'!$B$1:$AI$1,0)))</f>
        <v>3.0507395762422069E-5</v>
      </c>
      <c r="Y2" s="35">
        <f>'Total Fuel Prices'!Y119*(1-INDEX(Tax_share,MATCH('Total Fuel Prices'!$A$117,tax_fuel_labels,0),MATCH(Y$1,'Tax_Share of Price'!$B$1:$AI$1,0)))</f>
        <v>3.0507395762422069E-5</v>
      </c>
      <c r="Z2" s="35">
        <f>'Total Fuel Prices'!Z119*(1-INDEX(Tax_share,MATCH('Total Fuel Prices'!$A$117,tax_fuel_labels,0),MATCH(Z$1,'Tax_Share of Price'!$B$1:$AI$1,0)))</f>
        <v>3.0706102937886114E-5</v>
      </c>
      <c r="AA2" s="35">
        <f>'Total Fuel Prices'!AA119*(1-INDEX(Tax_share,MATCH('Total Fuel Prices'!$A$117,tax_fuel_labels,0),MATCH(AA$1,'Tax_Share of Price'!$B$1:$AI$1,0)))</f>
        <v>3.1161960575715407E-5</v>
      </c>
      <c r="AB2" s="35">
        <f>'Total Fuel Prices'!AB119*(1-INDEX(Tax_share,MATCH('Total Fuel Prices'!$A$117,tax_fuel_labels,0),MATCH(AB$1,'Tax_Share of Price'!$B$1:$AI$1,0)))</f>
        <v>3.1348979093799226E-5</v>
      </c>
      <c r="AC2" s="35">
        <f>'Total Fuel Prices'!AC119*(1-INDEX(Tax_share,MATCH('Total Fuel Prices'!$A$117,tax_fuel_labels,0),MATCH(AC$1,'Tax_Share of Price'!$B$1:$AI$1,0)))</f>
        <v>3.1594440898784234E-5</v>
      </c>
      <c r="AD2" s="35">
        <f>'Total Fuel Prices'!AD119*(1-INDEX(Tax_share,MATCH('Total Fuel Prices'!$A$117,tax_fuel_labels,0),MATCH(AD$1,'Tax_Share of Price'!$B$1:$AI$1,0)))</f>
        <v>3.2026921221853041E-5</v>
      </c>
      <c r="AE2" s="35">
        <f>'Total Fuel Prices'!AE119*(1-INDEX(Tax_share,MATCH('Total Fuel Prices'!$A$117,tax_fuel_labels,0),MATCH(AE$1,'Tax_Share of Price'!$B$1:$AI$1,0)))</f>
        <v>3.2038609879233284E-5</v>
      </c>
      <c r="AF2" s="35">
        <f>'Total Fuel Prices'!AF119*(1-INDEX(Tax_share,MATCH('Total Fuel Prices'!$A$117,tax_fuel_labels,0),MATCH(AF$1,'Tax_Share of Price'!$B$1:$AI$1,0)))</f>
        <v>3.2342514971119489E-5</v>
      </c>
      <c r="AG2" s="35">
        <f>'Total Fuel Prices'!AG119*(1-INDEX(Tax_share,MATCH('Total Fuel Prices'!$A$117,tax_fuel_labels,0),MATCH(AG$1,'Tax_Share of Price'!$B$1:$AI$1,0)))</f>
        <v>3.26230427482452E-5</v>
      </c>
      <c r="AH2" s="35">
        <f>'Total Fuel Prices'!AH119*(1-INDEX(Tax_share,MATCH('Total Fuel Prices'!$A$117,tax_fuel_labels,0),MATCH(AH$1,'Tax_Share of Price'!$B$1:$AI$1,0)))</f>
        <v>3.2821749923709255E-5</v>
      </c>
      <c r="AI2" s="35">
        <f>'Total Fuel Prices'!AI119*(1-INDEX(Tax_share,MATCH('Total Fuel Prices'!$A$117,tax_fuel_labels,0),MATCH(AI$1,'Tax_Share of Price'!$B$1:$AI$1,0)))</f>
        <v>3.2997079784412823E-5</v>
      </c>
      <c r="AJ2" s="4"/>
      <c r="AK2" s="4"/>
    </row>
    <row r="3" spans="1:37" x14ac:dyDescent="0.45">
      <c r="A3" s="2" t="s">
        <v>271</v>
      </c>
      <c r="B3" s="35">
        <f>'Total Fuel Prices'!B120*(1-INDEX(Tax_share,MATCH('Total Fuel Prices'!$A$117,tax_fuel_labels,0),MATCH(B$1,'Tax_Share of Price'!$B$1:$AI$1,0)))</f>
        <v>2.4943594849428614E-5</v>
      </c>
      <c r="C3" s="35">
        <f>'Total Fuel Prices'!C120*(1-INDEX(Tax_share,MATCH('Total Fuel Prices'!$A$117,tax_fuel_labels,0),MATCH(C$1,'Tax_Share of Price'!$B$1:$AI$1,0)))</f>
        <v>2.4943594849428614E-5</v>
      </c>
      <c r="D3" s="35">
        <f>'Total Fuel Prices'!D120*(1-INDEX(Tax_share,MATCH('Total Fuel Prices'!$A$117,tax_fuel_labels,0),MATCH(D$1,'Tax_Share of Price'!$B$1:$AI$1,0)))</f>
        <v>2.5634196490027525E-5</v>
      </c>
      <c r="E3" s="35">
        <f>'Total Fuel Prices'!E120*(1-INDEX(Tax_share,MATCH('Total Fuel Prices'!$A$117,tax_fuel_labels,0),MATCH(E$1,'Tax_Share of Price'!$B$1:$AI$1,0)))</f>
        <v>2.4943594849428614E-5</v>
      </c>
      <c r="F3" s="35">
        <f>'Total Fuel Prices'!F120*(1-INDEX(Tax_share,MATCH('Total Fuel Prices'!$A$117,tax_fuel_labels,0),MATCH(F$1,'Tax_Share of Price'!$B$1:$AI$1,0)))</f>
        <v>2.4077416520541839E-5</v>
      </c>
      <c r="G3" s="35">
        <f>'Total Fuel Prices'!G120*(1-INDEX(Tax_share,MATCH('Total Fuel Prices'!$A$117,tax_fuel_labels,0),MATCH(G$1,'Tax_Share of Price'!$B$1:$AI$1,0)))</f>
        <v>2.3410225105047972E-5</v>
      </c>
      <c r="H3" s="35">
        <f>'Total Fuel Prices'!H120*(1-INDEX(Tax_share,MATCH('Total Fuel Prices'!$A$117,tax_fuel_labels,0),MATCH(H$1,'Tax_Share of Price'!$B$1:$AI$1,0)))</f>
        <v>2.2625982564028862E-5</v>
      </c>
      <c r="I3" s="35">
        <f>'Total Fuel Prices'!I120*(1-INDEX(Tax_share,MATCH('Total Fuel Prices'!$A$117,tax_fuel_labels,0),MATCH(I$1,'Tax_Share of Price'!$B$1:$AI$1,0)))</f>
        <v>2.2146072949375383E-5</v>
      </c>
      <c r="J3" s="35">
        <f>'Total Fuel Prices'!J120*(1-INDEX(Tax_share,MATCH('Total Fuel Prices'!$A$117,tax_fuel_labels,0),MATCH(J$1,'Tax_Share of Price'!$B$1:$AI$1,0)))</f>
        <v>2.1373535520908803E-5</v>
      </c>
      <c r="K3" s="35">
        <f>'Total Fuel Prices'!K120*(1-INDEX(Tax_share,MATCH('Total Fuel Prices'!$A$117,tax_fuel_labels,0),MATCH(K$1,'Tax_Share of Price'!$B$1:$AI$1,0)))</f>
        <v>2.1631047997064328E-5</v>
      </c>
      <c r="L3" s="35">
        <f>'Total Fuel Prices'!L120*(1-INDEX(Tax_share,MATCH('Total Fuel Prices'!$A$117,tax_fuel_labels,0),MATCH(L$1,'Tax_Share of Price'!$B$1:$AI$1,0)))</f>
        <v>2.1572522434301708E-5</v>
      </c>
      <c r="M3" s="35">
        <f>'Total Fuel Prices'!M120*(1-INDEX(Tax_share,MATCH('Total Fuel Prices'!$A$117,tax_fuel_labels,0),MATCH(M$1,'Tax_Share of Price'!$B$1:$AI$1,0)))</f>
        <v>2.1923675810877424E-5</v>
      </c>
      <c r="N3" s="35">
        <f>'Total Fuel Prices'!N120*(1-INDEX(Tax_share,MATCH('Total Fuel Prices'!$A$117,tax_fuel_labels,0),MATCH(N$1,'Tax_Share of Price'!$B$1:$AI$1,0)))</f>
        <v>2.2146072949375383E-5</v>
      </c>
      <c r="O3" s="35">
        <f>'Total Fuel Prices'!O120*(1-INDEX(Tax_share,MATCH('Total Fuel Prices'!$A$117,tax_fuel_labels,0),MATCH(O$1,'Tax_Share of Price'!$B$1:$AI$1,0)))</f>
        <v>2.2263124074900622E-5</v>
      </c>
      <c r="P3" s="35">
        <f>'Total Fuel Prices'!P120*(1-INDEX(Tax_share,MATCH('Total Fuel Prices'!$A$117,tax_fuel_labels,0),MATCH(P$1,'Tax_Share of Price'!$B$1:$AI$1,0)))</f>
        <v>2.2473816100846054E-5</v>
      </c>
      <c r="Q3" s="35">
        <f>'Total Fuel Prices'!Q120*(1-INDEX(Tax_share,MATCH('Total Fuel Prices'!$A$117,tax_fuel_labels,0),MATCH(Q$1,'Tax_Share of Price'!$B$1:$AI$1,0)))</f>
        <v>2.2649392789133914E-5</v>
      </c>
      <c r="R3" s="35">
        <f>'Total Fuel Prices'!R120*(1-INDEX(Tax_share,MATCH('Total Fuel Prices'!$A$117,tax_fuel_labels,0),MATCH(R$1,'Tax_Share of Price'!$B$1:$AI$1,0)))</f>
        <v>2.3082481953577298E-5</v>
      </c>
      <c r="S3" s="35">
        <f>'Total Fuel Prices'!S120*(1-INDEX(Tax_share,MATCH('Total Fuel Prices'!$A$117,tax_fuel_labels,0),MATCH(S$1,'Tax_Share of Price'!$B$1:$AI$1,0)))</f>
        <v>2.3375109767390397E-5</v>
      </c>
      <c r="T3" s="35">
        <f>'Total Fuel Prices'!T120*(1-INDEX(Tax_share,MATCH('Total Fuel Prices'!$A$117,tax_fuel_labels,0),MATCH(T$1,'Tax_Share of Price'!$B$1:$AI$1,0)))</f>
        <v>2.3656032468650976E-5</v>
      </c>
      <c r="U3" s="35">
        <f>'Total Fuel Prices'!U120*(1-INDEX(Tax_share,MATCH('Total Fuel Prices'!$A$117,tax_fuel_labels,0),MATCH(U$1,'Tax_Share of Price'!$B$1:$AI$1,0)))</f>
        <v>2.3983775620121644E-5</v>
      </c>
      <c r="V3" s="35">
        <f>'Total Fuel Prices'!V120*(1-INDEX(Tax_share,MATCH('Total Fuel Prices'!$A$117,tax_fuel_labels,0),MATCH(V$1,'Tax_Share of Price'!$B$1:$AI$1,0)))</f>
        <v>2.4147647195856983E-5</v>
      </c>
      <c r="W3" s="35">
        <f>'Total Fuel Prices'!W120*(1-INDEX(Tax_share,MATCH('Total Fuel Prices'!$A$117,tax_fuel_labels,0),MATCH(W$1,'Tax_Share of Price'!$B$1:$AI$1,0)))</f>
        <v>2.4264698321382223E-5</v>
      </c>
      <c r="X3" s="35">
        <f>'Total Fuel Prices'!X120*(1-INDEX(Tax_share,MATCH('Total Fuel Prices'!$A$117,tax_fuel_labels,0),MATCH(X$1,'Tax_Share of Price'!$B$1:$AI$1,0)))</f>
        <v>2.4545621022642795E-5</v>
      </c>
      <c r="Y3" s="35">
        <f>'Total Fuel Prices'!Y120*(1-INDEX(Tax_share,MATCH('Total Fuel Prices'!$A$117,tax_fuel_labels,0),MATCH(Y$1,'Tax_Share of Price'!$B$1:$AI$1,0)))</f>
        <v>2.4615851697957942E-5</v>
      </c>
      <c r="Z3" s="35">
        <f>'Total Fuel Prices'!Z120*(1-INDEX(Tax_share,MATCH('Total Fuel Prices'!$A$117,tax_fuel_labels,0),MATCH(Z$1,'Tax_Share of Price'!$B$1:$AI$1,0)))</f>
        <v>2.4849953949008422E-5</v>
      </c>
      <c r="AA3" s="35">
        <f>'Total Fuel Prices'!AA120*(1-INDEX(Tax_share,MATCH('Total Fuel Prices'!$A$117,tax_fuel_labels,0),MATCH(AA$1,'Tax_Share of Price'!$B$1:$AI$1,0)))</f>
        <v>2.5294748226004336E-5</v>
      </c>
      <c r="AB3" s="35">
        <f>'Total Fuel Prices'!AB120*(1-INDEX(Tax_share,MATCH('Total Fuel Prices'!$A$117,tax_fuel_labels,0),MATCH(AB$1,'Tax_Share of Price'!$B$1:$AI$1,0)))</f>
        <v>2.5470324914292196E-5</v>
      </c>
      <c r="AC3" s="35">
        <f>'Total Fuel Prices'!AC120*(1-INDEX(Tax_share,MATCH('Total Fuel Prices'!$A$117,tax_fuel_labels,0),MATCH(AC$1,'Tax_Share of Price'!$B$1:$AI$1,0)))</f>
        <v>2.5692722052790148E-5</v>
      </c>
      <c r="AD3" s="35">
        <f>'Total Fuel Prices'!AD120*(1-INDEX(Tax_share,MATCH('Total Fuel Prices'!$A$117,tax_fuel_labels,0),MATCH(AD$1,'Tax_Share of Price'!$B$1:$AI$1,0)))</f>
        <v>2.6160926554891111E-5</v>
      </c>
      <c r="AE3" s="35">
        <f>'Total Fuel Prices'!AE120*(1-INDEX(Tax_share,MATCH('Total Fuel Prices'!$A$117,tax_fuel_labels,0),MATCH(AE$1,'Tax_Share of Price'!$B$1:$AI$1,0)))</f>
        <v>2.6266272567863823E-5</v>
      </c>
      <c r="AF3" s="35">
        <f>'Total Fuel Prices'!AF120*(1-INDEX(Tax_share,MATCH('Total Fuel Prices'!$A$117,tax_fuel_labels,0),MATCH(AF$1,'Tax_Share of Price'!$B$1:$AI$1,0)))</f>
        <v>2.6687656619754687E-5</v>
      </c>
      <c r="AG3" s="35">
        <f>'Total Fuel Prices'!AG120*(1-INDEX(Tax_share,MATCH('Total Fuel Prices'!$A$117,tax_fuel_labels,0),MATCH(AG$1,'Tax_Share of Price'!$B$1:$AI$1,0)))</f>
        <v>2.7097335559093026E-5</v>
      </c>
      <c r="AH3" s="35">
        <f>'Total Fuel Prices'!AH120*(1-INDEX(Tax_share,MATCH('Total Fuel Prices'!$A$117,tax_fuel_labels,0),MATCH(AH$1,'Tax_Share of Price'!$B$1:$AI$1,0)))</f>
        <v>2.7366553147801077E-5</v>
      </c>
      <c r="AI3" s="35">
        <f>'Total Fuel Prices'!AI120*(1-INDEX(Tax_share,MATCH('Total Fuel Prices'!$A$117,tax_fuel_labels,0),MATCH(AI$1,'Tax_Share of Price'!$B$1:$AI$1,0)))</f>
        <v>2.7542129836088941E-5</v>
      </c>
      <c r="AJ3" s="11"/>
      <c r="AK3" s="11"/>
    </row>
    <row r="4" spans="1:37" x14ac:dyDescent="0.45">
      <c r="A4" s="2" t="s">
        <v>272</v>
      </c>
      <c r="B4" s="35">
        <f>'Total Fuel Prices'!B121*(1-INDEX(Tax_share,MATCH('Total Fuel Prices'!$A$117,tax_fuel_labels,0),MATCH(B$1,'Tax_Share of Price'!$B$1:$AI$1,0)))</f>
        <v>7.5299744068495559E-6</v>
      </c>
      <c r="C4" s="35">
        <f>'Total Fuel Prices'!C121*(1-INDEX(Tax_share,MATCH('Total Fuel Prices'!$A$117,tax_fuel_labels,0),MATCH(C$1,'Tax_Share of Price'!$B$1:$AI$1,0)))</f>
        <v>7.5299744068495559E-6</v>
      </c>
      <c r="D4" s="35">
        <f>'Total Fuel Prices'!D121*(1-INDEX(Tax_share,MATCH('Total Fuel Prices'!$A$117,tax_fuel_labels,0),MATCH(D$1,'Tax_Share of Price'!$B$1:$AI$1,0)))</f>
        <v>7.7385511627200352E-6</v>
      </c>
      <c r="E4" s="35">
        <f>'Total Fuel Prices'!E121*(1-INDEX(Tax_share,MATCH('Total Fuel Prices'!$A$117,tax_fuel_labels,0),MATCH(E$1,'Tax_Share of Price'!$B$1:$AI$1,0)))</f>
        <v>7.5299744068495559E-6</v>
      </c>
      <c r="F4" s="35">
        <f>'Total Fuel Prices'!F121*(1-INDEX(Tax_share,MATCH('Total Fuel Prices'!$A$117,tax_fuel_labels,0),MATCH(F$1,'Tax_Share of Price'!$B$1:$AI$1,0)))</f>
        <v>7.6466359821669435E-6</v>
      </c>
      <c r="G4" s="35">
        <f>'Total Fuel Prices'!G121*(1-INDEX(Tax_share,MATCH('Total Fuel Prices'!$A$117,tax_fuel_labels,0),MATCH(G$1,'Tax_Share of Price'!$B$1:$AI$1,0)))</f>
        <v>7.8516775387853827E-6</v>
      </c>
      <c r="H4" s="35">
        <f>'Total Fuel Prices'!H121*(1-INDEX(Tax_share,MATCH('Total Fuel Prices'!$A$117,tax_fuel_labels,0),MATCH(H$1,'Tax_Share of Price'!$B$1:$AI$1,0)))</f>
        <v>7.9930855088670646E-6</v>
      </c>
      <c r="I4" s="35">
        <f>'Total Fuel Prices'!I121*(1-INDEX(Tax_share,MATCH('Total Fuel Prices'!$A$117,tax_fuel_labels,0),MATCH(I$1,'Tax_Share of Price'!$B$1:$AI$1,0)))</f>
        <v>8.2264086595018398E-6</v>
      </c>
      <c r="J4" s="35">
        <f>'Total Fuel Prices'!J121*(1-INDEX(Tax_share,MATCH('Total Fuel Prices'!$A$117,tax_fuel_labels,0),MATCH(J$1,'Tax_Share of Price'!$B$1:$AI$1,0)))</f>
        <v>8.3819574265916888E-6</v>
      </c>
      <c r="K4" s="35">
        <f>'Total Fuel Prices'!K121*(1-INDEX(Tax_share,MATCH('Total Fuel Prices'!$A$117,tax_fuel_labels,0),MATCH(K$1,'Tax_Share of Price'!$B$1:$AI$1,0)))</f>
        <v>8.5092245996652018E-6</v>
      </c>
      <c r="L4" s="35">
        <f>'Total Fuel Prices'!L121*(1-INDEX(Tax_share,MATCH('Total Fuel Prices'!$A$117,tax_fuel_labels,0),MATCH(L$1,'Tax_Share of Price'!$B$1:$AI$1,0)))</f>
        <v>8.5198301974213298E-6</v>
      </c>
      <c r="M4" s="35">
        <f>'Total Fuel Prices'!M121*(1-INDEX(Tax_share,MATCH('Total Fuel Prices'!$A$117,tax_fuel_labels,0),MATCH(M$1,'Tax_Share of Price'!$B$1:$AI$1,0)))</f>
        <v>8.6400269719907592E-6</v>
      </c>
      <c r="N4" s="35">
        <f>'Total Fuel Prices'!N121*(1-INDEX(Tax_share,MATCH('Total Fuel Prices'!$A$117,tax_fuel_labels,0),MATCH(N$1,'Tax_Share of Price'!$B$1:$AI$1,0)))</f>
        <v>8.7107309570316001E-6</v>
      </c>
      <c r="O4" s="35">
        <f>'Total Fuel Prices'!O121*(1-INDEX(Tax_share,MATCH('Total Fuel Prices'!$A$117,tax_fuel_labels,0),MATCH(O$1,'Tax_Share of Price'!$B$1:$AI$1,0)))</f>
        <v>8.7531533480561033E-6</v>
      </c>
      <c r="P4" s="35">
        <f>'Total Fuel Prices'!P121*(1-INDEX(Tax_share,MATCH('Total Fuel Prices'!$A$117,tax_fuel_labels,0),MATCH(P$1,'Tax_Share of Price'!$B$1:$AI$1,0)))</f>
        <v>8.8486037278612393E-6</v>
      </c>
      <c r="Q4" s="35">
        <f>'Total Fuel Prices'!Q121*(1-INDEX(Tax_share,MATCH('Total Fuel Prices'!$A$117,tax_fuel_labels,0),MATCH(Q$1,'Tax_Share of Price'!$B$1:$AI$1,0)))</f>
        <v>8.908702115145954E-6</v>
      </c>
      <c r="R4" s="35">
        <f>'Total Fuel Prices'!R121*(1-INDEX(Tax_share,MATCH('Total Fuel Prices'!$A$117,tax_fuel_labels,0),MATCH(R$1,'Tax_Share of Price'!$B$1:$AI$1,0)))</f>
        <v>9.0218284912112982E-6</v>
      </c>
      <c r="S4" s="35">
        <f>'Total Fuel Prices'!S121*(1-INDEX(Tax_share,MATCH('Total Fuel Prices'!$A$117,tax_fuel_labels,0),MATCH(S$1,'Tax_Share of Price'!$B$1:$AI$1,0)))</f>
        <v>9.0996028747562244E-6</v>
      </c>
      <c r="T4" s="35">
        <f>'Total Fuel Prices'!T121*(1-INDEX(Tax_share,MATCH('Total Fuel Prices'!$A$117,tax_fuel_labels,0),MATCH(T$1,'Tax_Share of Price'!$B$1:$AI$1,0)))</f>
        <v>9.1738420590491063E-6</v>
      </c>
      <c r="U4" s="35">
        <f>'Total Fuel Prices'!U121*(1-INDEX(Tax_share,MATCH('Total Fuel Prices'!$A$117,tax_fuel_labels,0),MATCH(U$1,'Tax_Share of Price'!$B$1:$AI$1,0)))</f>
        <v>9.258686841098116E-6</v>
      </c>
      <c r="V4" s="35">
        <f>'Total Fuel Prices'!V121*(1-INDEX(Tax_share,MATCH('Total Fuel Prices'!$A$117,tax_fuel_labels,0),MATCH(V$1,'Tax_Share of Price'!$B$1:$AI$1,0)))</f>
        <v>9.3152500291307881E-6</v>
      </c>
      <c r="W4" s="35">
        <f>'Total Fuel Prices'!W121*(1-INDEX(Tax_share,MATCH('Total Fuel Prices'!$A$117,tax_fuel_labels,0),MATCH(W$1,'Tax_Share of Price'!$B$1:$AI$1,0)))</f>
        <v>9.3894892134236717E-6</v>
      </c>
      <c r="X4" s="35">
        <f>'Total Fuel Prices'!X121*(1-INDEX(Tax_share,MATCH('Total Fuel Prices'!$A$117,tax_fuel_labels,0),MATCH(X$1,'Tax_Share of Price'!$B$1:$AI$1,0)))</f>
        <v>9.4672635969685979E-6</v>
      </c>
      <c r="Y4" s="35">
        <f>'Total Fuel Prices'!Y121*(1-INDEX(Tax_share,MATCH('Total Fuel Prices'!$A$117,tax_fuel_labels,0),MATCH(Y$1,'Tax_Share of Price'!$B$1:$AI$1,0)))</f>
        <v>9.4707987962206372E-6</v>
      </c>
      <c r="Z4" s="35">
        <f>'Total Fuel Prices'!Z121*(1-INDEX(Tax_share,MATCH('Total Fuel Prices'!$A$117,tax_fuel_labels,0),MATCH(Z$1,'Tax_Share of Price'!$B$1:$AI$1,0)))</f>
        <v>9.5379675820094388E-6</v>
      </c>
      <c r="AA4" s="35">
        <f>'Total Fuel Prices'!AA121*(1-INDEX(Tax_share,MATCH('Total Fuel Prices'!$A$117,tax_fuel_labels,0),MATCH(AA$1,'Tax_Share of Price'!$B$1:$AI$1,0)))</f>
        <v>9.6687699543349945E-6</v>
      </c>
      <c r="AB4" s="35">
        <f>'Total Fuel Prices'!AB121*(1-INDEX(Tax_share,MATCH('Total Fuel Prices'!$A$117,tax_fuel_labels,0),MATCH(AB$1,'Tax_Share of Price'!$B$1:$AI$1,0)))</f>
        <v>9.7253331423676665E-6</v>
      </c>
      <c r="AC4" s="35">
        <f>'Total Fuel Prices'!AC121*(1-INDEX(Tax_share,MATCH('Total Fuel Prices'!$A$117,tax_fuel_labels,0),MATCH(AC$1,'Tax_Share of Price'!$B$1:$AI$1,0)))</f>
        <v>9.7960371274085075E-6</v>
      </c>
      <c r="AD4" s="35">
        <f>'Total Fuel Prices'!AD121*(1-INDEX(Tax_share,MATCH('Total Fuel Prices'!$A$117,tax_fuel_labels,0),MATCH(AD$1,'Tax_Share of Price'!$B$1:$AI$1,0)))</f>
        <v>9.9197691012299778E-6</v>
      </c>
      <c r="AE4" s="35">
        <f>'Total Fuel Prices'!AE121*(1-INDEX(Tax_share,MATCH('Total Fuel Prices'!$A$117,tax_fuel_labels,0),MATCH(AE$1,'Tax_Share of Price'!$B$1:$AI$1,0)))</f>
        <v>9.9374450974901893E-6</v>
      </c>
      <c r="AF4" s="35">
        <f>'Total Fuel Prices'!AF121*(1-INDEX(Tax_share,MATCH('Total Fuel Prices'!$A$117,tax_fuel_labels,0),MATCH(AF$1,'Tax_Share of Price'!$B$1:$AI$1,0)))</f>
        <v>1.002582507879124E-5</v>
      </c>
      <c r="AG4" s="35">
        <f>'Total Fuel Prices'!AG121*(1-INDEX(Tax_share,MATCH('Total Fuel Prices'!$A$117,tax_fuel_labels,0),MATCH(AG$1,'Tax_Share of Price'!$B$1:$AI$1,0)))</f>
        <v>1.0121275458596374E-5</v>
      </c>
      <c r="AH4" s="35">
        <f>'Total Fuel Prices'!AH121*(1-INDEX(Tax_share,MATCH('Total Fuel Prices'!$A$117,tax_fuel_labels,0),MATCH(AH$1,'Tax_Share of Price'!$B$1:$AI$1,0)))</f>
        <v>1.0184909045133132E-5</v>
      </c>
      <c r="AI4" s="35">
        <f>'Total Fuel Prices'!AI121*(1-INDEX(Tax_share,MATCH('Total Fuel Prices'!$A$117,tax_fuel_labels,0),MATCH(AI$1,'Tax_Share of Price'!$B$1:$AI$1,0)))</f>
        <v>1.0230866635409679E-5</v>
      </c>
      <c r="AJ4" s="11"/>
      <c r="AK4" s="11"/>
    </row>
    <row r="5" spans="1:37" x14ac:dyDescent="0.45">
      <c r="A5" s="2" t="s">
        <v>273</v>
      </c>
      <c r="B5" s="35">
        <f>'Total Fuel Prices'!B122*(1-INDEX(Tax_share,MATCH('Total Fuel Prices'!$A$117,tax_fuel_labels,0),MATCH(B$1,'Tax_Share of Price'!$B$1:$AI$1,0)))</f>
        <v>2.4943594849428614E-5</v>
      </c>
      <c r="C5" s="35">
        <f>'Total Fuel Prices'!C122*(1-INDEX(Tax_share,MATCH('Total Fuel Prices'!$A$117,tax_fuel_labels,0),MATCH(C$1,'Tax_Share of Price'!$B$1:$AI$1,0)))</f>
        <v>2.4943594849428614E-5</v>
      </c>
      <c r="D5" s="35">
        <f>'Total Fuel Prices'!D122*(1-INDEX(Tax_share,MATCH('Total Fuel Prices'!$A$117,tax_fuel_labels,0),MATCH(D$1,'Tax_Share of Price'!$B$1:$AI$1,0)))</f>
        <v>2.5631935399529775E-5</v>
      </c>
      <c r="E5" s="35">
        <f>'Total Fuel Prices'!E122*(1-INDEX(Tax_share,MATCH('Total Fuel Prices'!$A$117,tax_fuel_labels,0),MATCH(E$1,'Tax_Share of Price'!$B$1:$AI$1,0)))</f>
        <v>2.4943594849428614E-5</v>
      </c>
      <c r="F5" s="35">
        <f>'Total Fuel Prices'!F122*(1-INDEX(Tax_share,MATCH('Total Fuel Prices'!$A$117,tax_fuel_labels,0),MATCH(F$1,'Tax_Share of Price'!$B$1:$AI$1,0)))</f>
        <v>2.4185253565418858E-5</v>
      </c>
      <c r="G5" s="35">
        <f>'Total Fuel Prices'!G122*(1-INDEX(Tax_share,MATCH('Total Fuel Prices'!$A$117,tax_fuel_labels,0),MATCH(G$1,'Tax_Share of Price'!$B$1:$AI$1,0)))</f>
        <v>2.3706915217043468E-5</v>
      </c>
      <c r="H5" s="35">
        <f>'Total Fuel Prices'!H122*(1-INDEX(Tax_share,MATCH('Total Fuel Prices'!$A$117,tax_fuel_labels,0),MATCH(H$1,'Tax_Share of Price'!$B$1:$AI$1,0)))</f>
        <v>2.3030241455927069E-5</v>
      </c>
      <c r="I5" s="35">
        <f>'Total Fuel Prices'!I122*(1-INDEX(Tax_share,MATCH('Total Fuel Prices'!$A$117,tax_fuel_labels,0),MATCH(I$1,'Tax_Share of Price'!$B$1:$AI$1,0)))</f>
        <v>2.2645237419429813E-5</v>
      </c>
      <c r="J5" s="35">
        <f>'Total Fuel Prices'!J122*(1-INDEX(Tax_share,MATCH('Total Fuel Prices'!$A$117,tax_fuel_labels,0),MATCH(J$1,'Tax_Share of Price'!$B$1:$AI$1,0)))</f>
        <v>2.1980230447298179E-5</v>
      </c>
      <c r="K5" s="35">
        <f>'Total Fuel Prices'!K122*(1-INDEX(Tax_share,MATCH('Total Fuel Prices'!$A$117,tax_fuel_labels,0),MATCH(K$1,'Tax_Share of Price'!$B$1:$AI$1,0)))</f>
        <v>2.2423568428719268E-5</v>
      </c>
      <c r="L5" s="35">
        <f>'Total Fuel Prices'!L122*(1-INDEX(Tax_share,MATCH('Total Fuel Prices'!$A$117,tax_fuel_labels,0),MATCH(L$1,'Tax_Share of Price'!$B$1:$AI$1,0)))</f>
        <v>2.2470235584658332E-5</v>
      </c>
      <c r="M5" s="35">
        <f>'Total Fuel Prices'!M122*(1-INDEX(Tax_share,MATCH('Total Fuel Prices'!$A$117,tax_fuel_labels,0),MATCH(M$1,'Tax_Share of Price'!$B$1:$AI$1,0)))</f>
        <v>2.2866906410140359E-5</v>
      </c>
      <c r="N5" s="35">
        <f>'Total Fuel Prices'!N122*(1-INDEX(Tax_share,MATCH('Total Fuel Prices'!$A$117,tax_fuel_labels,0),MATCH(N$1,'Tax_Share of Price'!$B$1:$AI$1,0)))</f>
        <v>2.3111908978820428E-5</v>
      </c>
      <c r="O5" s="35">
        <f>'Total Fuel Prices'!O122*(1-INDEX(Tax_share,MATCH('Total Fuel Prices'!$A$117,tax_fuel_labels,0),MATCH(O$1,'Tax_Share of Price'!$B$1:$AI$1,0)))</f>
        <v>2.3601914116180584E-5</v>
      </c>
      <c r="P5" s="35">
        <f>'Total Fuel Prices'!P122*(1-INDEX(Tax_share,MATCH('Total Fuel Prices'!$A$117,tax_fuel_labels,0),MATCH(P$1,'Tax_Share of Price'!$B$1:$AI$1,0)))</f>
        <v>2.3916917418769252E-5</v>
      </c>
      <c r="Q5" s="35">
        <f>'Total Fuel Prices'!Q122*(1-INDEX(Tax_share,MATCH('Total Fuel Prices'!$A$117,tax_fuel_labels,0),MATCH(Q$1,'Tax_Share of Price'!$B$1:$AI$1,0)))</f>
        <v>2.4115252831510267E-5</v>
      </c>
      <c r="R5" s="35">
        <f>'Total Fuel Prices'!R122*(1-INDEX(Tax_share,MATCH('Total Fuel Prices'!$A$117,tax_fuel_labels,0),MATCH(R$1,'Tax_Share of Price'!$B$1:$AI$1,0)))</f>
        <v>2.4570257601916117E-5</v>
      </c>
      <c r="S5" s="35">
        <f>'Total Fuel Prices'!S122*(1-INDEX(Tax_share,MATCH('Total Fuel Prices'!$A$117,tax_fuel_labels,0),MATCH(S$1,'Tax_Share of Price'!$B$1:$AI$1,0)))</f>
        <v>2.4815260170596193E-5</v>
      </c>
      <c r="T5" s="35">
        <f>'Total Fuel Prices'!T122*(1-INDEX(Tax_share,MATCH('Total Fuel Prices'!$A$117,tax_fuel_labels,0),MATCH(T$1,'Tax_Share of Price'!$B$1:$AI$1,0)))</f>
        <v>2.5071929528261034E-5</v>
      </c>
      <c r="U5" s="35">
        <f>'Total Fuel Prices'!U122*(1-INDEX(Tax_share,MATCH('Total Fuel Prices'!$A$117,tax_fuel_labels,0),MATCH(U$1,'Tax_Share of Price'!$B$1:$AI$1,0)))</f>
        <v>2.5375266041864937E-5</v>
      </c>
      <c r="V5" s="35">
        <f>'Total Fuel Prices'!V122*(1-INDEX(Tax_share,MATCH('Total Fuel Prices'!$A$117,tax_fuel_labels,0),MATCH(V$1,'Tax_Share of Price'!$B$1:$AI$1,0)))</f>
        <v>2.5550267876636415E-5</v>
      </c>
      <c r="W5" s="35">
        <f>'Total Fuel Prices'!W122*(1-INDEX(Tax_share,MATCH('Total Fuel Prices'!$A$117,tax_fuel_labels,0),MATCH(W$1,'Tax_Share of Price'!$B$1:$AI$1,0)))</f>
        <v>2.5795270445316494E-5</v>
      </c>
      <c r="X5" s="35">
        <f>'Total Fuel Prices'!X122*(1-INDEX(Tax_share,MATCH('Total Fuel Prices'!$A$117,tax_fuel_labels,0),MATCH(X$1,'Tax_Share of Price'!$B$1:$AI$1,0)))</f>
        <v>2.6075273380950866E-5</v>
      </c>
      <c r="Y5" s="35">
        <f>'Total Fuel Prices'!Y122*(1-INDEX(Tax_share,MATCH('Total Fuel Prices'!$A$117,tax_fuel_labels,0),MATCH(Y$1,'Tax_Share of Price'!$B$1:$AI$1,0)))</f>
        <v>2.6086940169935631E-5</v>
      </c>
      <c r="Z5" s="35">
        <f>'Total Fuel Prices'!Z122*(1-INDEX(Tax_share,MATCH('Total Fuel Prices'!$A$117,tax_fuel_labels,0),MATCH(Z$1,'Tax_Share of Price'!$B$1:$AI$1,0)))</f>
        <v>2.6320275949630939E-5</v>
      </c>
      <c r="AA5" s="35">
        <f>'Total Fuel Prices'!AA122*(1-INDEX(Tax_share,MATCH('Total Fuel Prices'!$A$117,tax_fuel_labels,0),MATCH(AA$1,'Tax_Share of Price'!$B$1:$AI$1,0)))</f>
        <v>2.6751947142067262E-5</v>
      </c>
      <c r="AB5" s="35">
        <f>'Total Fuel Prices'!AB122*(1-INDEX(Tax_share,MATCH('Total Fuel Prices'!$A$117,tax_fuel_labels,0),MATCH(AB$1,'Tax_Share of Price'!$B$1:$AI$1,0)))</f>
        <v>2.695028255480828E-5</v>
      </c>
      <c r="AC5" s="35">
        <f>'Total Fuel Prices'!AC122*(1-INDEX(Tax_share,MATCH('Total Fuel Prices'!$A$117,tax_fuel_labels,0),MATCH(AC$1,'Tax_Share of Price'!$B$1:$AI$1,0)))</f>
        <v>2.7183618334503588E-5</v>
      </c>
      <c r="AD5" s="35">
        <f>'Total Fuel Prices'!AD122*(1-INDEX(Tax_share,MATCH('Total Fuel Prices'!$A$117,tax_fuel_labels,0),MATCH(AD$1,'Tax_Share of Price'!$B$1:$AI$1,0)))</f>
        <v>2.7615289526939911E-5</v>
      </c>
      <c r="AE5" s="35">
        <f>'Total Fuel Prices'!AE122*(1-INDEX(Tax_share,MATCH('Total Fuel Prices'!$A$117,tax_fuel_labels,0),MATCH(AE$1,'Tax_Share of Price'!$B$1:$AI$1,0)))</f>
        <v>2.7673623471863734E-5</v>
      </c>
      <c r="AF5" s="35">
        <f>'Total Fuel Prices'!AF122*(1-INDEX(Tax_share,MATCH('Total Fuel Prices'!$A$117,tax_fuel_labels,0),MATCH(AF$1,'Tax_Share of Price'!$B$1:$AI$1,0)))</f>
        <v>2.7988626774452401E-5</v>
      </c>
      <c r="AG5" s="35">
        <f>'Total Fuel Prices'!AG122*(1-INDEX(Tax_share,MATCH('Total Fuel Prices'!$A$117,tax_fuel_labels,0),MATCH(AG$1,'Tax_Share of Price'!$B$1:$AI$1,0)))</f>
        <v>2.8303630077041075E-5</v>
      </c>
      <c r="AH5" s="35">
        <f>'Total Fuel Prices'!AH122*(1-INDEX(Tax_share,MATCH('Total Fuel Prices'!$A$117,tax_fuel_labels,0),MATCH(AH$1,'Tax_Share of Price'!$B$1:$AI$1,0)))</f>
        <v>2.8525299067751618E-5</v>
      </c>
      <c r="AI5" s="35">
        <f>'Total Fuel Prices'!AI122*(1-INDEX(Tax_share,MATCH('Total Fuel Prices'!$A$117,tax_fuel_labels,0),MATCH(AI$1,'Tax_Share of Price'!$B$1:$AI$1,0)))</f>
        <v>2.8700300902523103E-5</v>
      </c>
      <c r="AJ5" s="11"/>
      <c r="AK5" s="11"/>
    </row>
    <row r="6" spans="1:37" x14ac:dyDescent="0.45">
      <c r="A6" s="2" t="s">
        <v>274</v>
      </c>
      <c r="B6" s="35">
        <f>'Total Fuel Prices'!B123*(1-INDEX(Tax_share,MATCH('Total Fuel Prices'!$A$117,tax_fuel_labels,0),MATCH(B$1,'Tax_Share of Price'!$B$1:$AI$1,0)))</f>
        <v>2.4943594849428614E-5</v>
      </c>
      <c r="C6" s="35">
        <f>'Total Fuel Prices'!C123*(1-INDEX(Tax_share,MATCH('Total Fuel Prices'!$A$117,tax_fuel_labels,0),MATCH(C$1,'Tax_Share of Price'!$B$1:$AI$1,0)))</f>
        <v>2.4943594849428614E-5</v>
      </c>
      <c r="D6" s="35">
        <f>'Total Fuel Prices'!D123*(1-INDEX(Tax_share,MATCH('Total Fuel Prices'!$A$117,tax_fuel_labels,0),MATCH(D$1,'Tax_Share of Price'!$B$1:$AI$1,0)))</f>
        <v>2.5634520716149872E-5</v>
      </c>
      <c r="E6" s="35">
        <f>'Total Fuel Prices'!E123*(1-INDEX(Tax_share,MATCH('Total Fuel Prices'!$A$117,tax_fuel_labels,0),MATCH(E$1,'Tax_Share of Price'!$B$1:$AI$1,0)))</f>
        <v>2.4943594849428614E-5</v>
      </c>
      <c r="F6" s="35">
        <f>'Total Fuel Prices'!F123*(1-INDEX(Tax_share,MATCH('Total Fuel Prices'!$A$117,tax_fuel_labels,0),MATCH(F$1,'Tax_Share of Price'!$B$1:$AI$1,0)))</f>
        <v>2.4217537158975763E-5</v>
      </c>
      <c r="G6" s="35">
        <f>'Total Fuel Prices'!G123*(1-INDEX(Tax_share,MATCH('Total Fuel Prices'!$A$117,tax_fuel_labels,0),MATCH(G$1,'Tax_Share of Price'!$B$1:$AI$1,0)))</f>
        <v>2.3760823450465092E-5</v>
      </c>
      <c r="H6" s="35">
        <f>'Total Fuel Prices'!H123*(1-INDEX(Tax_share,MATCH('Total Fuel Prices'!$A$117,tax_fuel_labels,0),MATCH(H$1,'Tax_Share of Price'!$B$1:$AI$1,0)))</f>
        <v>2.3093318799564893E-5</v>
      </c>
      <c r="I6" s="35">
        <f>'Total Fuel Prices'!I123*(1-INDEX(Tax_share,MATCH('Total Fuel Prices'!$A$117,tax_fuel_labels,0),MATCH(I$1,'Tax_Share of Price'!$B$1:$AI$1,0)))</f>
        <v>2.2742000562249002E-5</v>
      </c>
      <c r="J6" s="35">
        <f>'Total Fuel Prices'!J123*(1-INDEX(Tax_share,MATCH('Total Fuel Prices'!$A$117,tax_fuel_labels,0),MATCH(J$1,'Tax_Share of Price'!$B$1:$AI$1,0)))</f>
        <v>2.2074495911348796E-5</v>
      </c>
      <c r="K6" s="35">
        <f>'Total Fuel Prices'!K123*(1-INDEX(Tax_share,MATCH('Total Fuel Prices'!$A$117,tax_fuel_labels,0),MATCH(K$1,'Tax_Share of Price'!$B$1:$AI$1,0)))</f>
        <v>2.2542920227769991E-5</v>
      </c>
      <c r="L6" s="35">
        <f>'Total Fuel Prices'!L123*(1-INDEX(Tax_share,MATCH('Total Fuel Prices'!$A$117,tax_fuel_labels,0),MATCH(L$1,'Tax_Share of Price'!$B$1:$AI$1,0)))</f>
        <v>2.2601473267322639E-5</v>
      </c>
      <c r="M6" s="35">
        <f>'Total Fuel Prices'!M123*(1-INDEX(Tax_share,MATCH('Total Fuel Prices'!$A$117,tax_fuel_labels,0),MATCH(M$1,'Tax_Share of Price'!$B$1:$AI$1,0)))</f>
        <v>2.3011344544191182E-5</v>
      </c>
      <c r="N6" s="35">
        <f>'Total Fuel Prices'!N123*(1-INDEX(Tax_share,MATCH('Total Fuel Prices'!$A$117,tax_fuel_labels,0),MATCH(N$1,'Tax_Share of Price'!$B$1:$AI$1,0)))</f>
        <v>2.3257267310312311E-5</v>
      </c>
      <c r="O6" s="35">
        <f>'Total Fuel Prices'!O123*(1-INDEX(Tax_share,MATCH('Total Fuel Prices'!$A$117,tax_fuel_labels,0),MATCH(O$1,'Tax_Share of Price'!$B$1:$AI$1,0)))</f>
        <v>2.3409505213149201E-5</v>
      </c>
      <c r="P6" s="35">
        <f>'Total Fuel Prices'!P123*(1-INDEX(Tax_share,MATCH('Total Fuel Prices'!$A$117,tax_fuel_labels,0),MATCH(P$1,'Tax_Share of Price'!$B$1:$AI$1,0)))</f>
        <v>2.3725691626733506E-5</v>
      </c>
      <c r="Q6" s="35">
        <f>'Total Fuel Prices'!Q123*(1-INDEX(Tax_share,MATCH('Total Fuel Prices'!$A$117,tax_fuel_labels,0),MATCH(Q$1,'Tax_Share of Price'!$B$1:$AI$1,0)))</f>
        <v>2.3936482569123044E-5</v>
      </c>
      <c r="R6" s="35">
        <f>'Total Fuel Prices'!R123*(1-INDEX(Tax_share,MATCH('Total Fuel Prices'!$A$117,tax_fuel_labels,0),MATCH(R$1,'Tax_Share of Price'!$B$1:$AI$1,0)))</f>
        <v>2.4358064453902118E-5</v>
      </c>
      <c r="S6" s="35">
        <f>'Total Fuel Prices'!S123*(1-INDEX(Tax_share,MATCH('Total Fuel Prices'!$A$117,tax_fuel_labels,0),MATCH(S$1,'Tax_Share of Price'!$B$1:$AI$1,0)))</f>
        <v>2.460398722002325E-5</v>
      </c>
      <c r="T6" s="35">
        <f>'Total Fuel Prices'!T123*(1-INDEX(Tax_share,MATCH('Total Fuel Prices'!$A$117,tax_fuel_labels,0),MATCH(T$1,'Tax_Share of Price'!$B$1:$AI$1,0)))</f>
        <v>2.4873331201965431E-5</v>
      </c>
      <c r="U6" s="35">
        <f>'Total Fuel Prices'!U123*(1-INDEX(Tax_share,MATCH('Total Fuel Prices'!$A$117,tax_fuel_labels,0),MATCH(U$1,'Tax_Share of Price'!$B$1:$AI$1,0)))</f>
        <v>2.5177807007639208E-5</v>
      </c>
      <c r="V6" s="35">
        <f>'Total Fuel Prices'!V123*(1-INDEX(Tax_share,MATCH('Total Fuel Prices'!$A$117,tax_fuel_labels,0),MATCH(V$1,'Tax_Share of Price'!$B$1:$AI$1,0)))</f>
        <v>2.5353466126297153E-5</v>
      </c>
      <c r="W6" s="35">
        <f>'Total Fuel Prices'!W123*(1-INDEX(Tax_share,MATCH('Total Fuel Prices'!$A$117,tax_fuel_labels,0),MATCH(W$1,'Tax_Share of Price'!$B$1:$AI$1,0)))</f>
        <v>2.5611099500328816E-5</v>
      </c>
      <c r="X6" s="35">
        <f>'Total Fuel Prices'!X123*(1-INDEX(Tax_share,MATCH('Total Fuel Prices'!$A$117,tax_fuel_labels,0),MATCH(X$1,'Tax_Share of Price'!$B$1:$AI$1,0)))</f>
        <v>2.5880443482271004E-5</v>
      </c>
      <c r="Y6" s="35">
        <f>'Total Fuel Prices'!Y123*(1-INDEX(Tax_share,MATCH('Total Fuel Prices'!$A$117,tax_fuel_labels,0),MATCH(Y$1,'Tax_Share of Price'!$B$1:$AI$1,0)))</f>
        <v>2.5903864698092062E-5</v>
      </c>
      <c r="Z6" s="35">
        <f>'Total Fuel Prices'!Z123*(1-INDEX(Tax_share,MATCH('Total Fuel Prices'!$A$117,tax_fuel_labels,0),MATCH(Z$1,'Tax_Share of Price'!$B$1:$AI$1,0)))</f>
        <v>2.613807685630266E-5</v>
      </c>
      <c r="AA6" s="35">
        <f>'Total Fuel Prices'!AA123*(1-INDEX(Tax_share,MATCH('Total Fuel Prices'!$A$117,tax_fuel_labels,0),MATCH(AA$1,'Tax_Share of Price'!$B$1:$AI$1,0)))</f>
        <v>2.6571369348992265E-5</v>
      </c>
      <c r="AB6" s="35">
        <f>'Total Fuel Prices'!AB123*(1-INDEX(Tax_share,MATCH('Total Fuel Prices'!$A$117,tax_fuel_labels,0),MATCH(AB$1,'Tax_Share of Price'!$B$1:$AI$1,0)))</f>
        <v>2.67821602913818E-5</v>
      </c>
      <c r="AC6" s="35">
        <f>'Total Fuel Prices'!AC123*(1-INDEX(Tax_share,MATCH('Total Fuel Prices'!$A$117,tax_fuel_labels,0),MATCH(AC$1,'Tax_Share of Price'!$B$1:$AI$1,0)))</f>
        <v>2.7016372449592394E-5</v>
      </c>
      <c r="AD6" s="35">
        <f>'Total Fuel Prices'!AD123*(1-INDEX(Tax_share,MATCH('Total Fuel Prices'!$A$117,tax_fuel_labels,0),MATCH(AD$1,'Tax_Share of Price'!$B$1:$AI$1,0)))</f>
        <v>2.7461375550192534E-5</v>
      </c>
      <c r="AE6" s="35">
        <f>'Total Fuel Prices'!AE123*(1-INDEX(Tax_share,MATCH('Total Fuel Prices'!$A$117,tax_fuel_labels,0),MATCH(AE$1,'Tax_Share of Price'!$B$1:$AI$1,0)))</f>
        <v>2.7508217981834648E-5</v>
      </c>
      <c r="AF6" s="35">
        <f>'Total Fuel Prices'!AF123*(1-INDEX(Tax_share,MATCH('Total Fuel Prices'!$A$117,tax_fuel_labels,0),MATCH(AF$1,'Tax_Share of Price'!$B$1:$AI$1,0)))</f>
        <v>2.7836115003329487E-5</v>
      </c>
      <c r="AG6" s="35">
        <f>'Total Fuel Prices'!AG123*(1-INDEX(Tax_share,MATCH('Total Fuel Prices'!$A$117,tax_fuel_labels,0),MATCH(AG$1,'Tax_Share of Price'!$B$1:$AI$1,0)))</f>
        <v>2.8128880201092736E-5</v>
      </c>
      <c r="AH6" s="35">
        <f>'Total Fuel Prices'!AH123*(1-INDEX(Tax_share,MATCH('Total Fuel Prices'!$A$117,tax_fuel_labels,0),MATCH(AH$1,'Tax_Share of Price'!$B$1:$AI$1,0)))</f>
        <v>2.8351381751392803E-5</v>
      </c>
      <c r="AI6" s="35">
        <f>'Total Fuel Prices'!AI123*(1-INDEX(Tax_share,MATCH('Total Fuel Prices'!$A$117,tax_fuel_labels,0),MATCH(AI$1,'Tax_Share of Price'!$B$1:$AI$1,0)))</f>
        <v>2.8538751477961283E-5</v>
      </c>
      <c r="AJ6" s="11"/>
      <c r="AK6" s="11"/>
    </row>
    <row r="7" spans="1:37" x14ac:dyDescent="0.45">
      <c r="A7" s="2" t="s">
        <v>275</v>
      </c>
      <c r="B7" s="35">
        <f>'Total Fuel Prices'!B124*(1-INDEX(Tax_share,MATCH('Total Fuel Prices'!$A$117,tax_fuel_labels,0),MATCH(B$1,'Tax_Share of Price'!$B$1:$AI$1,0)))</f>
        <v>0</v>
      </c>
      <c r="C7" s="35">
        <f>'Total Fuel Prices'!C124*(1-INDEX(Tax_share,MATCH('Total Fuel Prices'!$A$117,tax_fuel_labels,0),MATCH(C$1,'Tax_Share of Price'!$B$1:$AI$1,0)))</f>
        <v>0</v>
      </c>
      <c r="D7" s="35">
        <f>'Total Fuel Prices'!D124*(1-INDEX(Tax_share,MATCH('Total Fuel Prices'!$A$117,tax_fuel_labels,0),MATCH(D$1,'Tax_Share of Price'!$B$1:$AI$1,0)))</f>
        <v>0</v>
      </c>
      <c r="E7" s="35">
        <f>'Total Fuel Prices'!E124*(1-INDEX(Tax_share,MATCH('Total Fuel Prices'!$A$117,tax_fuel_labels,0),MATCH(E$1,'Tax_Share of Price'!$B$1:$AI$1,0)))</f>
        <v>0</v>
      </c>
      <c r="F7" s="35">
        <f>'Total Fuel Prices'!F124*(1-INDEX(Tax_share,MATCH('Total Fuel Prices'!$A$117,tax_fuel_labels,0),MATCH(F$1,'Tax_Share of Price'!$B$1:$AI$1,0)))</f>
        <v>0</v>
      </c>
      <c r="G7" s="35">
        <f>'Total Fuel Prices'!G124*(1-INDEX(Tax_share,MATCH('Total Fuel Prices'!$A$117,tax_fuel_labels,0),MATCH(G$1,'Tax_Share of Price'!$B$1:$AI$1,0)))</f>
        <v>0</v>
      </c>
      <c r="H7" s="35">
        <f>'Total Fuel Prices'!H124*(1-INDEX(Tax_share,MATCH('Total Fuel Prices'!$A$117,tax_fuel_labels,0),MATCH(H$1,'Tax_Share of Price'!$B$1:$AI$1,0)))</f>
        <v>0</v>
      </c>
      <c r="I7" s="35">
        <f>'Total Fuel Prices'!I124*(1-INDEX(Tax_share,MATCH('Total Fuel Prices'!$A$117,tax_fuel_labels,0),MATCH(I$1,'Tax_Share of Price'!$B$1:$AI$1,0)))</f>
        <v>0</v>
      </c>
      <c r="J7" s="35">
        <f>'Total Fuel Prices'!J124*(1-INDEX(Tax_share,MATCH('Total Fuel Prices'!$A$117,tax_fuel_labels,0),MATCH(J$1,'Tax_Share of Price'!$B$1:$AI$1,0)))</f>
        <v>0</v>
      </c>
      <c r="K7" s="35">
        <f>'Total Fuel Prices'!K124*(1-INDEX(Tax_share,MATCH('Total Fuel Prices'!$A$117,tax_fuel_labels,0),MATCH(K$1,'Tax_Share of Price'!$B$1:$AI$1,0)))</f>
        <v>0</v>
      </c>
      <c r="L7" s="35">
        <f>'Total Fuel Prices'!L124*(1-INDEX(Tax_share,MATCH('Total Fuel Prices'!$A$117,tax_fuel_labels,0),MATCH(L$1,'Tax_Share of Price'!$B$1:$AI$1,0)))</f>
        <v>0</v>
      </c>
      <c r="M7" s="35">
        <f>'Total Fuel Prices'!M124*(1-INDEX(Tax_share,MATCH('Total Fuel Prices'!$A$117,tax_fuel_labels,0),MATCH(M$1,'Tax_Share of Price'!$B$1:$AI$1,0)))</f>
        <v>0</v>
      </c>
      <c r="N7" s="35">
        <f>'Total Fuel Prices'!N124*(1-INDEX(Tax_share,MATCH('Total Fuel Prices'!$A$117,tax_fuel_labels,0),MATCH(N$1,'Tax_Share of Price'!$B$1:$AI$1,0)))</f>
        <v>0</v>
      </c>
      <c r="O7" s="35">
        <f>'Total Fuel Prices'!O124*(1-INDEX(Tax_share,MATCH('Total Fuel Prices'!$A$117,tax_fuel_labels,0),MATCH(O$1,'Tax_Share of Price'!$B$1:$AI$1,0)))</f>
        <v>0</v>
      </c>
      <c r="P7" s="35">
        <f>'Total Fuel Prices'!P124*(1-INDEX(Tax_share,MATCH('Total Fuel Prices'!$A$117,tax_fuel_labels,0),MATCH(P$1,'Tax_Share of Price'!$B$1:$AI$1,0)))</f>
        <v>0</v>
      </c>
      <c r="Q7" s="35">
        <f>'Total Fuel Prices'!Q124*(1-INDEX(Tax_share,MATCH('Total Fuel Prices'!$A$117,tax_fuel_labels,0),MATCH(Q$1,'Tax_Share of Price'!$B$1:$AI$1,0)))</f>
        <v>0</v>
      </c>
      <c r="R7" s="35">
        <f>'Total Fuel Prices'!R124*(1-INDEX(Tax_share,MATCH('Total Fuel Prices'!$A$117,tax_fuel_labels,0),MATCH(R$1,'Tax_Share of Price'!$B$1:$AI$1,0)))</f>
        <v>0</v>
      </c>
      <c r="S7" s="35">
        <f>'Total Fuel Prices'!S124*(1-INDEX(Tax_share,MATCH('Total Fuel Prices'!$A$117,tax_fuel_labels,0),MATCH(S$1,'Tax_Share of Price'!$B$1:$AI$1,0)))</f>
        <v>0</v>
      </c>
      <c r="T7" s="35">
        <f>'Total Fuel Prices'!T124*(1-INDEX(Tax_share,MATCH('Total Fuel Prices'!$A$117,tax_fuel_labels,0),MATCH(T$1,'Tax_Share of Price'!$B$1:$AI$1,0)))</f>
        <v>0</v>
      </c>
      <c r="U7" s="35">
        <f>'Total Fuel Prices'!U124*(1-INDEX(Tax_share,MATCH('Total Fuel Prices'!$A$117,tax_fuel_labels,0),MATCH(U$1,'Tax_Share of Price'!$B$1:$AI$1,0)))</f>
        <v>0</v>
      </c>
      <c r="V7" s="35">
        <f>'Total Fuel Prices'!V124*(1-INDEX(Tax_share,MATCH('Total Fuel Prices'!$A$117,tax_fuel_labels,0),MATCH(V$1,'Tax_Share of Price'!$B$1:$AI$1,0)))</f>
        <v>0</v>
      </c>
      <c r="W7" s="35">
        <f>'Total Fuel Prices'!W124*(1-INDEX(Tax_share,MATCH('Total Fuel Prices'!$A$117,tax_fuel_labels,0),MATCH(W$1,'Tax_Share of Price'!$B$1:$AI$1,0)))</f>
        <v>0</v>
      </c>
      <c r="X7" s="35">
        <f>'Total Fuel Prices'!X124*(1-INDEX(Tax_share,MATCH('Total Fuel Prices'!$A$117,tax_fuel_labels,0),MATCH(X$1,'Tax_Share of Price'!$B$1:$AI$1,0)))</f>
        <v>0</v>
      </c>
      <c r="Y7" s="35">
        <f>'Total Fuel Prices'!Y124*(1-INDEX(Tax_share,MATCH('Total Fuel Prices'!$A$117,tax_fuel_labels,0),MATCH(Y$1,'Tax_Share of Price'!$B$1:$AI$1,0)))</f>
        <v>0</v>
      </c>
      <c r="Z7" s="35">
        <f>'Total Fuel Prices'!Z124*(1-INDEX(Tax_share,MATCH('Total Fuel Prices'!$A$117,tax_fuel_labels,0),MATCH(Z$1,'Tax_Share of Price'!$B$1:$AI$1,0)))</f>
        <v>0</v>
      </c>
      <c r="AA7" s="35">
        <f>'Total Fuel Prices'!AA124*(1-INDEX(Tax_share,MATCH('Total Fuel Prices'!$A$117,tax_fuel_labels,0),MATCH(AA$1,'Tax_Share of Price'!$B$1:$AI$1,0)))</f>
        <v>0</v>
      </c>
      <c r="AB7" s="35">
        <f>'Total Fuel Prices'!AB124*(1-INDEX(Tax_share,MATCH('Total Fuel Prices'!$A$117,tax_fuel_labels,0),MATCH(AB$1,'Tax_Share of Price'!$B$1:$AI$1,0)))</f>
        <v>0</v>
      </c>
      <c r="AC7" s="35">
        <f>'Total Fuel Prices'!AC124*(1-INDEX(Tax_share,MATCH('Total Fuel Prices'!$A$117,tax_fuel_labels,0),MATCH(AC$1,'Tax_Share of Price'!$B$1:$AI$1,0)))</f>
        <v>0</v>
      </c>
      <c r="AD7" s="35">
        <f>'Total Fuel Prices'!AD124*(1-INDEX(Tax_share,MATCH('Total Fuel Prices'!$A$117,tax_fuel_labels,0),MATCH(AD$1,'Tax_Share of Price'!$B$1:$AI$1,0)))</f>
        <v>0</v>
      </c>
      <c r="AE7" s="35">
        <f>'Total Fuel Prices'!AE124*(1-INDEX(Tax_share,MATCH('Total Fuel Prices'!$A$117,tax_fuel_labels,0),MATCH(AE$1,'Tax_Share of Price'!$B$1:$AI$1,0)))</f>
        <v>0</v>
      </c>
      <c r="AF7" s="35">
        <f>'Total Fuel Prices'!AF124*(1-INDEX(Tax_share,MATCH('Total Fuel Prices'!$A$117,tax_fuel_labels,0),MATCH(AF$1,'Tax_Share of Price'!$B$1:$AI$1,0)))</f>
        <v>0</v>
      </c>
      <c r="AG7" s="35">
        <f>'Total Fuel Prices'!AG124*(1-INDEX(Tax_share,MATCH('Total Fuel Prices'!$A$117,tax_fuel_labels,0),MATCH(AG$1,'Tax_Share of Price'!$B$1:$AI$1,0)))</f>
        <v>0</v>
      </c>
      <c r="AH7" s="35">
        <f>'Total Fuel Prices'!AH124*(1-INDEX(Tax_share,MATCH('Total Fuel Prices'!$A$117,tax_fuel_labels,0),MATCH(AH$1,'Tax_Share of Price'!$B$1:$AI$1,0)))</f>
        <v>0</v>
      </c>
      <c r="AI7" s="35">
        <f>'Total Fuel Prices'!AI124*(1-INDEX(Tax_share,MATCH('Total Fuel Prices'!$A$117,tax_fuel_labels,0),MATCH(AI$1,'Tax_Share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Prices'!B125*(1-INDEX(Tax_share,MATCH('Total Fuel Prices'!$A$117,tax_fuel_labels,0),MATCH(B$1,'Tax_Share of Price'!$B$1:$AI$1,0)))</f>
        <v>0</v>
      </c>
      <c r="C8" s="35">
        <f>'Total Fuel Prices'!C125*(1-INDEX(Tax_share,MATCH('Total Fuel Prices'!$A$117,tax_fuel_labels,0),MATCH(C$1,'Tax_Share of Price'!$B$1:$AI$1,0)))</f>
        <v>0</v>
      </c>
      <c r="D8" s="35">
        <f>'Total Fuel Prices'!D125*(1-INDEX(Tax_share,MATCH('Total Fuel Prices'!$A$117,tax_fuel_labels,0),MATCH(D$1,'Tax_Share of Price'!$B$1:$AI$1,0)))</f>
        <v>0</v>
      </c>
      <c r="E8" s="35">
        <f>'Total Fuel Prices'!E125*(1-INDEX(Tax_share,MATCH('Total Fuel Prices'!$A$117,tax_fuel_labels,0),MATCH(E$1,'Tax_Share of Price'!$B$1:$AI$1,0)))</f>
        <v>0</v>
      </c>
      <c r="F8" s="35">
        <f>'Total Fuel Prices'!F125*(1-INDEX(Tax_share,MATCH('Total Fuel Prices'!$A$117,tax_fuel_labels,0),MATCH(F$1,'Tax_Share of Price'!$B$1:$AI$1,0)))</f>
        <v>0</v>
      </c>
      <c r="G8" s="35">
        <f>'Total Fuel Prices'!G125*(1-INDEX(Tax_share,MATCH('Total Fuel Prices'!$A$117,tax_fuel_labels,0),MATCH(G$1,'Tax_Share of Price'!$B$1:$AI$1,0)))</f>
        <v>0</v>
      </c>
      <c r="H8" s="35">
        <f>'Total Fuel Prices'!H125*(1-INDEX(Tax_share,MATCH('Total Fuel Prices'!$A$117,tax_fuel_labels,0),MATCH(H$1,'Tax_Share of Price'!$B$1:$AI$1,0)))</f>
        <v>0</v>
      </c>
      <c r="I8" s="35">
        <f>'Total Fuel Prices'!I125*(1-INDEX(Tax_share,MATCH('Total Fuel Prices'!$A$117,tax_fuel_labels,0),MATCH(I$1,'Tax_Share of Price'!$B$1:$AI$1,0)))</f>
        <v>0</v>
      </c>
      <c r="J8" s="35">
        <f>'Total Fuel Prices'!J125*(1-INDEX(Tax_share,MATCH('Total Fuel Prices'!$A$117,tax_fuel_labels,0),MATCH(J$1,'Tax_Share of Price'!$B$1:$AI$1,0)))</f>
        <v>0</v>
      </c>
      <c r="K8" s="35">
        <f>'Total Fuel Prices'!K125*(1-INDEX(Tax_share,MATCH('Total Fuel Prices'!$A$117,tax_fuel_labels,0),MATCH(K$1,'Tax_Share of Price'!$B$1:$AI$1,0)))</f>
        <v>0</v>
      </c>
      <c r="L8" s="35">
        <f>'Total Fuel Prices'!L125*(1-INDEX(Tax_share,MATCH('Total Fuel Prices'!$A$117,tax_fuel_labels,0),MATCH(L$1,'Tax_Share of Price'!$B$1:$AI$1,0)))</f>
        <v>0</v>
      </c>
      <c r="M8" s="35">
        <f>'Total Fuel Prices'!M125*(1-INDEX(Tax_share,MATCH('Total Fuel Prices'!$A$117,tax_fuel_labels,0),MATCH(M$1,'Tax_Share of Price'!$B$1:$AI$1,0)))</f>
        <v>0</v>
      </c>
      <c r="N8" s="35">
        <f>'Total Fuel Prices'!N125*(1-INDEX(Tax_share,MATCH('Total Fuel Prices'!$A$117,tax_fuel_labels,0),MATCH(N$1,'Tax_Share of Price'!$B$1:$AI$1,0)))</f>
        <v>0</v>
      </c>
      <c r="O8" s="35">
        <f>'Total Fuel Prices'!O125*(1-INDEX(Tax_share,MATCH('Total Fuel Prices'!$A$117,tax_fuel_labels,0),MATCH(O$1,'Tax_Share of Price'!$B$1:$AI$1,0)))</f>
        <v>0</v>
      </c>
      <c r="P8" s="35">
        <f>'Total Fuel Prices'!P125*(1-INDEX(Tax_share,MATCH('Total Fuel Prices'!$A$117,tax_fuel_labels,0),MATCH(P$1,'Tax_Share of Price'!$B$1:$AI$1,0)))</f>
        <v>0</v>
      </c>
      <c r="Q8" s="35">
        <f>'Total Fuel Prices'!Q125*(1-INDEX(Tax_share,MATCH('Total Fuel Prices'!$A$117,tax_fuel_labels,0),MATCH(Q$1,'Tax_Share of Price'!$B$1:$AI$1,0)))</f>
        <v>0</v>
      </c>
      <c r="R8" s="35">
        <f>'Total Fuel Prices'!R125*(1-INDEX(Tax_share,MATCH('Total Fuel Prices'!$A$117,tax_fuel_labels,0),MATCH(R$1,'Tax_Share of Price'!$B$1:$AI$1,0)))</f>
        <v>0</v>
      </c>
      <c r="S8" s="35">
        <f>'Total Fuel Prices'!S125*(1-INDEX(Tax_share,MATCH('Total Fuel Prices'!$A$117,tax_fuel_labels,0),MATCH(S$1,'Tax_Share of Price'!$B$1:$AI$1,0)))</f>
        <v>0</v>
      </c>
      <c r="T8" s="35">
        <f>'Total Fuel Prices'!T125*(1-INDEX(Tax_share,MATCH('Total Fuel Prices'!$A$117,tax_fuel_labels,0),MATCH(T$1,'Tax_Share of Price'!$B$1:$AI$1,0)))</f>
        <v>0</v>
      </c>
      <c r="U8" s="35">
        <f>'Total Fuel Prices'!U125*(1-INDEX(Tax_share,MATCH('Total Fuel Prices'!$A$117,tax_fuel_labels,0),MATCH(U$1,'Tax_Share of Price'!$B$1:$AI$1,0)))</f>
        <v>0</v>
      </c>
      <c r="V8" s="35">
        <f>'Total Fuel Prices'!V125*(1-INDEX(Tax_share,MATCH('Total Fuel Prices'!$A$117,tax_fuel_labels,0),MATCH(V$1,'Tax_Share of Price'!$B$1:$AI$1,0)))</f>
        <v>0</v>
      </c>
      <c r="W8" s="35">
        <f>'Total Fuel Prices'!W125*(1-INDEX(Tax_share,MATCH('Total Fuel Prices'!$A$117,tax_fuel_labels,0),MATCH(W$1,'Tax_Share of Price'!$B$1:$AI$1,0)))</f>
        <v>0</v>
      </c>
      <c r="X8" s="35">
        <f>'Total Fuel Prices'!X125*(1-INDEX(Tax_share,MATCH('Total Fuel Prices'!$A$117,tax_fuel_labels,0),MATCH(X$1,'Tax_Share of Price'!$B$1:$AI$1,0)))</f>
        <v>0</v>
      </c>
      <c r="Y8" s="35">
        <f>'Total Fuel Prices'!Y125*(1-INDEX(Tax_share,MATCH('Total Fuel Prices'!$A$117,tax_fuel_labels,0),MATCH(Y$1,'Tax_Share of Price'!$B$1:$AI$1,0)))</f>
        <v>0</v>
      </c>
      <c r="Z8" s="35">
        <f>'Total Fuel Prices'!Z125*(1-INDEX(Tax_share,MATCH('Total Fuel Prices'!$A$117,tax_fuel_labels,0),MATCH(Z$1,'Tax_Share of Price'!$B$1:$AI$1,0)))</f>
        <v>0</v>
      </c>
      <c r="AA8" s="35">
        <f>'Total Fuel Prices'!AA125*(1-INDEX(Tax_share,MATCH('Total Fuel Prices'!$A$117,tax_fuel_labels,0),MATCH(AA$1,'Tax_Share of Price'!$B$1:$AI$1,0)))</f>
        <v>0</v>
      </c>
      <c r="AB8" s="35">
        <f>'Total Fuel Prices'!AB125*(1-INDEX(Tax_share,MATCH('Total Fuel Prices'!$A$117,tax_fuel_labels,0),MATCH(AB$1,'Tax_Share of Price'!$B$1:$AI$1,0)))</f>
        <v>0</v>
      </c>
      <c r="AC8" s="35">
        <f>'Total Fuel Prices'!AC125*(1-INDEX(Tax_share,MATCH('Total Fuel Prices'!$A$117,tax_fuel_labels,0),MATCH(AC$1,'Tax_Share of Price'!$B$1:$AI$1,0)))</f>
        <v>0</v>
      </c>
      <c r="AD8" s="35">
        <f>'Total Fuel Prices'!AD125*(1-INDEX(Tax_share,MATCH('Total Fuel Prices'!$A$117,tax_fuel_labels,0),MATCH(AD$1,'Tax_Share of Price'!$B$1:$AI$1,0)))</f>
        <v>0</v>
      </c>
      <c r="AE8" s="35">
        <f>'Total Fuel Prices'!AE125*(1-INDEX(Tax_share,MATCH('Total Fuel Prices'!$A$117,tax_fuel_labels,0),MATCH(AE$1,'Tax_Share of Price'!$B$1:$AI$1,0)))</f>
        <v>0</v>
      </c>
      <c r="AF8" s="35">
        <f>'Total Fuel Prices'!AF125*(1-INDEX(Tax_share,MATCH('Total Fuel Prices'!$A$117,tax_fuel_labels,0),MATCH(AF$1,'Tax_Share of Price'!$B$1:$AI$1,0)))</f>
        <v>0</v>
      </c>
      <c r="AG8" s="35">
        <f>'Total Fuel Prices'!AG125*(1-INDEX(Tax_share,MATCH('Total Fuel Prices'!$A$117,tax_fuel_labels,0),MATCH(AG$1,'Tax_Share of Price'!$B$1:$AI$1,0)))</f>
        <v>0</v>
      </c>
      <c r="AH8" s="35">
        <f>'Total Fuel Prices'!AH125*(1-INDEX(Tax_share,MATCH('Total Fuel Prices'!$A$117,tax_fuel_labels,0),MATCH(AH$1,'Tax_Share of Price'!$B$1:$AI$1,0)))</f>
        <v>0</v>
      </c>
      <c r="AI8" s="35">
        <f>'Total Fuel Prices'!AI125*(1-INDEX(Tax_share,MATCH('Total Fuel Prices'!$A$117,tax_fuel_labels,0),MATCH(AI$1,'Tax_Share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Prices'!B126*(1-INDEX(Tax_share,MATCH('Total Fuel Prices'!$A$117,tax_fuel_labels,0),MATCH(B$1,'Tax_Share of Price'!$B$1:$AI$1,0)))</f>
        <v>2.4943594849428614E-5</v>
      </c>
      <c r="C9" s="35">
        <f>'Total Fuel Prices'!C126*(1-INDEX(Tax_share,MATCH('Total Fuel Prices'!$A$117,tax_fuel_labels,0),MATCH(C$1,'Tax_Share of Price'!$B$1:$AI$1,0)))</f>
        <v>2.4943594849428614E-5</v>
      </c>
      <c r="D9" s="35">
        <f>'Total Fuel Prices'!D126*(1-INDEX(Tax_share,MATCH('Total Fuel Prices'!$A$117,tax_fuel_labels,0),MATCH(D$1,'Tax_Share of Price'!$B$1:$AI$1,0)))</f>
        <v>2.5634520716149872E-5</v>
      </c>
      <c r="E9" s="35">
        <f>'Total Fuel Prices'!E126*(1-INDEX(Tax_share,MATCH('Total Fuel Prices'!$A$117,tax_fuel_labels,0),MATCH(E$1,'Tax_Share of Price'!$B$1:$AI$1,0)))</f>
        <v>2.4943594849428614E-5</v>
      </c>
      <c r="F9" s="35">
        <f>'Total Fuel Prices'!F126*(1-INDEX(Tax_share,MATCH('Total Fuel Prices'!$A$117,tax_fuel_labels,0),MATCH(F$1,'Tax_Share of Price'!$B$1:$AI$1,0)))</f>
        <v>2.4217537158975763E-5</v>
      </c>
      <c r="G9" s="35">
        <f>'Total Fuel Prices'!G126*(1-INDEX(Tax_share,MATCH('Total Fuel Prices'!$A$117,tax_fuel_labels,0),MATCH(G$1,'Tax_Share of Price'!$B$1:$AI$1,0)))</f>
        <v>2.3760823450465092E-5</v>
      </c>
      <c r="H9" s="35">
        <f>'Total Fuel Prices'!H126*(1-INDEX(Tax_share,MATCH('Total Fuel Prices'!$A$117,tax_fuel_labels,0),MATCH(H$1,'Tax_Share of Price'!$B$1:$AI$1,0)))</f>
        <v>2.3093318799564893E-5</v>
      </c>
      <c r="I9" s="35">
        <f>'Total Fuel Prices'!I126*(1-INDEX(Tax_share,MATCH('Total Fuel Prices'!$A$117,tax_fuel_labels,0),MATCH(I$1,'Tax_Share of Price'!$B$1:$AI$1,0)))</f>
        <v>2.2742000562249002E-5</v>
      </c>
      <c r="J9" s="35">
        <f>'Total Fuel Prices'!J126*(1-INDEX(Tax_share,MATCH('Total Fuel Prices'!$A$117,tax_fuel_labels,0),MATCH(J$1,'Tax_Share of Price'!$B$1:$AI$1,0)))</f>
        <v>2.2074495911348796E-5</v>
      </c>
      <c r="K9" s="35">
        <f>'Total Fuel Prices'!K126*(1-INDEX(Tax_share,MATCH('Total Fuel Prices'!$A$117,tax_fuel_labels,0),MATCH(K$1,'Tax_Share of Price'!$B$1:$AI$1,0)))</f>
        <v>2.2542920227769991E-5</v>
      </c>
      <c r="L9" s="35">
        <f>'Total Fuel Prices'!L126*(1-INDEX(Tax_share,MATCH('Total Fuel Prices'!$A$117,tax_fuel_labels,0),MATCH(L$1,'Tax_Share of Price'!$B$1:$AI$1,0)))</f>
        <v>2.2601473267322639E-5</v>
      </c>
      <c r="M9" s="35">
        <f>'Total Fuel Prices'!M126*(1-INDEX(Tax_share,MATCH('Total Fuel Prices'!$A$117,tax_fuel_labels,0),MATCH(M$1,'Tax_Share of Price'!$B$1:$AI$1,0)))</f>
        <v>2.3011344544191182E-5</v>
      </c>
      <c r="N9" s="35">
        <f>'Total Fuel Prices'!N126*(1-INDEX(Tax_share,MATCH('Total Fuel Prices'!$A$117,tax_fuel_labels,0),MATCH(N$1,'Tax_Share of Price'!$B$1:$AI$1,0)))</f>
        <v>2.3257267310312311E-5</v>
      </c>
      <c r="O9" s="35">
        <f>'Total Fuel Prices'!O126*(1-INDEX(Tax_share,MATCH('Total Fuel Prices'!$A$117,tax_fuel_labels,0),MATCH(O$1,'Tax_Share of Price'!$B$1:$AI$1,0)))</f>
        <v>2.3409505213149201E-5</v>
      </c>
      <c r="P9" s="35">
        <f>'Total Fuel Prices'!P126*(1-INDEX(Tax_share,MATCH('Total Fuel Prices'!$A$117,tax_fuel_labels,0),MATCH(P$1,'Tax_Share of Price'!$B$1:$AI$1,0)))</f>
        <v>2.3725691626733506E-5</v>
      </c>
      <c r="Q9" s="35">
        <f>'Total Fuel Prices'!Q126*(1-INDEX(Tax_share,MATCH('Total Fuel Prices'!$A$117,tax_fuel_labels,0),MATCH(Q$1,'Tax_Share of Price'!$B$1:$AI$1,0)))</f>
        <v>2.3936482569123044E-5</v>
      </c>
      <c r="R9" s="35">
        <f>'Total Fuel Prices'!R126*(1-INDEX(Tax_share,MATCH('Total Fuel Prices'!$A$117,tax_fuel_labels,0),MATCH(R$1,'Tax_Share of Price'!$B$1:$AI$1,0)))</f>
        <v>2.4358064453902118E-5</v>
      </c>
      <c r="S9" s="35">
        <f>'Total Fuel Prices'!S126*(1-INDEX(Tax_share,MATCH('Total Fuel Prices'!$A$117,tax_fuel_labels,0),MATCH(S$1,'Tax_Share of Price'!$B$1:$AI$1,0)))</f>
        <v>2.460398722002325E-5</v>
      </c>
      <c r="T9" s="35">
        <f>'Total Fuel Prices'!T126*(1-INDEX(Tax_share,MATCH('Total Fuel Prices'!$A$117,tax_fuel_labels,0),MATCH(T$1,'Tax_Share of Price'!$B$1:$AI$1,0)))</f>
        <v>2.4873331201965431E-5</v>
      </c>
      <c r="U9" s="35">
        <f>'Total Fuel Prices'!U126*(1-INDEX(Tax_share,MATCH('Total Fuel Prices'!$A$117,tax_fuel_labels,0),MATCH(U$1,'Tax_Share of Price'!$B$1:$AI$1,0)))</f>
        <v>2.5177807007639208E-5</v>
      </c>
      <c r="V9" s="35">
        <f>'Total Fuel Prices'!V126*(1-INDEX(Tax_share,MATCH('Total Fuel Prices'!$A$117,tax_fuel_labels,0),MATCH(V$1,'Tax_Share of Price'!$B$1:$AI$1,0)))</f>
        <v>2.5353466126297153E-5</v>
      </c>
      <c r="W9" s="35">
        <f>'Total Fuel Prices'!W126*(1-INDEX(Tax_share,MATCH('Total Fuel Prices'!$A$117,tax_fuel_labels,0),MATCH(W$1,'Tax_Share of Price'!$B$1:$AI$1,0)))</f>
        <v>2.5611099500328816E-5</v>
      </c>
      <c r="X9" s="35">
        <f>'Total Fuel Prices'!X126*(1-INDEX(Tax_share,MATCH('Total Fuel Prices'!$A$117,tax_fuel_labels,0),MATCH(X$1,'Tax_Share of Price'!$B$1:$AI$1,0)))</f>
        <v>2.5880443482271004E-5</v>
      </c>
      <c r="Y9" s="35">
        <f>'Total Fuel Prices'!Y126*(1-INDEX(Tax_share,MATCH('Total Fuel Prices'!$A$117,tax_fuel_labels,0),MATCH(Y$1,'Tax_Share of Price'!$B$1:$AI$1,0)))</f>
        <v>2.5903864698092062E-5</v>
      </c>
      <c r="Z9" s="35">
        <f>'Total Fuel Prices'!Z126*(1-INDEX(Tax_share,MATCH('Total Fuel Prices'!$A$117,tax_fuel_labels,0),MATCH(Z$1,'Tax_Share of Price'!$B$1:$AI$1,0)))</f>
        <v>2.613807685630266E-5</v>
      </c>
      <c r="AA9" s="35">
        <f>'Total Fuel Prices'!AA126*(1-INDEX(Tax_share,MATCH('Total Fuel Prices'!$A$117,tax_fuel_labels,0),MATCH(AA$1,'Tax_Share of Price'!$B$1:$AI$1,0)))</f>
        <v>2.6571369348992265E-5</v>
      </c>
      <c r="AB9" s="35">
        <f>'Total Fuel Prices'!AB126*(1-INDEX(Tax_share,MATCH('Total Fuel Prices'!$A$117,tax_fuel_labels,0),MATCH(AB$1,'Tax_Share of Price'!$B$1:$AI$1,0)))</f>
        <v>2.67821602913818E-5</v>
      </c>
      <c r="AC9" s="35">
        <f>'Total Fuel Prices'!AC126*(1-INDEX(Tax_share,MATCH('Total Fuel Prices'!$A$117,tax_fuel_labels,0),MATCH(AC$1,'Tax_Share of Price'!$B$1:$AI$1,0)))</f>
        <v>2.7016372449592394E-5</v>
      </c>
      <c r="AD9" s="35">
        <f>'Total Fuel Prices'!AD126*(1-INDEX(Tax_share,MATCH('Total Fuel Prices'!$A$117,tax_fuel_labels,0),MATCH(AD$1,'Tax_Share of Price'!$B$1:$AI$1,0)))</f>
        <v>2.7461375550192534E-5</v>
      </c>
      <c r="AE9" s="35">
        <f>'Total Fuel Prices'!AE126*(1-INDEX(Tax_share,MATCH('Total Fuel Prices'!$A$117,tax_fuel_labels,0),MATCH(AE$1,'Tax_Share of Price'!$B$1:$AI$1,0)))</f>
        <v>2.7508217981834648E-5</v>
      </c>
      <c r="AF9" s="35">
        <f>'Total Fuel Prices'!AF126*(1-INDEX(Tax_share,MATCH('Total Fuel Prices'!$A$117,tax_fuel_labels,0),MATCH(AF$1,'Tax_Share of Price'!$B$1:$AI$1,0)))</f>
        <v>2.7836115003329487E-5</v>
      </c>
      <c r="AG9" s="35">
        <f>'Total Fuel Prices'!AG126*(1-INDEX(Tax_share,MATCH('Total Fuel Prices'!$A$117,tax_fuel_labels,0),MATCH(AG$1,'Tax_Share of Price'!$B$1:$AI$1,0)))</f>
        <v>2.8128880201092736E-5</v>
      </c>
      <c r="AH9" s="35">
        <f>'Total Fuel Prices'!AH126*(1-INDEX(Tax_share,MATCH('Total Fuel Prices'!$A$117,tax_fuel_labels,0),MATCH(AH$1,'Tax_Share of Price'!$B$1:$AI$1,0)))</f>
        <v>2.8351381751392803E-5</v>
      </c>
      <c r="AI9" s="35">
        <f>'Total Fuel Prices'!AI126*(1-INDEX(Tax_share,MATCH('Total Fuel Prices'!$A$117,tax_fuel_labels,0),MATCH(AI$1,'Tax_Share of Price'!$B$1:$AI$1,0)))</f>
        <v>2.8538751477961283E-5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4.398437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Prices'!B129*(1-INDEX(Tax_share,MATCH('Total Fuel Prices'!$A$127,tax_fuel_labels,0),MATCH(B$1,'Tax_Share of Price'!$B$1:$AI$1,0)))</f>
        <v>2.2831411845258111E-5</v>
      </c>
      <c r="C2" s="35">
        <f>'Total Fuel Prices'!C129*(1-INDEX(Tax_share,MATCH('Total Fuel Prices'!$A$127,tax_fuel_labels,0),MATCH(C$1,'Tax_Share of Price'!$B$1:$AI$1,0)))</f>
        <v>2.2831411845258111E-5</v>
      </c>
      <c r="D2" s="35">
        <f>'Total Fuel Prices'!D129*(1-INDEX(Tax_share,MATCH('Total Fuel Prices'!$A$127,tax_fuel_labels,0),MATCH(D$1,'Tax_Share of Price'!$B$1:$AI$1,0)))</f>
        <v>2.3655225674726187E-5</v>
      </c>
      <c r="E2" s="35">
        <f>'Total Fuel Prices'!E129*(1-INDEX(Tax_share,MATCH('Total Fuel Prices'!$A$127,tax_fuel_labels,0),MATCH(E$1,'Tax_Share of Price'!$B$1:$AI$1,0)))</f>
        <v>2.2831411845258111E-5</v>
      </c>
      <c r="F2" s="35">
        <f>'Total Fuel Prices'!F129*(1-INDEX(Tax_share,MATCH('Total Fuel Prices'!$A$127,tax_fuel_labels,0),MATCH(F$1,'Tax_Share of Price'!$B$1:$AI$1,0)))</f>
        <v>2.295979841608431E-5</v>
      </c>
      <c r="G2" s="35">
        <f>'Total Fuel Prices'!G129*(1-INDEX(Tax_share,MATCH('Total Fuel Prices'!$A$127,tax_fuel_labels,0),MATCH(G$1,'Tax_Share of Price'!$B$1:$AI$1,0)))</f>
        <v>2.3312861485856335E-5</v>
      </c>
      <c r="H2" s="35">
        <f>'Total Fuel Prices'!H129*(1-INDEX(Tax_share,MATCH('Total Fuel Prices'!$A$127,tax_fuel_labels,0),MATCH(H$1,'Tax_Share of Price'!$B$1:$AI$1,0)))</f>
        <v>2.3451946937584717E-5</v>
      </c>
      <c r="I2" s="35">
        <f>'Total Fuel Prices'!I129*(1-INDEX(Tax_share,MATCH('Total Fuel Prices'!$A$127,tax_fuel_labels,0),MATCH(I$1,'Tax_Share of Price'!$B$1:$AI$1,0)))</f>
        <v>2.3869203292769843E-5</v>
      </c>
      <c r="J2" s="35">
        <f>'Total Fuel Prices'!J129*(1-INDEX(Tax_share,MATCH('Total Fuel Prices'!$A$127,tax_fuel_labels,0),MATCH(J$1,'Tax_Share of Price'!$B$1:$AI$1,0)))</f>
        <v>2.4018987625400403E-5</v>
      </c>
      <c r="K2" s="35">
        <f>'Total Fuel Prices'!K129*(1-INDEX(Tax_share,MATCH('Total Fuel Prices'!$A$127,tax_fuel_labels,0),MATCH(K$1,'Tax_Share of Price'!$B$1:$AI$1,0)))</f>
        <v>2.4457641742389904E-5</v>
      </c>
      <c r="L2" s="35">
        <f>'Total Fuel Prices'!L129*(1-INDEX(Tax_share,MATCH('Total Fuel Prices'!$A$127,tax_fuel_labels,0),MATCH(L$1,'Tax_Share of Price'!$B$1:$AI$1,0)))</f>
        <v>2.4511136146900814E-5</v>
      </c>
      <c r="M2" s="35">
        <f>'Total Fuel Prices'!M129*(1-INDEX(Tax_share,MATCH('Total Fuel Prices'!$A$127,tax_fuel_labels,0),MATCH(M$1,'Tax_Share of Price'!$B$1:$AI$1,0)))</f>
        <v>2.4896295859379395E-5</v>
      </c>
      <c r="N2" s="35">
        <f>'Total Fuel Prices'!N129*(1-INDEX(Tax_share,MATCH('Total Fuel Prices'!$A$127,tax_fuel_labels,0),MATCH(N$1,'Tax_Share of Price'!$B$1:$AI$1,0)))</f>
        <v>2.5120972358325236E-5</v>
      </c>
      <c r="O2" s="35">
        <f>'Total Fuel Prices'!O129*(1-INDEX(Tax_share,MATCH('Total Fuel Prices'!$A$127,tax_fuel_labels,0),MATCH(O$1,'Tax_Share of Price'!$B$1:$AI$1,0)))</f>
        <v>2.5645217522532189E-5</v>
      </c>
      <c r="P2" s="35">
        <f>'Total Fuel Prices'!P129*(1-INDEX(Tax_share,MATCH('Total Fuel Prices'!$A$127,tax_fuel_labels,0),MATCH(P$1,'Tax_Share of Price'!$B$1:$AI$1,0)))</f>
        <v>2.5934087306891127E-5</v>
      </c>
      <c r="Q2" s="35">
        <f>'Total Fuel Prices'!Q129*(1-INDEX(Tax_share,MATCH('Total Fuel Prices'!$A$127,tax_fuel_labels,0),MATCH(Q$1,'Tax_Share of Price'!$B$1:$AI$1,0)))</f>
        <v>2.6126667163130422E-5</v>
      </c>
      <c r="R2" s="35">
        <f>'Total Fuel Prices'!R129*(1-INDEX(Tax_share,MATCH('Total Fuel Prices'!$A$127,tax_fuel_labels,0),MATCH(R$1,'Tax_Share of Price'!$B$1:$AI$1,0)))</f>
        <v>2.6543923518315545E-5</v>
      </c>
      <c r="S2" s="35">
        <f>'Total Fuel Prices'!S129*(1-INDEX(Tax_share,MATCH('Total Fuel Prices'!$A$127,tax_fuel_labels,0),MATCH(S$1,'Tax_Share of Price'!$B$1:$AI$1,0)))</f>
        <v>2.6757901136359205E-5</v>
      </c>
      <c r="T2" s="35">
        <f>'Total Fuel Prices'!T129*(1-INDEX(Tax_share,MATCH('Total Fuel Prices'!$A$127,tax_fuel_labels,0),MATCH(T$1,'Tax_Share of Price'!$B$1:$AI$1,0)))</f>
        <v>2.6993276516207224E-5</v>
      </c>
      <c r="U2" s="35">
        <f>'Total Fuel Prices'!U129*(1-INDEX(Tax_share,MATCH('Total Fuel Prices'!$A$127,tax_fuel_labels,0),MATCH(U$1,'Tax_Share of Price'!$B$1:$AI$1,0)))</f>
        <v>2.7271447419663974E-5</v>
      </c>
      <c r="V2" s="35">
        <f>'Total Fuel Prices'!V129*(1-INDEX(Tax_share,MATCH('Total Fuel Prices'!$A$127,tax_fuel_labels,0),MATCH(V$1,'Tax_Share of Price'!$B$1:$AI$1,0)))</f>
        <v>2.7453328395001086E-5</v>
      </c>
      <c r="W2" s="35">
        <f>'Total Fuel Prices'!W129*(1-INDEX(Tax_share,MATCH('Total Fuel Prices'!$A$127,tax_fuel_labels,0),MATCH(W$1,'Tax_Share of Price'!$B$1:$AI$1,0)))</f>
        <v>2.7688703774849111E-5</v>
      </c>
      <c r="X2" s="35">
        <f>'Total Fuel Prices'!X129*(1-INDEX(Tax_share,MATCH('Total Fuel Prices'!$A$127,tax_fuel_labels,0),MATCH(X$1,'Tax_Share of Price'!$B$1:$AI$1,0)))</f>
        <v>2.7924079154697136E-5</v>
      </c>
      <c r="Y2" s="35">
        <f>'Total Fuel Prices'!Y129*(1-INDEX(Tax_share,MATCH('Total Fuel Prices'!$A$127,tax_fuel_labels,0),MATCH(Y$1,'Tax_Share of Price'!$B$1:$AI$1,0)))</f>
        <v>2.7924079154697136E-5</v>
      </c>
      <c r="Z2" s="35">
        <f>'Total Fuel Prices'!Z129*(1-INDEX(Tax_share,MATCH('Total Fuel Prices'!$A$127,tax_fuel_labels,0),MATCH(Z$1,'Tax_Share of Price'!$B$1:$AI$1,0)))</f>
        <v>2.8105960130034234E-5</v>
      </c>
      <c r="AA2" s="35">
        <f>'Total Fuel Prices'!AA129*(1-INDEX(Tax_share,MATCH('Total Fuel Prices'!$A$127,tax_fuel_labels,0),MATCH(AA$1,'Tax_Share of Price'!$B$1:$AI$1,0)))</f>
        <v>2.8523216485219367E-5</v>
      </c>
      <c r="AB2" s="35">
        <f>'Total Fuel Prices'!AB129*(1-INDEX(Tax_share,MATCH('Total Fuel Prices'!$A$127,tax_fuel_labels,0),MATCH(AB$1,'Tax_Share of Price'!$B$1:$AI$1,0)))</f>
        <v>2.8694398579654297E-5</v>
      </c>
      <c r="AC2" s="35">
        <f>'Total Fuel Prices'!AC129*(1-INDEX(Tax_share,MATCH('Total Fuel Prices'!$A$127,tax_fuel_labels,0),MATCH(AC$1,'Tax_Share of Price'!$B$1:$AI$1,0)))</f>
        <v>2.8919075078600132E-5</v>
      </c>
      <c r="AD2" s="35">
        <f>'Total Fuel Prices'!AD129*(1-INDEX(Tax_share,MATCH('Total Fuel Prices'!$A$127,tax_fuel_labels,0),MATCH(AD$1,'Tax_Share of Price'!$B$1:$AI$1,0)))</f>
        <v>2.9314933671980893E-5</v>
      </c>
      <c r="AE2" s="35">
        <f>'Total Fuel Prices'!AE129*(1-INDEX(Tax_share,MATCH('Total Fuel Prices'!$A$127,tax_fuel_labels,0),MATCH(AE$1,'Tax_Share of Price'!$B$1:$AI$1,0)))</f>
        <v>2.9325632552883074E-5</v>
      </c>
      <c r="AF2" s="35">
        <f>'Total Fuel Prices'!AF129*(1-INDEX(Tax_share,MATCH('Total Fuel Prices'!$A$127,tax_fuel_labels,0),MATCH(AF$1,'Tax_Share of Price'!$B$1:$AI$1,0)))</f>
        <v>2.9603803456339835E-5</v>
      </c>
      <c r="AG2" s="35">
        <f>'Total Fuel Prices'!AG129*(1-INDEX(Tax_share,MATCH('Total Fuel Prices'!$A$127,tax_fuel_labels,0),MATCH(AG$1,'Tax_Share of Price'!$B$1:$AI$1,0)))</f>
        <v>2.9860576597992218E-5</v>
      </c>
      <c r="AH2" s="35">
        <f>'Total Fuel Prices'!AH129*(1-INDEX(Tax_share,MATCH('Total Fuel Prices'!$A$127,tax_fuel_labels,0),MATCH(AH$1,'Tax_Share of Price'!$B$1:$AI$1,0)))</f>
        <v>3.0042457573329326E-5</v>
      </c>
      <c r="AI2" s="35">
        <f>'Total Fuel Prices'!AI129*(1-INDEX(Tax_share,MATCH('Total Fuel Prices'!$A$127,tax_fuel_labels,0),MATCH(AI$1,'Tax_Share of Price'!$B$1:$AI$1,0)))</f>
        <v>3.0202940786862066E-5</v>
      </c>
      <c r="AJ2" s="4"/>
      <c r="AK2" s="4"/>
    </row>
    <row r="3" spans="1:37" x14ac:dyDescent="0.45">
      <c r="A3" s="2" t="s">
        <v>271</v>
      </c>
      <c r="B3" s="35">
        <f>'Total Fuel Prices'!B130*(1-INDEX(Tax_share,MATCH('Total Fuel Prices'!$A$127,tax_fuel_labels,0),MATCH(B$1,'Tax_Share of Price'!$B$1:$AI$1,0)))</f>
        <v>0</v>
      </c>
      <c r="C3" s="35">
        <f>'Total Fuel Prices'!C130*(1-INDEX(Tax_share,MATCH('Total Fuel Prices'!$A$127,tax_fuel_labels,0),MATCH(C$1,'Tax_Share of Price'!$B$1:$AI$1,0)))</f>
        <v>0</v>
      </c>
      <c r="D3" s="35">
        <f>'Total Fuel Prices'!D130*(1-INDEX(Tax_share,MATCH('Total Fuel Prices'!$A$127,tax_fuel_labels,0),MATCH(D$1,'Tax_Share of Price'!$B$1:$AI$1,0)))</f>
        <v>0</v>
      </c>
      <c r="E3" s="35">
        <f>'Total Fuel Prices'!E130*(1-INDEX(Tax_share,MATCH('Total Fuel Prices'!$A$127,tax_fuel_labels,0),MATCH(E$1,'Tax_Share of Price'!$B$1:$AI$1,0)))</f>
        <v>0</v>
      </c>
      <c r="F3" s="35">
        <f>'Total Fuel Prices'!F130*(1-INDEX(Tax_share,MATCH('Total Fuel Prices'!$A$127,tax_fuel_labels,0),MATCH(F$1,'Tax_Share of Price'!$B$1:$AI$1,0)))</f>
        <v>0</v>
      </c>
      <c r="G3" s="35">
        <f>'Total Fuel Prices'!G130*(1-INDEX(Tax_share,MATCH('Total Fuel Prices'!$A$127,tax_fuel_labels,0),MATCH(G$1,'Tax_Share of Price'!$B$1:$AI$1,0)))</f>
        <v>0</v>
      </c>
      <c r="H3" s="35">
        <f>'Total Fuel Prices'!H130*(1-INDEX(Tax_share,MATCH('Total Fuel Prices'!$A$127,tax_fuel_labels,0),MATCH(H$1,'Tax_Share of Price'!$B$1:$AI$1,0)))</f>
        <v>0</v>
      </c>
      <c r="I3" s="35">
        <f>'Total Fuel Prices'!I130*(1-INDEX(Tax_share,MATCH('Total Fuel Prices'!$A$127,tax_fuel_labels,0),MATCH(I$1,'Tax_Share of Price'!$B$1:$AI$1,0)))</f>
        <v>0</v>
      </c>
      <c r="J3" s="35">
        <f>'Total Fuel Prices'!J130*(1-INDEX(Tax_share,MATCH('Total Fuel Prices'!$A$127,tax_fuel_labels,0),MATCH(J$1,'Tax_Share of Price'!$B$1:$AI$1,0)))</f>
        <v>0</v>
      </c>
      <c r="K3" s="35">
        <f>'Total Fuel Prices'!K130*(1-INDEX(Tax_share,MATCH('Total Fuel Prices'!$A$127,tax_fuel_labels,0),MATCH(K$1,'Tax_Share of Price'!$B$1:$AI$1,0)))</f>
        <v>0</v>
      </c>
      <c r="L3" s="35">
        <f>'Total Fuel Prices'!L130*(1-INDEX(Tax_share,MATCH('Total Fuel Prices'!$A$127,tax_fuel_labels,0),MATCH(L$1,'Tax_Share of Price'!$B$1:$AI$1,0)))</f>
        <v>0</v>
      </c>
      <c r="M3" s="35">
        <f>'Total Fuel Prices'!M130*(1-INDEX(Tax_share,MATCH('Total Fuel Prices'!$A$127,tax_fuel_labels,0),MATCH(M$1,'Tax_Share of Price'!$B$1:$AI$1,0)))</f>
        <v>0</v>
      </c>
      <c r="N3" s="35">
        <f>'Total Fuel Prices'!N130*(1-INDEX(Tax_share,MATCH('Total Fuel Prices'!$A$127,tax_fuel_labels,0),MATCH(N$1,'Tax_Share of Price'!$B$1:$AI$1,0)))</f>
        <v>0</v>
      </c>
      <c r="O3" s="35">
        <f>'Total Fuel Prices'!O130*(1-INDEX(Tax_share,MATCH('Total Fuel Prices'!$A$127,tax_fuel_labels,0),MATCH(O$1,'Tax_Share of Price'!$B$1:$AI$1,0)))</f>
        <v>0</v>
      </c>
      <c r="P3" s="35">
        <f>'Total Fuel Prices'!P130*(1-INDEX(Tax_share,MATCH('Total Fuel Prices'!$A$127,tax_fuel_labels,0),MATCH(P$1,'Tax_Share of Price'!$B$1:$AI$1,0)))</f>
        <v>0</v>
      </c>
      <c r="Q3" s="35">
        <f>'Total Fuel Prices'!Q130*(1-INDEX(Tax_share,MATCH('Total Fuel Prices'!$A$127,tax_fuel_labels,0),MATCH(Q$1,'Tax_Share of Price'!$B$1:$AI$1,0)))</f>
        <v>0</v>
      </c>
      <c r="R3" s="35">
        <f>'Total Fuel Prices'!R130*(1-INDEX(Tax_share,MATCH('Total Fuel Prices'!$A$127,tax_fuel_labels,0),MATCH(R$1,'Tax_Share of Price'!$B$1:$AI$1,0)))</f>
        <v>0</v>
      </c>
      <c r="S3" s="35">
        <f>'Total Fuel Prices'!S130*(1-INDEX(Tax_share,MATCH('Total Fuel Prices'!$A$127,tax_fuel_labels,0),MATCH(S$1,'Tax_Share of Price'!$B$1:$AI$1,0)))</f>
        <v>0</v>
      </c>
      <c r="T3" s="35">
        <f>'Total Fuel Prices'!T130*(1-INDEX(Tax_share,MATCH('Total Fuel Prices'!$A$127,tax_fuel_labels,0),MATCH(T$1,'Tax_Share of Price'!$B$1:$AI$1,0)))</f>
        <v>0</v>
      </c>
      <c r="U3" s="35">
        <f>'Total Fuel Prices'!U130*(1-INDEX(Tax_share,MATCH('Total Fuel Prices'!$A$127,tax_fuel_labels,0),MATCH(U$1,'Tax_Share of Price'!$B$1:$AI$1,0)))</f>
        <v>0</v>
      </c>
      <c r="V3" s="35">
        <f>'Total Fuel Prices'!V130*(1-INDEX(Tax_share,MATCH('Total Fuel Prices'!$A$127,tax_fuel_labels,0),MATCH(V$1,'Tax_Share of Price'!$B$1:$AI$1,0)))</f>
        <v>0</v>
      </c>
      <c r="W3" s="35">
        <f>'Total Fuel Prices'!W130*(1-INDEX(Tax_share,MATCH('Total Fuel Prices'!$A$127,tax_fuel_labels,0),MATCH(W$1,'Tax_Share of Price'!$B$1:$AI$1,0)))</f>
        <v>0</v>
      </c>
      <c r="X3" s="35">
        <f>'Total Fuel Prices'!X130*(1-INDEX(Tax_share,MATCH('Total Fuel Prices'!$A$127,tax_fuel_labels,0),MATCH(X$1,'Tax_Share of Price'!$B$1:$AI$1,0)))</f>
        <v>0</v>
      </c>
      <c r="Y3" s="35">
        <f>'Total Fuel Prices'!Y130*(1-INDEX(Tax_share,MATCH('Total Fuel Prices'!$A$127,tax_fuel_labels,0),MATCH(Y$1,'Tax_Share of Price'!$B$1:$AI$1,0)))</f>
        <v>0</v>
      </c>
      <c r="Z3" s="35">
        <f>'Total Fuel Prices'!Z130*(1-INDEX(Tax_share,MATCH('Total Fuel Prices'!$A$127,tax_fuel_labels,0),MATCH(Z$1,'Tax_Share of Price'!$B$1:$AI$1,0)))</f>
        <v>0</v>
      </c>
      <c r="AA3" s="35">
        <f>'Total Fuel Prices'!AA130*(1-INDEX(Tax_share,MATCH('Total Fuel Prices'!$A$127,tax_fuel_labels,0),MATCH(AA$1,'Tax_Share of Price'!$B$1:$AI$1,0)))</f>
        <v>0</v>
      </c>
      <c r="AB3" s="35">
        <f>'Total Fuel Prices'!AB130*(1-INDEX(Tax_share,MATCH('Total Fuel Prices'!$A$127,tax_fuel_labels,0),MATCH(AB$1,'Tax_Share of Price'!$B$1:$AI$1,0)))</f>
        <v>0</v>
      </c>
      <c r="AC3" s="35">
        <f>'Total Fuel Prices'!AC130*(1-INDEX(Tax_share,MATCH('Total Fuel Prices'!$A$127,tax_fuel_labels,0),MATCH(AC$1,'Tax_Share of Price'!$B$1:$AI$1,0)))</f>
        <v>0</v>
      </c>
      <c r="AD3" s="35">
        <f>'Total Fuel Prices'!AD130*(1-INDEX(Tax_share,MATCH('Total Fuel Prices'!$A$127,tax_fuel_labels,0),MATCH(AD$1,'Tax_Share of Price'!$B$1:$AI$1,0)))</f>
        <v>0</v>
      </c>
      <c r="AE3" s="35">
        <f>'Total Fuel Prices'!AE130*(1-INDEX(Tax_share,MATCH('Total Fuel Prices'!$A$127,tax_fuel_labels,0),MATCH(AE$1,'Tax_Share of Price'!$B$1:$AI$1,0)))</f>
        <v>0</v>
      </c>
      <c r="AF3" s="35">
        <f>'Total Fuel Prices'!AF130*(1-INDEX(Tax_share,MATCH('Total Fuel Prices'!$A$127,tax_fuel_labels,0),MATCH(AF$1,'Tax_Share of Price'!$B$1:$AI$1,0)))</f>
        <v>0</v>
      </c>
      <c r="AG3" s="35">
        <f>'Total Fuel Prices'!AG130*(1-INDEX(Tax_share,MATCH('Total Fuel Prices'!$A$127,tax_fuel_labels,0),MATCH(AG$1,'Tax_Share of Price'!$B$1:$AI$1,0)))</f>
        <v>0</v>
      </c>
      <c r="AH3" s="35">
        <f>'Total Fuel Prices'!AH130*(1-INDEX(Tax_share,MATCH('Total Fuel Prices'!$A$127,tax_fuel_labels,0),MATCH(AH$1,'Tax_Share of Price'!$B$1:$AI$1,0)))</f>
        <v>0</v>
      </c>
      <c r="AI3" s="35">
        <f>'Total Fuel Prices'!AI130*(1-INDEX(Tax_share,MATCH('Total Fuel Prices'!$A$127,tax_fuel_labels,0),MATCH(AI$1,'Tax_Share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Prices'!B131*(1-INDEX(Tax_share,MATCH('Total Fuel Prices'!$A$127,tax_fuel_labels,0),MATCH(B$1,'Tax_Share of Price'!$B$1:$AI$1,0)))</f>
        <v>7.1029449470965481E-6</v>
      </c>
      <c r="C4" s="35">
        <f>'Total Fuel Prices'!C131*(1-INDEX(Tax_share,MATCH('Total Fuel Prices'!$A$127,tax_fuel_labels,0),MATCH(C$1,'Tax_Share of Price'!$B$1:$AI$1,0)))</f>
        <v>7.1029449470965481E-6</v>
      </c>
      <c r="D4" s="35">
        <f>'Total Fuel Prices'!D131*(1-INDEX(Tax_share,MATCH('Total Fuel Prices'!$A$127,tax_fuel_labels,0),MATCH(D$1,'Tax_Share of Price'!$B$1:$AI$1,0)))</f>
        <v>7.2996931874151839E-6</v>
      </c>
      <c r="E4" s="35">
        <f>'Total Fuel Prices'!E131*(1-INDEX(Tax_share,MATCH('Total Fuel Prices'!$A$127,tax_fuel_labels,0),MATCH(E$1,'Tax_Share of Price'!$B$1:$AI$1,0)))</f>
        <v>7.1029449470965481E-6</v>
      </c>
      <c r="F4" s="35">
        <f>'Total Fuel Prices'!F131*(1-INDEX(Tax_share,MATCH('Total Fuel Prices'!$A$127,tax_fuel_labels,0),MATCH(F$1,'Tax_Share of Price'!$B$1:$AI$1,0)))</f>
        <v>7.2129905730374802E-6</v>
      </c>
      <c r="G4" s="35">
        <f>'Total Fuel Prices'!G131*(1-INDEX(Tax_share,MATCH('Total Fuel Prices'!$A$127,tax_fuel_labels,0),MATCH(G$1,'Tax_Share of Price'!$B$1:$AI$1,0)))</f>
        <v>7.4064040974185138E-6</v>
      </c>
      <c r="H4" s="35">
        <f>'Total Fuel Prices'!H131*(1-INDEX(Tax_share,MATCH('Total Fuel Prices'!$A$127,tax_fuel_labels,0),MATCH(H$1,'Tax_Share of Price'!$B$1:$AI$1,0)))</f>
        <v>7.5397927349226733E-6</v>
      </c>
      <c r="I4" s="35">
        <f>'Total Fuel Prices'!I131*(1-INDEX(Tax_share,MATCH('Total Fuel Prices'!$A$127,tax_fuel_labels,0),MATCH(I$1,'Tax_Share of Price'!$B$1:$AI$1,0)))</f>
        <v>7.7598839868045392E-6</v>
      </c>
      <c r="J4" s="35">
        <f>'Total Fuel Prices'!J131*(1-INDEX(Tax_share,MATCH('Total Fuel Prices'!$A$127,tax_fuel_labels,0),MATCH(J$1,'Tax_Share of Price'!$B$1:$AI$1,0)))</f>
        <v>7.9066114880591153E-6</v>
      </c>
      <c r="K4" s="35">
        <f>'Total Fuel Prices'!K131*(1-INDEX(Tax_share,MATCH('Total Fuel Prices'!$A$127,tax_fuel_labels,0),MATCH(K$1,'Tax_Share of Price'!$B$1:$AI$1,0)))</f>
        <v>8.02666126181286E-6</v>
      </c>
      <c r="L4" s="35">
        <f>'Total Fuel Prices'!L131*(1-INDEX(Tax_share,MATCH('Total Fuel Prices'!$A$127,tax_fuel_labels,0),MATCH(L$1,'Tax_Share of Price'!$B$1:$AI$1,0)))</f>
        <v>8.0366654096256734E-6</v>
      </c>
      <c r="M4" s="35">
        <f>'Total Fuel Prices'!M131*(1-INDEX(Tax_share,MATCH('Total Fuel Prices'!$A$127,tax_fuel_labels,0),MATCH(M$1,'Tax_Share of Price'!$B$1:$AI$1,0)))</f>
        <v>8.1500457515042086E-6</v>
      </c>
      <c r="N4" s="35">
        <f>'Total Fuel Prices'!N131*(1-INDEX(Tax_share,MATCH('Total Fuel Prices'!$A$127,tax_fuel_labels,0),MATCH(N$1,'Tax_Share of Price'!$B$1:$AI$1,0)))</f>
        <v>8.2167400702562905E-6</v>
      </c>
      <c r="O4" s="35">
        <f>'Total Fuel Prices'!O131*(1-INDEX(Tax_share,MATCH('Total Fuel Prices'!$A$127,tax_fuel_labels,0),MATCH(O$1,'Tax_Share of Price'!$B$1:$AI$1,0)))</f>
        <v>8.2567566615075376E-6</v>
      </c>
      <c r="P4" s="35">
        <f>'Total Fuel Prices'!P131*(1-INDEX(Tax_share,MATCH('Total Fuel Prices'!$A$127,tax_fuel_labels,0),MATCH(P$1,'Tax_Share of Price'!$B$1:$AI$1,0)))</f>
        <v>8.3467939918228453E-6</v>
      </c>
      <c r="Q4" s="35">
        <f>'Total Fuel Prices'!Q131*(1-INDEX(Tax_share,MATCH('Total Fuel Prices'!$A$127,tax_fuel_labels,0),MATCH(Q$1,'Tax_Share of Price'!$B$1:$AI$1,0)))</f>
        <v>8.4034841627621137E-6</v>
      </c>
      <c r="R4" s="35">
        <f>'Total Fuel Prices'!R131*(1-INDEX(Tax_share,MATCH('Total Fuel Prices'!$A$127,tax_fuel_labels,0),MATCH(R$1,'Tax_Share of Price'!$B$1:$AI$1,0)))</f>
        <v>8.510195072765441E-6</v>
      </c>
      <c r="S4" s="35">
        <f>'Total Fuel Prices'!S131*(1-INDEX(Tax_share,MATCH('Total Fuel Prices'!$A$127,tax_fuel_labels,0),MATCH(S$1,'Tax_Share of Price'!$B$1:$AI$1,0)))</f>
        <v>8.5835588233927307E-6</v>
      </c>
      <c r="T4" s="35">
        <f>'Total Fuel Prices'!T131*(1-INDEX(Tax_share,MATCH('Total Fuel Prices'!$A$127,tax_fuel_labels,0),MATCH(T$1,'Tax_Share of Price'!$B$1:$AI$1,0)))</f>
        <v>8.6535878580824132E-6</v>
      </c>
      <c r="U4" s="35">
        <f>'Total Fuel Prices'!U131*(1-INDEX(Tax_share,MATCH('Total Fuel Prices'!$A$127,tax_fuel_labels,0),MATCH(U$1,'Tax_Share of Price'!$B$1:$AI$1,0)))</f>
        <v>8.7336210405849108E-6</v>
      </c>
      <c r="V4" s="35">
        <f>'Total Fuel Prices'!V131*(1-INDEX(Tax_share,MATCH('Total Fuel Prices'!$A$127,tax_fuel_labels,0),MATCH(V$1,'Tax_Share of Price'!$B$1:$AI$1,0)))</f>
        <v>8.7869764955865753E-6</v>
      </c>
      <c r="W4" s="35">
        <f>'Total Fuel Prices'!W131*(1-INDEX(Tax_share,MATCH('Total Fuel Prices'!$A$127,tax_fuel_labels,0),MATCH(W$1,'Tax_Share of Price'!$B$1:$AI$1,0)))</f>
        <v>8.8570055302762594E-6</v>
      </c>
      <c r="X4" s="35">
        <f>'Total Fuel Prices'!X131*(1-INDEX(Tax_share,MATCH('Total Fuel Prices'!$A$127,tax_fuel_labels,0),MATCH(X$1,'Tax_Share of Price'!$B$1:$AI$1,0)))</f>
        <v>8.9303692809035474E-6</v>
      </c>
      <c r="Y4" s="35">
        <f>'Total Fuel Prices'!Y131*(1-INDEX(Tax_share,MATCH('Total Fuel Prices'!$A$127,tax_fuel_labels,0),MATCH(Y$1,'Tax_Share of Price'!$B$1:$AI$1,0)))</f>
        <v>8.9337039968411497E-6</v>
      </c>
      <c r="Z4" s="35">
        <f>'Total Fuel Prices'!Z131*(1-INDEX(Tax_share,MATCH('Total Fuel Prices'!$A$127,tax_fuel_labels,0),MATCH(Z$1,'Tax_Share of Price'!$B$1:$AI$1,0)))</f>
        <v>8.9970635996556276E-6</v>
      </c>
      <c r="AA4" s="35">
        <f>'Total Fuel Prices'!AA131*(1-INDEX(Tax_share,MATCH('Total Fuel Prices'!$A$127,tax_fuel_labels,0),MATCH(AA$1,'Tax_Share of Price'!$B$1:$AI$1,0)))</f>
        <v>9.1204480893469763E-6</v>
      </c>
      <c r="AB4" s="35">
        <f>'Total Fuel Prices'!AB131*(1-INDEX(Tax_share,MATCH('Total Fuel Prices'!$A$127,tax_fuel_labels,0),MATCH(AB$1,'Tax_Share of Price'!$B$1:$AI$1,0)))</f>
        <v>9.1738035443486408E-6</v>
      </c>
      <c r="AC4" s="35">
        <f>'Total Fuel Prices'!AC131*(1-INDEX(Tax_share,MATCH('Total Fuel Prices'!$A$127,tax_fuel_labels,0),MATCH(AC$1,'Tax_Share of Price'!$B$1:$AI$1,0)))</f>
        <v>9.240497863100721E-6</v>
      </c>
      <c r="AD4" s="35">
        <f>'Total Fuel Prices'!AD131*(1-INDEX(Tax_share,MATCH('Total Fuel Prices'!$A$127,tax_fuel_labels,0),MATCH(AD$1,'Tax_Share of Price'!$B$1:$AI$1,0)))</f>
        <v>9.35721292091686E-6</v>
      </c>
      <c r="AE4" s="35">
        <f>'Total Fuel Prices'!AE131*(1-INDEX(Tax_share,MATCH('Total Fuel Prices'!$A$127,tax_fuel_labels,0),MATCH(AE$1,'Tax_Share of Price'!$B$1:$AI$1,0)))</f>
        <v>9.3738865006048814E-6</v>
      </c>
      <c r="AF4" s="35">
        <f>'Total Fuel Prices'!AF131*(1-INDEX(Tax_share,MATCH('Total Fuel Prices'!$A$127,tax_fuel_labels,0),MATCH(AF$1,'Tax_Share of Price'!$B$1:$AI$1,0)))</f>
        <v>9.4572543990449812E-6</v>
      </c>
      <c r="AG4" s="35">
        <f>'Total Fuel Prices'!AG131*(1-INDEX(Tax_share,MATCH('Total Fuel Prices'!$A$127,tax_fuel_labels,0),MATCH(AG$1,'Tax_Share of Price'!$B$1:$AI$1,0)))</f>
        <v>9.5472917293602889E-6</v>
      </c>
      <c r="AH4" s="35">
        <f>'Total Fuel Prices'!AH131*(1-INDEX(Tax_share,MATCH('Total Fuel Prices'!$A$127,tax_fuel_labels,0),MATCH(AH$1,'Tax_Share of Price'!$B$1:$AI$1,0)))</f>
        <v>9.6073166162371612E-6</v>
      </c>
      <c r="AI4" s="35">
        <f>'Total Fuel Prices'!AI131*(1-INDEX(Tax_share,MATCH('Total Fuel Prices'!$A$127,tax_fuel_labels,0),MATCH(AI$1,'Tax_Share of Price'!$B$1:$AI$1,0)))</f>
        <v>9.6506679234260156E-6</v>
      </c>
      <c r="AJ4" s="11"/>
      <c r="AK4" s="11"/>
    </row>
    <row r="5" spans="1:37" x14ac:dyDescent="0.45">
      <c r="A5" s="2" t="s">
        <v>273</v>
      </c>
      <c r="B5" s="35">
        <f>'Total Fuel Prices'!B132*(1-INDEX(Tax_share,MATCH('Total Fuel Prices'!$A$127,tax_fuel_labels,0),MATCH(B$1,'Tax_Share of Price'!$B$1:$AI$1,0)))</f>
        <v>7.1029449470965481E-6</v>
      </c>
      <c r="C5" s="35">
        <f>'Total Fuel Prices'!C132*(1-INDEX(Tax_share,MATCH('Total Fuel Prices'!$A$127,tax_fuel_labels,0),MATCH(C$1,'Tax_Share of Price'!$B$1:$AI$1,0)))</f>
        <v>7.1029449470965481E-6</v>
      </c>
      <c r="D5" s="35">
        <f>'Total Fuel Prices'!D132*(1-INDEX(Tax_share,MATCH('Total Fuel Prices'!$A$127,tax_fuel_labels,0),MATCH(D$1,'Tax_Share of Price'!$B$1:$AI$1,0)))</f>
        <v>7.2989569919415892E-6</v>
      </c>
      <c r="E5" s="35">
        <f>'Total Fuel Prices'!E132*(1-INDEX(Tax_share,MATCH('Total Fuel Prices'!$A$127,tax_fuel_labels,0),MATCH(E$1,'Tax_Share of Price'!$B$1:$AI$1,0)))</f>
        <v>7.1029449470965481E-6</v>
      </c>
      <c r="F5" s="35">
        <f>'Total Fuel Prices'!F132*(1-INDEX(Tax_share,MATCH('Total Fuel Prices'!$A$127,tax_fuel_labels,0),MATCH(F$1,'Tax_Share of Price'!$B$1:$AI$1,0)))</f>
        <v>6.8869994739621824E-6</v>
      </c>
      <c r="G5" s="35">
        <f>'Total Fuel Prices'!G132*(1-INDEX(Tax_share,MATCH('Total Fuel Prices'!$A$127,tax_fuel_labels,0),MATCH(G$1,'Tax_Share of Price'!$B$1:$AI$1,0)))</f>
        <v>6.7507877139851201E-6</v>
      </c>
      <c r="H5" s="35">
        <f>'Total Fuel Prices'!H132*(1-INDEX(Tax_share,MATCH('Total Fuel Prices'!$A$127,tax_fuel_labels,0),MATCH(H$1,'Tax_Share of Price'!$B$1:$AI$1,0)))</f>
        <v>6.5580979071882997E-6</v>
      </c>
      <c r="I5" s="35">
        <f>'Total Fuel Prices'!I132*(1-INDEX(Tax_share,MATCH('Total Fuel Prices'!$A$127,tax_fuel_labels,0),MATCH(I$1,'Tax_Share of Price'!$B$1:$AI$1,0)))</f>
        <v>6.4484640515970061E-6</v>
      </c>
      <c r="J5" s="35">
        <f>'Total Fuel Prices'!J132*(1-INDEX(Tax_share,MATCH('Total Fuel Prices'!$A$127,tax_fuel_labels,0),MATCH(J$1,'Tax_Share of Price'!$B$1:$AI$1,0)))</f>
        <v>6.2590964828484082E-6</v>
      </c>
      <c r="K5" s="35">
        <f>'Total Fuel Prices'!K132*(1-INDEX(Tax_share,MATCH('Total Fuel Prices'!$A$127,tax_fuel_labels,0),MATCH(K$1,'Tax_Share of Price'!$B$1:$AI$1,0)))</f>
        <v>6.3853415286808073E-6</v>
      </c>
      <c r="L5" s="35">
        <f>'Total Fuel Prices'!L132*(1-INDEX(Tax_share,MATCH('Total Fuel Prices'!$A$127,tax_fuel_labels,0),MATCH(L$1,'Tax_Share of Price'!$B$1:$AI$1,0)))</f>
        <v>6.3986304808736921E-6</v>
      </c>
      <c r="M5" s="35">
        <f>'Total Fuel Prices'!M132*(1-INDEX(Tax_share,MATCH('Total Fuel Prices'!$A$127,tax_fuel_labels,0),MATCH(M$1,'Tax_Share of Price'!$B$1:$AI$1,0)))</f>
        <v>6.5115865745132074E-6</v>
      </c>
      <c r="N5" s="35">
        <f>'Total Fuel Prices'!N132*(1-INDEX(Tax_share,MATCH('Total Fuel Prices'!$A$127,tax_fuel_labels,0),MATCH(N$1,'Tax_Share of Price'!$B$1:$AI$1,0)))</f>
        <v>6.5813535735258476E-6</v>
      </c>
      <c r="O5" s="35">
        <f>'Total Fuel Prices'!O132*(1-INDEX(Tax_share,MATCH('Total Fuel Prices'!$A$127,tax_fuel_labels,0),MATCH(O$1,'Tax_Share of Price'!$B$1:$AI$1,0)))</f>
        <v>6.7208875715511315E-6</v>
      </c>
      <c r="P5" s="35">
        <f>'Total Fuel Prices'!P132*(1-INDEX(Tax_share,MATCH('Total Fuel Prices'!$A$127,tax_fuel_labels,0),MATCH(P$1,'Tax_Share of Price'!$B$1:$AI$1,0)))</f>
        <v>6.8105879988530981E-6</v>
      </c>
      <c r="Q5" s="35">
        <f>'Total Fuel Prices'!Q132*(1-INDEX(Tax_share,MATCH('Total Fuel Prices'!$A$127,tax_fuel_labels,0),MATCH(Q$1,'Tax_Share of Price'!$B$1:$AI$1,0)))</f>
        <v>6.8670660456728561E-6</v>
      </c>
      <c r="R5" s="35">
        <f>'Total Fuel Prices'!R132*(1-INDEX(Tax_share,MATCH('Total Fuel Prices'!$A$127,tax_fuel_labels,0),MATCH(R$1,'Tax_Share of Price'!$B$1:$AI$1,0)))</f>
        <v>6.9966333295534744E-6</v>
      </c>
      <c r="S5" s="35">
        <f>'Total Fuel Prices'!S132*(1-INDEX(Tax_share,MATCH('Total Fuel Prices'!$A$127,tax_fuel_labels,0),MATCH(S$1,'Tax_Share of Price'!$B$1:$AI$1,0)))</f>
        <v>7.0664003285661163E-6</v>
      </c>
      <c r="T5" s="35">
        <f>'Total Fuel Prices'!T132*(1-INDEX(Tax_share,MATCH('Total Fuel Prices'!$A$127,tax_fuel_labels,0),MATCH(T$1,'Tax_Share of Price'!$B$1:$AI$1,0)))</f>
        <v>7.1394895656269799E-6</v>
      </c>
      <c r="U5" s="35">
        <f>'Total Fuel Prices'!U132*(1-INDEX(Tax_share,MATCH('Total Fuel Prices'!$A$127,tax_fuel_labels,0),MATCH(U$1,'Tax_Share of Price'!$B$1:$AI$1,0)))</f>
        <v>7.2258677548807265E-6</v>
      </c>
      <c r="V5" s="35">
        <f>'Total Fuel Prices'!V132*(1-INDEX(Tax_share,MATCH('Total Fuel Prices'!$A$127,tax_fuel_labels,0),MATCH(V$1,'Tax_Share of Price'!$B$1:$AI$1,0)))</f>
        <v>7.2757013256040405E-6</v>
      </c>
      <c r="W5" s="35">
        <f>'Total Fuel Prices'!W132*(1-INDEX(Tax_share,MATCH('Total Fuel Prices'!$A$127,tax_fuel_labels,0),MATCH(W$1,'Tax_Share of Price'!$B$1:$AI$1,0)))</f>
        <v>7.3454683246166841E-6</v>
      </c>
      <c r="X5" s="35">
        <f>'Total Fuel Prices'!X132*(1-INDEX(Tax_share,MATCH('Total Fuel Prices'!$A$127,tax_fuel_labels,0),MATCH(X$1,'Tax_Share of Price'!$B$1:$AI$1,0)))</f>
        <v>7.4252020377739875E-6</v>
      </c>
      <c r="Y5" s="35">
        <f>'Total Fuel Prices'!Y132*(1-INDEX(Tax_share,MATCH('Total Fuel Prices'!$A$127,tax_fuel_labels,0),MATCH(Y$1,'Tax_Share of Price'!$B$1:$AI$1,0)))</f>
        <v>7.4285242758222091E-6</v>
      </c>
      <c r="Z5" s="35">
        <f>'Total Fuel Prices'!Z132*(1-INDEX(Tax_share,MATCH('Total Fuel Prices'!$A$127,tax_fuel_labels,0),MATCH(Z$1,'Tax_Share of Price'!$B$1:$AI$1,0)))</f>
        <v>7.4949690367866295E-6</v>
      </c>
      <c r="AA5" s="35">
        <f>'Total Fuel Prices'!AA132*(1-INDEX(Tax_share,MATCH('Total Fuel Prices'!$A$127,tax_fuel_labels,0),MATCH(AA$1,'Tax_Share of Price'!$B$1:$AI$1,0)))</f>
        <v>7.6178918445708062E-6</v>
      </c>
      <c r="AB5" s="35">
        <f>'Total Fuel Prices'!AB132*(1-INDEX(Tax_share,MATCH('Total Fuel Prices'!$A$127,tax_fuel_labels,0),MATCH(AB$1,'Tax_Share of Price'!$B$1:$AI$1,0)))</f>
        <v>7.6743698913905642E-6</v>
      </c>
      <c r="AC5" s="35">
        <f>'Total Fuel Prices'!AC132*(1-INDEX(Tax_share,MATCH('Total Fuel Prices'!$A$127,tax_fuel_labels,0),MATCH(AC$1,'Tax_Share of Price'!$B$1:$AI$1,0)))</f>
        <v>7.7408146523549846E-6</v>
      </c>
      <c r="AD5" s="35">
        <f>'Total Fuel Prices'!AD132*(1-INDEX(Tax_share,MATCH('Total Fuel Prices'!$A$127,tax_fuel_labels,0),MATCH(AD$1,'Tax_Share of Price'!$B$1:$AI$1,0)))</f>
        <v>7.863737460139163E-6</v>
      </c>
      <c r="AE5" s="35">
        <f>'Total Fuel Prices'!AE132*(1-INDEX(Tax_share,MATCH('Total Fuel Prices'!$A$127,tax_fuel_labels,0),MATCH(AE$1,'Tax_Share of Price'!$B$1:$AI$1,0)))</f>
        <v>7.8803486503802668E-6</v>
      </c>
      <c r="AF5" s="35">
        <f>'Total Fuel Prices'!AF132*(1-INDEX(Tax_share,MATCH('Total Fuel Prices'!$A$127,tax_fuel_labels,0),MATCH(AF$1,'Tax_Share of Price'!$B$1:$AI$1,0)))</f>
        <v>7.9700490776822342E-6</v>
      </c>
      <c r="AG5" s="35">
        <f>'Total Fuel Prices'!AG132*(1-INDEX(Tax_share,MATCH('Total Fuel Prices'!$A$127,tax_fuel_labels,0),MATCH(AG$1,'Tax_Share of Price'!$B$1:$AI$1,0)))</f>
        <v>8.059749504984205E-6</v>
      </c>
      <c r="AH5" s="35">
        <f>'Total Fuel Prices'!AH132*(1-INDEX(Tax_share,MATCH('Total Fuel Prices'!$A$127,tax_fuel_labels,0),MATCH(AH$1,'Tax_Share of Price'!$B$1:$AI$1,0)))</f>
        <v>8.1228720279004028E-6</v>
      </c>
      <c r="AI5" s="35">
        <f>'Total Fuel Prices'!AI132*(1-INDEX(Tax_share,MATCH('Total Fuel Prices'!$A$127,tax_fuel_labels,0),MATCH(AI$1,'Tax_Share of Price'!$B$1:$AI$1,0)))</f>
        <v>8.1727055986237194E-6</v>
      </c>
      <c r="AJ5" s="11"/>
      <c r="AK5" s="11"/>
    </row>
    <row r="6" spans="1:37" x14ac:dyDescent="0.45">
      <c r="A6" s="2" t="s">
        <v>274</v>
      </c>
      <c r="B6" s="35">
        <f>'Total Fuel Prices'!B133*(1-INDEX(Tax_share,MATCH('Total Fuel Prices'!$A$127,tax_fuel_labels,0),MATCH(B$1,'Tax_Share of Price'!$B$1:$AI$1,0)))</f>
        <v>0</v>
      </c>
      <c r="C6" s="35">
        <f>'Total Fuel Prices'!C133*(1-INDEX(Tax_share,MATCH('Total Fuel Prices'!$A$127,tax_fuel_labels,0),MATCH(C$1,'Tax_Share of Price'!$B$1:$AI$1,0)))</f>
        <v>0</v>
      </c>
      <c r="D6" s="35">
        <f>'Total Fuel Prices'!D133*(1-INDEX(Tax_share,MATCH('Total Fuel Prices'!$A$127,tax_fuel_labels,0),MATCH(D$1,'Tax_Share of Price'!$B$1:$AI$1,0)))</f>
        <v>0</v>
      </c>
      <c r="E6" s="35">
        <f>'Total Fuel Prices'!E133*(1-INDEX(Tax_share,MATCH('Total Fuel Prices'!$A$127,tax_fuel_labels,0),MATCH(E$1,'Tax_Share of Price'!$B$1:$AI$1,0)))</f>
        <v>0</v>
      </c>
      <c r="F6" s="35">
        <f>'Total Fuel Prices'!F133*(1-INDEX(Tax_share,MATCH('Total Fuel Prices'!$A$127,tax_fuel_labels,0),MATCH(F$1,'Tax_Share of Price'!$B$1:$AI$1,0)))</f>
        <v>0</v>
      </c>
      <c r="G6" s="35">
        <f>'Total Fuel Prices'!G133*(1-INDEX(Tax_share,MATCH('Total Fuel Prices'!$A$127,tax_fuel_labels,0),MATCH(G$1,'Tax_Share of Price'!$B$1:$AI$1,0)))</f>
        <v>0</v>
      </c>
      <c r="H6" s="35">
        <f>'Total Fuel Prices'!H133*(1-INDEX(Tax_share,MATCH('Total Fuel Prices'!$A$127,tax_fuel_labels,0),MATCH(H$1,'Tax_Share of Price'!$B$1:$AI$1,0)))</f>
        <v>0</v>
      </c>
      <c r="I6" s="35">
        <f>'Total Fuel Prices'!I133*(1-INDEX(Tax_share,MATCH('Total Fuel Prices'!$A$127,tax_fuel_labels,0),MATCH(I$1,'Tax_Share of Price'!$B$1:$AI$1,0)))</f>
        <v>0</v>
      </c>
      <c r="J6" s="35">
        <f>'Total Fuel Prices'!J133*(1-INDEX(Tax_share,MATCH('Total Fuel Prices'!$A$127,tax_fuel_labels,0),MATCH(J$1,'Tax_Share of Price'!$B$1:$AI$1,0)))</f>
        <v>0</v>
      </c>
      <c r="K6" s="35">
        <f>'Total Fuel Prices'!K133*(1-INDEX(Tax_share,MATCH('Total Fuel Prices'!$A$127,tax_fuel_labels,0),MATCH(K$1,'Tax_Share of Price'!$B$1:$AI$1,0)))</f>
        <v>0</v>
      </c>
      <c r="L6" s="35">
        <f>'Total Fuel Prices'!L133*(1-INDEX(Tax_share,MATCH('Total Fuel Prices'!$A$127,tax_fuel_labels,0),MATCH(L$1,'Tax_Share of Price'!$B$1:$AI$1,0)))</f>
        <v>0</v>
      </c>
      <c r="M6" s="35">
        <f>'Total Fuel Prices'!M133*(1-INDEX(Tax_share,MATCH('Total Fuel Prices'!$A$127,tax_fuel_labels,0),MATCH(M$1,'Tax_Share of Price'!$B$1:$AI$1,0)))</f>
        <v>0</v>
      </c>
      <c r="N6" s="35">
        <f>'Total Fuel Prices'!N133*(1-INDEX(Tax_share,MATCH('Total Fuel Prices'!$A$127,tax_fuel_labels,0),MATCH(N$1,'Tax_Share of Price'!$B$1:$AI$1,0)))</f>
        <v>0</v>
      </c>
      <c r="O6" s="35">
        <f>'Total Fuel Prices'!O133*(1-INDEX(Tax_share,MATCH('Total Fuel Prices'!$A$127,tax_fuel_labels,0),MATCH(O$1,'Tax_Share of Price'!$B$1:$AI$1,0)))</f>
        <v>0</v>
      </c>
      <c r="P6" s="35">
        <f>'Total Fuel Prices'!P133*(1-INDEX(Tax_share,MATCH('Total Fuel Prices'!$A$127,tax_fuel_labels,0),MATCH(P$1,'Tax_Share of Price'!$B$1:$AI$1,0)))</f>
        <v>0</v>
      </c>
      <c r="Q6" s="35">
        <f>'Total Fuel Prices'!Q133*(1-INDEX(Tax_share,MATCH('Total Fuel Prices'!$A$127,tax_fuel_labels,0),MATCH(Q$1,'Tax_Share of Price'!$B$1:$AI$1,0)))</f>
        <v>0</v>
      </c>
      <c r="R6" s="35">
        <f>'Total Fuel Prices'!R133*(1-INDEX(Tax_share,MATCH('Total Fuel Prices'!$A$127,tax_fuel_labels,0),MATCH(R$1,'Tax_Share of Price'!$B$1:$AI$1,0)))</f>
        <v>0</v>
      </c>
      <c r="S6" s="35">
        <f>'Total Fuel Prices'!S133*(1-INDEX(Tax_share,MATCH('Total Fuel Prices'!$A$127,tax_fuel_labels,0),MATCH(S$1,'Tax_Share of Price'!$B$1:$AI$1,0)))</f>
        <v>0</v>
      </c>
      <c r="T6" s="35">
        <f>'Total Fuel Prices'!T133*(1-INDEX(Tax_share,MATCH('Total Fuel Prices'!$A$127,tax_fuel_labels,0),MATCH(T$1,'Tax_Share of Price'!$B$1:$AI$1,0)))</f>
        <v>0</v>
      </c>
      <c r="U6" s="35">
        <f>'Total Fuel Prices'!U133*(1-INDEX(Tax_share,MATCH('Total Fuel Prices'!$A$127,tax_fuel_labels,0),MATCH(U$1,'Tax_Share of Price'!$B$1:$AI$1,0)))</f>
        <v>0</v>
      </c>
      <c r="V6" s="35">
        <f>'Total Fuel Prices'!V133*(1-INDEX(Tax_share,MATCH('Total Fuel Prices'!$A$127,tax_fuel_labels,0),MATCH(V$1,'Tax_Share of Price'!$B$1:$AI$1,0)))</f>
        <v>0</v>
      </c>
      <c r="W6" s="35">
        <f>'Total Fuel Prices'!W133*(1-INDEX(Tax_share,MATCH('Total Fuel Prices'!$A$127,tax_fuel_labels,0),MATCH(W$1,'Tax_Share of Price'!$B$1:$AI$1,0)))</f>
        <v>0</v>
      </c>
      <c r="X6" s="35">
        <f>'Total Fuel Prices'!X133*(1-INDEX(Tax_share,MATCH('Total Fuel Prices'!$A$127,tax_fuel_labels,0),MATCH(X$1,'Tax_Share of Price'!$B$1:$AI$1,0)))</f>
        <v>0</v>
      </c>
      <c r="Y6" s="35">
        <f>'Total Fuel Prices'!Y133*(1-INDEX(Tax_share,MATCH('Total Fuel Prices'!$A$127,tax_fuel_labels,0),MATCH(Y$1,'Tax_Share of Price'!$B$1:$AI$1,0)))</f>
        <v>0</v>
      </c>
      <c r="Z6" s="35">
        <f>'Total Fuel Prices'!Z133*(1-INDEX(Tax_share,MATCH('Total Fuel Prices'!$A$127,tax_fuel_labels,0),MATCH(Z$1,'Tax_Share of Price'!$B$1:$AI$1,0)))</f>
        <v>0</v>
      </c>
      <c r="AA6" s="35">
        <f>'Total Fuel Prices'!AA133*(1-INDEX(Tax_share,MATCH('Total Fuel Prices'!$A$127,tax_fuel_labels,0),MATCH(AA$1,'Tax_Share of Price'!$B$1:$AI$1,0)))</f>
        <v>0</v>
      </c>
      <c r="AB6" s="35">
        <f>'Total Fuel Prices'!AB133*(1-INDEX(Tax_share,MATCH('Total Fuel Prices'!$A$127,tax_fuel_labels,0),MATCH(AB$1,'Tax_Share of Price'!$B$1:$AI$1,0)))</f>
        <v>0</v>
      </c>
      <c r="AC6" s="35">
        <f>'Total Fuel Prices'!AC133*(1-INDEX(Tax_share,MATCH('Total Fuel Prices'!$A$127,tax_fuel_labels,0),MATCH(AC$1,'Tax_Share of Price'!$B$1:$AI$1,0)))</f>
        <v>0</v>
      </c>
      <c r="AD6" s="35">
        <f>'Total Fuel Prices'!AD133*(1-INDEX(Tax_share,MATCH('Total Fuel Prices'!$A$127,tax_fuel_labels,0),MATCH(AD$1,'Tax_Share of Price'!$B$1:$AI$1,0)))</f>
        <v>0</v>
      </c>
      <c r="AE6" s="35">
        <f>'Total Fuel Prices'!AE133*(1-INDEX(Tax_share,MATCH('Total Fuel Prices'!$A$127,tax_fuel_labels,0),MATCH(AE$1,'Tax_Share of Price'!$B$1:$AI$1,0)))</f>
        <v>0</v>
      </c>
      <c r="AF6" s="35">
        <f>'Total Fuel Prices'!AF133*(1-INDEX(Tax_share,MATCH('Total Fuel Prices'!$A$127,tax_fuel_labels,0),MATCH(AF$1,'Tax_Share of Price'!$B$1:$AI$1,0)))</f>
        <v>0</v>
      </c>
      <c r="AG6" s="35">
        <f>'Total Fuel Prices'!AG133*(1-INDEX(Tax_share,MATCH('Total Fuel Prices'!$A$127,tax_fuel_labels,0),MATCH(AG$1,'Tax_Share of Price'!$B$1:$AI$1,0)))</f>
        <v>0</v>
      </c>
      <c r="AH6" s="35">
        <f>'Total Fuel Prices'!AH133*(1-INDEX(Tax_share,MATCH('Total Fuel Prices'!$A$127,tax_fuel_labels,0),MATCH(AH$1,'Tax_Share of Price'!$B$1:$AI$1,0)))</f>
        <v>0</v>
      </c>
      <c r="AI6" s="35">
        <f>'Total Fuel Prices'!AI133*(1-INDEX(Tax_share,MATCH('Total Fuel Prices'!$A$127,tax_fuel_labels,0),MATCH(AI$1,'Tax_Share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Prices'!B134*(1-INDEX(Tax_share,MATCH('Total Fuel Prices'!$A$127,tax_fuel_labels,0),MATCH(B$1,'Tax_Share of Price'!$B$1:$AI$1,0)))</f>
        <v>0</v>
      </c>
      <c r="C7" s="35">
        <f>'Total Fuel Prices'!C134*(1-INDEX(Tax_share,MATCH('Total Fuel Prices'!$A$127,tax_fuel_labels,0),MATCH(C$1,'Tax_Share of Price'!$B$1:$AI$1,0)))</f>
        <v>0</v>
      </c>
      <c r="D7" s="35">
        <f>'Total Fuel Prices'!D134*(1-INDEX(Tax_share,MATCH('Total Fuel Prices'!$A$127,tax_fuel_labels,0),MATCH(D$1,'Tax_Share of Price'!$B$1:$AI$1,0)))</f>
        <v>0</v>
      </c>
      <c r="E7" s="35">
        <f>'Total Fuel Prices'!E134*(1-INDEX(Tax_share,MATCH('Total Fuel Prices'!$A$127,tax_fuel_labels,0),MATCH(E$1,'Tax_Share of Price'!$B$1:$AI$1,0)))</f>
        <v>0</v>
      </c>
      <c r="F7" s="35">
        <f>'Total Fuel Prices'!F134*(1-INDEX(Tax_share,MATCH('Total Fuel Prices'!$A$127,tax_fuel_labels,0),MATCH(F$1,'Tax_Share of Price'!$B$1:$AI$1,0)))</f>
        <v>0</v>
      </c>
      <c r="G7" s="35">
        <f>'Total Fuel Prices'!G134*(1-INDEX(Tax_share,MATCH('Total Fuel Prices'!$A$127,tax_fuel_labels,0),MATCH(G$1,'Tax_Share of Price'!$B$1:$AI$1,0)))</f>
        <v>0</v>
      </c>
      <c r="H7" s="35">
        <f>'Total Fuel Prices'!H134*(1-INDEX(Tax_share,MATCH('Total Fuel Prices'!$A$127,tax_fuel_labels,0),MATCH(H$1,'Tax_Share of Price'!$B$1:$AI$1,0)))</f>
        <v>0</v>
      </c>
      <c r="I7" s="35">
        <f>'Total Fuel Prices'!I134*(1-INDEX(Tax_share,MATCH('Total Fuel Prices'!$A$127,tax_fuel_labels,0),MATCH(I$1,'Tax_Share of Price'!$B$1:$AI$1,0)))</f>
        <v>0</v>
      </c>
      <c r="J7" s="35">
        <f>'Total Fuel Prices'!J134*(1-INDEX(Tax_share,MATCH('Total Fuel Prices'!$A$127,tax_fuel_labels,0),MATCH(J$1,'Tax_Share of Price'!$B$1:$AI$1,0)))</f>
        <v>0</v>
      </c>
      <c r="K7" s="35">
        <f>'Total Fuel Prices'!K134*(1-INDEX(Tax_share,MATCH('Total Fuel Prices'!$A$127,tax_fuel_labels,0),MATCH(K$1,'Tax_Share of Price'!$B$1:$AI$1,0)))</f>
        <v>0</v>
      </c>
      <c r="L7" s="35">
        <f>'Total Fuel Prices'!L134*(1-INDEX(Tax_share,MATCH('Total Fuel Prices'!$A$127,tax_fuel_labels,0),MATCH(L$1,'Tax_Share of Price'!$B$1:$AI$1,0)))</f>
        <v>0</v>
      </c>
      <c r="M7" s="35">
        <f>'Total Fuel Prices'!M134*(1-INDEX(Tax_share,MATCH('Total Fuel Prices'!$A$127,tax_fuel_labels,0),MATCH(M$1,'Tax_Share of Price'!$B$1:$AI$1,0)))</f>
        <v>0</v>
      </c>
      <c r="N7" s="35">
        <f>'Total Fuel Prices'!N134*(1-INDEX(Tax_share,MATCH('Total Fuel Prices'!$A$127,tax_fuel_labels,0),MATCH(N$1,'Tax_Share of Price'!$B$1:$AI$1,0)))</f>
        <v>0</v>
      </c>
      <c r="O7" s="35">
        <f>'Total Fuel Prices'!O134*(1-INDEX(Tax_share,MATCH('Total Fuel Prices'!$A$127,tax_fuel_labels,0),MATCH(O$1,'Tax_Share of Price'!$B$1:$AI$1,0)))</f>
        <v>0</v>
      </c>
      <c r="P7" s="35">
        <f>'Total Fuel Prices'!P134*(1-INDEX(Tax_share,MATCH('Total Fuel Prices'!$A$127,tax_fuel_labels,0),MATCH(P$1,'Tax_Share of Price'!$B$1:$AI$1,0)))</f>
        <v>0</v>
      </c>
      <c r="Q7" s="35">
        <f>'Total Fuel Prices'!Q134*(1-INDEX(Tax_share,MATCH('Total Fuel Prices'!$A$127,tax_fuel_labels,0),MATCH(Q$1,'Tax_Share of Price'!$B$1:$AI$1,0)))</f>
        <v>0</v>
      </c>
      <c r="R7" s="35">
        <f>'Total Fuel Prices'!R134*(1-INDEX(Tax_share,MATCH('Total Fuel Prices'!$A$127,tax_fuel_labels,0),MATCH(R$1,'Tax_Share of Price'!$B$1:$AI$1,0)))</f>
        <v>0</v>
      </c>
      <c r="S7" s="35">
        <f>'Total Fuel Prices'!S134*(1-INDEX(Tax_share,MATCH('Total Fuel Prices'!$A$127,tax_fuel_labels,0),MATCH(S$1,'Tax_Share of Price'!$B$1:$AI$1,0)))</f>
        <v>0</v>
      </c>
      <c r="T7" s="35">
        <f>'Total Fuel Prices'!T134*(1-INDEX(Tax_share,MATCH('Total Fuel Prices'!$A$127,tax_fuel_labels,0),MATCH(T$1,'Tax_Share of Price'!$B$1:$AI$1,0)))</f>
        <v>0</v>
      </c>
      <c r="U7" s="35">
        <f>'Total Fuel Prices'!U134*(1-INDEX(Tax_share,MATCH('Total Fuel Prices'!$A$127,tax_fuel_labels,0),MATCH(U$1,'Tax_Share of Price'!$B$1:$AI$1,0)))</f>
        <v>0</v>
      </c>
      <c r="V7" s="35">
        <f>'Total Fuel Prices'!V134*(1-INDEX(Tax_share,MATCH('Total Fuel Prices'!$A$127,tax_fuel_labels,0),MATCH(V$1,'Tax_Share of Price'!$B$1:$AI$1,0)))</f>
        <v>0</v>
      </c>
      <c r="W7" s="35">
        <f>'Total Fuel Prices'!W134*(1-INDEX(Tax_share,MATCH('Total Fuel Prices'!$A$127,tax_fuel_labels,0),MATCH(W$1,'Tax_Share of Price'!$B$1:$AI$1,0)))</f>
        <v>0</v>
      </c>
      <c r="X7" s="35">
        <f>'Total Fuel Prices'!X134*(1-INDEX(Tax_share,MATCH('Total Fuel Prices'!$A$127,tax_fuel_labels,0),MATCH(X$1,'Tax_Share of Price'!$B$1:$AI$1,0)))</f>
        <v>0</v>
      </c>
      <c r="Y7" s="35">
        <f>'Total Fuel Prices'!Y134*(1-INDEX(Tax_share,MATCH('Total Fuel Prices'!$A$127,tax_fuel_labels,0),MATCH(Y$1,'Tax_Share of Price'!$B$1:$AI$1,0)))</f>
        <v>0</v>
      </c>
      <c r="Z7" s="35">
        <f>'Total Fuel Prices'!Z134*(1-INDEX(Tax_share,MATCH('Total Fuel Prices'!$A$127,tax_fuel_labels,0),MATCH(Z$1,'Tax_Share of Price'!$B$1:$AI$1,0)))</f>
        <v>0</v>
      </c>
      <c r="AA7" s="35">
        <f>'Total Fuel Prices'!AA134*(1-INDEX(Tax_share,MATCH('Total Fuel Prices'!$A$127,tax_fuel_labels,0),MATCH(AA$1,'Tax_Share of Price'!$B$1:$AI$1,0)))</f>
        <v>0</v>
      </c>
      <c r="AB7" s="35">
        <f>'Total Fuel Prices'!AB134*(1-INDEX(Tax_share,MATCH('Total Fuel Prices'!$A$127,tax_fuel_labels,0),MATCH(AB$1,'Tax_Share of Price'!$B$1:$AI$1,0)))</f>
        <v>0</v>
      </c>
      <c r="AC7" s="35">
        <f>'Total Fuel Prices'!AC134*(1-INDEX(Tax_share,MATCH('Total Fuel Prices'!$A$127,tax_fuel_labels,0),MATCH(AC$1,'Tax_Share of Price'!$B$1:$AI$1,0)))</f>
        <v>0</v>
      </c>
      <c r="AD7" s="35">
        <f>'Total Fuel Prices'!AD134*(1-INDEX(Tax_share,MATCH('Total Fuel Prices'!$A$127,tax_fuel_labels,0),MATCH(AD$1,'Tax_Share of Price'!$B$1:$AI$1,0)))</f>
        <v>0</v>
      </c>
      <c r="AE7" s="35">
        <f>'Total Fuel Prices'!AE134*(1-INDEX(Tax_share,MATCH('Total Fuel Prices'!$A$127,tax_fuel_labels,0),MATCH(AE$1,'Tax_Share of Price'!$B$1:$AI$1,0)))</f>
        <v>0</v>
      </c>
      <c r="AF7" s="35">
        <f>'Total Fuel Prices'!AF134*(1-INDEX(Tax_share,MATCH('Total Fuel Prices'!$A$127,tax_fuel_labels,0),MATCH(AF$1,'Tax_Share of Price'!$B$1:$AI$1,0)))</f>
        <v>0</v>
      </c>
      <c r="AG7" s="35">
        <f>'Total Fuel Prices'!AG134*(1-INDEX(Tax_share,MATCH('Total Fuel Prices'!$A$127,tax_fuel_labels,0),MATCH(AG$1,'Tax_Share of Price'!$B$1:$AI$1,0)))</f>
        <v>0</v>
      </c>
      <c r="AH7" s="35">
        <f>'Total Fuel Prices'!AH134*(1-INDEX(Tax_share,MATCH('Total Fuel Prices'!$A$127,tax_fuel_labels,0),MATCH(AH$1,'Tax_Share of Price'!$B$1:$AI$1,0)))</f>
        <v>0</v>
      </c>
      <c r="AI7" s="35">
        <f>'Total Fuel Prices'!AI134*(1-INDEX(Tax_share,MATCH('Total Fuel Prices'!$A$127,tax_fuel_labels,0),MATCH(AI$1,'Tax_Share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Prices'!B135*(1-INDEX(Tax_share,MATCH('Total Fuel Prices'!$A$127,tax_fuel_labels,0),MATCH(B$1,'Tax_Share of Price'!$B$1:$AI$1,0)))</f>
        <v>0</v>
      </c>
      <c r="C8" s="35">
        <f>'Total Fuel Prices'!C135*(1-INDEX(Tax_share,MATCH('Total Fuel Prices'!$A$127,tax_fuel_labels,0),MATCH(C$1,'Tax_Share of Price'!$B$1:$AI$1,0)))</f>
        <v>0</v>
      </c>
      <c r="D8" s="35">
        <f>'Total Fuel Prices'!D135*(1-INDEX(Tax_share,MATCH('Total Fuel Prices'!$A$127,tax_fuel_labels,0),MATCH(D$1,'Tax_Share of Price'!$B$1:$AI$1,0)))</f>
        <v>0</v>
      </c>
      <c r="E8" s="35">
        <f>'Total Fuel Prices'!E135*(1-INDEX(Tax_share,MATCH('Total Fuel Prices'!$A$127,tax_fuel_labels,0),MATCH(E$1,'Tax_Share of Price'!$B$1:$AI$1,0)))</f>
        <v>0</v>
      </c>
      <c r="F8" s="35">
        <f>'Total Fuel Prices'!F135*(1-INDEX(Tax_share,MATCH('Total Fuel Prices'!$A$127,tax_fuel_labels,0),MATCH(F$1,'Tax_Share of Price'!$B$1:$AI$1,0)))</f>
        <v>0</v>
      </c>
      <c r="G8" s="35">
        <f>'Total Fuel Prices'!G135*(1-INDEX(Tax_share,MATCH('Total Fuel Prices'!$A$127,tax_fuel_labels,0),MATCH(G$1,'Tax_Share of Price'!$B$1:$AI$1,0)))</f>
        <v>0</v>
      </c>
      <c r="H8" s="35">
        <f>'Total Fuel Prices'!H135*(1-INDEX(Tax_share,MATCH('Total Fuel Prices'!$A$127,tax_fuel_labels,0),MATCH(H$1,'Tax_Share of Price'!$B$1:$AI$1,0)))</f>
        <v>0</v>
      </c>
      <c r="I8" s="35">
        <f>'Total Fuel Prices'!I135*(1-INDEX(Tax_share,MATCH('Total Fuel Prices'!$A$127,tax_fuel_labels,0),MATCH(I$1,'Tax_Share of Price'!$B$1:$AI$1,0)))</f>
        <v>0</v>
      </c>
      <c r="J8" s="35">
        <f>'Total Fuel Prices'!J135*(1-INDEX(Tax_share,MATCH('Total Fuel Prices'!$A$127,tax_fuel_labels,0),MATCH(J$1,'Tax_Share of Price'!$B$1:$AI$1,0)))</f>
        <v>0</v>
      </c>
      <c r="K8" s="35">
        <f>'Total Fuel Prices'!K135*(1-INDEX(Tax_share,MATCH('Total Fuel Prices'!$A$127,tax_fuel_labels,0),MATCH(K$1,'Tax_Share of Price'!$B$1:$AI$1,0)))</f>
        <v>0</v>
      </c>
      <c r="L8" s="35">
        <f>'Total Fuel Prices'!L135*(1-INDEX(Tax_share,MATCH('Total Fuel Prices'!$A$127,tax_fuel_labels,0),MATCH(L$1,'Tax_Share of Price'!$B$1:$AI$1,0)))</f>
        <v>0</v>
      </c>
      <c r="M8" s="35">
        <f>'Total Fuel Prices'!M135*(1-INDEX(Tax_share,MATCH('Total Fuel Prices'!$A$127,tax_fuel_labels,0),MATCH(M$1,'Tax_Share of Price'!$B$1:$AI$1,0)))</f>
        <v>0</v>
      </c>
      <c r="N8" s="35">
        <f>'Total Fuel Prices'!N135*(1-INDEX(Tax_share,MATCH('Total Fuel Prices'!$A$127,tax_fuel_labels,0),MATCH(N$1,'Tax_Share of Price'!$B$1:$AI$1,0)))</f>
        <v>0</v>
      </c>
      <c r="O8" s="35">
        <f>'Total Fuel Prices'!O135*(1-INDEX(Tax_share,MATCH('Total Fuel Prices'!$A$127,tax_fuel_labels,0),MATCH(O$1,'Tax_Share of Price'!$B$1:$AI$1,0)))</f>
        <v>0</v>
      </c>
      <c r="P8" s="35">
        <f>'Total Fuel Prices'!P135*(1-INDEX(Tax_share,MATCH('Total Fuel Prices'!$A$127,tax_fuel_labels,0),MATCH(P$1,'Tax_Share of Price'!$B$1:$AI$1,0)))</f>
        <v>0</v>
      </c>
      <c r="Q8" s="35">
        <f>'Total Fuel Prices'!Q135*(1-INDEX(Tax_share,MATCH('Total Fuel Prices'!$A$127,tax_fuel_labels,0),MATCH(Q$1,'Tax_Share of Price'!$B$1:$AI$1,0)))</f>
        <v>0</v>
      </c>
      <c r="R8" s="35">
        <f>'Total Fuel Prices'!R135*(1-INDEX(Tax_share,MATCH('Total Fuel Prices'!$A$127,tax_fuel_labels,0),MATCH(R$1,'Tax_Share of Price'!$B$1:$AI$1,0)))</f>
        <v>0</v>
      </c>
      <c r="S8" s="35">
        <f>'Total Fuel Prices'!S135*(1-INDEX(Tax_share,MATCH('Total Fuel Prices'!$A$127,tax_fuel_labels,0),MATCH(S$1,'Tax_Share of Price'!$B$1:$AI$1,0)))</f>
        <v>0</v>
      </c>
      <c r="T8" s="35">
        <f>'Total Fuel Prices'!T135*(1-INDEX(Tax_share,MATCH('Total Fuel Prices'!$A$127,tax_fuel_labels,0),MATCH(T$1,'Tax_Share of Price'!$B$1:$AI$1,0)))</f>
        <v>0</v>
      </c>
      <c r="U8" s="35">
        <f>'Total Fuel Prices'!U135*(1-INDEX(Tax_share,MATCH('Total Fuel Prices'!$A$127,tax_fuel_labels,0),MATCH(U$1,'Tax_Share of Price'!$B$1:$AI$1,0)))</f>
        <v>0</v>
      </c>
      <c r="V8" s="35">
        <f>'Total Fuel Prices'!V135*(1-INDEX(Tax_share,MATCH('Total Fuel Prices'!$A$127,tax_fuel_labels,0),MATCH(V$1,'Tax_Share of Price'!$B$1:$AI$1,0)))</f>
        <v>0</v>
      </c>
      <c r="W8" s="35">
        <f>'Total Fuel Prices'!W135*(1-INDEX(Tax_share,MATCH('Total Fuel Prices'!$A$127,tax_fuel_labels,0),MATCH(W$1,'Tax_Share of Price'!$B$1:$AI$1,0)))</f>
        <v>0</v>
      </c>
      <c r="X8" s="35">
        <f>'Total Fuel Prices'!X135*(1-INDEX(Tax_share,MATCH('Total Fuel Prices'!$A$127,tax_fuel_labels,0),MATCH(X$1,'Tax_Share of Price'!$B$1:$AI$1,0)))</f>
        <v>0</v>
      </c>
      <c r="Y8" s="35">
        <f>'Total Fuel Prices'!Y135*(1-INDEX(Tax_share,MATCH('Total Fuel Prices'!$A$127,tax_fuel_labels,0),MATCH(Y$1,'Tax_Share of Price'!$B$1:$AI$1,0)))</f>
        <v>0</v>
      </c>
      <c r="Z8" s="35">
        <f>'Total Fuel Prices'!Z135*(1-INDEX(Tax_share,MATCH('Total Fuel Prices'!$A$127,tax_fuel_labels,0),MATCH(Z$1,'Tax_Share of Price'!$B$1:$AI$1,0)))</f>
        <v>0</v>
      </c>
      <c r="AA8" s="35">
        <f>'Total Fuel Prices'!AA135*(1-INDEX(Tax_share,MATCH('Total Fuel Prices'!$A$127,tax_fuel_labels,0),MATCH(AA$1,'Tax_Share of Price'!$B$1:$AI$1,0)))</f>
        <v>0</v>
      </c>
      <c r="AB8" s="35">
        <f>'Total Fuel Prices'!AB135*(1-INDEX(Tax_share,MATCH('Total Fuel Prices'!$A$127,tax_fuel_labels,0),MATCH(AB$1,'Tax_Share of Price'!$B$1:$AI$1,0)))</f>
        <v>0</v>
      </c>
      <c r="AC8" s="35">
        <f>'Total Fuel Prices'!AC135*(1-INDEX(Tax_share,MATCH('Total Fuel Prices'!$A$127,tax_fuel_labels,0),MATCH(AC$1,'Tax_Share of Price'!$B$1:$AI$1,0)))</f>
        <v>0</v>
      </c>
      <c r="AD8" s="35">
        <f>'Total Fuel Prices'!AD135*(1-INDEX(Tax_share,MATCH('Total Fuel Prices'!$A$127,tax_fuel_labels,0),MATCH(AD$1,'Tax_Share of Price'!$B$1:$AI$1,0)))</f>
        <v>0</v>
      </c>
      <c r="AE8" s="35">
        <f>'Total Fuel Prices'!AE135*(1-INDEX(Tax_share,MATCH('Total Fuel Prices'!$A$127,tax_fuel_labels,0),MATCH(AE$1,'Tax_Share of Price'!$B$1:$AI$1,0)))</f>
        <v>0</v>
      </c>
      <c r="AF8" s="35">
        <f>'Total Fuel Prices'!AF135*(1-INDEX(Tax_share,MATCH('Total Fuel Prices'!$A$127,tax_fuel_labels,0),MATCH(AF$1,'Tax_Share of Price'!$B$1:$AI$1,0)))</f>
        <v>0</v>
      </c>
      <c r="AG8" s="35">
        <f>'Total Fuel Prices'!AG135*(1-INDEX(Tax_share,MATCH('Total Fuel Prices'!$A$127,tax_fuel_labels,0),MATCH(AG$1,'Tax_Share of Price'!$B$1:$AI$1,0)))</f>
        <v>0</v>
      </c>
      <c r="AH8" s="35">
        <f>'Total Fuel Prices'!AH135*(1-INDEX(Tax_share,MATCH('Total Fuel Prices'!$A$127,tax_fuel_labels,0),MATCH(AH$1,'Tax_Share of Price'!$B$1:$AI$1,0)))</f>
        <v>0</v>
      </c>
      <c r="AI8" s="35">
        <f>'Total Fuel Prices'!AI135*(1-INDEX(Tax_share,MATCH('Total Fuel Prices'!$A$127,tax_fuel_labels,0),MATCH(AI$1,'Tax_Share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Prices'!B136*(1-INDEX(Tax_share,MATCH('Total Fuel Prices'!$A$127,tax_fuel_labels,0),MATCH(B$1,'Tax_Share of Price'!$B$1:$AI$1,0)))</f>
        <v>0</v>
      </c>
      <c r="C9" s="35">
        <f>'Total Fuel Prices'!C136*(1-INDEX(Tax_share,MATCH('Total Fuel Prices'!$A$127,tax_fuel_labels,0),MATCH(C$1,'Tax_Share of Price'!$B$1:$AI$1,0)))</f>
        <v>0</v>
      </c>
      <c r="D9" s="35">
        <f>'Total Fuel Prices'!D136*(1-INDEX(Tax_share,MATCH('Total Fuel Prices'!$A$127,tax_fuel_labels,0),MATCH(D$1,'Tax_Share of Price'!$B$1:$AI$1,0)))</f>
        <v>0</v>
      </c>
      <c r="E9" s="35">
        <f>'Total Fuel Prices'!E136*(1-INDEX(Tax_share,MATCH('Total Fuel Prices'!$A$127,tax_fuel_labels,0),MATCH(E$1,'Tax_Share of Price'!$B$1:$AI$1,0)))</f>
        <v>0</v>
      </c>
      <c r="F9" s="35">
        <f>'Total Fuel Prices'!F136*(1-INDEX(Tax_share,MATCH('Total Fuel Prices'!$A$127,tax_fuel_labels,0),MATCH(F$1,'Tax_Share of Price'!$B$1:$AI$1,0)))</f>
        <v>0</v>
      </c>
      <c r="G9" s="35">
        <f>'Total Fuel Prices'!G136*(1-INDEX(Tax_share,MATCH('Total Fuel Prices'!$A$127,tax_fuel_labels,0),MATCH(G$1,'Tax_Share of Price'!$B$1:$AI$1,0)))</f>
        <v>0</v>
      </c>
      <c r="H9" s="35">
        <f>'Total Fuel Prices'!H136*(1-INDEX(Tax_share,MATCH('Total Fuel Prices'!$A$127,tax_fuel_labels,0),MATCH(H$1,'Tax_Share of Price'!$B$1:$AI$1,0)))</f>
        <v>0</v>
      </c>
      <c r="I9" s="35">
        <f>'Total Fuel Prices'!I136*(1-INDEX(Tax_share,MATCH('Total Fuel Prices'!$A$127,tax_fuel_labels,0),MATCH(I$1,'Tax_Share of Price'!$B$1:$AI$1,0)))</f>
        <v>0</v>
      </c>
      <c r="J9" s="35">
        <f>'Total Fuel Prices'!J136*(1-INDEX(Tax_share,MATCH('Total Fuel Prices'!$A$127,tax_fuel_labels,0),MATCH(J$1,'Tax_Share of Price'!$B$1:$AI$1,0)))</f>
        <v>0</v>
      </c>
      <c r="K9" s="35">
        <f>'Total Fuel Prices'!K136*(1-INDEX(Tax_share,MATCH('Total Fuel Prices'!$A$127,tax_fuel_labels,0),MATCH(K$1,'Tax_Share of Price'!$B$1:$AI$1,0)))</f>
        <v>0</v>
      </c>
      <c r="L9" s="35">
        <f>'Total Fuel Prices'!L136*(1-INDEX(Tax_share,MATCH('Total Fuel Prices'!$A$127,tax_fuel_labels,0),MATCH(L$1,'Tax_Share of Price'!$B$1:$AI$1,0)))</f>
        <v>0</v>
      </c>
      <c r="M9" s="35">
        <f>'Total Fuel Prices'!M136*(1-INDEX(Tax_share,MATCH('Total Fuel Prices'!$A$127,tax_fuel_labels,0),MATCH(M$1,'Tax_Share of Price'!$B$1:$AI$1,0)))</f>
        <v>0</v>
      </c>
      <c r="N9" s="35">
        <f>'Total Fuel Prices'!N136*(1-INDEX(Tax_share,MATCH('Total Fuel Prices'!$A$127,tax_fuel_labels,0),MATCH(N$1,'Tax_Share of Price'!$B$1:$AI$1,0)))</f>
        <v>0</v>
      </c>
      <c r="O9" s="35">
        <f>'Total Fuel Prices'!O136*(1-INDEX(Tax_share,MATCH('Total Fuel Prices'!$A$127,tax_fuel_labels,0),MATCH(O$1,'Tax_Share of Price'!$B$1:$AI$1,0)))</f>
        <v>0</v>
      </c>
      <c r="P9" s="35">
        <f>'Total Fuel Prices'!P136*(1-INDEX(Tax_share,MATCH('Total Fuel Prices'!$A$127,tax_fuel_labels,0),MATCH(P$1,'Tax_Share of Price'!$B$1:$AI$1,0)))</f>
        <v>0</v>
      </c>
      <c r="Q9" s="35">
        <f>'Total Fuel Prices'!Q136*(1-INDEX(Tax_share,MATCH('Total Fuel Prices'!$A$127,tax_fuel_labels,0),MATCH(Q$1,'Tax_Share of Price'!$B$1:$AI$1,0)))</f>
        <v>0</v>
      </c>
      <c r="R9" s="35">
        <f>'Total Fuel Prices'!R136*(1-INDEX(Tax_share,MATCH('Total Fuel Prices'!$A$127,tax_fuel_labels,0),MATCH(R$1,'Tax_Share of Price'!$B$1:$AI$1,0)))</f>
        <v>0</v>
      </c>
      <c r="S9" s="35">
        <f>'Total Fuel Prices'!S136*(1-INDEX(Tax_share,MATCH('Total Fuel Prices'!$A$127,tax_fuel_labels,0),MATCH(S$1,'Tax_Share of Price'!$B$1:$AI$1,0)))</f>
        <v>0</v>
      </c>
      <c r="T9" s="35">
        <f>'Total Fuel Prices'!T136*(1-INDEX(Tax_share,MATCH('Total Fuel Prices'!$A$127,tax_fuel_labels,0),MATCH(T$1,'Tax_Share of Price'!$B$1:$AI$1,0)))</f>
        <v>0</v>
      </c>
      <c r="U9" s="35">
        <f>'Total Fuel Prices'!U136*(1-INDEX(Tax_share,MATCH('Total Fuel Prices'!$A$127,tax_fuel_labels,0),MATCH(U$1,'Tax_Share of Price'!$B$1:$AI$1,0)))</f>
        <v>0</v>
      </c>
      <c r="V9" s="35">
        <f>'Total Fuel Prices'!V136*(1-INDEX(Tax_share,MATCH('Total Fuel Prices'!$A$127,tax_fuel_labels,0),MATCH(V$1,'Tax_Share of Price'!$B$1:$AI$1,0)))</f>
        <v>0</v>
      </c>
      <c r="W9" s="35">
        <f>'Total Fuel Prices'!W136*(1-INDEX(Tax_share,MATCH('Total Fuel Prices'!$A$127,tax_fuel_labels,0),MATCH(W$1,'Tax_Share of Price'!$B$1:$AI$1,0)))</f>
        <v>0</v>
      </c>
      <c r="X9" s="35">
        <f>'Total Fuel Prices'!X136*(1-INDEX(Tax_share,MATCH('Total Fuel Prices'!$A$127,tax_fuel_labels,0),MATCH(X$1,'Tax_Share of Price'!$B$1:$AI$1,0)))</f>
        <v>0</v>
      </c>
      <c r="Y9" s="35">
        <f>'Total Fuel Prices'!Y136*(1-INDEX(Tax_share,MATCH('Total Fuel Prices'!$A$127,tax_fuel_labels,0),MATCH(Y$1,'Tax_Share of Price'!$B$1:$AI$1,0)))</f>
        <v>0</v>
      </c>
      <c r="Z9" s="35">
        <f>'Total Fuel Prices'!Z136*(1-INDEX(Tax_share,MATCH('Total Fuel Prices'!$A$127,tax_fuel_labels,0),MATCH(Z$1,'Tax_Share of Price'!$B$1:$AI$1,0)))</f>
        <v>0</v>
      </c>
      <c r="AA9" s="35">
        <f>'Total Fuel Prices'!AA136*(1-INDEX(Tax_share,MATCH('Total Fuel Prices'!$A$127,tax_fuel_labels,0),MATCH(AA$1,'Tax_Share of Price'!$B$1:$AI$1,0)))</f>
        <v>0</v>
      </c>
      <c r="AB9" s="35">
        <f>'Total Fuel Prices'!AB136*(1-INDEX(Tax_share,MATCH('Total Fuel Prices'!$A$127,tax_fuel_labels,0),MATCH(AB$1,'Tax_Share of Price'!$B$1:$AI$1,0)))</f>
        <v>0</v>
      </c>
      <c r="AC9" s="35">
        <f>'Total Fuel Prices'!AC136*(1-INDEX(Tax_share,MATCH('Total Fuel Prices'!$A$127,tax_fuel_labels,0),MATCH(AC$1,'Tax_Share of Price'!$B$1:$AI$1,0)))</f>
        <v>0</v>
      </c>
      <c r="AD9" s="35">
        <f>'Total Fuel Prices'!AD136*(1-INDEX(Tax_share,MATCH('Total Fuel Prices'!$A$127,tax_fuel_labels,0),MATCH(AD$1,'Tax_Share of Price'!$B$1:$AI$1,0)))</f>
        <v>0</v>
      </c>
      <c r="AE9" s="35">
        <f>'Total Fuel Prices'!AE136*(1-INDEX(Tax_share,MATCH('Total Fuel Prices'!$A$127,tax_fuel_labels,0),MATCH(AE$1,'Tax_Share of Price'!$B$1:$AI$1,0)))</f>
        <v>0</v>
      </c>
      <c r="AF9" s="35">
        <f>'Total Fuel Prices'!AF136*(1-INDEX(Tax_share,MATCH('Total Fuel Prices'!$A$127,tax_fuel_labels,0),MATCH(AF$1,'Tax_Share of Price'!$B$1:$AI$1,0)))</f>
        <v>0</v>
      </c>
      <c r="AG9" s="35">
        <f>'Total Fuel Prices'!AG136*(1-INDEX(Tax_share,MATCH('Total Fuel Prices'!$A$127,tax_fuel_labels,0),MATCH(AG$1,'Tax_Share of Price'!$B$1:$AI$1,0)))</f>
        <v>0</v>
      </c>
      <c r="AH9" s="35">
        <f>'Total Fuel Prices'!AH136*(1-INDEX(Tax_share,MATCH('Total Fuel Prices'!$A$127,tax_fuel_labels,0),MATCH(AH$1,'Tax_Share of Price'!$B$1:$AI$1,0)))</f>
        <v>0</v>
      </c>
      <c r="AI9" s="35">
        <f>'Total Fuel Prices'!AI136*(1-INDEX(Tax_share,MATCH('Total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80"/>
  <sheetViews>
    <sheetView workbookViewId="0"/>
    <sheetView workbookViewId="1"/>
  </sheetViews>
  <sheetFormatPr defaultColWidth="9.1328125" defaultRowHeight="14.25" x14ac:dyDescent="0.45"/>
  <cols>
    <col min="1" max="1" width="22.1328125" style="11" bestFit="1" customWidth="1"/>
    <col min="2" max="2" width="27" style="11" bestFit="1" customWidth="1"/>
    <col min="3" max="4" width="20.3984375" style="11" bestFit="1" customWidth="1"/>
    <col min="5" max="5" width="28.86328125" style="11" bestFit="1" customWidth="1"/>
    <col min="6" max="6" width="20.3984375" style="11" bestFit="1" customWidth="1"/>
    <col min="7" max="7" width="9.86328125" style="11" bestFit="1" customWidth="1"/>
    <col min="8" max="16384" width="9.1328125" style="11"/>
  </cols>
  <sheetData>
    <row r="1" spans="1:7" x14ac:dyDescent="0.45">
      <c r="A1" s="30" t="s">
        <v>970</v>
      </c>
      <c r="B1" s="30"/>
      <c r="C1" s="30"/>
      <c r="D1" s="30"/>
      <c r="E1" s="30"/>
      <c r="F1" s="30"/>
      <c r="G1" s="30"/>
    </row>
    <row r="2" spans="1:7" ht="14.65" thickBot="1" x14ac:dyDescent="0.5">
      <c r="A2" s="202" t="s">
        <v>971</v>
      </c>
      <c r="B2" s="203" t="s">
        <v>510</v>
      </c>
      <c r="C2" s="203" t="s">
        <v>511</v>
      </c>
      <c r="D2" s="203" t="s">
        <v>972</v>
      </c>
      <c r="E2" s="203" t="s">
        <v>973</v>
      </c>
      <c r="F2" s="203" t="s">
        <v>974</v>
      </c>
      <c r="G2" s="204" t="s">
        <v>975</v>
      </c>
    </row>
    <row r="3" spans="1:7" ht="14.65" thickBot="1" x14ac:dyDescent="0.5">
      <c r="A3" s="205" t="s">
        <v>657</v>
      </c>
      <c r="B3" s="206">
        <v>6</v>
      </c>
      <c r="C3" s="206">
        <v>6</v>
      </c>
      <c r="D3" s="206"/>
      <c r="E3" s="206">
        <v>6</v>
      </c>
      <c r="F3" s="206">
        <v>6</v>
      </c>
      <c r="G3" s="207"/>
    </row>
    <row r="4" spans="1:7" ht="14.65" thickBot="1" x14ac:dyDescent="0.5">
      <c r="A4" s="205" t="s">
        <v>586</v>
      </c>
      <c r="B4" s="206">
        <v>10</v>
      </c>
      <c r="C4" s="206">
        <v>10</v>
      </c>
      <c r="D4" s="206">
        <v>10</v>
      </c>
      <c r="E4" s="206">
        <v>10</v>
      </c>
      <c r="F4" s="206">
        <v>10</v>
      </c>
      <c r="G4" s="207"/>
    </row>
    <row r="5" spans="1:7" ht="14.65" thickBot="1" x14ac:dyDescent="0.5">
      <c r="A5" s="205" t="s">
        <v>587</v>
      </c>
      <c r="B5" s="208">
        <v>0.06</v>
      </c>
      <c r="C5" s="208">
        <v>0.06</v>
      </c>
      <c r="D5" s="206">
        <v>4</v>
      </c>
      <c r="E5" s="208">
        <v>0.06</v>
      </c>
      <c r="F5" s="208">
        <v>0.06</v>
      </c>
      <c r="G5" s="209">
        <v>0.06</v>
      </c>
    </row>
    <row r="6" spans="1:7" ht="14.65" thickBot="1" x14ac:dyDescent="0.5">
      <c r="A6" s="205" t="s">
        <v>588</v>
      </c>
      <c r="B6" s="206">
        <v>9</v>
      </c>
      <c r="C6" s="206">
        <v>11</v>
      </c>
      <c r="D6" s="206"/>
      <c r="E6" s="206">
        <v>11</v>
      </c>
      <c r="F6" s="206">
        <v>11</v>
      </c>
      <c r="G6" s="207"/>
    </row>
    <row r="7" spans="1:7" ht="14.65" thickBot="1" x14ac:dyDescent="0.5">
      <c r="A7" s="205" t="s">
        <v>592</v>
      </c>
      <c r="B7" s="208">
        <v>0.05</v>
      </c>
      <c r="C7" s="208">
        <v>0.05</v>
      </c>
      <c r="D7" s="208">
        <v>0.05</v>
      </c>
      <c r="E7" s="208">
        <v>0.05</v>
      </c>
      <c r="F7" s="208">
        <v>0.05</v>
      </c>
      <c r="G7" s="209">
        <v>0.05</v>
      </c>
    </row>
    <row r="8" spans="1:7" ht="14.65" thickBot="1" x14ac:dyDescent="0.5">
      <c r="A8" s="205" t="s">
        <v>593</v>
      </c>
      <c r="B8" s="206">
        <v>20</v>
      </c>
      <c r="C8" s="206">
        <v>70</v>
      </c>
      <c r="D8" s="206">
        <v>20</v>
      </c>
      <c r="E8" s="206">
        <v>70</v>
      </c>
      <c r="F8" s="206">
        <v>70</v>
      </c>
      <c r="G8" s="207"/>
    </row>
    <row r="9" spans="1:7" ht="14.65" thickBot="1" x14ac:dyDescent="0.5">
      <c r="A9" s="205" t="s">
        <v>594</v>
      </c>
      <c r="B9" s="210">
        <f>AVERAGE(0.075,0.15)</f>
        <v>0.11249999999999999</v>
      </c>
      <c r="C9" s="208">
        <v>0.25</v>
      </c>
      <c r="D9" s="206"/>
      <c r="E9" s="208">
        <v>0.1</v>
      </c>
      <c r="F9" s="208">
        <v>0.15</v>
      </c>
      <c r="G9" s="207"/>
    </row>
    <row r="10" spans="1:7" ht="14.65" thickBot="1" x14ac:dyDescent="0.5">
      <c r="A10" s="205" t="s">
        <v>595</v>
      </c>
      <c r="B10" s="206">
        <v>15</v>
      </c>
      <c r="C10" s="206">
        <v>15</v>
      </c>
      <c r="D10" s="206"/>
      <c r="E10" s="206">
        <v>15</v>
      </c>
      <c r="F10" s="206">
        <v>15</v>
      </c>
      <c r="G10" s="207"/>
    </row>
    <row r="11" spans="1:7" ht="14.65" thickBot="1" x14ac:dyDescent="0.5">
      <c r="A11" s="205" t="s">
        <v>976</v>
      </c>
      <c r="B11" s="208">
        <v>0.03</v>
      </c>
      <c r="C11" s="208">
        <v>0.08</v>
      </c>
      <c r="D11" s="208">
        <v>0.1</v>
      </c>
      <c r="E11" s="206">
        <f>0.125</f>
        <v>0.125</v>
      </c>
      <c r="F11" s="208">
        <v>0.17</v>
      </c>
      <c r="G11" s="207"/>
    </row>
    <row r="12" spans="1:7" ht="14.65" thickBot="1" x14ac:dyDescent="0.5">
      <c r="A12" s="205" t="s">
        <v>977</v>
      </c>
      <c r="B12" s="206">
        <f>AVERAGE(0.14,0.22)</f>
        <v>0.18</v>
      </c>
      <c r="C12" s="206">
        <f>AVERAGE(0.14,0.22)</f>
        <v>0.18</v>
      </c>
      <c r="D12" s="208">
        <v>0.22</v>
      </c>
      <c r="E12" s="208">
        <v>0.22</v>
      </c>
      <c r="F12" s="208">
        <v>0.22</v>
      </c>
      <c r="G12" s="207"/>
    </row>
    <row r="13" spans="1:7" ht="14.65" thickBot="1" x14ac:dyDescent="0.5">
      <c r="A13" s="205" t="s">
        <v>598</v>
      </c>
      <c r="B13" s="206">
        <f>AVERAGE(20,22)</f>
        <v>21</v>
      </c>
      <c r="C13" s="206">
        <f>AVERAGE(24,30)</f>
        <v>27</v>
      </c>
      <c r="D13" s="206">
        <v>2</v>
      </c>
      <c r="E13" s="206">
        <v>5</v>
      </c>
      <c r="F13" s="206">
        <v>5</v>
      </c>
      <c r="G13" s="207">
        <v>15</v>
      </c>
    </row>
    <row r="14" spans="1:7" ht="14.65" thickBot="1" x14ac:dyDescent="0.5">
      <c r="A14" s="205" t="s">
        <v>599</v>
      </c>
      <c r="B14" s="208">
        <v>0.06</v>
      </c>
      <c r="C14" s="208">
        <v>0.06</v>
      </c>
      <c r="D14" s="206"/>
      <c r="E14" s="208">
        <v>0.06</v>
      </c>
      <c r="F14" s="208">
        <v>0.06</v>
      </c>
      <c r="G14" s="209">
        <v>0.06</v>
      </c>
    </row>
    <row r="15" spans="1:7" ht="14.65" thickBot="1" x14ac:dyDescent="0.5">
      <c r="A15" s="205" t="s">
        <v>600</v>
      </c>
      <c r="B15" s="208">
        <v>0.1</v>
      </c>
      <c r="C15" s="208">
        <v>0.1</v>
      </c>
      <c r="D15" s="208">
        <v>0.1</v>
      </c>
      <c r="E15" s="208">
        <v>0.1</v>
      </c>
      <c r="F15" s="208">
        <v>0.1</v>
      </c>
      <c r="G15" s="207"/>
    </row>
    <row r="16" spans="1:7" ht="14.65" thickBot="1" x14ac:dyDescent="0.5">
      <c r="A16" s="205" t="s">
        <v>978</v>
      </c>
      <c r="B16" s="210">
        <f>AVERAGE(0.09,0.15)</f>
        <v>0.12</v>
      </c>
      <c r="C16" s="210">
        <f>AVERAGE(0.09,0.15)</f>
        <v>0.12</v>
      </c>
      <c r="D16" s="206"/>
      <c r="E16" s="208">
        <v>0.09</v>
      </c>
      <c r="F16" s="208">
        <v>0.15</v>
      </c>
      <c r="G16" s="207"/>
    </row>
    <row r="17" spans="1:7" ht="14.65" thickBot="1" x14ac:dyDescent="0.5">
      <c r="A17" s="205" t="s">
        <v>603</v>
      </c>
      <c r="B17" s="208">
        <v>0.15</v>
      </c>
      <c r="C17" s="208">
        <v>0.17</v>
      </c>
      <c r="D17" s="206"/>
      <c r="E17" s="208">
        <v>0.09</v>
      </c>
      <c r="F17" s="208">
        <v>0.09</v>
      </c>
      <c r="G17" s="207"/>
    </row>
    <row r="18" spans="1:7" ht="14.65" thickBot="1" x14ac:dyDescent="0.5">
      <c r="A18" s="205" t="s">
        <v>604</v>
      </c>
      <c r="B18" s="208">
        <v>0.1</v>
      </c>
      <c r="C18" s="208">
        <v>0.1</v>
      </c>
      <c r="D18" s="208">
        <v>0.1</v>
      </c>
      <c r="E18" s="206">
        <v>0.1</v>
      </c>
      <c r="F18" s="206">
        <v>0.1</v>
      </c>
      <c r="G18" s="207"/>
    </row>
    <row r="19" spans="1:7" ht="14.65" thickBot="1" x14ac:dyDescent="0.5">
      <c r="A19" s="205" t="s">
        <v>605</v>
      </c>
      <c r="B19" s="206">
        <v>5</v>
      </c>
      <c r="C19" s="206">
        <v>6</v>
      </c>
      <c r="D19" s="206">
        <v>6</v>
      </c>
      <c r="E19" s="208">
        <v>0.02</v>
      </c>
      <c r="F19" s="208">
        <v>0.02</v>
      </c>
      <c r="G19" s="207"/>
    </row>
    <row r="20" spans="1:7" ht="14.65" thickBot="1" x14ac:dyDescent="0.5">
      <c r="A20" s="205" t="s">
        <v>979</v>
      </c>
      <c r="B20" s="208">
        <v>0.04</v>
      </c>
      <c r="C20" s="208">
        <v>0.04</v>
      </c>
      <c r="D20" s="208">
        <v>0.02</v>
      </c>
      <c r="E20" s="208">
        <v>0.04</v>
      </c>
      <c r="F20" s="208">
        <v>7.0000000000000007E-2</v>
      </c>
      <c r="G20" s="207"/>
    </row>
    <row r="21" spans="1:7" ht="14.65" thickBot="1" x14ac:dyDescent="0.5">
      <c r="A21" s="205" t="s">
        <v>610</v>
      </c>
      <c r="B21" s="208">
        <v>0.13</v>
      </c>
      <c r="C21" s="208">
        <v>0.13</v>
      </c>
      <c r="D21" s="206"/>
      <c r="E21" s="208">
        <v>0.13</v>
      </c>
      <c r="F21" s="208">
        <v>0.13</v>
      </c>
      <c r="G21" s="209">
        <v>0.13</v>
      </c>
    </row>
    <row r="22" spans="1:7" ht="14.65" thickBot="1" x14ac:dyDescent="0.5">
      <c r="A22" s="205" t="s">
        <v>611</v>
      </c>
      <c r="B22" s="206">
        <v>40</v>
      </c>
      <c r="C22" s="206">
        <v>40</v>
      </c>
      <c r="D22" s="206">
        <v>4</v>
      </c>
      <c r="E22" s="206">
        <v>40</v>
      </c>
      <c r="F22" s="206">
        <v>40</v>
      </c>
      <c r="G22" s="207"/>
    </row>
    <row r="23" spans="1:7" ht="14.65" thickBot="1" x14ac:dyDescent="0.5">
      <c r="A23" s="205" t="s">
        <v>658</v>
      </c>
      <c r="B23" s="206"/>
      <c r="C23" s="208">
        <v>0.05</v>
      </c>
      <c r="D23" s="206"/>
      <c r="E23" s="208">
        <v>0.05</v>
      </c>
      <c r="F23" s="208">
        <v>0.05</v>
      </c>
      <c r="G23" s="207"/>
    </row>
    <row r="24" spans="1:7" ht="14.65" thickBot="1" x14ac:dyDescent="0.5">
      <c r="A24" s="205" t="s">
        <v>617</v>
      </c>
      <c r="B24" s="206">
        <v>15</v>
      </c>
      <c r="C24" s="206">
        <v>15</v>
      </c>
      <c r="D24" s="206">
        <v>15</v>
      </c>
      <c r="E24" s="206">
        <v>20</v>
      </c>
      <c r="F24" s="206">
        <v>25</v>
      </c>
      <c r="G24" s="207"/>
    </row>
    <row r="25" spans="1:7" ht="14.65" thickBot="1" x14ac:dyDescent="0.5">
      <c r="A25" s="205" t="s">
        <v>659</v>
      </c>
      <c r="B25" s="206">
        <v>5</v>
      </c>
      <c r="C25" s="206">
        <v>7.5</v>
      </c>
      <c r="D25" s="206">
        <v>7.5</v>
      </c>
      <c r="E25" s="206">
        <v>7.5</v>
      </c>
      <c r="F25" s="206">
        <v>7.5</v>
      </c>
      <c r="G25" s="207"/>
    </row>
    <row r="26" spans="1:7" ht="14.65" thickBot="1" x14ac:dyDescent="0.5">
      <c r="A26" s="211" t="s">
        <v>980</v>
      </c>
      <c r="B26" s="212">
        <v>0.1</v>
      </c>
      <c r="C26" s="213">
        <v>0.125</v>
      </c>
      <c r="D26" s="214"/>
      <c r="E26" s="214">
        <f>AVERAGE(0.025,0.125)</f>
        <v>7.4999999999999997E-2</v>
      </c>
      <c r="F26" s="212">
        <v>0.15</v>
      </c>
      <c r="G26" s="215"/>
    </row>
    <row r="27" spans="1:7" x14ac:dyDescent="0.45">
      <c r="A27" s="216" t="s">
        <v>981</v>
      </c>
    </row>
    <row r="28" spans="1:7" x14ac:dyDescent="0.45">
      <c r="A28" s="30" t="s">
        <v>982</v>
      </c>
      <c r="B28" s="30"/>
      <c r="C28" s="30"/>
      <c r="D28" s="30"/>
      <c r="E28" s="30"/>
      <c r="F28" s="30"/>
      <c r="G28" s="30"/>
    </row>
    <row r="29" spans="1:7" ht="14.65" thickBot="1" x14ac:dyDescent="0.5">
      <c r="A29" s="202" t="s">
        <v>971</v>
      </c>
      <c r="B29" s="203" t="s">
        <v>510</v>
      </c>
      <c r="C29" s="203" t="s">
        <v>511</v>
      </c>
      <c r="D29" s="203" t="s">
        <v>972</v>
      </c>
      <c r="E29" s="203" t="s">
        <v>973</v>
      </c>
      <c r="F29" s="203" t="s">
        <v>974</v>
      </c>
      <c r="G29" s="204" t="s">
        <v>975</v>
      </c>
    </row>
    <row r="30" spans="1:7" ht="14.65" thickBot="1" x14ac:dyDescent="0.5">
      <c r="A30" s="205" t="s">
        <v>657</v>
      </c>
      <c r="B30" s="217">
        <f>IF(B3&lt;1,B3,B3/INDEX('Electricity Tariffs and Consump'!$C$4:$I$35,MATCH('Electricity Tax Rates'!$A3,'Electricity Tariffs and Consump'!$B$4:$B$35,0),MATCH('Electricity Tax Rates'!B$2,'Electricity Tariffs and Consump'!$C$3:$I$3,0)))</f>
        <v>1.9966722129783693E-2</v>
      </c>
      <c r="C30" s="217">
        <f>IF(C3&lt;1,C3,C3/INDEX('Electricity Tariffs and Consump'!$C$4:$I$35,MATCH('Electricity Tax Rates'!$A3,'Electricity Tariffs and Consump'!$B$4:$B$35,0),MATCH('Electricity Tax Rates'!C$2,'Electricity Tariffs and Consump'!$C$3:$I$3,0)))</f>
        <v>5.5287309719509051E-3</v>
      </c>
      <c r="D30" s="217">
        <f>IF(D3&lt;1,D3,D3/INDEX('Electricity Tariffs and Consump'!$C$4:$I$35,MATCH('Electricity Tax Rates'!$A3,'Electricity Tariffs and Consump'!$B$4:$B$35,0),MATCH('Electricity Tax Rates'!D$2,'Electricity Tariffs and Consump'!$C$3:$I$3,0)))</f>
        <v>0</v>
      </c>
      <c r="E30" s="217">
        <f>IF(E3&lt;1,E3,E3/INDEX('Electricity Tariffs and Consump'!$C$4:$I$35,MATCH('Electricity Tax Rates'!$A3,'Electricity Tariffs and Consump'!$B$4:$B$35,0),MATCH("Industry",'Electricity Tariffs and Consump'!$C$3:$I$3,0)))</f>
        <v>1.3120202925805253E-2</v>
      </c>
      <c r="F30" s="217">
        <f>IF(F3&lt;1,F3,F3/INDEX('Electricity Tariffs and Consump'!$C$4:$I$35,MATCH('Electricity Tax Rates'!$A3,'Electricity Tariffs and Consump'!$B$4:$B$35,0),MATCH("Industry",'Electricity Tariffs and Consump'!$C$3:$I$3,0)))</f>
        <v>1.3120202925805253E-2</v>
      </c>
      <c r="G30" s="217">
        <f>IF(G3&lt;1,G3,G3/INDEX('Electricity Tariffs and Consump'!$C$4:$I$35,MATCH('Electricity Tax Rates'!$A3,'Electricity Tariffs and Consump'!$B$4:$B$35,0),MATCH("Railway",'Electricity Tariffs and Consump'!$C$3:$I$3,0)))</f>
        <v>0</v>
      </c>
    </row>
    <row r="31" spans="1:7" ht="14.65" thickBot="1" x14ac:dyDescent="0.5">
      <c r="A31" s="205" t="s">
        <v>586</v>
      </c>
      <c r="B31" s="217">
        <f>IF(B4&lt;1,B4,B4/INDEX('Electricity Tariffs and Consump'!$C$4:$I$35,MATCH('Electricity Tax Rates'!$A4,'Electricity Tariffs and Consump'!$B$4:$B$35,0),MATCH('Electricity Tax Rates'!B$2,'Electricity Tariffs and Consump'!$C$3:$I$3,0)))</f>
        <v>2.5510204081632654E-2</v>
      </c>
      <c r="C31" s="217">
        <f>IF(C4&lt;1,C4,C4/INDEX('Electricity Tariffs and Consump'!$C$4:$I$35,MATCH('Electricity Tax Rates'!$A4,'Electricity Tariffs and Consump'!$B$4:$B$35,0),MATCH('Electricity Tax Rates'!C$2,'Electricity Tariffs and Consump'!$C$3:$I$3,0)))</f>
        <v>1.8450184501845018E-2</v>
      </c>
      <c r="D31" s="217">
        <f>IF(D4&lt;1,D4,D4/INDEX('Electricity Tariffs and Consump'!$C$4:$I$35,MATCH('Electricity Tax Rates'!$A4,'Electricity Tariffs and Consump'!$B$4:$B$35,0),MATCH('Electricity Tax Rates'!D$2,'Electricity Tariffs and Consump'!$C$3:$I$3,0)))</f>
        <v>2.5656156194678915E-2</v>
      </c>
      <c r="E31" s="217">
        <f>IF(E4&lt;1,E4,E4/INDEX('Electricity Tariffs and Consump'!$C$4:$I$35,MATCH('Electricity Tax Rates'!$A4,'Electricity Tariffs and Consump'!$B$4:$B$35,0),MATCH("Industry",'Electricity Tariffs and Consump'!$C$3:$I$3,0)))</f>
        <v>2.2371364653243849E-2</v>
      </c>
      <c r="F31" s="217">
        <f>IF(F4&lt;1,F4,F4/INDEX('Electricity Tariffs and Consump'!$C$4:$I$35,MATCH('Electricity Tax Rates'!$A4,'Electricity Tariffs and Consump'!$B$4:$B$35,0),MATCH("Industry",'Electricity Tariffs and Consump'!$C$3:$I$3,0)))</f>
        <v>2.2371364653243849E-2</v>
      </c>
      <c r="G31" s="217">
        <f>IF(G4&lt;1,G4,G4/INDEX('Electricity Tariffs and Consump'!$C$4:$I$35,MATCH('Electricity Tax Rates'!$A4,'Electricity Tariffs and Consump'!$B$4:$B$35,0),MATCH("Railway",'Electricity Tariffs and Consump'!$C$3:$I$3,0)))</f>
        <v>0</v>
      </c>
    </row>
    <row r="32" spans="1:7" ht="14.65" thickBot="1" x14ac:dyDescent="0.5">
      <c r="A32" s="205" t="s">
        <v>587</v>
      </c>
      <c r="B32" s="217">
        <f>IF(B5&lt;1,B5,B5/INDEX('Electricity Tariffs and Consump'!$C$4:$I$35,MATCH('Electricity Tax Rates'!$A5,'Electricity Tariffs and Consump'!$B$4:$B$35,0),MATCH('Electricity Tax Rates'!B$2,'Electricity Tariffs and Consump'!$C$3:$I$3,0)))</f>
        <v>0.06</v>
      </c>
      <c r="C32" s="217">
        <f>IF(C5&lt;1,C5,C5/INDEX('Electricity Tariffs and Consump'!$C$4:$I$35,MATCH('Electricity Tax Rates'!$A5,'Electricity Tariffs and Consump'!$B$4:$B$35,0),MATCH('Electricity Tax Rates'!C$2,'Electricity Tariffs and Consump'!$C$3:$I$3,0)))</f>
        <v>0.06</v>
      </c>
      <c r="D32" s="217">
        <f>IF(D5&lt;1,D5,D5/INDEX('Electricity Tariffs and Consump'!$C$4:$I$35,MATCH('Electricity Tax Rates'!$A5,'Electricity Tariffs and Consump'!$B$4:$B$35,0),MATCH('Electricity Tax Rates'!D$2,'Electricity Tariffs and Consump'!$C$3:$I$3,0)))</f>
        <v>1.789308879445314E-2</v>
      </c>
      <c r="E32" s="217">
        <f>IF(E5&lt;1,E5,E5/INDEX('Electricity Tariffs and Consump'!$C$4:$I$35,MATCH('Electricity Tax Rates'!$A5,'Electricity Tariffs and Consump'!$B$4:$B$35,0),MATCH("Industry",'Electricity Tariffs and Consump'!$C$3:$I$3,0)))</f>
        <v>0.06</v>
      </c>
      <c r="F32" s="217">
        <f>IF(F5&lt;1,F5,F5/INDEX('Electricity Tariffs and Consump'!$C$4:$I$35,MATCH('Electricity Tax Rates'!$A5,'Electricity Tariffs and Consump'!$B$4:$B$35,0),MATCH("Industry",'Electricity Tariffs and Consump'!$C$3:$I$3,0)))</f>
        <v>0.06</v>
      </c>
      <c r="G32" s="217">
        <f>IF(G5&lt;1,G5,G5/INDEX('Electricity Tariffs and Consump'!$C$4:$I$35,MATCH('Electricity Tax Rates'!$A5,'Electricity Tariffs and Consump'!$B$4:$B$35,0),MATCH("Railway",'Electricity Tariffs and Consump'!$C$3:$I$3,0)))</f>
        <v>0.06</v>
      </c>
    </row>
    <row r="33" spans="1:7" ht="14.65" thickBot="1" x14ac:dyDescent="0.5">
      <c r="A33" s="205" t="s">
        <v>588</v>
      </c>
      <c r="B33" s="217">
        <v>0</v>
      </c>
      <c r="C33" s="217">
        <v>0</v>
      </c>
      <c r="D33" s="217">
        <f>IF(D6&lt;1,D6,D6/INDEX('Electricity Tariffs and Consump'!$C$4:$I$35,MATCH('Electricity Tax Rates'!$A6,'Electricity Tariffs and Consump'!$B$4:$B$35,0),MATCH('Electricity Tax Rates'!D$2,'Electricity Tariffs and Consump'!$C$3:$I$3,0)))</f>
        <v>0</v>
      </c>
      <c r="E33" s="217">
        <v>0</v>
      </c>
      <c r="F33" s="217">
        <v>0</v>
      </c>
      <c r="G33" s="217">
        <f>IF(G6&lt;1,G6,G6/INDEX('Electricity Tariffs and Consump'!$C$4:$I$35,MATCH('Electricity Tax Rates'!$A6,'Electricity Tariffs and Consump'!$B$4:$B$35,0),MATCH("Railway",'Electricity Tariffs and Consump'!$C$3:$I$3,0)))</f>
        <v>0</v>
      </c>
    </row>
    <row r="34" spans="1:7" ht="14.65" thickBot="1" x14ac:dyDescent="0.5">
      <c r="A34" s="205" t="s">
        <v>592</v>
      </c>
      <c r="B34" s="217">
        <f>IF(B7&lt;1,B7,B7/INDEX('Electricity Tariffs and Consump'!$C$4:$I$35,MATCH('Electricity Tax Rates'!$A7,'Electricity Tariffs and Consump'!$B$4:$B$35,0),MATCH('Electricity Tax Rates'!B$2,'Electricity Tariffs and Consump'!$C$3:$I$3,0)))</f>
        <v>0.05</v>
      </c>
      <c r="C34" s="217">
        <f>IF(C7&lt;1,C7,C7/INDEX('Electricity Tariffs and Consump'!$C$4:$I$35,MATCH('Electricity Tax Rates'!$A7,'Electricity Tariffs and Consump'!$B$4:$B$35,0),MATCH('Electricity Tax Rates'!C$2,'Electricity Tariffs and Consump'!$C$3:$I$3,0)))</f>
        <v>0.05</v>
      </c>
      <c r="D34" s="217">
        <f>IF(D7&lt;1,D7,D7/INDEX('Electricity Tariffs and Consump'!$C$4:$I$35,MATCH('Electricity Tax Rates'!$A7,'Electricity Tariffs and Consump'!$B$4:$B$35,0),MATCH('Electricity Tax Rates'!D$2,'Electricity Tariffs and Consump'!$C$3:$I$3,0)))</f>
        <v>0.05</v>
      </c>
      <c r="E34" s="217">
        <f>IF(E7&lt;1,E7,E7/INDEX('Electricity Tariffs and Consump'!$C$4:$I$35,MATCH('Electricity Tax Rates'!$A7,'Electricity Tariffs and Consump'!$B$4:$B$35,0),MATCH("Industry",'Electricity Tariffs and Consump'!$C$3:$I$3,0)))</f>
        <v>0.05</v>
      </c>
      <c r="F34" s="217">
        <f>IF(F7&lt;1,F7,F7/INDEX('Electricity Tariffs and Consump'!$C$4:$I$35,MATCH('Electricity Tax Rates'!$A7,'Electricity Tariffs and Consump'!$B$4:$B$35,0),MATCH("Industry",'Electricity Tariffs and Consump'!$C$3:$I$3,0)))</f>
        <v>0.05</v>
      </c>
      <c r="G34" s="217">
        <f>IF(G7&lt;1,G7,G7/INDEX('Electricity Tariffs and Consump'!$C$4:$I$35,MATCH('Electricity Tax Rates'!$A7,'Electricity Tariffs and Consump'!$B$4:$B$35,0),MATCH("Railway",'Electricity Tariffs and Consump'!$C$3:$I$3,0)))</f>
        <v>0.05</v>
      </c>
    </row>
    <row r="35" spans="1:7" ht="14.65" thickBot="1" x14ac:dyDescent="0.5">
      <c r="A35" s="205" t="s">
        <v>593</v>
      </c>
      <c r="B35" s="217">
        <f>IF(B8&lt;1,B8,B8/INDEX('Electricity Tariffs and Consump'!$C$4:$I$35,MATCH('Electricity Tax Rates'!$A8,'Electricity Tariffs and Consump'!$B$4:$B$35,0),MATCH('Electricity Tax Rates'!B$2,'Electricity Tariffs and Consump'!$C$3:$I$3,0)))</f>
        <v>0.13083867591259976</v>
      </c>
      <c r="C35" s="217">
        <f>IF(C8&lt;1,C8,C8/INDEX('Electricity Tariffs and Consump'!$C$4:$I$35,MATCH('Electricity Tax Rates'!$A8,'Electricity Tariffs and Consump'!$B$4:$B$35,0),MATCH('Electricity Tax Rates'!C$2,'Electricity Tariffs and Consump'!$C$3:$I$3,0)))</f>
        <v>0.29048053780396715</v>
      </c>
      <c r="D35" s="217">
        <f>IF(D8&lt;1,D8,D8/INDEX('Electricity Tariffs and Consump'!$C$4:$I$35,MATCH('Electricity Tax Rates'!$A8,'Electricity Tariffs and Consump'!$B$4:$B$35,0),MATCH('Electricity Tax Rates'!D$2,'Electricity Tariffs and Consump'!$C$3:$I$3,0)))</f>
        <v>0.17801513128615934</v>
      </c>
      <c r="E35" s="217">
        <f>IF(E8&lt;1,E8,E8/INDEX('Electricity Tariffs and Consump'!$C$4:$I$35,MATCH('Electricity Tax Rates'!$A8,'Electricity Tariffs and Consump'!$B$4:$B$35,0),MATCH("Industry",'Electricity Tariffs and Consump'!$C$3:$I$3,0)))</f>
        <v>0.15801711099573354</v>
      </c>
      <c r="F35" s="217">
        <f>IF(F8&lt;1,F8,F8/INDEX('Electricity Tariffs and Consump'!$C$4:$I$35,MATCH('Electricity Tax Rates'!$A8,'Electricity Tariffs and Consump'!$B$4:$B$35,0),MATCH("Industry",'Electricity Tariffs and Consump'!$C$3:$I$3,0)))</f>
        <v>0.15801711099573354</v>
      </c>
      <c r="G35" s="217">
        <f>IF(G8&lt;1,G8,G8/INDEX('Electricity Tariffs and Consump'!$C$4:$I$35,MATCH('Electricity Tax Rates'!$A8,'Electricity Tariffs and Consump'!$B$4:$B$35,0),MATCH("Railway",'Electricity Tariffs and Consump'!$C$3:$I$3,0)))</f>
        <v>0</v>
      </c>
    </row>
    <row r="36" spans="1:7" ht="14.65" thickBot="1" x14ac:dyDescent="0.5">
      <c r="A36" s="205" t="s">
        <v>594</v>
      </c>
      <c r="B36" s="217">
        <f>IF(B9&lt;1,B9,B9/INDEX('Electricity Tariffs and Consump'!$C$4:$I$35,MATCH('Electricity Tax Rates'!$A9,'Electricity Tariffs and Consump'!$B$4:$B$35,0),MATCH('Electricity Tax Rates'!B$2,'Electricity Tariffs and Consump'!$C$3:$I$3,0)))</f>
        <v>0.11249999999999999</v>
      </c>
      <c r="C36" s="217">
        <f>IF(C9&lt;1,C9,C9/INDEX('Electricity Tariffs and Consump'!$C$4:$I$35,MATCH('Electricity Tax Rates'!$A9,'Electricity Tariffs and Consump'!$B$4:$B$35,0),MATCH('Electricity Tax Rates'!C$2,'Electricity Tariffs and Consump'!$C$3:$I$3,0)))</f>
        <v>0.25</v>
      </c>
      <c r="D36" s="217">
        <f>IF(D9&lt;1,D9,D9/INDEX('Electricity Tariffs and Consump'!$C$4:$I$35,MATCH('Electricity Tax Rates'!$A9,'Electricity Tariffs and Consump'!$B$4:$B$35,0),MATCH('Electricity Tax Rates'!D$2,'Electricity Tariffs and Consump'!$C$3:$I$3,0)))</f>
        <v>0</v>
      </c>
      <c r="E36" s="217">
        <f>IF(E9&lt;1,E9,E9/INDEX('Electricity Tariffs and Consump'!$C$4:$I$35,MATCH('Electricity Tax Rates'!$A9,'Electricity Tariffs and Consump'!$B$4:$B$35,0),MATCH("Industry",'Electricity Tariffs and Consump'!$C$3:$I$3,0)))</f>
        <v>0.1</v>
      </c>
      <c r="F36" s="217">
        <f>IF(F9&lt;1,F9,F9/INDEX('Electricity Tariffs and Consump'!$C$4:$I$35,MATCH('Electricity Tax Rates'!$A9,'Electricity Tariffs and Consump'!$B$4:$B$35,0),MATCH("Industry",'Electricity Tariffs and Consump'!$C$3:$I$3,0)))</f>
        <v>0.15</v>
      </c>
      <c r="G36" s="217">
        <f>IF(G9&lt;1,G9,G9/INDEX('Electricity Tariffs and Consump'!$C$4:$I$35,MATCH('Electricity Tax Rates'!$A9,'Electricity Tariffs and Consump'!$B$4:$B$35,0),MATCH("Railway",'Electricity Tariffs and Consump'!$C$3:$I$3,0)))</f>
        <v>0</v>
      </c>
    </row>
    <row r="37" spans="1:7" ht="14.65" thickBot="1" x14ac:dyDescent="0.5">
      <c r="A37" s="205" t="s">
        <v>595</v>
      </c>
      <c r="B37" s="217">
        <f>IF(B10&lt;1,B10,B10/INDEX('Electricity Tariffs and Consump'!$C$4:$I$35,MATCH('Electricity Tax Rates'!$A10,'Electricity Tariffs and Consump'!$B$4:$B$35,0),MATCH('Electricity Tax Rates'!B$2,'Electricity Tariffs and Consump'!$C$3:$I$3,0)))</f>
        <v>4.3303790525130635E-2</v>
      </c>
      <c r="C37" s="217">
        <f>IF(C10&lt;1,C10,C10/INDEX('Electricity Tariffs and Consump'!$C$4:$I$35,MATCH('Electricity Tax Rates'!$A10,'Electricity Tariffs and Consump'!$B$4:$B$35,0),MATCH('Electricity Tax Rates'!C$2,'Electricity Tariffs and Consump'!$C$3:$I$3,0)))</f>
        <v>3.3266061963584746E-2</v>
      </c>
      <c r="D37" s="217">
        <f>IF(D10&lt;1,D10,D10/INDEX('Electricity Tariffs and Consump'!$C$4:$I$35,MATCH('Electricity Tax Rates'!$A10,'Electricity Tariffs and Consump'!$B$4:$B$35,0),MATCH('Electricity Tax Rates'!D$2,'Electricity Tariffs and Consump'!$C$3:$I$3,0)))</f>
        <v>0</v>
      </c>
      <c r="E37" s="217">
        <f>IF(E10&lt;1,E10,E10/INDEX('Electricity Tariffs and Consump'!$C$4:$I$35,MATCH('Electricity Tax Rates'!$A10,'Electricity Tariffs and Consump'!$B$4:$B$35,0),MATCH("Industry",'Electricity Tariffs and Consump'!$C$3:$I$3,0)))</f>
        <v>3.164223183208522E-2</v>
      </c>
      <c r="F37" s="217">
        <f>IF(F10&lt;1,F10,F10/INDEX('Electricity Tariffs and Consump'!$C$4:$I$35,MATCH('Electricity Tax Rates'!$A10,'Electricity Tariffs and Consump'!$B$4:$B$35,0),MATCH("Industry",'Electricity Tariffs and Consump'!$C$3:$I$3,0)))</f>
        <v>3.164223183208522E-2</v>
      </c>
      <c r="G37" s="217">
        <f>IF(G10&lt;1,G10,G10/INDEX('Electricity Tariffs and Consump'!$C$4:$I$35,MATCH('Electricity Tax Rates'!$A10,'Electricity Tariffs and Consump'!$B$4:$B$35,0),MATCH("Railway",'Electricity Tariffs and Consump'!$C$3:$I$3,0)))</f>
        <v>0</v>
      </c>
    </row>
    <row r="38" spans="1:7" ht="14.65" thickBot="1" x14ac:dyDescent="0.5">
      <c r="A38" s="205" t="s">
        <v>976</v>
      </c>
      <c r="B38" s="217">
        <f>IF(B11&lt;1,B11,B11/INDEX('Electricity Tariffs and Consump'!$C$4:$I$35,MATCH('Electricity Tax Rates'!$A11,'Electricity Tariffs and Consump'!$B$4:$B$35,0),MATCH('Electricity Tax Rates'!B$2,'Electricity Tariffs and Consump'!$C$3:$I$3,0)))</f>
        <v>0.03</v>
      </c>
      <c r="C38" s="217">
        <f>IF(C11&lt;1,C11,C11/INDEX('Electricity Tariffs and Consump'!$C$4:$I$35,MATCH('Electricity Tax Rates'!$A11,'Electricity Tariffs and Consump'!$B$4:$B$35,0),MATCH('Electricity Tax Rates'!C$2,'Electricity Tariffs and Consump'!$C$3:$I$3,0)))</f>
        <v>0.08</v>
      </c>
      <c r="D38" s="217">
        <f>IF(D11&lt;1,D11,D11/INDEX('Electricity Tariffs and Consump'!$C$4:$I$35,MATCH('Electricity Tax Rates'!$A11,'Electricity Tariffs and Consump'!$B$4:$B$35,0),MATCH('Electricity Tax Rates'!D$2,'Electricity Tariffs and Consump'!$C$3:$I$3,0)))</f>
        <v>0.1</v>
      </c>
      <c r="E38" s="217">
        <f>IF(E11&lt;1,E11,E11/INDEX('Electricity Tariffs and Consump'!$C$4:$I$35,MATCH('Electricity Tax Rates'!$A11,'Electricity Tariffs and Consump'!$B$4:$B$35,0),MATCH("Industry",'Electricity Tariffs and Consump'!$C$3:$I$3,0)))</f>
        <v>0.125</v>
      </c>
      <c r="F38" s="217">
        <f>IF(F11&lt;1,F11,F11/INDEX('Electricity Tariffs and Consump'!$C$4:$I$35,MATCH('Electricity Tax Rates'!$A11,'Electricity Tariffs and Consump'!$B$4:$B$35,0),MATCH("Industry",'Electricity Tariffs and Consump'!$C$3:$I$3,0)))</f>
        <v>0.17</v>
      </c>
      <c r="G38" s="217">
        <f>IF(G11&lt;1,G11,G11/INDEX('Electricity Tariffs and Consump'!$C$4:$I$35,MATCH('Electricity Tax Rates'!$A11,'Electricity Tariffs and Consump'!$B$4:$B$35,0),MATCH("Railway",'Electricity Tariffs and Consump'!$C$3:$I$3,0)))</f>
        <v>0</v>
      </c>
    </row>
    <row r="39" spans="1:7" ht="14.65" thickBot="1" x14ac:dyDescent="0.5">
      <c r="A39" s="205" t="s">
        <v>977</v>
      </c>
      <c r="B39" s="217">
        <f>IF(B12&lt;1,B12,B12/INDEX('Electricity Tariffs and Consump'!$C$4:$I$35,MATCH('Electricity Tax Rates'!$A12,'Electricity Tariffs and Consump'!$B$4:$B$35,0),MATCH('Electricity Tax Rates'!B$2,'Electricity Tariffs and Consump'!$C$3:$I$3,0)))</f>
        <v>0.18</v>
      </c>
      <c r="C39" s="217">
        <f>IF(C12&lt;1,C12,C12/INDEX('Electricity Tariffs and Consump'!$C$4:$I$35,MATCH('Electricity Tax Rates'!$A12,'Electricity Tariffs and Consump'!$B$4:$B$35,0),MATCH('Electricity Tax Rates'!C$2,'Electricity Tariffs and Consump'!$C$3:$I$3,0)))</f>
        <v>0.18</v>
      </c>
      <c r="D39" s="217">
        <f>IF(D12&lt;1,D12,D12/INDEX('Electricity Tariffs and Consump'!$C$4:$I$35,MATCH('Electricity Tax Rates'!$A12,'Electricity Tariffs and Consump'!$B$4:$B$35,0),MATCH('Electricity Tax Rates'!D$2,'Electricity Tariffs and Consump'!$C$3:$I$3,0)))</f>
        <v>0.22</v>
      </c>
      <c r="E39" s="217">
        <f>IF(E12&lt;1,E12,E12/INDEX('Electricity Tariffs and Consump'!$C$4:$I$35,MATCH('Electricity Tax Rates'!$A12,'Electricity Tariffs and Consump'!$B$4:$B$35,0),MATCH("Industry",'Electricity Tariffs and Consump'!$C$3:$I$3,0)))</f>
        <v>0.22</v>
      </c>
      <c r="F39" s="217">
        <f>IF(F12&lt;1,F12,F12/INDEX('Electricity Tariffs and Consump'!$C$4:$I$35,MATCH('Electricity Tax Rates'!$A12,'Electricity Tariffs and Consump'!$B$4:$B$35,0),MATCH("Industry",'Electricity Tariffs and Consump'!$C$3:$I$3,0)))</f>
        <v>0.22</v>
      </c>
      <c r="G39" s="217">
        <f>IF(G12&lt;1,G12,G12/INDEX('Electricity Tariffs and Consump'!$C$4:$I$35,MATCH('Electricity Tax Rates'!$A12,'Electricity Tariffs and Consump'!$B$4:$B$35,0),MATCH("Railway",'Electricity Tariffs and Consump'!$C$3:$I$3,0)))</f>
        <v>0</v>
      </c>
    </row>
    <row r="40" spans="1:7" ht="14.65" thickBot="1" x14ac:dyDescent="0.5">
      <c r="A40" s="205" t="s">
        <v>598</v>
      </c>
      <c r="B40" s="217">
        <f>IF(B13&lt;1,B13,B13/INDEX('Electricity Tariffs and Consump'!$C$4:$I$35,MATCH('Electricity Tax Rates'!$A13,'Electricity Tariffs and Consump'!$B$4:$B$35,0),MATCH('Electricity Tax Rates'!B$2,'Electricity Tariffs and Consump'!$C$3:$I$3,0)))</f>
        <v>0.22639068564036222</v>
      </c>
      <c r="C40" s="217">
        <f>IF(C13&lt;1,C13,C13/INDEX('Electricity Tariffs and Consump'!$C$4:$I$35,MATCH('Electricity Tax Rates'!$A13,'Electricity Tariffs and Consump'!$B$4:$B$35,0),MATCH('Electricity Tax Rates'!C$2,'Electricity Tariffs and Consump'!$C$3:$I$3,0)))</f>
        <v>5.808075375911545E-2</v>
      </c>
      <c r="D40" s="217">
        <f>IF(D13&lt;1,D13,D13/INDEX('Electricity Tariffs and Consump'!$C$4:$I$35,MATCH('Electricity Tax Rates'!$A13,'Electricity Tariffs and Consump'!$B$4:$B$35,0),MATCH('Electricity Tax Rates'!D$2,'Electricity Tariffs and Consump'!$C$3:$I$3,0)))</f>
        <v>4.1937513105472848E-2</v>
      </c>
      <c r="E40" s="217">
        <f>IF(E13&lt;1,E13,E13/INDEX('Electricity Tariffs and Consump'!$C$4:$I$35,MATCH('Electricity Tax Rates'!$A13,'Electricity Tariffs and Consump'!$B$4:$B$35,0),MATCH("Industry",'Electricity Tariffs and Consump'!$C$3:$I$3,0)))</f>
        <v>1.0830012129613585E-2</v>
      </c>
      <c r="F40" s="217">
        <f>IF(F13&lt;1,F13,F13/INDEX('Electricity Tariffs and Consump'!$C$4:$I$35,MATCH('Electricity Tax Rates'!$A13,'Electricity Tariffs and Consump'!$B$4:$B$35,0),MATCH("Industry",'Electricity Tariffs and Consump'!$C$3:$I$3,0)))</f>
        <v>1.0830012129613585E-2</v>
      </c>
      <c r="G40" s="217">
        <f>IF(G13&lt;1,G13,G13/INDEX('Electricity Tariffs and Consump'!$C$4:$I$35,MATCH('Electricity Tax Rates'!$A13,'Electricity Tariffs and Consump'!$B$4:$B$35,0),MATCH("Railway",'Electricity Tariffs and Consump'!$C$3:$I$3,0)))</f>
        <v>2.9200490568241543E-2</v>
      </c>
    </row>
    <row r="41" spans="1:7" ht="14.65" thickBot="1" x14ac:dyDescent="0.5">
      <c r="A41" s="205" t="s">
        <v>599</v>
      </c>
      <c r="B41" s="217">
        <f>IF(B14&lt;1,B14,B14/INDEX('Electricity Tariffs and Consump'!$C$4:$I$35,MATCH('Electricity Tax Rates'!$A14,'Electricity Tariffs and Consump'!$B$4:$B$35,0),MATCH('Electricity Tax Rates'!B$2,'Electricity Tariffs and Consump'!$C$3:$I$3,0)))</f>
        <v>0.06</v>
      </c>
      <c r="C41" s="217">
        <f>IF(C14&lt;1,C14,C14/INDEX('Electricity Tariffs and Consump'!$C$4:$I$35,MATCH('Electricity Tax Rates'!$A14,'Electricity Tariffs and Consump'!$B$4:$B$35,0),MATCH('Electricity Tax Rates'!C$2,'Electricity Tariffs and Consump'!$C$3:$I$3,0)))</f>
        <v>0.06</v>
      </c>
      <c r="D41" s="217">
        <f>IF(D14&lt;1,D14,D14/INDEX('Electricity Tariffs and Consump'!$C$4:$I$35,MATCH('Electricity Tax Rates'!$A14,'Electricity Tariffs and Consump'!$B$4:$B$35,0),MATCH('Electricity Tax Rates'!D$2,'Electricity Tariffs and Consump'!$C$3:$I$3,0)))</f>
        <v>0</v>
      </c>
      <c r="E41" s="217">
        <f>IF(E14&lt;1,E14,E14/INDEX('Electricity Tariffs and Consump'!$C$4:$I$35,MATCH('Electricity Tax Rates'!$A14,'Electricity Tariffs and Consump'!$B$4:$B$35,0),MATCH("Industry",'Electricity Tariffs and Consump'!$C$3:$I$3,0)))</f>
        <v>0.06</v>
      </c>
      <c r="F41" s="217">
        <f>IF(F14&lt;1,F14,F14/INDEX('Electricity Tariffs and Consump'!$C$4:$I$35,MATCH('Electricity Tax Rates'!$A14,'Electricity Tariffs and Consump'!$B$4:$B$35,0),MATCH("Industry",'Electricity Tariffs and Consump'!$C$3:$I$3,0)))</f>
        <v>0.06</v>
      </c>
      <c r="G41" s="217">
        <f>IF(G14&lt;1,G14,G14/INDEX('Electricity Tariffs and Consump'!$C$4:$I$35,MATCH('Electricity Tax Rates'!$A14,'Electricity Tariffs and Consump'!$B$4:$B$35,0),MATCH("Railway",'Electricity Tariffs and Consump'!$C$3:$I$3,0)))</f>
        <v>0.06</v>
      </c>
    </row>
    <row r="42" spans="1:7" ht="14.65" thickBot="1" x14ac:dyDescent="0.5">
      <c r="A42" s="205" t="s">
        <v>600</v>
      </c>
      <c r="B42" s="217">
        <f>IF(B15&lt;1,B15,B15/INDEX('Electricity Tariffs and Consump'!$C$4:$I$35,MATCH('Electricity Tax Rates'!$A15,'Electricity Tariffs and Consump'!$B$4:$B$35,0),MATCH('Electricity Tax Rates'!B$2,'Electricity Tariffs and Consump'!$C$3:$I$3,0)))</f>
        <v>0.1</v>
      </c>
      <c r="C42" s="217">
        <f>IF(C15&lt;1,C15,C15/INDEX('Electricity Tariffs and Consump'!$C$4:$I$35,MATCH('Electricity Tax Rates'!$A15,'Electricity Tariffs and Consump'!$B$4:$B$35,0),MATCH('Electricity Tax Rates'!C$2,'Electricity Tariffs and Consump'!$C$3:$I$3,0)))</f>
        <v>0.1</v>
      </c>
      <c r="D42" s="217">
        <f>IF(D15&lt;1,D15,D15/INDEX('Electricity Tariffs and Consump'!$C$4:$I$35,MATCH('Electricity Tax Rates'!$A15,'Electricity Tariffs and Consump'!$B$4:$B$35,0),MATCH('Electricity Tax Rates'!D$2,'Electricity Tariffs and Consump'!$C$3:$I$3,0)))</f>
        <v>0.1</v>
      </c>
      <c r="E42" s="217">
        <f>IF(E15&lt;1,E15,E15/INDEX('Electricity Tariffs and Consump'!$C$4:$I$35,MATCH('Electricity Tax Rates'!$A15,'Electricity Tariffs and Consump'!$B$4:$B$35,0),MATCH("Industry",'Electricity Tariffs and Consump'!$C$3:$I$3,0)))</f>
        <v>0.1</v>
      </c>
      <c r="F42" s="217">
        <f>IF(F15&lt;1,F15,F15/INDEX('Electricity Tariffs and Consump'!$C$4:$I$35,MATCH('Electricity Tax Rates'!$A15,'Electricity Tariffs and Consump'!$B$4:$B$35,0),MATCH("Industry",'Electricity Tariffs and Consump'!$C$3:$I$3,0)))</f>
        <v>0.1</v>
      </c>
      <c r="G42" s="217">
        <f>IF(G15&lt;1,G15,G15/INDEX('Electricity Tariffs and Consump'!$C$4:$I$35,MATCH('Electricity Tax Rates'!$A15,'Electricity Tariffs and Consump'!$B$4:$B$35,0),MATCH("Railway",'Electricity Tariffs and Consump'!$C$3:$I$3,0)))</f>
        <v>0</v>
      </c>
    </row>
    <row r="43" spans="1:7" ht="14.65" thickBot="1" x14ac:dyDescent="0.5">
      <c r="A43" s="205" t="s">
        <v>978</v>
      </c>
      <c r="B43" s="217">
        <f>IF(B16&lt;1,B16,B16/INDEX('Electricity Tariffs and Consump'!$C$4:$I$35,MATCH('Electricity Tax Rates'!$A16,'Electricity Tariffs and Consump'!$B$4:$B$35,0),MATCH('Electricity Tax Rates'!B$2,'Electricity Tariffs and Consump'!$C$3:$I$3,0)))</f>
        <v>0.12</v>
      </c>
      <c r="C43" s="217">
        <f>IF(C16&lt;1,C16,C16/INDEX('Electricity Tariffs and Consump'!$C$4:$I$35,MATCH('Electricity Tax Rates'!$A16,'Electricity Tariffs and Consump'!$B$4:$B$35,0),MATCH('Electricity Tax Rates'!C$2,'Electricity Tariffs and Consump'!$C$3:$I$3,0)))</f>
        <v>0.12</v>
      </c>
      <c r="D43" s="217">
        <f>IF(D16&lt;1,D16,D16/INDEX('Electricity Tariffs and Consump'!$C$4:$I$35,MATCH('Electricity Tax Rates'!$A16,'Electricity Tariffs and Consump'!$B$4:$B$35,0),MATCH('Electricity Tax Rates'!D$2,'Electricity Tariffs and Consump'!$C$3:$I$3,0)))</f>
        <v>0</v>
      </c>
      <c r="E43" s="217">
        <f>IF(E16&lt;1,E16,E16/INDEX('Electricity Tariffs and Consump'!$C$4:$I$35,MATCH('Electricity Tax Rates'!$A16,'Electricity Tariffs and Consump'!$B$4:$B$35,0),MATCH("Industry",'Electricity Tariffs and Consump'!$C$3:$I$3,0)))</f>
        <v>0.09</v>
      </c>
      <c r="F43" s="217">
        <f>IF(F16&lt;1,F16,F16/INDEX('Electricity Tariffs and Consump'!$C$4:$I$35,MATCH('Electricity Tax Rates'!$A16,'Electricity Tariffs and Consump'!$B$4:$B$35,0),MATCH("Industry",'Electricity Tariffs and Consump'!$C$3:$I$3,0)))</f>
        <v>0.15</v>
      </c>
      <c r="G43" s="217">
        <f>IF(G16&lt;1,G16,G16/INDEX('Electricity Tariffs and Consump'!$C$4:$I$35,MATCH('Electricity Tax Rates'!$A16,'Electricity Tariffs and Consump'!$B$4:$B$35,0),MATCH("Railway",'Electricity Tariffs and Consump'!$C$3:$I$3,0)))</f>
        <v>0</v>
      </c>
    </row>
    <row r="44" spans="1:7" ht="14.65" thickBot="1" x14ac:dyDescent="0.5">
      <c r="A44" s="205" t="s">
        <v>603</v>
      </c>
      <c r="B44" s="217">
        <f>IF(B17&lt;1,B17,B17/INDEX('Electricity Tariffs and Consump'!$C$4:$I$35,MATCH('Electricity Tax Rates'!$A17,'Electricity Tariffs and Consump'!$B$4:$B$35,0),MATCH('Electricity Tax Rates'!B$2,'Electricity Tariffs and Consump'!$C$3:$I$3,0)))</f>
        <v>0.15</v>
      </c>
      <c r="C44" s="217">
        <f>IF(C17&lt;1,C17,C17/INDEX('Electricity Tariffs and Consump'!$C$4:$I$35,MATCH('Electricity Tax Rates'!$A17,'Electricity Tariffs and Consump'!$B$4:$B$35,0),MATCH('Electricity Tax Rates'!C$2,'Electricity Tariffs and Consump'!$C$3:$I$3,0)))</f>
        <v>0.17</v>
      </c>
      <c r="D44" s="217">
        <f>IF(D17&lt;1,D17,D17/INDEX('Electricity Tariffs and Consump'!$C$4:$I$35,MATCH('Electricity Tax Rates'!$A17,'Electricity Tariffs and Consump'!$B$4:$B$35,0),MATCH('Electricity Tax Rates'!D$2,'Electricity Tariffs and Consump'!$C$3:$I$3,0)))</f>
        <v>0</v>
      </c>
      <c r="E44" s="217">
        <f>IF(E17&lt;1,E17,E17/INDEX('Electricity Tariffs and Consump'!$C$4:$I$35,MATCH('Electricity Tax Rates'!$A17,'Electricity Tariffs and Consump'!$B$4:$B$35,0),MATCH("Industry",'Electricity Tariffs and Consump'!$C$3:$I$3,0)))</f>
        <v>0.09</v>
      </c>
      <c r="F44" s="217">
        <f>IF(F17&lt;1,F17,F17/INDEX('Electricity Tariffs and Consump'!$C$4:$I$35,MATCH('Electricity Tax Rates'!$A17,'Electricity Tariffs and Consump'!$B$4:$B$35,0),MATCH("Industry",'Electricity Tariffs and Consump'!$C$3:$I$3,0)))</f>
        <v>0.09</v>
      </c>
      <c r="G44" s="217">
        <f>IF(G17&lt;1,G17,G17/INDEX('Electricity Tariffs and Consump'!$C$4:$I$35,MATCH('Electricity Tax Rates'!$A17,'Electricity Tariffs and Consump'!$B$4:$B$35,0),MATCH("Railway",'Electricity Tariffs and Consump'!$C$3:$I$3,0)))</f>
        <v>0</v>
      </c>
    </row>
    <row r="45" spans="1:7" ht="14.65" thickBot="1" x14ac:dyDescent="0.5">
      <c r="A45" s="205" t="s">
        <v>604</v>
      </c>
      <c r="B45" s="217">
        <f>IF(B18&lt;1,B18,B18/INDEX('Electricity Tariffs and Consump'!$C$4:$I$35,MATCH('Electricity Tax Rates'!$A18,'Electricity Tariffs and Consump'!$B$4:$B$35,0),MATCH('Electricity Tax Rates'!B$2,'Electricity Tariffs and Consump'!$C$3:$I$3,0)))</f>
        <v>0.1</v>
      </c>
      <c r="C45" s="217">
        <f>IF(C18&lt;1,C18,C18/INDEX('Electricity Tariffs and Consump'!$C$4:$I$35,MATCH('Electricity Tax Rates'!$A18,'Electricity Tariffs and Consump'!$B$4:$B$35,0),MATCH('Electricity Tax Rates'!C$2,'Electricity Tariffs and Consump'!$C$3:$I$3,0)))</f>
        <v>0.1</v>
      </c>
      <c r="D45" s="217">
        <f>IF(D18&lt;1,D18,D18/INDEX('Electricity Tariffs and Consump'!$C$4:$I$35,MATCH('Electricity Tax Rates'!$A18,'Electricity Tariffs and Consump'!$B$4:$B$35,0),MATCH('Electricity Tax Rates'!D$2,'Electricity Tariffs and Consump'!$C$3:$I$3,0)))</f>
        <v>0.1</v>
      </c>
      <c r="E45" s="217">
        <f>IF(E18&lt;1,E18,E18/INDEX('Electricity Tariffs and Consump'!$C$4:$I$35,MATCH('Electricity Tax Rates'!$A18,'Electricity Tariffs and Consump'!$B$4:$B$35,0),MATCH("Industry",'Electricity Tariffs and Consump'!$C$3:$I$3,0)))</f>
        <v>0.1</v>
      </c>
      <c r="F45" s="217">
        <f>IF(F18&lt;1,F18,F18/INDEX('Electricity Tariffs and Consump'!$C$4:$I$35,MATCH('Electricity Tax Rates'!$A18,'Electricity Tariffs and Consump'!$B$4:$B$35,0),MATCH("Industry",'Electricity Tariffs and Consump'!$C$3:$I$3,0)))</f>
        <v>0.1</v>
      </c>
      <c r="G45" s="217">
        <f>IF(G18&lt;1,G18,G18/INDEX('Electricity Tariffs and Consump'!$C$4:$I$35,MATCH('Electricity Tax Rates'!$A18,'Electricity Tariffs and Consump'!$B$4:$B$35,0),MATCH("Railway",'Electricity Tariffs and Consump'!$C$3:$I$3,0)))</f>
        <v>0</v>
      </c>
    </row>
    <row r="46" spans="1:7" ht="14.65" thickBot="1" x14ac:dyDescent="0.5">
      <c r="A46" s="205" t="s">
        <v>605</v>
      </c>
      <c r="B46" s="217">
        <f>IF(B19&lt;1,B19,B19/INDEX('Electricity Tariffs and Consump'!$C$4:$I$35,MATCH('Electricity Tax Rates'!$A19,'Electricity Tariffs and Consump'!$B$4:$B$35,0),MATCH('Electricity Tax Rates'!B$2,'Electricity Tariffs and Consump'!$C$3:$I$3,0)))</f>
        <v>1.8560451390177809E-2</v>
      </c>
      <c r="C46" s="217">
        <f>IF(C19&lt;1,C19,C19/INDEX('Electricity Tariffs and Consump'!$C$4:$I$35,MATCH('Electricity Tax Rates'!$A19,'Electricity Tariffs and Consump'!$B$4:$B$35,0),MATCH('Electricity Tax Rates'!C$2,'Electricity Tariffs and Consump'!$C$3:$I$3,0)))</f>
        <v>1.1346444780635402E-2</v>
      </c>
      <c r="D46" s="217">
        <f>IF(D19&lt;1,D19,D19/INDEX('Electricity Tariffs and Consump'!$C$4:$I$35,MATCH('Electricity Tax Rates'!$A19,'Electricity Tariffs and Consump'!$B$4:$B$35,0),MATCH('Electricity Tax Rates'!D$2,'Electricity Tariffs and Consump'!$C$3:$I$3,0)))</f>
        <v>3.6304229442730075E-2</v>
      </c>
      <c r="E46" s="217">
        <f>IF(E19&lt;1,E19,E19/INDEX('Electricity Tariffs and Consump'!$C$4:$I$35,MATCH('Electricity Tax Rates'!$A19,'Electricity Tariffs and Consump'!$B$4:$B$35,0),MATCH("Industry",'Electricity Tariffs and Consump'!$C$3:$I$3,0)))</f>
        <v>0.02</v>
      </c>
      <c r="F46" s="217">
        <f>IF(F19&lt;1,F19,F19/INDEX('Electricity Tariffs and Consump'!$C$4:$I$35,MATCH('Electricity Tax Rates'!$A19,'Electricity Tariffs and Consump'!$B$4:$B$35,0),MATCH("Industry",'Electricity Tariffs and Consump'!$C$3:$I$3,0)))</f>
        <v>0.02</v>
      </c>
      <c r="G46" s="217">
        <f>IF(G19&lt;1,G19,G19/INDEX('Electricity Tariffs and Consump'!$C$4:$I$35,MATCH('Electricity Tax Rates'!$A19,'Electricity Tariffs and Consump'!$B$4:$B$35,0),MATCH("Railway",'Electricity Tariffs and Consump'!$C$3:$I$3,0)))</f>
        <v>0</v>
      </c>
    </row>
    <row r="47" spans="1:7" ht="14.65" thickBot="1" x14ac:dyDescent="0.5">
      <c r="A47" s="205" t="s">
        <v>979</v>
      </c>
      <c r="B47" s="217">
        <f>IF(B20&lt;1,B20,B20/INDEX('Electricity Tariffs and Consump'!$C$4:$I$35,MATCH('Electricity Tax Rates'!$A20,'Electricity Tariffs and Consump'!$B$4:$B$35,0),MATCH('Electricity Tax Rates'!B$2,'Electricity Tariffs and Consump'!$C$3:$I$3,0)))</f>
        <v>0.04</v>
      </c>
      <c r="C47" s="217">
        <f>IF(C20&lt;1,C20,C20/INDEX('Electricity Tariffs and Consump'!$C$4:$I$35,MATCH('Electricity Tax Rates'!$A20,'Electricity Tariffs and Consump'!$B$4:$B$35,0),MATCH('Electricity Tax Rates'!C$2,'Electricity Tariffs and Consump'!$C$3:$I$3,0)))</f>
        <v>0.04</v>
      </c>
      <c r="D47" s="217">
        <f>IF(D20&lt;1,D20,D20/INDEX('Electricity Tariffs and Consump'!$C$4:$I$35,MATCH('Electricity Tax Rates'!$A20,'Electricity Tariffs and Consump'!$B$4:$B$35,0),MATCH('Electricity Tax Rates'!D$2,'Electricity Tariffs and Consump'!$C$3:$I$3,0)))</f>
        <v>0.02</v>
      </c>
      <c r="E47" s="217">
        <f>IF(E20&lt;1,E20,E20/INDEX('Electricity Tariffs and Consump'!$C$4:$I$35,MATCH('Electricity Tax Rates'!$A20,'Electricity Tariffs and Consump'!$B$4:$B$35,0),MATCH("Industry",'Electricity Tariffs and Consump'!$C$3:$I$3,0)))</f>
        <v>0.04</v>
      </c>
      <c r="F47" s="217">
        <f>IF(F20&lt;1,F20,F20/INDEX('Electricity Tariffs and Consump'!$C$4:$I$35,MATCH('Electricity Tax Rates'!$A20,'Electricity Tariffs and Consump'!$B$4:$B$35,0),MATCH("Industry",'Electricity Tariffs and Consump'!$C$3:$I$3,0)))</f>
        <v>7.0000000000000007E-2</v>
      </c>
      <c r="G47" s="217">
        <f>IF(G20&lt;1,G20,G20/INDEX('Electricity Tariffs and Consump'!$C$4:$I$35,MATCH('Electricity Tax Rates'!$A20,'Electricity Tariffs and Consump'!$B$4:$B$35,0),MATCH("Railway",'Electricity Tariffs and Consump'!$C$3:$I$3,0)))</f>
        <v>0</v>
      </c>
    </row>
    <row r="48" spans="1:7" ht="14.65" thickBot="1" x14ac:dyDescent="0.5">
      <c r="A48" s="205" t="s">
        <v>610</v>
      </c>
      <c r="B48" s="217">
        <f>IF(B21&lt;1,B21,B21/INDEX('Electricity Tariffs and Consump'!$C$4:$I$35,MATCH('Electricity Tax Rates'!$A21,'Electricity Tariffs and Consump'!$B$4:$B$35,0),MATCH('Electricity Tax Rates'!B$2,'Electricity Tariffs and Consump'!$C$3:$I$3,0)))</f>
        <v>0.13</v>
      </c>
      <c r="C48" s="217">
        <f>IF(C21&lt;1,C21,C21/INDEX('Electricity Tariffs and Consump'!$C$4:$I$35,MATCH('Electricity Tax Rates'!$A21,'Electricity Tariffs and Consump'!$B$4:$B$35,0),MATCH('Electricity Tax Rates'!C$2,'Electricity Tariffs and Consump'!$C$3:$I$3,0)))</f>
        <v>0.13</v>
      </c>
      <c r="D48" s="217">
        <f>IF(D21&lt;1,D21,D21/INDEX('Electricity Tariffs and Consump'!$C$4:$I$35,MATCH('Electricity Tax Rates'!$A21,'Electricity Tariffs and Consump'!$B$4:$B$35,0),MATCH('Electricity Tax Rates'!D$2,'Electricity Tariffs and Consump'!$C$3:$I$3,0)))</f>
        <v>0</v>
      </c>
      <c r="E48" s="217">
        <f>IF(E21&lt;1,E21,E21/INDEX('Electricity Tariffs and Consump'!$C$4:$I$35,MATCH('Electricity Tax Rates'!$A21,'Electricity Tariffs and Consump'!$B$4:$B$35,0),MATCH("Industry",'Electricity Tariffs and Consump'!$C$3:$I$3,0)))</f>
        <v>0.13</v>
      </c>
      <c r="F48" s="217">
        <f>IF(F21&lt;1,F21,F21/INDEX('Electricity Tariffs and Consump'!$C$4:$I$35,MATCH('Electricity Tax Rates'!$A21,'Electricity Tariffs and Consump'!$B$4:$B$35,0),MATCH("Industry",'Electricity Tariffs and Consump'!$C$3:$I$3,0)))</f>
        <v>0.13</v>
      </c>
      <c r="G48" s="217">
        <f>IF(G21&lt;1,G21,G21/INDEX('Electricity Tariffs and Consump'!$C$4:$I$35,MATCH('Electricity Tax Rates'!$A21,'Electricity Tariffs and Consump'!$B$4:$B$35,0),MATCH("Railway",'Electricity Tariffs and Consump'!$C$3:$I$3,0)))</f>
        <v>0.13</v>
      </c>
    </row>
    <row r="49" spans="1:7" ht="14.65" thickBot="1" x14ac:dyDescent="0.5">
      <c r="A49" s="205" t="s">
        <v>611</v>
      </c>
      <c r="B49" s="217">
        <f>IF(B22&lt;1,B22,B22/INDEX('Electricity Tariffs and Consump'!$C$4:$I$35,MATCH('Electricity Tax Rates'!$A22,'Electricity Tariffs and Consump'!$B$4:$B$35,0),MATCH('Electricity Tax Rates'!B$2,'Electricity Tariffs and Consump'!$C$3:$I$3,0)))</f>
        <v>0.11056137538350977</v>
      </c>
      <c r="C49" s="217">
        <f>IF(C22&lt;1,C22,C22/INDEX('Electricity Tariffs and Consump'!$C$4:$I$35,MATCH('Electricity Tax Rates'!$A22,'Electricity Tariffs and Consump'!$B$4:$B$35,0),MATCH('Electricity Tax Rates'!C$2,'Electricity Tariffs and Consump'!$C$3:$I$3,0)))</f>
        <v>7.4944260206471436E-2</v>
      </c>
      <c r="D49" s="217">
        <f>IF(D22&lt;1,D22,D22/INDEX('Electricity Tariffs and Consump'!$C$4:$I$35,MATCH('Electricity Tax Rates'!$A22,'Electricity Tariffs and Consump'!$B$4:$B$35,0),MATCH('Electricity Tax Rates'!D$2,'Electricity Tariffs and Consump'!$C$3:$I$3,0)))</f>
        <v>3.1466331025802388E-2</v>
      </c>
      <c r="E49" s="217">
        <f>IF(E22&lt;1,E22,E22/INDEX('Electricity Tariffs and Consump'!$C$4:$I$35,MATCH('Electricity Tax Rates'!$A22,'Electricity Tariffs and Consump'!$B$4:$B$35,0),MATCH("Industry",'Electricity Tariffs and Consump'!$C$3:$I$3,0)))</f>
        <v>9.6288093977179717E-2</v>
      </c>
      <c r="F49" s="217">
        <f>IF(F22&lt;1,F22,F22/INDEX('Electricity Tariffs and Consump'!$C$4:$I$35,MATCH('Electricity Tax Rates'!$A22,'Electricity Tariffs and Consump'!$B$4:$B$35,0),MATCH("Industry",'Electricity Tariffs and Consump'!$C$3:$I$3,0)))</f>
        <v>9.6288093977179717E-2</v>
      </c>
      <c r="G49" s="217">
        <f>IF(G22&lt;1,G22,G22/INDEX('Electricity Tariffs and Consump'!$C$4:$I$35,MATCH('Electricity Tax Rates'!$A22,'Electricity Tariffs and Consump'!$B$4:$B$35,0),MATCH("Railway",'Electricity Tariffs and Consump'!$C$3:$I$3,0)))</f>
        <v>0</v>
      </c>
    </row>
    <row r="50" spans="1:7" ht="14.65" thickBot="1" x14ac:dyDescent="0.5">
      <c r="A50" s="205" t="s">
        <v>658</v>
      </c>
      <c r="B50" s="217">
        <f>IF(B23&lt;1,B23,B23/INDEX('Electricity Tariffs and Consump'!$C$4:$I$35,MATCH('Electricity Tax Rates'!$A23,'Electricity Tariffs and Consump'!$B$4:$B$35,0),MATCH('Electricity Tax Rates'!B$2,'Electricity Tariffs and Consump'!$C$3:$I$3,0)))</f>
        <v>0</v>
      </c>
      <c r="C50" s="217">
        <f>IF(C23&lt;1,C23,C23/INDEX('Electricity Tariffs and Consump'!$C$4:$I$35,MATCH('Electricity Tax Rates'!$A23,'Electricity Tariffs and Consump'!$B$4:$B$35,0),MATCH('Electricity Tax Rates'!C$2,'Electricity Tariffs and Consump'!$C$3:$I$3,0)))</f>
        <v>0.05</v>
      </c>
      <c r="D50" s="217">
        <f>IF(D23&lt;1,D23,D23/INDEX('Electricity Tariffs and Consump'!$C$4:$I$35,MATCH('Electricity Tax Rates'!$A23,'Electricity Tariffs and Consump'!$B$4:$B$35,0),MATCH('Electricity Tax Rates'!D$2,'Electricity Tariffs and Consump'!$C$3:$I$3,0)))</f>
        <v>0</v>
      </c>
      <c r="E50" s="217">
        <f>IF(E23&lt;1,E23,E23/INDEX('Electricity Tariffs and Consump'!$C$4:$I$35,MATCH('Electricity Tax Rates'!$A23,'Electricity Tariffs and Consump'!$B$4:$B$35,0),MATCH("Industry",'Electricity Tariffs and Consump'!$C$3:$I$3,0)))</f>
        <v>0.05</v>
      </c>
      <c r="F50" s="217">
        <f>IF(F23&lt;1,F23,F23/INDEX('Electricity Tariffs and Consump'!$C$4:$I$35,MATCH('Electricity Tax Rates'!$A23,'Electricity Tariffs and Consump'!$B$4:$B$35,0),MATCH("Industry",'Electricity Tariffs and Consump'!$C$3:$I$3,0)))</f>
        <v>0.05</v>
      </c>
      <c r="G50" s="217">
        <f>IF(G23&lt;1,G23,G23/INDEX('Electricity Tariffs and Consump'!$C$4:$I$35,MATCH('Electricity Tax Rates'!$A23,'Electricity Tariffs and Consump'!$B$4:$B$35,0),MATCH("Railway",'Electricity Tariffs and Consump'!$C$3:$I$3,0)))</f>
        <v>0</v>
      </c>
    </row>
    <row r="51" spans="1:7" ht="14.65" thickBot="1" x14ac:dyDescent="0.5">
      <c r="A51" s="205" t="s">
        <v>617</v>
      </c>
      <c r="B51" s="217">
        <f>IF(B24&lt;1,B24,B24/INDEX('Electricity Tariffs and Consump'!$C$4:$I$35,MATCH('Electricity Tax Rates'!$A24,'Electricity Tariffs and Consump'!$B$4:$B$35,0),MATCH('Electricity Tax Rates'!B$2,'Electricity Tariffs and Consump'!$C$3:$I$3,0)))</f>
        <v>6.210151527697276E-2</v>
      </c>
      <c r="C51" s="217">
        <f>IF(C24&lt;1,C24,C24/INDEX('Electricity Tariffs and Consump'!$C$4:$I$35,MATCH('Electricity Tax Rates'!$A24,'Electricity Tariffs and Consump'!$B$4:$B$35,0),MATCH('Electricity Tax Rates'!C$2,'Electricity Tariffs and Consump'!$C$3:$I$3,0)))</f>
        <v>3.6095870632399656E-2</v>
      </c>
      <c r="D51" s="217">
        <f>IF(D24&lt;1,D24,D24/INDEX('Electricity Tariffs and Consump'!$C$4:$I$35,MATCH('Electricity Tax Rates'!$A24,'Electricity Tariffs and Consump'!$B$4:$B$35,0),MATCH('Electricity Tax Rates'!D$2,'Electricity Tariffs and Consump'!$C$3:$I$3,0)))</f>
        <v>9.2233905183545475E-2</v>
      </c>
      <c r="E51" s="217">
        <f>IF(E24&lt;1,E24,E24/INDEX('Electricity Tariffs and Consump'!$C$4:$I$35,MATCH('Electricity Tax Rates'!$A24,'Electricity Tariffs and Consump'!$B$4:$B$35,0),MATCH("Industry",'Electricity Tariffs and Consump'!$C$3:$I$3,0)))</f>
        <v>4.8260219101394719E-2</v>
      </c>
      <c r="F51" s="217">
        <f>IF(F24&lt;1,F24,F24/INDEX('Electricity Tariffs and Consump'!$C$4:$I$35,MATCH('Electricity Tax Rates'!$A24,'Electricity Tariffs and Consump'!$B$4:$B$35,0),MATCH("Industry",'Electricity Tariffs and Consump'!$C$3:$I$3,0)))</f>
        <v>6.0325273876743399E-2</v>
      </c>
      <c r="G51" s="217">
        <f>IF(G24&lt;1,G24,G24/INDEX('Electricity Tariffs and Consump'!$C$4:$I$35,MATCH('Electricity Tax Rates'!$A24,'Electricity Tariffs and Consump'!$B$4:$B$35,0),MATCH("Railway",'Electricity Tariffs and Consump'!$C$3:$I$3,0)))</f>
        <v>0</v>
      </c>
    </row>
    <row r="52" spans="1:7" ht="14.65" thickBot="1" x14ac:dyDescent="0.5">
      <c r="A52" s="205" t="s">
        <v>659</v>
      </c>
      <c r="B52" s="217">
        <f>IF(B25&lt;1,B25,B25/INDEX('Electricity Tariffs and Consump'!$C$4:$I$35,MATCH('Electricity Tax Rates'!$A25,'Electricity Tariffs and Consump'!$B$4:$B$35,0),MATCH('Electricity Tax Rates'!B$2,'Electricity Tariffs and Consump'!$C$3:$I$3,0)))</f>
        <v>1.84243496204584E-2</v>
      </c>
      <c r="C52" s="217">
        <f>IF(C25&lt;1,C25,C25/INDEX('Electricity Tariffs and Consump'!$C$4:$I$35,MATCH('Electricity Tax Rates'!$A25,'Electricity Tariffs and Consump'!$B$4:$B$35,0),MATCH('Electricity Tax Rates'!C$2,'Electricity Tariffs and Consump'!$C$3:$I$3,0)))</f>
        <v>1.6971781584485528E-2</v>
      </c>
      <c r="D52" s="217">
        <f>IF(D25&lt;1,D25,D25/INDEX('Electricity Tariffs and Consump'!$C$4:$I$35,MATCH('Electricity Tax Rates'!$A25,'Electricity Tariffs and Consump'!$B$4:$B$35,0),MATCH('Electricity Tax Rates'!D$2,'Electricity Tariffs and Consump'!$C$3:$I$3,0)))</f>
        <v>3.8294613224406436E-2</v>
      </c>
      <c r="E52" s="217">
        <f>IF(E25&lt;1,E25,E25/INDEX('Electricity Tariffs and Consump'!$C$4:$I$35,MATCH('Electricity Tax Rates'!$A25,'Electricity Tariffs and Consump'!$B$4:$B$35,0),MATCH("Industry",'Electricity Tariffs and Consump'!$C$3:$I$3,0)))</f>
        <v>1.5112436527766584E-2</v>
      </c>
      <c r="F52" s="217">
        <f>IF(F25&lt;1,F25,F25/INDEX('Electricity Tariffs and Consump'!$C$4:$I$35,MATCH('Electricity Tax Rates'!$A25,'Electricity Tariffs and Consump'!$B$4:$B$35,0),MATCH("Industry",'Electricity Tariffs and Consump'!$C$3:$I$3,0)))</f>
        <v>1.5112436527766584E-2</v>
      </c>
      <c r="G52" s="217">
        <f>IF(G25&lt;1,G25,G25/INDEX('Electricity Tariffs and Consump'!$C$4:$I$35,MATCH('Electricity Tax Rates'!$A25,'Electricity Tariffs and Consump'!$B$4:$B$35,0),MATCH("Railway",'Electricity Tariffs and Consump'!$C$3:$I$3,0)))</f>
        <v>0</v>
      </c>
    </row>
    <row r="53" spans="1:7" ht="14.65" thickBot="1" x14ac:dyDescent="0.5">
      <c r="A53" s="211" t="s">
        <v>980</v>
      </c>
      <c r="B53" s="217">
        <f>IF(B26&lt;1,B26,B26/INDEX('Electricity Tariffs and Consump'!$C$4:$I$35,MATCH('Electricity Tax Rates'!$A26,'Electricity Tariffs and Consump'!$B$4:$B$35,0),MATCH('Electricity Tax Rates'!B$2,'Electricity Tariffs and Consump'!$C$3:$I$3,0)))</f>
        <v>0.1</v>
      </c>
      <c r="C53" s="217">
        <f>IF(C26&lt;1,C26,C26/INDEX('Electricity Tariffs and Consump'!$C$4:$I$35,MATCH('Electricity Tax Rates'!$A26,'Electricity Tariffs and Consump'!$B$4:$B$35,0),MATCH('Electricity Tax Rates'!C$2,'Electricity Tariffs and Consump'!$C$3:$I$3,0)))</f>
        <v>0.125</v>
      </c>
      <c r="D53" s="217">
        <f>IF(D26&lt;1,D26,D26/INDEX('Electricity Tariffs and Consump'!$C$4:$I$35,MATCH('Electricity Tax Rates'!$A26,'Electricity Tariffs and Consump'!$B$4:$B$35,0),MATCH('Electricity Tax Rates'!D$2,'Electricity Tariffs and Consump'!$C$3:$I$3,0)))</f>
        <v>0</v>
      </c>
      <c r="E53" s="217">
        <f>IF(E26&lt;1,E26,E26/INDEX('Electricity Tariffs and Consump'!$C$4:$I$35,MATCH('Electricity Tax Rates'!$A26,'Electricity Tariffs and Consump'!$B$4:$B$35,0),MATCH("Industry",'Electricity Tariffs and Consump'!$C$3:$I$3,0)))</f>
        <v>7.4999999999999997E-2</v>
      </c>
      <c r="F53" s="217">
        <f>IF(F26&lt;1,F26,F26/INDEX('Electricity Tariffs and Consump'!$C$4:$I$35,MATCH('Electricity Tax Rates'!$A26,'Electricity Tariffs and Consump'!$B$4:$B$35,0),MATCH("Industry",'Electricity Tariffs and Consump'!$C$3:$I$3,0)))</f>
        <v>0.15</v>
      </c>
      <c r="G53" s="217">
        <f>IF(G26&lt;1,G26,G26/INDEX('Electricity Tariffs and Consump'!$C$4:$I$35,MATCH('Electricity Tax Rates'!$A26,'Electricity Tariffs and Consump'!$B$4:$B$35,0),MATCH("Railway",'Electricity Tariffs and Consump'!$C$3:$I$3,0)))</f>
        <v>0</v>
      </c>
    </row>
    <row r="55" spans="1:7" x14ac:dyDescent="0.45">
      <c r="A55" s="30" t="s">
        <v>983</v>
      </c>
      <c r="B55" s="30"/>
      <c r="C55" s="30"/>
      <c r="D55" s="30"/>
      <c r="E55" s="30"/>
      <c r="F55" s="30"/>
      <c r="G55" s="30"/>
    </row>
    <row r="56" spans="1:7" ht="14.65" thickBot="1" x14ac:dyDescent="0.5">
      <c r="A56" s="202" t="s">
        <v>971</v>
      </c>
      <c r="B56" s="203" t="s">
        <v>510</v>
      </c>
      <c r="C56" s="203" t="s">
        <v>511</v>
      </c>
      <c r="D56" s="203" t="s">
        <v>972</v>
      </c>
      <c r="E56" s="203" t="s">
        <v>973</v>
      </c>
      <c r="F56" s="203" t="s">
        <v>974</v>
      </c>
      <c r="G56" s="203" t="s">
        <v>975</v>
      </c>
    </row>
    <row r="57" spans="1:7" ht="14.65" thickBot="1" x14ac:dyDescent="0.5">
      <c r="A57" s="205" t="s">
        <v>657</v>
      </c>
      <c r="B57" s="218">
        <f>IFERROR(INDEX('Electricity Tariffs and Consump'!$C$44:$J$75,MATCH('Electricity Tax Rates'!$A57,'Electricity Tariffs and Consump'!$B$44:$B$75,0),MATCH('Electricity Tax Rates'!B$56,'Electricity Tariffs and Consump'!$C$43:$J$43,0)),"")</f>
        <v>15369.4</v>
      </c>
      <c r="C57" s="218">
        <f>IFERROR(INDEX('Electricity Tariffs and Consump'!$C$44:$J$75,MATCH('Electricity Tax Rates'!$A57,'Electricity Tariffs and Consump'!$B$44:$B$75,0),MATCH('Electricity Tax Rates'!C$56,'Electricity Tariffs and Consump'!$C$43:$J$43,0)),"")</f>
        <v>4126</v>
      </c>
      <c r="D57" s="218">
        <f>IFERROR(INDEX('Electricity Tariffs and Consump'!$C$44:$J$75,MATCH('Electricity Tax Rates'!$A57,'Electricity Tariffs and Consump'!$B$44:$B$75,0),MATCH('Electricity Tax Rates'!D$56,'Electricity Tariffs and Consump'!$C$43:$J$43,0)),"")</f>
        <v>20191</v>
      </c>
      <c r="E57" s="218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F57" s="218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G57" s="218">
        <f>IFERROR(INDEX('Electricity Tariffs and Consump'!$C$44:$J$75,MATCH('Electricity Tax Rates'!$A57,'Electricity Tariffs and Consump'!$B$44:$B$75,0),MATCH('Electricity Tax Rates'!G$56,'Electricity Tariffs and Consump'!$C$43:$J$43,0)),"")</f>
        <v>1713</v>
      </c>
    </row>
    <row r="58" spans="1:7" ht="14.65" thickBot="1" x14ac:dyDescent="0.5">
      <c r="A58" s="205" t="s">
        <v>586</v>
      </c>
      <c r="B58" s="218">
        <f>IFERROR(INDEX('Electricity Tariffs and Consump'!$C$44:$J$75,MATCH('Electricity Tax Rates'!$A58,'Electricity Tariffs and Consump'!$B$44:$B$75,0),MATCH('Electricity Tax Rates'!B$56,'Electricity Tariffs and Consump'!$C$43:$J$43,0)),"")</f>
        <v>1487.3</v>
      </c>
      <c r="C58" s="218">
        <f>IFERROR(INDEX('Electricity Tariffs and Consump'!$C$44:$J$75,MATCH('Electricity Tax Rates'!$A58,'Electricity Tariffs and Consump'!$B$44:$B$75,0),MATCH('Electricity Tax Rates'!C$56,'Electricity Tariffs and Consump'!$C$43:$J$43,0)),"")</f>
        <v>621.9</v>
      </c>
      <c r="D58" s="218">
        <f>IFERROR(INDEX('Electricity Tariffs and Consump'!$C$44:$J$75,MATCH('Electricity Tax Rates'!$A58,'Electricity Tariffs and Consump'!$B$44:$B$75,0),MATCH('Electricity Tax Rates'!D$56,'Electricity Tariffs and Consump'!$C$43:$J$43,0)),"")</f>
        <v>32</v>
      </c>
      <c r="E58" s="218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F58" s="218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G58" s="218">
        <f>IFERROR(INDEX('Electricity Tariffs and Consump'!$C$44:$J$75,MATCH('Electricity Tax Rates'!$A58,'Electricity Tariffs and Consump'!$B$44:$B$75,0),MATCH('Electricity Tax Rates'!G$56,'Electricity Tariffs and Consump'!$C$43:$J$43,0)),"")</f>
        <v>0</v>
      </c>
    </row>
    <row r="59" spans="1:7" ht="14.65" thickBot="1" x14ac:dyDescent="0.5">
      <c r="A59" s="205" t="s">
        <v>587</v>
      </c>
      <c r="B59" s="218">
        <f>IFERROR(INDEX('Electricity Tariffs and Consump'!$C$44:$J$75,MATCH('Electricity Tax Rates'!$A59,'Electricity Tariffs and Consump'!$B$44:$B$75,0),MATCH('Electricity Tax Rates'!B$56,'Electricity Tariffs and Consump'!$C$43:$J$43,0)),"")</f>
        <v>2368.1999999999998</v>
      </c>
      <c r="C59" s="218">
        <f>IFERROR(INDEX('Electricity Tariffs and Consump'!$C$44:$J$75,MATCH('Electricity Tax Rates'!$A59,'Electricity Tariffs and Consump'!$B$44:$B$75,0),MATCH('Electricity Tax Rates'!C$56,'Electricity Tariffs and Consump'!$C$43:$J$43,0)),"")</f>
        <v>520.70000000000005</v>
      </c>
      <c r="D59" s="218">
        <f>IFERROR(INDEX('Electricity Tariffs and Consump'!$C$44:$J$75,MATCH('Electricity Tax Rates'!$A59,'Electricity Tariffs and Consump'!$B$44:$B$75,0),MATCH('Electricity Tax Rates'!D$56,'Electricity Tariffs and Consump'!$C$43:$J$43,0)),"")</f>
        <v>363</v>
      </c>
      <c r="E59" s="218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F59" s="218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G59" s="218">
        <f>IFERROR(INDEX('Electricity Tariffs and Consump'!$C$44:$J$75,MATCH('Electricity Tax Rates'!$A59,'Electricity Tariffs and Consump'!$B$44:$B$75,0),MATCH('Electricity Tax Rates'!G$56,'Electricity Tariffs and Consump'!$C$43:$J$43,0)),"")</f>
        <v>537.4</v>
      </c>
    </row>
    <row r="60" spans="1:7" ht="14.65" thickBot="1" x14ac:dyDescent="0.5">
      <c r="A60" s="205" t="s">
        <v>588</v>
      </c>
      <c r="B60" s="218">
        <v>0</v>
      </c>
      <c r="C60" s="218">
        <v>0</v>
      </c>
      <c r="D60" s="218">
        <v>0</v>
      </c>
      <c r="E60" s="218">
        <v>0</v>
      </c>
      <c r="F60" s="218">
        <v>0</v>
      </c>
      <c r="G60" s="218">
        <v>0</v>
      </c>
    </row>
    <row r="61" spans="1:7" ht="14.65" thickBot="1" x14ac:dyDescent="0.5">
      <c r="A61" s="205" t="s">
        <v>592</v>
      </c>
      <c r="B61" s="218">
        <f>IFERROR(INDEX('Electricity Tariffs and Consump'!$C$44:$J$75,MATCH('Electricity Tax Rates'!$A61,'Electricity Tariffs and Consump'!$B$44:$B$75,0),MATCH('Electricity Tax Rates'!B$56,'Electricity Tariffs and Consump'!$C$43:$J$43,0)),"")</f>
        <v>2893</v>
      </c>
      <c r="C61" s="218">
        <f>IFERROR(INDEX('Electricity Tariffs and Consump'!$C$44:$J$75,MATCH('Electricity Tax Rates'!$A61,'Electricity Tariffs and Consump'!$B$44:$B$75,0),MATCH('Electricity Tax Rates'!C$56,'Electricity Tariffs and Consump'!$C$43:$J$43,0)),"")</f>
        <v>1227</v>
      </c>
      <c r="D61" s="218">
        <f>IFERROR(INDEX('Electricity Tariffs and Consump'!$C$44:$J$75,MATCH('Electricity Tax Rates'!$A61,'Electricity Tariffs and Consump'!$B$44:$B$75,0),MATCH('Electricity Tax Rates'!D$56,'Electricity Tariffs and Consump'!$C$43:$J$43,0)),"")</f>
        <v>17</v>
      </c>
      <c r="E61" s="218">
        <f>IFERROR(INDEX('Electricity Tariffs and Consump'!$C$44:$J$75,MATCH('Electricity Tax Rates'!$A61,'Electricity Tariffs and Consump'!$B$44:$B$75,0),MATCH("industry",'Electricity Tariffs and Consump'!$C$43:$J$43,0))/2,"")</f>
        <v>1007</v>
      </c>
      <c r="F61" s="218">
        <f>IFERROR(INDEX('Electricity Tariffs and Consump'!$C$44:$J$75,MATCH('Electricity Tax Rates'!$A61,'Electricity Tariffs and Consump'!$B$44:$B$75,0),MATCH("industry",'Electricity Tariffs and Consump'!$C$43:$J$43,0))/2,"")</f>
        <v>1007</v>
      </c>
      <c r="G61" s="218">
        <f>IFERROR(INDEX('Electricity Tariffs and Consump'!$C$44:$J$75,MATCH('Electricity Tax Rates'!$A61,'Electricity Tariffs and Consump'!$B$44:$B$75,0),MATCH('Electricity Tax Rates'!G$56,'Electricity Tariffs and Consump'!$C$43:$J$43,0)),"")</f>
        <v>57</v>
      </c>
    </row>
    <row r="62" spans="1:7" ht="14.65" thickBot="1" x14ac:dyDescent="0.5">
      <c r="A62" s="205" t="s">
        <v>593</v>
      </c>
      <c r="B62" s="218">
        <f>IFERROR(INDEX('Electricity Tariffs and Consump'!$C$44:$J$75,MATCH('Electricity Tax Rates'!$A62,'Electricity Tariffs and Consump'!$B$44:$B$75,0),MATCH('Electricity Tax Rates'!B$56,'Electricity Tariffs and Consump'!$C$43:$J$43,0)),"")</f>
        <v>708</v>
      </c>
      <c r="C62" s="218">
        <f>IFERROR(INDEX('Electricity Tariffs and Consump'!$C$44:$J$75,MATCH('Electricity Tax Rates'!$A62,'Electricity Tariffs and Consump'!$B$44:$B$75,0),MATCH('Electricity Tax Rates'!C$56,'Electricity Tariffs and Consump'!$C$43:$J$43,0)),"")</f>
        <v>461</v>
      </c>
      <c r="D62" s="218">
        <f>IFERROR(INDEX('Electricity Tariffs and Consump'!$C$44:$J$75,MATCH('Electricity Tax Rates'!$A62,'Electricity Tariffs and Consump'!$B$44:$B$75,0),MATCH('Electricity Tax Rates'!D$56,'Electricity Tariffs and Consump'!$C$43:$J$43,0)),"")</f>
        <v>19</v>
      </c>
      <c r="E62" s="218">
        <f>IFERROR(INDEX('Electricity Tariffs and Consump'!$C$44:$J$75,MATCH('Electricity Tax Rates'!$A62,'Electricity Tariffs and Consump'!$B$44:$B$75,0),MATCH("industry",'Electricity Tariffs and Consump'!$C$43:$J$43,0))/2,"")</f>
        <v>713</v>
      </c>
      <c r="F62" s="218">
        <f>IFERROR(INDEX('Electricity Tariffs and Consump'!$C$44:$J$75,MATCH('Electricity Tax Rates'!$A62,'Electricity Tariffs and Consump'!$B$44:$B$75,0),MATCH("industry",'Electricity Tariffs and Consump'!$C$43:$J$43,0))/2,"")</f>
        <v>713</v>
      </c>
      <c r="G62" s="218">
        <f>IFERROR(INDEX('Electricity Tariffs and Consump'!$C$44:$J$75,MATCH('Electricity Tax Rates'!$A62,'Electricity Tariffs and Consump'!$B$44:$B$75,0),MATCH('Electricity Tax Rates'!G$56,'Electricity Tariffs and Consump'!$C$43:$J$43,0)),"")</f>
        <v>0</v>
      </c>
    </row>
    <row r="63" spans="1:7" ht="14.65" thickBot="1" x14ac:dyDescent="0.5">
      <c r="A63" s="205" t="s">
        <v>594</v>
      </c>
      <c r="B63" s="218">
        <f>IFERROR(INDEX('Electricity Tariffs and Consump'!$C$44:$J$75,MATCH('Electricity Tax Rates'!$A63,'Electricity Tariffs and Consump'!$B$44:$B$75,0),MATCH('Electricity Tax Rates'!B$56,'Electricity Tariffs and Consump'!$C$43:$J$43,0)),"")</f>
        <v>7473</v>
      </c>
      <c r="C63" s="218">
        <f>IFERROR(INDEX('Electricity Tariffs and Consump'!$C$44:$J$75,MATCH('Electricity Tax Rates'!$A63,'Electricity Tariffs and Consump'!$B$44:$B$75,0),MATCH('Electricity Tax Rates'!C$56,'Electricity Tariffs and Consump'!$C$43:$J$43,0)),"")</f>
        <v>1320</v>
      </c>
      <c r="D63" s="218">
        <f>IFERROR(INDEX('Electricity Tariffs and Consump'!$C$44:$J$75,MATCH('Electricity Tax Rates'!$A63,'Electricity Tariffs and Consump'!$B$44:$B$75,0),MATCH('Electricity Tax Rates'!D$56,'Electricity Tariffs and Consump'!$C$43:$J$43,0)),"")</f>
        <v>13947</v>
      </c>
      <c r="E63" s="218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F63" s="218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G63" s="218">
        <f>IFERROR(INDEX('Electricity Tariffs and Consump'!$C$44:$J$75,MATCH('Electricity Tax Rates'!$A63,'Electricity Tariffs and Consump'!$B$44:$B$75,0),MATCH('Electricity Tax Rates'!G$56,'Electricity Tariffs and Consump'!$C$43:$J$43,0)),"")</f>
        <v>697</v>
      </c>
    </row>
    <row r="64" spans="1:7" ht="14.65" thickBot="1" x14ac:dyDescent="0.5">
      <c r="A64" s="205" t="s">
        <v>595</v>
      </c>
      <c r="B64" s="218">
        <f>IFERROR(INDEX('Electricity Tariffs and Consump'!$C$44:$J$75,MATCH('Electricity Tax Rates'!$A64,'Electricity Tariffs and Consump'!$B$44:$B$75,0),MATCH('Electricity Tax Rates'!B$56,'Electricity Tariffs and Consump'!$C$43:$J$43,0)),"")</f>
        <v>5569.3</v>
      </c>
      <c r="C64" s="218">
        <f>IFERROR(INDEX('Electricity Tariffs and Consump'!$C$44:$J$75,MATCH('Electricity Tax Rates'!$A64,'Electricity Tariffs and Consump'!$B$44:$B$75,0),MATCH('Electricity Tax Rates'!C$56,'Electricity Tariffs and Consump'!$C$43:$J$43,0)),"")</f>
        <v>2771.2</v>
      </c>
      <c r="D64" s="218">
        <f>IFERROR(INDEX('Electricity Tariffs and Consump'!$C$44:$J$75,MATCH('Electricity Tax Rates'!$A64,'Electricity Tariffs and Consump'!$B$44:$B$75,0),MATCH('Electricity Tax Rates'!D$56,'Electricity Tariffs and Consump'!$C$43:$J$43,0)),"")</f>
        <v>9259.7999999999993</v>
      </c>
      <c r="E64" s="218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F64" s="218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G64" s="218">
        <f>IFERROR(INDEX('Electricity Tariffs and Consump'!$C$44:$J$75,MATCH('Electricity Tax Rates'!$A64,'Electricity Tariffs and Consump'!$B$44:$B$75,0),MATCH('Electricity Tax Rates'!G$56,'Electricity Tariffs and Consump'!$C$43:$J$43,0)),"")</f>
        <v>551.4</v>
      </c>
    </row>
    <row r="65" spans="1:7" ht="14.65" thickBot="1" x14ac:dyDescent="0.5">
      <c r="A65" s="205" t="s">
        <v>976</v>
      </c>
      <c r="B65" s="218">
        <f>IFERROR(INDEX('Electricity Tariffs and Consump'!$C$44:$J$75,MATCH('Electricity Tax Rates'!$A65,'Electricity Tariffs and Consump'!$B$44:$B$75,0),MATCH('Electricity Tax Rates'!B$56,'Electricity Tariffs and Consump'!$C$43:$J$43,0)),"")</f>
        <v>1407.3</v>
      </c>
      <c r="C65" s="218">
        <f>IFERROR(INDEX('Electricity Tariffs and Consump'!$C$44:$J$75,MATCH('Electricity Tax Rates'!$A65,'Electricity Tariffs and Consump'!$B$44:$B$75,0),MATCH('Electricity Tax Rates'!C$56,'Electricity Tariffs and Consump'!$C$43:$J$43,0)),"")</f>
        <v>387.2</v>
      </c>
      <c r="D65" s="218">
        <f>IFERROR(INDEX('Electricity Tariffs and Consump'!$C$44:$J$75,MATCH('Electricity Tax Rates'!$A65,'Electricity Tariffs and Consump'!$B$44:$B$75,0),MATCH('Electricity Tax Rates'!D$56,'Electricity Tariffs and Consump'!$C$43:$J$43,0)),"")</f>
        <v>36.200000000000003</v>
      </c>
      <c r="E65" s="218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F65" s="218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G65" s="218">
        <f>IFERROR(INDEX('Electricity Tariffs and Consump'!$C$44:$J$75,MATCH('Electricity Tax Rates'!$A65,'Electricity Tariffs and Consump'!$B$44:$B$75,0),MATCH('Electricity Tax Rates'!G$56,'Electricity Tariffs and Consump'!$C$43:$J$43,0)),"")</f>
        <v>0</v>
      </c>
    </row>
    <row r="66" spans="1:7" ht="14.65" thickBot="1" x14ac:dyDescent="0.5">
      <c r="A66" s="205" t="s">
        <v>984</v>
      </c>
      <c r="B66" s="218">
        <f>IFERROR(INDEX('Electricity Tariffs and Consump'!$C$44:$J$75,MATCH('Electricity Tax Rates'!$A66,'Electricity Tariffs and Consump'!$B$44:$B$75,0),MATCH('Electricity Tax Rates'!B$56,'Electricity Tariffs and Consump'!$C$43:$J$43,0)),"")</f>
        <v>1432</v>
      </c>
      <c r="C66" s="218">
        <f>IFERROR(INDEX('Electricity Tariffs and Consump'!$C$44:$J$75,MATCH('Electricity Tax Rates'!$A66,'Electricity Tariffs and Consump'!$B$44:$B$75,0),MATCH('Electricity Tax Rates'!C$56,'Electricity Tariffs and Consump'!$C$43:$J$43,0)),"")</f>
        <v>333.3</v>
      </c>
      <c r="D66" s="218">
        <f>IFERROR(INDEX('Electricity Tariffs and Consump'!$C$44:$J$75,MATCH('Electricity Tax Rates'!$A66,'Electricity Tariffs and Consump'!$B$44:$B$75,0),MATCH('Electricity Tax Rates'!D$56,'Electricity Tariffs and Consump'!$C$43:$J$43,0)),"")</f>
        <v>140.69999999999999</v>
      </c>
      <c r="E66" s="218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F66" s="218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G66" s="218">
        <f>IFERROR(INDEX('Electricity Tariffs and Consump'!$C$44:$J$75,MATCH('Electricity Tax Rates'!$A66,'Electricity Tariffs and Consump'!$B$44:$B$75,0),MATCH('Electricity Tax Rates'!G$56,'Electricity Tariffs and Consump'!$C$43:$J$43,0)),"")</f>
        <v>0</v>
      </c>
    </row>
    <row r="67" spans="1:7" ht="14.65" thickBot="1" x14ac:dyDescent="0.5">
      <c r="A67" s="205" t="s">
        <v>598</v>
      </c>
      <c r="B67" s="218">
        <f>IFERROR(INDEX('Electricity Tariffs and Consump'!$C$44:$J$75,MATCH('Electricity Tax Rates'!$A67,'Electricity Tariffs and Consump'!$B$44:$B$75,0),MATCH('Electricity Tax Rates'!B$56,'Electricity Tariffs and Consump'!$C$43:$J$43,0)),"")</f>
        <v>2483.3000000000002</v>
      </c>
      <c r="C67" s="218">
        <f>IFERROR(INDEX('Electricity Tariffs and Consump'!$C$44:$J$75,MATCH('Electricity Tax Rates'!$A67,'Electricity Tariffs and Consump'!$B$44:$B$75,0),MATCH('Electricity Tax Rates'!C$56,'Electricity Tariffs and Consump'!$C$43:$J$43,0)),"")</f>
        <v>339.8</v>
      </c>
      <c r="D67" s="218">
        <f>IFERROR(INDEX('Electricity Tariffs and Consump'!$C$44:$J$75,MATCH('Electricity Tax Rates'!$A67,'Electricity Tariffs and Consump'!$B$44:$B$75,0),MATCH('Electricity Tax Rates'!D$56,'Electricity Tariffs and Consump'!$C$43:$J$43,0)),"")</f>
        <v>64.8</v>
      </c>
      <c r="E67" s="218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F67" s="218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G67" s="218">
        <f>IFERROR(INDEX('Electricity Tariffs and Consump'!$C$44:$J$75,MATCH('Electricity Tax Rates'!$A67,'Electricity Tariffs and Consump'!$B$44:$B$75,0),MATCH('Electricity Tax Rates'!G$56,'Electricity Tariffs and Consump'!$C$43:$J$43,0)),"")</f>
        <v>641.20000000000005</v>
      </c>
    </row>
    <row r="68" spans="1:7" ht="14.65" thickBot="1" x14ac:dyDescent="0.5">
      <c r="A68" s="205" t="s">
        <v>599</v>
      </c>
      <c r="B68" s="218">
        <f>IFERROR(INDEX('Electricity Tariffs and Consump'!$C$44:$J$75,MATCH('Electricity Tax Rates'!$A68,'Electricity Tariffs and Consump'!$B$44:$B$75,0),MATCH('Electricity Tax Rates'!B$56,'Electricity Tariffs and Consump'!$C$43:$J$43,0)),"")</f>
        <v>8755.9</v>
      </c>
      <c r="C68" s="218">
        <f>IFERROR(INDEX('Electricity Tariffs and Consump'!$C$44:$J$75,MATCH('Electricity Tax Rates'!$A68,'Electricity Tariffs and Consump'!$B$44:$B$75,0),MATCH('Electricity Tax Rates'!C$56,'Electricity Tariffs and Consump'!$C$43:$J$43,0)),"")</f>
        <v>5393.5</v>
      </c>
      <c r="D68" s="218">
        <f>IFERROR(INDEX('Electricity Tariffs and Consump'!$C$44:$J$75,MATCH('Electricity Tax Rates'!$A68,'Electricity Tariffs and Consump'!$B$44:$B$75,0),MATCH('Electricity Tax Rates'!D$56,'Electricity Tariffs and Consump'!$C$43:$J$43,0)),"")</f>
        <v>15901.7</v>
      </c>
      <c r="E68" s="218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F68" s="218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G68" s="218">
        <f>IFERROR(INDEX('Electricity Tariffs and Consump'!$C$44:$J$75,MATCH('Electricity Tax Rates'!$A68,'Electricity Tariffs and Consump'!$B$44:$B$75,0),MATCH('Electricity Tax Rates'!G$56,'Electricity Tariffs and Consump'!$C$43:$J$43,0)),"")</f>
        <v>0</v>
      </c>
    </row>
    <row r="69" spans="1:7" ht="14.65" thickBot="1" x14ac:dyDescent="0.5">
      <c r="A69" s="205" t="s">
        <v>600</v>
      </c>
      <c r="B69" s="218">
        <f>IFERROR(INDEX('Electricity Tariffs and Consump'!$C$44:$J$75,MATCH('Electricity Tax Rates'!$A69,'Electricity Tariffs and Consump'!$B$44:$B$75,0),MATCH('Electricity Tax Rates'!B$56,'Electricity Tariffs and Consump'!$C$43:$J$43,0)),"")</f>
        <v>7703.2</v>
      </c>
      <c r="C69" s="218">
        <f>IFERROR(INDEX('Electricity Tariffs and Consump'!$C$44:$J$75,MATCH('Electricity Tax Rates'!$A69,'Electricity Tariffs and Consump'!$B$44:$B$75,0),MATCH('Electricity Tax Rates'!C$56,'Electricity Tariffs and Consump'!$C$43:$J$43,0)),"")</f>
        <v>2141.1999999999998</v>
      </c>
      <c r="D69" s="218">
        <f>IFERROR(INDEX('Electricity Tariffs and Consump'!$C$44:$J$75,MATCH('Electricity Tax Rates'!$A69,'Electricity Tariffs and Consump'!$B$44:$B$75,0),MATCH('Electricity Tax Rates'!D$56,'Electricity Tariffs and Consump'!$C$43:$J$43,0)),"")</f>
        <v>286.2</v>
      </c>
      <c r="E69" s="218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F69" s="218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G69" s="218">
        <f>IFERROR(INDEX('Electricity Tariffs and Consump'!$C$44:$J$75,MATCH('Electricity Tax Rates'!$A69,'Electricity Tariffs and Consump'!$B$44:$B$75,0),MATCH('Electricity Tax Rates'!G$56,'Electricity Tariffs and Consump'!$C$43:$J$43,0)),"")</f>
        <v>154.5</v>
      </c>
    </row>
    <row r="70" spans="1:7" ht="14.65" thickBot="1" x14ac:dyDescent="0.5">
      <c r="A70" s="205" t="s">
        <v>978</v>
      </c>
      <c r="B70" s="218">
        <f>IFERROR(INDEX('Electricity Tariffs and Consump'!$C$44:$J$75,MATCH('Electricity Tax Rates'!$A70,'Electricity Tariffs and Consump'!$B$44:$B$75,0),MATCH('Electricity Tax Rates'!B$56,'Electricity Tariffs and Consump'!$C$43:$J$43,0)),"")</f>
        <v>6477</v>
      </c>
      <c r="C70" s="218">
        <f>IFERROR(INDEX('Electricity Tariffs and Consump'!$C$44:$J$75,MATCH('Electricity Tax Rates'!$A70,'Electricity Tariffs and Consump'!$B$44:$B$75,0),MATCH('Electricity Tax Rates'!C$56,'Electricity Tariffs and Consump'!$C$43:$J$43,0)),"")</f>
        <v>1628.2</v>
      </c>
      <c r="D70" s="218">
        <f>IFERROR(INDEX('Electricity Tariffs and Consump'!$C$44:$J$75,MATCH('Electricity Tax Rates'!$A70,'Electricity Tariffs and Consump'!$B$44:$B$75,0),MATCH('Electricity Tax Rates'!D$56,'Electricity Tariffs and Consump'!$C$43:$J$43,0)),"")</f>
        <v>8944</v>
      </c>
      <c r="E70" s="218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F70" s="218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G70" s="218">
        <f>IFERROR(INDEX('Electricity Tariffs and Consump'!$C$44:$J$75,MATCH('Electricity Tax Rates'!$A70,'Electricity Tariffs and Consump'!$B$44:$B$75,0),MATCH('Electricity Tax Rates'!G$56,'Electricity Tariffs and Consump'!$C$43:$J$43,0)),"")</f>
        <v>1702.7</v>
      </c>
    </row>
    <row r="71" spans="1:7" ht="14.65" thickBot="1" x14ac:dyDescent="0.5">
      <c r="A71" s="205" t="s">
        <v>603</v>
      </c>
      <c r="B71" s="218">
        <f>IFERROR(INDEX('Electricity Tariffs and Consump'!$C$44:$J$75,MATCH('Electricity Tax Rates'!$A71,'Electricity Tariffs and Consump'!$B$44:$B$75,0),MATCH('Electricity Tax Rates'!B$56,'Electricity Tariffs and Consump'!$C$43:$J$43,0)),"")</f>
        <v>13369.7</v>
      </c>
      <c r="C71" s="218">
        <f>IFERROR(INDEX('Electricity Tariffs and Consump'!$C$44:$J$75,MATCH('Electricity Tax Rates'!$A71,'Electricity Tariffs and Consump'!$B$44:$B$75,0),MATCH('Electricity Tax Rates'!C$56,'Electricity Tariffs and Consump'!$C$43:$J$43,0)),"")</f>
        <v>5120.2</v>
      </c>
      <c r="D71" s="218">
        <f>IFERROR(INDEX('Electricity Tariffs and Consump'!$C$44:$J$75,MATCH('Electricity Tax Rates'!$A71,'Electricity Tariffs and Consump'!$B$44:$B$75,0),MATCH('Electricity Tax Rates'!D$56,'Electricity Tariffs and Consump'!$C$43:$J$43,0)),"")</f>
        <v>21611.9</v>
      </c>
      <c r="E71" s="218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F71" s="218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G71" s="218">
        <f>IFERROR(INDEX('Electricity Tariffs and Consump'!$C$44:$J$75,MATCH('Electricity Tax Rates'!$A71,'Electricity Tariffs and Consump'!$B$44:$B$75,0),MATCH('Electricity Tax Rates'!G$56,'Electricity Tariffs and Consump'!$C$43:$J$43,0)),"")</f>
        <v>1325</v>
      </c>
    </row>
    <row r="72" spans="1:7" ht="14.65" thickBot="1" x14ac:dyDescent="0.5">
      <c r="A72" s="205" t="s">
        <v>604</v>
      </c>
      <c r="B72" s="218">
        <f>IFERROR(INDEX('Electricity Tariffs and Consump'!$C$44:$J$75,MATCH('Electricity Tax Rates'!$A72,'Electricity Tariffs and Consump'!$B$44:$B$75,0),MATCH('Electricity Tax Rates'!B$56,'Electricity Tariffs and Consump'!$C$43:$J$43,0)),"")</f>
        <v>173.7</v>
      </c>
      <c r="C72" s="218">
        <f>IFERROR(INDEX('Electricity Tariffs and Consump'!$C$44:$J$75,MATCH('Electricity Tax Rates'!$A72,'Electricity Tariffs and Consump'!$B$44:$B$75,0),MATCH('Electricity Tax Rates'!C$56,'Electricity Tariffs and Consump'!$C$43:$J$43,0)),"")</f>
        <v>27.2</v>
      </c>
      <c r="D72" s="218">
        <f>IFERROR(INDEX('Electricity Tariffs and Consump'!$C$44:$J$75,MATCH('Electricity Tax Rates'!$A72,'Electricity Tariffs and Consump'!$B$44:$B$75,0),MATCH('Electricity Tax Rates'!D$56,'Electricity Tariffs and Consump'!$C$43:$J$43,0)),"")</f>
        <v>0.8</v>
      </c>
      <c r="E72" s="218">
        <f>IFERROR(INDEX('Electricity Tariffs and Consump'!$C$44:$J$75,MATCH('Electricity Tax Rates'!$A72,'Electricity Tariffs and Consump'!$B$44:$B$75,0),MATCH("industry",'Electricity Tariffs and Consump'!$C$43:$J$43,0))/2,"")</f>
        <v>14.65</v>
      </c>
      <c r="F72" s="218">
        <f>IFERROR(INDEX('Electricity Tariffs and Consump'!$C$44:$J$75,MATCH('Electricity Tax Rates'!$A72,'Electricity Tariffs and Consump'!$B$44:$B$75,0),MATCH("industry",'Electricity Tariffs and Consump'!$C$43:$J$43,0))/2,"")</f>
        <v>14.65</v>
      </c>
      <c r="G72" s="218">
        <f>IFERROR(INDEX('Electricity Tariffs and Consump'!$C$44:$J$75,MATCH('Electricity Tax Rates'!$A72,'Electricity Tariffs and Consump'!$B$44:$B$75,0),MATCH('Electricity Tax Rates'!G$56,'Electricity Tariffs and Consump'!$C$43:$J$43,0)),"")</f>
        <v>0</v>
      </c>
    </row>
    <row r="73" spans="1:7" ht="14.65" thickBot="1" x14ac:dyDescent="0.5">
      <c r="A73" s="205" t="s">
        <v>605</v>
      </c>
      <c r="B73" s="218">
        <f>IFERROR(INDEX('Electricity Tariffs and Consump'!$C$44:$J$75,MATCH('Electricity Tax Rates'!$A73,'Electricity Tariffs and Consump'!$B$44:$B$75,0),MATCH('Electricity Tax Rates'!B$56,'Electricity Tariffs and Consump'!$C$43:$J$43,0)),"")</f>
        <v>307.10000000000002</v>
      </c>
      <c r="C73" s="218">
        <f>IFERROR(INDEX('Electricity Tariffs and Consump'!$C$44:$J$75,MATCH('Electricity Tax Rates'!$A73,'Electricity Tariffs and Consump'!$B$44:$B$75,0),MATCH('Electricity Tax Rates'!C$56,'Electricity Tariffs and Consump'!$C$43:$J$43,0)),"")</f>
        <v>75.599999999999994</v>
      </c>
      <c r="D73" s="218">
        <f>IFERROR(INDEX('Electricity Tariffs and Consump'!$C$44:$J$75,MATCH('Electricity Tax Rates'!$A73,'Electricity Tariffs and Consump'!$B$44:$B$75,0),MATCH('Electricity Tax Rates'!D$56,'Electricity Tariffs and Consump'!$C$43:$J$43,0)),"")</f>
        <v>0.4</v>
      </c>
      <c r="E73" s="218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F73" s="218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G73" s="218">
        <f>IFERROR(INDEX('Electricity Tariffs and Consump'!$C$44:$J$75,MATCH('Electricity Tax Rates'!$A73,'Electricity Tariffs and Consump'!$B$44:$B$75,0),MATCH('Electricity Tax Rates'!G$56,'Electricity Tariffs and Consump'!$C$43:$J$43,0)),"")</f>
        <v>0</v>
      </c>
    </row>
    <row r="74" spans="1:7" ht="14.65" thickBot="1" x14ac:dyDescent="0.5">
      <c r="A74" s="205" t="s">
        <v>979</v>
      </c>
      <c r="B74" s="218">
        <f>IFERROR(INDEX('Electricity Tariffs and Consump'!$C$44:$J$75,MATCH('Electricity Tax Rates'!$A74,'Electricity Tariffs and Consump'!$B$44:$B$75,0),MATCH('Electricity Tax Rates'!B$56,'Electricity Tariffs and Consump'!$C$43:$J$43,0)),"")</f>
        <v>3964</v>
      </c>
      <c r="C74" s="218">
        <f>IFERROR(INDEX('Electricity Tariffs and Consump'!$C$44:$J$75,MATCH('Electricity Tax Rates'!$A74,'Electricity Tariffs and Consump'!$B$44:$B$75,0),MATCH('Electricity Tax Rates'!C$56,'Electricity Tariffs and Consump'!$C$43:$J$43,0)),"")</f>
        <v>1297</v>
      </c>
      <c r="D74" s="218">
        <f>IFERROR(INDEX('Electricity Tariffs and Consump'!$C$44:$J$75,MATCH('Electricity Tax Rates'!$A74,'Electricity Tariffs and Consump'!$B$44:$B$75,0),MATCH('Electricity Tax Rates'!D$56,'Electricity Tariffs and Consump'!$C$43:$J$43,0)),"")</f>
        <v>163</v>
      </c>
      <c r="E74" s="218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F74" s="218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G74" s="218">
        <f>IFERROR(INDEX('Electricity Tariffs and Consump'!$C$44:$J$75,MATCH('Electricity Tax Rates'!$A74,'Electricity Tariffs and Consump'!$B$44:$B$75,0),MATCH('Electricity Tax Rates'!G$56,'Electricity Tariffs and Consump'!$C$43:$J$43,0)),"")</f>
        <v>616</v>
      </c>
    </row>
    <row r="75" spans="1:7" ht="14.65" thickBot="1" x14ac:dyDescent="0.5">
      <c r="A75" s="205" t="s">
        <v>610</v>
      </c>
      <c r="B75" s="218">
        <f>IFERROR(INDEX('Electricity Tariffs and Consump'!$C$44:$J$75,MATCH('Electricity Tax Rates'!$A75,'Electricity Tariffs and Consump'!$B$44:$B$75,0),MATCH('Electricity Tax Rates'!B$56,'Electricity Tariffs and Consump'!$C$43:$J$43,0)),"")</f>
        <v>8818</v>
      </c>
      <c r="C75" s="218">
        <f>IFERROR(INDEX('Electricity Tariffs and Consump'!$C$44:$J$75,MATCH('Electricity Tax Rates'!$A75,'Electricity Tariffs and Consump'!$B$44:$B$75,0),MATCH('Electricity Tax Rates'!C$56,'Electricity Tariffs and Consump'!$C$43:$J$43,0)),"")</f>
        <v>2682</v>
      </c>
      <c r="D75" s="218">
        <f>IFERROR(INDEX('Electricity Tariffs and Consump'!$C$44:$J$75,MATCH('Electricity Tax Rates'!$A75,'Electricity Tariffs and Consump'!$B$44:$B$75,0),MATCH('Electricity Tax Rates'!D$56,'Electricity Tariffs and Consump'!$C$43:$J$43,0)),"")</f>
        <v>10256</v>
      </c>
      <c r="E75" s="218">
        <f>IFERROR(INDEX('Electricity Tariffs and Consump'!$C$44:$J$75,MATCH('Electricity Tax Rates'!$A75,'Electricity Tariffs and Consump'!$B$44:$B$75,0),MATCH("industry",'Electricity Tariffs and Consump'!$C$43:$J$43,0))/2,"")</f>
        <v>5851</v>
      </c>
      <c r="F75" s="218">
        <f>IFERROR(INDEX('Electricity Tariffs and Consump'!$C$44:$J$75,MATCH('Electricity Tax Rates'!$A75,'Electricity Tariffs and Consump'!$B$44:$B$75,0),MATCH("industry",'Electricity Tariffs and Consump'!$C$43:$J$43,0))/2,"")</f>
        <v>5851</v>
      </c>
      <c r="G75" s="218">
        <f>IFERROR(INDEX('Electricity Tariffs and Consump'!$C$44:$J$75,MATCH('Electricity Tax Rates'!$A75,'Electricity Tariffs and Consump'!$B$44:$B$75,0),MATCH('Electricity Tax Rates'!G$56,'Electricity Tariffs and Consump'!$C$43:$J$43,0)),"")</f>
        <v>138</v>
      </c>
    </row>
    <row r="76" spans="1:7" ht="14.65" thickBot="1" x14ac:dyDescent="0.5">
      <c r="A76" s="205" t="s">
        <v>611</v>
      </c>
      <c r="B76" s="218">
        <f>IFERROR(INDEX('Electricity Tariffs and Consump'!$C$44:$J$75,MATCH('Electricity Tax Rates'!$A76,'Electricity Tariffs and Consump'!$B$44:$B$75,0),MATCH('Electricity Tax Rates'!B$56,'Electricity Tariffs and Consump'!$C$43:$J$43,0)),"")</f>
        <v>7267</v>
      </c>
      <c r="C76" s="218">
        <f>IFERROR(INDEX('Electricity Tariffs and Consump'!$C$44:$J$75,MATCH('Electricity Tax Rates'!$A76,'Electricity Tariffs and Consump'!$B$44:$B$75,0),MATCH('Electricity Tax Rates'!C$56,'Electricity Tariffs and Consump'!$C$43:$J$43,0)),"")</f>
        <v>2271</v>
      </c>
      <c r="D76" s="218">
        <f>IFERROR(INDEX('Electricity Tariffs and Consump'!$C$44:$J$75,MATCH('Electricity Tax Rates'!$A76,'Electricity Tariffs and Consump'!$B$44:$B$75,0),MATCH('Electricity Tax Rates'!D$56,'Electricity Tariffs and Consump'!$C$43:$J$43,0)),"")</f>
        <v>15086.7</v>
      </c>
      <c r="E76" s="218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F76" s="218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G76" s="218">
        <f>IFERROR(INDEX('Electricity Tariffs and Consump'!$C$44:$J$75,MATCH('Electricity Tax Rates'!$A76,'Electricity Tariffs and Consump'!$B$44:$B$75,0),MATCH('Electricity Tax Rates'!G$56,'Electricity Tariffs and Consump'!$C$43:$J$43,0)),"")</f>
        <v>370.3</v>
      </c>
    </row>
    <row r="77" spans="1:7" ht="14.65" thickBot="1" x14ac:dyDescent="0.5">
      <c r="A77" s="205" t="s">
        <v>658</v>
      </c>
      <c r="B77" s="218">
        <f>IFERROR(INDEX('Electricity Tariffs and Consump'!$C$44:$J$75,MATCH('Electricity Tax Rates'!$A77,'Electricity Tariffs and Consump'!$B$44:$B$75,0),MATCH('Electricity Tax Rates'!B$56,'Electricity Tariffs and Consump'!$C$43:$J$43,0)),"")</f>
        <v>17742</v>
      </c>
      <c r="C77" s="218">
        <f>IFERROR(INDEX('Electricity Tariffs and Consump'!$C$44:$J$75,MATCH('Electricity Tax Rates'!$A77,'Electricity Tariffs and Consump'!$B$44:$B$75,0),MATCH('Electricity Tax Rates'!C$56,'Electricity Tariffs and Consump'!$C$43:$J$43,0)),"")</f>
        <v>6823</v>
      </c>
      <c r="D77" s="218">
        <f>IFERROR(INDEX('Electricity Tariffs and Consump'!$C$44:$J$75,MATCH('Electricity Tax Rates'!$A77,'Electricity Tariffs and Consump'!$B$44:$B$75,0),MATCH('Electricity Tax Rates'!D$56,'Electricity Tariffs and Consump'!$C$43:$J$43,0)),"")</f>
        <v>10124</v>
      </c>
      <c r="E77" s="218">
        <f>IFERROR(INDEX('Electricity Tariffs and Consump'!$C$44:$J$75,MATCH('Electricity Tax Rates'!$A77,'Electricity Tariffs and Consump'!$B$44:$B$75,0),MATCH("industry",'Electricity Tariffs and Consump'!$C$43:$J$43,0))/2,"")</f>
        <v>10984</v>
      </c>
      <c r="F77" s="218">
        <f>IFERROR(INDEX('Electricity Tariffs and Consump'!$C$44:$J$75,MATCH('Electricity Tax Rates'!$A77,'Electricity Tariffs and Consump'!$B$44:$B$75,0),MATCH("industry",'Electricity Tariffs and Consump'!$C$43:$J$43,0))/2,"")</f>
        <v>10984</v>
      </c>
      <c r="G77" s="218">
        <f>IFERROR(INDEX('Electricity Tariffs and Consump'!$C$44:$J$75,MATCH('Electricity Tax Rates'!$A77,'Electricity Tariffs and Consump'!$B$44:$B$75,0),MATCH('Electricity Tax Rates'!G$56,'Electricity Tariffs and Consump'!$C$43:$J$43,0)),"")</f>
        <v>0</v>
      </c>
    </row>
    <row r="78" spans="1:7" ht="14.65" thickBot="1" x14ac:dyDescent="0.5">
      <c r="A78" s="205" t="s">
        <v>985</v>
      </c>
      <c r="B78" s="218">
        <f>IFERROR(INDEX('Electricity Tariffs and Consump'!$C$44:$J$75,MATCH('Electricity Tax Rates'!$A78,'Electricity Tariffs and Consump'!$B$44:$B$75,0),MATCH('Electricity Tax Rates'!B$56,'Electricity Tariffs and Consump'!$C$43:$J$43,0)),"")</f>
        <v>1675.9</v>
      </c>
      <c r="C78" s="218">
        <f>IFERROR(INDEX('Electricity Tariffs and Consump'!$C$44:$J$75,MATCH('Electricity Tax Rates'!$A78,'Electricity Tariffs and Consump'!$B$44:$B$75,0),MATCH('Electricity Tax Rates'!C$56,'Electricity Tariffs and Consump'!$C$43:$J$43,0)),"")</f>
        <v>1046.5</v>
      </c>
      <c r="D78" s="218">
        <f>IFERROR(INDEX('Electricity Tariffs and Consump'!$C$44:$J$75,MATCH('Electricity Tax Rates'!$A78,'Electricity Tariffs and Consump'!$B$44:$B$75,0),MATCH('Electricity Tax Rates'!D$56,'Electricity Tariffs and Consump'!$C$43:$J$43,0)),"")</f>
        <v>325</v>
      </c>
      <c r="E78" s="218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F78" s="218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G78" s="218">
        <f>IFERROR(INDEX('Electricity Tariffs and Consump'!$C$44:$J$75,MATCH('Electricity Tax Rates'!$A78,'Electricity Tariffs and Consump'!$B$44:$B$75,0),MATCH('Electricity Tax Rates'!G$56,'Electricity Tariffs and Consump'!$C$43:$J$43,0)),"")</f>
        <v>8.4</v>
      </c>
    </row>
    <row r="79" spans="1:7" ht="14.65" thickBot="1" x14ac:dyDescent="0.5">
      <c r="A79" s="205" t="s">
        <v>659</v>
      </c>
      <c r="B79" s="218">
        <f>IFERROR(INDEX('Electricity Tariffs and Consump'!$C$44:$J$75,MATCH('Electricity Tax Rates'!$A79,'Electricity Tariffs and Consump'!$B$44:$B$75,0),MATCH('Electricity Tax Rates'!B$56,'Electricity Tariffs and Consump'!$C$43:$J$43,0)),"")</f>
        <v>17809</v>
      </c>
      <c r="C79" s="218">
        <f>IFERROR(INDEX('Electricity Tariffs and Consump'!$C$44:$J$75,MATCH('Electricity Tax Rates'!$A79,'Electricity Tariffs and Consump'!$B$44:$B$75,0),MATCH('Electricity Tax Rates'!C$56,'Electricity Tariffs and Consump'!$C$43:$J$43,0)),"")</f>
        <v>3522.3</v>
      </c>
      <c r="D79" s="218">
        <f>IFERROR(INDEX('Electricity Tariffs and Consump'!$C$44:$J$75,MATCH('Electricity Tax Rates'!$A79,'Electricity Tariffs and Consump'!$B$44:$B$75,0),MATCH('Electricity Tax Rates'!D$56,'Electricity Tariffs and Consump'!$C$43:$J$43,0)),"")</f>
        <v>8756</v>
      </c>
      <c r="E79" s="218">
        <f>IFERROR(INDEX('Electricity Tariffs and Consump'!$C$44:$J$75,MATCH('Electricity Tax Rates'!$A79,'Electricity Tariffs and Consump'!$B$44:$B$75,0),MATCH("industry",'Electricity Tariffs and Consump'!$C$43:$J$43,0))/2,"")</f>
        <v>5922</v>
      </c>
      <c r="F79" s="218">
        <f>IFERROR(INDEX('Electricity Tariffs and Consump'!$C$44:$J$75,MATCH('Electricity Tax Rates'!$A79,'Electricity Tariffs and Consump'!$B$44:$B$75,0),MATCH("industry",'Electricity Tariffs and Consump'!$C$43:$J$43,0))/2,"")</f>
        <v>5922</v>
      </c>
      <c r="G79" s="218">
        <f>IFERROR(INDEX('Electricity Tariffs and Consump'!$C$44:$J$75,MATCH('Electricity Tax Rates'!$A79,'Electricity Tariffs and Consump'!$B$44:$B$75,0),MATCH('Electricity Tax Rates'!G$56,'Electricity Tariffs and Consump'!$C$43:$J$43,0)),"")</f>
        <v>709</v>
      </c>
    </row>
    <row r="80" spans="1:7" ht="14.65" thickBot="1" x14ac:dyDescent="0.5">
      <c r="A80" s="211" t="s">
        <v>980</v>
      </c>
      <c r="B80" s="218">
        <f>IFERROR(INDEX('Electricity Tariffs and Consump'!$C$44:$J$75,MATCH('Electricity Tax Rates'!$A80,'Electricity Tariffs and Consump'!$B$44:$B$75,0),MATCH('Electricity Tax Rates'!B$56,'Electricity Tariffs and Consump'!$C$43:$J$43,0)),"")</f>
        <v>6074.1</v>
      </c>
      <c r="C80" s="218">
        <f>IFERROR(INDEX('Electricity Tariffs and Consump'!$C$44:$J$75,MATCH('Electricity Tax Rates'!$A80,'Electricity Tariffs and Consump'!$B$44:$B$75,0),MATCH('Electricity Tax Rates'!C$56,'Electricity Tariffs and Consump'!$C$43:$J$43,0)),"")</f>
        <v>3086.4</v>
      </c>
      <c r="D80" s="218">
        <f>IFERROR(INDEX('Electricity Tariffs and Consump'!$C$44:$J$75,MATCH('Electricity Tax Rates'!$A80,'Electricity Tariffs and Consump'!$B$44:$B$75,0),MATCH('Electricity Tax Rates'!D$56,'Electricity Tariffs and Consump'!$C$43:$J$43,0)),"")</f>
        <v>1295.8</v>
      </c>
      <c r="E80" s="218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F80" s="218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G80" s="218">
        <f>IFERROR(INDEX('Electricity Tariffs and Consump'!$C$44:$J$75,MATCH('Electricity Tax Rates'!$A80,'Electricity Tariffs and Consump'!$B$44:$B$75,0),MATCH('Electricity Tax Rates'!G$56,'Electricity Tariffs and Consump'!$C$43:$J$43,0)),"")</f>
        <v>901.4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0.3984375" style="11" customWidth="1"/>
    <col min="4" max="29" width="10" style="1" customWidth="1"/>
    <col min="30" max="16384" width="9.1328125" style="1"/>
  </cols>
  <sheetData>
    <row r="1" spans="1:39" x14ac:dyDescent="0.45">
      <c r="A1" s="2" t="s">
        <v>269</v>
      </c>
      <c r="B1" s="12">
        <v>2018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2" t="s">
        <v>270</v>
      </c>
      <c r="B2" s="35">
        <f>'Total Fuel Prices'!B139*(1-INDEX(Tax_share,MATCH('Total Fuel Prices'!$A$137,tax_fuel_labels,0),MATCH(B$1,'Tax_Share of Price'!$B$1:$AI$1,0)))</f>
        <v>0</v>
      </c>
      <c r="C2" s="35">
        <f>'Total Fuel Prices'!C139*(1-INDEX(Tax_share,MATCH('Total Fuel Prices'!$A$137,tax_fuel_labels,0),MATCH(C$1,'Tax_Share of Price'!$B$1:$AI$1,0)))</f>
        <v>0</v>
      </c>
      <c r="D2" s="35">
        <f>'Total Fuel Prices'!D139*(1-INDEX(Tax_share,MATCH('Total Fuel Prices'!$A$137,tax_fuel_labels,0),MATCH(D$1,'Tax_Share of Price'!$B$1:$AI$1,0)))</f>
        <v>0</v>
      </c>
      <c r="E2" s="35">
        <f>'Total Fuel Prices'!E139*(1-INDEX(Tax_share,MATCH('Total Fuel Prices'!$A$137,tax_fuel_labels,0),MATCH(E$1,'Tax_Share of Price'!$B$1:$AI$1,0)))</f>
        <v>0</v>
      </c>
      <c r="F2" s="35">
        <f>'Total Fuel Prices'!F139*(1-INDEX(Tax_share,MATCH('Total Fuel Prices'!$A$137,tax_fuel_labels,0),MATCH(F$1,'Tax_Share of Price'!$B$1:$AI$1,0)))</f>
        <v>0</v>
      </c>
      <c r="G2" s="35">
        <f>'Total Fuel Prices'!G139*(1-INDEX(Tax_share,MATCH('Total Fuel Prices'!$A$137,tax_fuel_labels,0),MATCH(G$1,'Tax_Share of Price'!$B$1:$AI$1,0)))</f>
        <v>0</v>
      </c>
      <c r="H2" s="35">
        <f>'Total Fuel Prices'!H139*(1-INDEX(Tax_share,MATCH('Total Fuel Prices'!$A$137,tax_fuel_labels,0),MATCH(H$1,'Tax_Share of Price'!$B$1:$AI$1,0)))</f>
        <v>0</v>
      </c>
      <c r="I2" s="35">
        <f>'Total Fuel Prices'!I139*(1-INDEX(Tax_share,MATCH('Total Fuel Prices'!$A$137,tax_fuel_labels,0),MATCH(I$1,'Tax_Share of Price'!$B$1:$AI$1,0)))</f>
        <v>0</v>
      </c>
      <c r="J2" s="35">
        <f>'Total Fuel Prices'!J139*(1-INDEX(Tax_share,MATCH('Total Fuel Prices'!$A$137,tax_fuel_labels,0),MATCH(J$1,'Tax_Share of Price'!$B$1:$AI$1,0)))</f>
        <v>0</v>
      </c>
      <c r="K2" s="35">
        <f>'Total Fuel Prices'!K139*(1-INDEX(Tax_share,MATCH('Total Fuel Prices'!$A$137,tax_fuel_labels,0),MATCH(K$1,'Tax_Share of Price'!$B$1:$AI$1,0)))</f>
        <v>0</v>
      </c>
      <c r="L2" s="35">
        <f>'Total Fuel Prices'!L139*(1-INDEX(Tax_share,MATCH('Total Fuel Prices'!$A$137,tax_fuel_labels,0),MATCH(L$1,'Tax_Share of Price'!$B$1:$AI$1,0)))</f>
        <v>0</v>
      </c>
      <c r="M2" s="35">
        <f>'Total Fuel Prices'!M139*(1-INDEX(Tax_share,MATCH('Total Fuel Prices'!$A$137,tax_fuel_labels,0),MATCH(M$1,'Tax_Share of Price'!$B$1:$AI$1,0)))</f>
        <v>0</v>
      </c>
      <c r="N2" s="35">
        <f>'Total Fuel Prices'!N139*(1-INDEX(Tax_share,MATCH('Total Fuel Prices'!$A$137,tax_fuel_labels,0),MATCH(N$1,'Tax_Share of Price'!$B$1:$AI$1,0)))</f>
        <v>0</v>
      </c>
      <c r="O2" s="35">
        <f>'Total Fuel Prices'!O139*(1-INDEX(Tax_share,MATCH('Total Fuel Prices'!$A$137,tax_fuel_labels,0),MATCH(O$1,'Tax_Share of Price'!$B$1:$AI$1,0)))</f>
        <v>0</v>
      </c>
      <c r="P2" s="35">
        <f>'Total Fuel Prices'!P139*(1-INDEX(Tax_share,MATCH('Total Fuel Prices'!$A$137,tax_fuel_labels,0),MATCH(P$1,'Tax_Share of Price'!$B$1:$AI$1,0)))</f>
        <v>0</v>
      </c>
      <c r="Q2" s="35">
        <f>'Total Fuel Prices'!Q139*(1-INDEX(Tax_share,MATCH('Total Fuel Prices'!$A$137,tax_fuel_labels,0),MATCH(Q$1,'Tax_Share of Price'!$B$1:$AI$1,0)))</f>
        <v>0</v>
      </c>
      <c r="R2" s="35">
        <f>'Total Fuel Prices'!R139*(1-INDEX(Tax_share,MATCH('Total Fuel Prices'!$A$137,tax_fuel_labels,0),MATCH(R$1,'Tax_Share of Price'!$B$1:$AI$1,0)))</f>
        <v>0</v>
      </c>
      <c r="S2" s="35">
        <f>'Total Fuel Prices'!S139*(1-INDEX(Tax_share,MATCH('Total Fuel Prices'!$A$137,tax_fuel_labels,0),MATCH(S$1,'Tax_Share of Price'!$B$1:$AI$1,0)))</f>
        <v>0</v>
      </c>
      <c r="T2" s="35">
        <f>'Total Fuel Prices'!T139*(1-INDEX(Tax_share,MATCH('Total Fuel Prices'!$A$137,tax_fuel_labels,0),MATCH(T$1,'Tax_Share of Price'!$B$1:$AI$1,0)))</f>
        <v>0</v>
      </c>
      <c r="U2" s="35">
        <f>'Total Fuel Prices'!U139*(1-INDEX(Tax_share,MATCH('Total Fuel Prices'!$A$137,tax_fuel_labels,0),MATCH(U$1,'Tax_Share of Price'!$B$1:$AI$1,0)))</f>
        <v>0</v>
      </c>
      <c r="V2" s="35">
        <f>'Total Fuel Prices'!V139*(1-INDEX(Tax_share,MATCH('Total Fuel Prices'!$A$137,tax_fuel_labels,0),MATCH(V$1,'Tax_Share of Price'!$B$1:$AI$1,0)))</f>
        <v>0</v>
      </c>
      <c r="W2" s="35">
        <f>'Total Fuel Prices'!W139*(1-INDEX(Tax_share,MATCH('Total Fuel Prices'!$A$137,tax_fuel_labels,0),MATCH(W$1,'Tax_Share of Price'!$B$1:$AI$1,0)))</f>
        <v>0</v>
      </c>
      <c r="X2" s="35">
        <f>'Total Fuel Prices'!X139*(1-INDEX(Tax_share,MATCH('Total Fuel Prices'!$A$137,tax_fuel_labels,0),MATCH(X$1,'Tax_Share of Price'!$B$1:$AI$1,0)))</f>
        <v>0</v>
      </c>
      <c r="Y2" s="35">
        <f>'Total Fuel Prices'!Y139*(1-INDEX(Tax_share,MATCH('Total Fuel Prices'!$A$137,tax_fuel_labels,0),MATCH(Y$1,'Tax_Share of Price'!$B$1:$AI$1,0)))</f>
        <v>0</v>
      </c>
      <c r="Z2" s="35">
        <f>'Total Fuel Prices'!Z139*(1-INDEX(Tax_share,MATCH('Total Fuel Prices'!$A$137,tax_fuel_labels,0),MATCH(Z$1,'Tax_Share of Price'!$B$1:$AI$1,0)))</f>
        <v>0</v>
      </c>
      <c r="AA2" s="35">
        <f>'Total Fuel Prices'!AA139*(1-INDEX(Tax_share,MATCH('Total Fuel Prices'!$A$137,tax_fuel_labels,0),MATCH(AA$1,'Tax_Share of Price'!$B$1:$AI$1,0)))</f>
        <v>0</v>
      </c>
      <c r="AB2" s="35">
        <f>'Total Fuel Prices'!AB139*(1-INDEX(Tax_share,MATCH('Total Fuel Prices'!$A$137,tax_fuel_labels,0),MATCH(AB$1,'Tax_Share of Price'!$B$1:$AI$1,0)))</f>
        <v>0</v>
      </c>
      <c r="AC2" s="35">
        <f>'Total Fuel Prices'!AC139*(1-INDEX(Tax_share,MATCH('Total Fuel Prices'!$A$137,tax_fuel_labels,0),MATCH(AC$1,'Tax_Share of Price'!$B$1:$AI$1,0)))</f>
        <v>0</v>
      </c>
      <c r="AD2" s="35">
        <f>'Total Fuel Prices'!AD139*(1-INDEX(Tax_share,MATCH('Total Fuel Prices'!$A$137,tax_fuel_labels,0),MATCH(AD$1,'Tax_Share of Price'!$B$1:$AI$1,0)))</f>
        <v>0</v>
      </c>
      <c r="AE2" s="35">
        <f>'Total Fuel Prices'!AE139*(1-INDEX(Tax_share,MATCH('Total Fuel Prices'!$A$137,tax_fuel_labels,0),MATCH(AE$1,'Tax_Share of Price'!$B$1:$AI$1,0)))</f>
        <v>0</v>
      </c>
      <c r="AF2" s="35">
        <f>'Total Fuel Prices'!AF139*(1-INDEX(Tax_share,MATCH('Total Fuel Prices'!$A$137,tax_fuel_labels,0),MATCH(AF$1,'Tax_Share of Price'!$B$1:$AI$1,0)))</f>
        <v>0</v>
      </c>
      <c r="AG2" s="35">
        <f>'Total Fuel Prices'!AG139*(1-INDEX(Tax_share,MATCH('Total Fuel Prices'!$A$137,tax_fuel_labels,0),MATCH(AG$1,'Tax_Share of Price'!$B$1:$AI$1,0)))</f>
        <v>0</v>
      </c>
      <c r="AH2" s="35">
        <f>'Total Fuel Prices'!AH139*(1-INDEX(Tax_share,MATCH('Total Fuel Prices'!$A$137,tax_fuel_labels,0),MATCH(AH$1,'Tax_Share of Price'!$B$1:$AI$1,0)))</f>
        <v>0</v>
      </c>
      <c r="AI2" s="35">
        <f>'Total Fuel Prices'!AI139*(1-INDEX(Tax_share,MATCH('Total Fuel Prices'!$A$137,tax_fuel_labels,0),MATCH(AI$1,'Tax_Share of Price'!$B$1:$AI$1,0)))</f>
        <v>0</v>
      </c>
      <c r="AJ2" s="11"/>
      <c r="AK2" s="11"/>
      <c r="AL2" s="11"/>
      <c r="AM2" s="11"/>
    </row>
    <row r="3" spans="1:39" x14ac:dyDescent="0.45">
      <c r="A3" s="2" t="s">
        <v>271</v>
      </c>
      <c r="B3" s="35">
        <f>'Total Fuel Prices'!B140*(1-INDEX(Tax_share,MATCH('Total Fuel Prices'!$A$137,tax_fuel_labels,0),MATCH(B$1,'Tax_Share of Price'!$B$1:$AI$1,0)))</f>
        <v>0</v>
      </c>
      <c r="C3" s="35">
        <f>'Total Fuel Prices'!C140*(1-INDEX(Tax_share,MATCH('Total Fuel Prices'!$A$137,tax_fuel_labels,0),MATCH(C$1,'Tax_Share of Price'!$B$1:$AI$1,0)))</f>
        <v>0</v>
      </c>
      <c r="D3" s="35">
        <f>'Total Fuel Prices'!D140*(1-INDEX(Tax_share,MATCH('Total Fuel Prices'!$A$137,tax_fuel_labels,0),MATCH(D$1,'Tax_Share of Price'!$B$1:$AI$1,0)))</f>
        <v>0</v>
      </c>
      <c r="E3" s="35">
        <f>'Total Fuel Prices'!E140*(1-INDEX(Tax_share,MATCH('Total Fuel Prices'!$A$137,tax_fuel_labels,0),MATCH(E$1,'Tax_Share of Price'!$B$1:$AI$1,0)))</f>
        <v>0</v>
      </c>
      <c r="F3" s="35">
        <f>'Total Fuel Prices'!F140*(1-INDEX(Tax_share,MATCH('Total Fuel Prices'!$A$137,tax_fuel_labels,0),MATCH(F$1,'Tax_Share of Price'!$B$1:$AI$1,0)))</f>
        <v>0</v>
      </c>
      <c r="G3" s="35">
        <f>'Total Fuel Prices'!G140*(1-INDEX(Tax_share,MATCH('Total Fuel Prices'!$A$137,tax_fuel_labels,0),MATCH(G$1,'Tax_Share of Price'!$B$1:$AI$1,0)))</f>
        <v>0</v>
      </c>
      <c r="H3" s="35">
        <f>'Total Fuel Prices'!H140*(1-INDEX(Tax_share,MATCH('Total Fuel Prices'!$A$137,tax_fuel_labels,0),MATCH(H$1,'Tax_Share of Price'!$B$1:$AI$1,0)))</f>
        <v>0</v>
      </c>
      <c r="I3" s="35">
        <f>'Total Fuel Prices'!I140*(1-INDEX(Tax_share,MATCH('Total Fuel Prices'!$A$137,tax_fuel_labels,0),MATCH(I$1,'Tax_Share of Price'!$B$1:$AI$1,0)))</f>
        <v>0</v>
      </c>
      <c r="J3" s="35">
        <f>'Total Fuel Prices'!J140*(1-INDEX(Tax_share,MATCH('Total Fuel Prices'!$A$137,tax_fuel_labels,0),MATCH(J$1,'Tax_Share of Price'!$B$1:$AI$1,0)))</f>
        <v>0</v>
      </c>
      <c r="K3" s="35">
        <f>'Total Fuel Prices'!K140*(1-INDEX(Tax_share,MATCH('Total Fuel Prices'!$A$137,tax_fuel_labels,0),MATCH(K$1,'Tax_Share of Price'!$B$1:$AI$1,0)))</f>
        <v>0</v>
      </c>
      <c r="L3" s="35">
        <f>'Total Fuel Prices'!L140*(1-INDEX(Tax_share,MATCH('Total Fuel Prices'!$A$137,tax_fuel_labels,0),MATCH(L$1,'Tax_Share of Price'!$B$1:$AI$1,0)))</f>
        <v>0</v>
      </c>
      <c r="M3" s="35">
        <f>'Total Fuel Prices'!M140*(1-INDEX(Tax_share,MATCH('Total Fuel Prices'!$A$137,tax_fuel_labels,0),MATCH(M$1,'Tax_Share of Price'!$B$1:$AI$1,0)))</f>
        <v>0</v>
      </c>
      <c r="N3" s="35">
        <f>'Total Fuel Prices'!N140*(1-INDEX(Tax_share,MATCH('Total Fuel Prices'!$A$137,tax_fuel_labels,0),MATCH(N$1,'Tax_Share of Price'!$B$1:$AI$1,0)))</f>
        <v>0</v>
      </c>
      <c r="O3" s="35">
        <f>'Total Fuel Prices'!O140*(1-INDEX(Tax_share,MATCH('Total Fuel Prices'!$A$137,tax_fuel_labels,0),MATCH(O$1,'Tax_Share of Price'!$B$1:$AI$1,0)))</f>
        <v>0</v>
      </c>
      <c r="P3" s="35">
        <f>'Total Fuel Prices'!P140*(1-INDEX(Tax_share,MATCH('Total Fuel Prices'!$A$137,tax_fuel_labels,0),MATCH(P$1,'Tax_Share of Price'!$B$1:$AI$1,0)))</f>
        <v>0</v>
      </c>
      <c r="Q3" s="35">
        <f>'Total Fuel Prices'!Q140*(1-INDEX(Tax_share,MATCH('Total Fuel Prices'!$A$137,tax_fuel_labels,0),MATCH(Q$1,'Tax_Share of Price'!$B$1:$AI$1,0)))</f>
        <v>0</v>
      </c>
      <c r="R3" s="35">
        <f>'Total Fuel Prices'!R140*(1-INDEX(Tax_share,MATCH('Total Fuel Prices'!$A$137,tax_fuel_labels,0),MATCH(R$1,'Tax_Share of Price'!$B$1:$AI$1,0)))</f>
        <v>0</v>
      </c>
      <c r="S3" s="35">
        <f>'Total Fuel Prices'!S140*(1-INDEX(Tax_share,MATCH('Total Fuel Prices'!$A$137,tax_fuel_labels,0),MATCH(S$1,'Tax_Share of Price'!$B$1:$AI$1,0)))</f>
        <v>0</v>
      </c>
      <c r="T3" s="35">
        <f>'Total Fuel Prices'!T140*(1-INDEX(Tax_share,MATCH('Total Fuel Prices'!$A$137,tax_fuel_labels,0),MATCH(T$1,'Tax_Share of Price'!$B$1:$AI$1,0)))</f>
        <v>0</v>
      </c>
      <c r="U3" s="35">
        <f>'Total Fuel Prices'!U140*(1-INDEX(Tax_share,MATCH('Total Fuel Prices'!$A$137,tax_fuel_labels,0),MATCH(U$1,'Tax_Share of Price'!$B$1:$AI$1,0)))</f>
        <v>0</v>
      </c>
      <c r="V3" s="35">
        <f>'Total Fuel Prices'!V140*(1-INDEX(Tax_share,MATCH('Total Fuel Prices'!$A$137,tax_fuel_labels,0),MATCH(V$1,'Tax_Share of Price'!$B$1:$AI$1,0)))</f>
        <v>0</v>
      </c>
      <c r="W3" s="35">
        <f>'Total Fuel Prices'!W140*(1-INDEX(Tax_share,MATCH('Total Fuel Prices'!$A$137,tax_fuel_labels,0),MATCH(W$1,'Tax_Share of Price'!$B$1:$AI$1,0)))</f>
        <v>0</v>
      </c>
      <c r="X3" s="35">
        <f>'Total Fuel Prices'!X140*(1-INDEX(Tax_share,MATCH('Total Fuel Prices'!$A$137,tax_fuel_labels,0),MATCH(X$1,'Tax_Share of Price'!$B$1:$AI$1,0)))</f>
        <v>0</v>
      </c>
      <c r="Y3" s="35">
        <f>'Total Fuel Prices'!Y140*(1-INDEX(Tax_share,MATCH('Total Fuel Prices'!$A$137,tax_fuel_labels,0),MATCH(Y$1,'Tax_Share of Price'!$B$1:$AI$1,0)))</f>
        <v>0</v>
      </c>
      <c r="Z3" s="35">
        <f>'Total Fuel Prices'!Z140*(1-INDEX(Tax_share,MATCH('Total Fuel Prices'!$A$137,tax_fuel_labels,0),MATCH(Z$1,'Tax_Share of Price'!$B$1:$AI$1,0)))</f>
        <v>0</v>
      </c>
      <c r="AA3" s="35">
        <f>'Total Fuel Prices'!AA140*(1-INDEX(Tax_share,MATCH('Total Fuel Prices'!$A$137,tax_fuel_labels,0),MATCH(AA$1,'Tax_Share of Price'!$B$1:$AI$1,0)))</f>
        <v>0</v>
      </c>
      <c r="AB3" s="35">
        <f>'Total Fuel Prices'!AB140*(1-INDEX(Tax_share,MATCH('Total Fuel Prices'!$A$137,tax_fuel_labels,0),MATCH(AB$1,'Tax_Share of Price'!$B$1:$AI$1,0)))</f>
        <v>0</v>
      </c>
      <c r="AC3" s="35">
        <f>'Total Fuel Prices'!AC140*(1-INDEX(Tax_share,MATCH('Total Fuel Prices'!$A$137,tax_fuel_labels,0),MATCH(AC$1,'Tax_Share of Price'!$B$1:$AI$1,0)))</f>
        <v>0</v>
      </c>
      <c r="AD3" s="35">
        <f>'Total Fuel Prices'!AD140*(1-INDEX(Tax_share,MATCH('Total Fuel Prices'!$A$137,tax_fuel_labels,0),MATCH(AD$1,'Tax_Share of Price'!$B$1:$AI$1,0)))</f>
        <v>0</v>
      </c>
      <c r="AE3" s="35">
        <f>'Total Fuel Prices'!AE140*(1-INDEX(Tax_share,MATCH('Total Fuel Prices'!$A$137,tax_fuel_labels,0),MATCH(AE$1,'Tax_Share of Price'!$B$1:$AI$1,0)))</f>
        <v>0</v>
      </c>
      <c r="AF3" s="35">
        <f>'Total Fuel Prices'!AF140*(1-INDEX(Tax_share,MATCH('Total Fuel Prices'!$A$137,tax_fuel_labels,0),MATCH(AF$1,'Tax_Share of Price'!$B$1:$AI$1,0)))</f>
        <v>0</v>
      </c>
      <c r="AG3" s="35">
        <f>'Total Fuel Prices'!AG140*(1-INDEX(Tax_share,MATCH('Total Fuel Prices'!$A$137,tax_fuel_labels,0),MATCH(AG$1,'Tax_Share of Price'!$B$1:$AI$1,0)))</f>
        <v>0</v>
      </c>
      <c r="AH3" s="35">
        <f>'Total Fuel Prices'!AH140*(1-INDEX(Tax_share,MATCH('Total Fuel Prices'!$A$137,tax_fuel_labels,0),MATCH(AH$1,'Tax_Share of Price'!$B$1:$AI$1,0)))</f>
        <v>0</v>
      </c>
      <c r="AI3" s="35">
        <f>'Total Fuel Prices'!AI140*(1-INDEX(Tax_share,MATCH('Total Fuel Prices'!$A$137,tax_fuel_labels,0),MATCH(AI$1,'Tax_Share of Price'!$B$1:$AI$1,0)))</f>
        <v>0</v>
      </c>
      <c r="AJ3" s="11"/>
      <c r="AK3" s="11"/>
      <c r="AL3" s="11"/>
      <c r="AM3" s="11"/>
    </row>
    <row r="4" spans="1:39" x14ac:dyDescent="0.45">
      <c r="A4" s="2" t="s">
        <v>272</v>
      </c>
      <c r="B4" s="35">
        <f>'Total Fuel Prices'!B141*(1-INDEX(Tax_share,MATCH('Total Fuel Prices'!$A$137,tax_fuel_labels,0),MATCH(B$1,'Tax_Share of Price'!$B$1:$AI$1,0)))</f>
        <v>0</v>
      </c>
      <c r="C4" s="35">
        <f>'Total Fuel Prices'!C141*(1-INDEX(Tax_share,MATCH('Total Fuel Prices'!$A$137,tax_fuel_labels,0),MATCH(C$1,'Tax_Share of Price'!$B$1:$AI$1,0)))</f>
        <v>0</v>
      </c>
      <c r="D4" s="35">
        <f>'Total Fuel Prices'!D141*(1-INDEX(Tax_share,MATCH('Total Fuel Prices'!$A$137,tax_fuel_labels,0),MATCH(D$1,'Tax_Share of Price'!$B$1:$AI$1,0)))</f>
        <v>0</v>
      </c>
      <c r="E4" s="35">
        <f>'Total Fuel Prices'!E141*(1-INDEX(Tax_share,MATCH('Total Fuel Prices'!$A$137,tax_fuel_labels,0),MATCH(E$1,'Tax_Share of Price'!$B$1:$AI$1,0)))</f>
        <v>0</v>
      </c>
      <c r="F4" s="35">
        <f>'Total Fuel Prices'!F141*(1-INDEX(Tax_share,MATCH('Total Fuel Prices'!$A$137,tax_fuel_labels,0),MATCH(F$1,'Tax_Share of Price'!$B$1:$AI$1,0)))</f>
        <v>0</v>
      </c>
      <c r="G4" s="35">
        <f>'Total Fuel Prices'!G141*(1-INDEX(Tax_share,MATCH('Total Fuel Prices'!$A$137,tax_fuel_labels,0),MATCH(G$1,'Tax_Share of Price'!$B$1:$AI$1,0)))</f>
        <v>0</v>
      </c>
      <c r="H4" s="35">
        <f>'Total Fuel Prices'!H141*(1-INDEX(Tax_share,MATCH('Total Fuel Prices'!$A$137,tax_fuel_labels,0),MATCH(H$1,'Tax_Share of Price'!$B$1:$AI$1,0)))</f>
        <v>0</v>
      </c>
      <c r="I4" s="35">
        <f>'Total Fuel Prices'!I141*(1-INDEX(Tax_share,MATCH('Total Fuel Prices'!$A$137,tax_fuel_labels,0),MATCH(I$1,'Tax_Share of Price'!$B$1:$AI$1,0)))</f>
        <v>0</v>
      </c>
      <c r="J4" s="35">
        <f>'Total Fuel Prices'!J141*(1-INDEX(Tax_share,MATCH('Total Fuel Prices'!$A$137,tax_fuel_labels,0),MATCH(J$1,'Tax_Share of Price'!$B$1:$AI$1,0)))</f>
        <v>0</v>
      </c>
      <c r="K4" s="35">
        <f>'Total Fuel Prices'!K141*(1-INDEX(Tax_share,MATCH('Total Fuel Prices'!$A$137,tax_fuel_labels,0),MATCH(K$1,'Tax_Share of Price'!$B$1:$AI$1,0)))</f>
        <v>0</v>
      </c>
      <c r="L4" s="35">
        <f>'Total Fuel Prices'!L141*(1-INDEX(Tax_share,MATCH('Total Fuel Prices'!$A$137,tax_fuel_labels,0),MATCH(L$1,'Tax_Share of Price'!$B$1:$AI$1,0)))</f>
        <v>0</v>
      </c>
      <c r="M4" s="35">
        <f>'Total Fuel Prices'!M141*(1-INDEX(Tax_share,MATCH('Total Fuel Prices'!$A$137,tax_fuel_labels,0),MATCH(M$1,'Tax_Share of Price'!$B$1:$AI$1,0)))</f>
        <v>0</v>
      </c>
      <c r="N4" s="35">
        <f>'Total Fuel Prices'!N141*(1-INDEX(Tax_share,MATCH('Total Fuel Prices'!$A$137,tax_fuel_labels,0),MATCH(N$1,'Tax_Share of Price'!$B$1:$AI$1,0)))</f>
        <v>0</v>
      </c>
      <c r="O4" s="35">
        <f>'Total Fuel Prices'!O141*(1-INDEX(Tax_share,MATCH('Total Fuel Prices'!$A$137,tax_fuel_labels,0),MATCH(O$1,'Tax_Share of Price'!$B$1:$AI$1,0)))</f>
        <v>0</v>
      </c>
      <c r="P4" s="35">
        <f>'Total Fuel Prices'!P141*(1-INDEX(Tax_share,MATCH('Total Fuel Prices'!$A$137,tax_fuel_labels,0),MATCH(P$1,'Tax_Share of Price'!$B$1:$AI$1,0)))</f>
        <v>0</v>
      </c>
      <c r="Q4" s="35">
        <f>'Total Fuel Prices'!Q141*(1-INDEX(Tax_share,MATCH('Total Fuel Prices'!$A$137,tax_fuel_labels,0),MATCH(Q$1,'Tax_Share of Price'!$B$1:$AI$1,0)))</f>
        <v>0</v>
      </c>
      <c r="R4" s="35">
        <f>'Total Fuel Prices'!R141*(1-INDEX(Tax_share,MATCH('Total Fuel Prices'!$A$137,tax_fuel_labels,0),MATCH(R$1,'Tax_Share of Price'!$B$1:$AI$1,0)))</f>
        <v>0</v>
      </c>
      <c r="S4" s="35">
        <f>'Total Fuel Prices'!S141*(1-INDEX(Tax_share,MATCH('Total Fuel Prices'!$A$137,tax_fuel_labels,0),MATCH(S$1,'Tax_Share of Price'!$B$1:$AI$1,0)))</f>
        <v>0</v>
      </c>
      <c r="T4" s="35">
        <f>'Total Fuel Prices'!T141*(1-INDEX(Tax_share,MATCH('Total Fuel Prices'!$A$137,tax_fuel_labels,0),MATCH(T$1,'Tax_Share of Price'!$B$1:$AI$1,0)))</f>
        <v>0</v>
      </c>
      <c r="U4" s="35">
        <f>'Total Fuel Prices'!U141*(1-INDEX(Tax_share,MATCH('Total Fuel Prices'!$A$137,tax_fuel_labels,0),MATCH(U$1,'Tax_Share of Price'!$B$1:$AI$1,0)))</f>
        <v>0</v>
      </c>
      <c r="V4" s="35">
        <f>'Total Fuel Prices'!V141*(1-INDEX(Tax_share,MATCH('Total Fuel Prices'!$A$137,tax_fuel_labels,0),MATCH(V$1,'Tax_Share of Price'!$B$1:$AI$1,0)))</f>
        <v>0</v>
      </c>
      <c r="W4" s="35">
        <f>'Total Fuel Prices'!W141*(1-INDEX(Tax_share,MATCH('Total Fuel Prices'!$A$137,tax_fuel_labels,0),MATCH(W$1,'Tax_Share of Price'!$B$1:$AI$1,0)))</f>
        <v>0</v>
      </c>
      <c r="X4" s="35">
        <f>'Total Fuel Prices'!X141*(1-INDEX(Tax_share,MATCH('Total Fuel Prices'!$A$137,tax_fuel_labels,0),MATCH(X$1,'Tax_Share of Price'!$B$1:$AI$1,0)))</f>
        <v>0</v>
      </c>
      <c r="Y4" s="35">
        <f>'Total Fuel Prices'!Y141*(1-INDEX(Tax_share,MATCH('Total Fuel Prices'!$A$137,tax_fuel_labels,0),MATCH(Y$1,'Tax_Share of Price'!$B$1:$AI$1,0)))</f>
        <v>0</v>
      </c>
      <c r="Z4" s="35">
        <f>'Total Fuel Prices'!Z141*(1-INDEX(Tax_share,MATCH('Total Fuel Prices'!$A$137,tax_fuel_labels,0),MATCH(Z$1,'Tax_Share of Price'!$B$1:$AI$1,0)))</f>
        <v>0</v>
      </c>
      <c r="AA4" s="35">
        <f>'Total Fuel Prices'!AA141*(1-INDEX(Tax_share,MATCH('Total Fuel Prices'!$A$137,tax_fuel_labels,0),MATCH(AA$1,'Tax_Share of Price'!$B$1:$AI$1,0)))</f>
        <v>0</v>
      </c>
      <c r="AB4" s="35">
        <f>'Total Fuel Prices'!AB141*(1-INDEX(Tax_share,MATCH('Total Fuel Prices'!$A$137,tax_fuel_labels,0),MATCH(AB$1,'Tax_Share of Price'!$B$1:$AI$1,0)))</f>
        <v>0</v>
      </c>
      <c r="AC4" s="35">
        <f>'Total Fuel Prices'!AC141*(1-INDEX(Tax_share,MATCH('Total Fuel Prices'!$A$137,tax_fuel_labels,0),MATCH(AC$1,'Tax_Share of Price'!$B$1:$AI$1,0)))</f>
        <v>0</v>
      </c>
      <c r="AD4" s="35">
        <f>'Total Fuel Prices'!AD141*(1-INDEX(Tax_share,MATCH('Total Fuel Prices'!$A$137,tax_fuel_labels,0),MATCH(AD$1,'Tax_Share of Price'!$B$1:$AI$1,0)))</f>
        <v>0</v>
      </c>
      <c r="AE4" s="35">
        <f>'Total Fuel Prices'!AE141*(1-INDEX(Tax_share,MATCH('Total Fuel Prices'!$A$137,tax_fuel_labels,0),MATCH(AE$1,'Tax_Share of Price'!$B$1:$AI$1,0)))</f>
        <v>0</v>
      </c>
      <c r="AF4" s="35">
        <f>'Total Fuel Prices'!AF141*(1-INDEX(Tax_share,MATCH('Total Fuel Prices'!$A$137,tax_fuel_labels,0),MATCH(AF$1,'Tax_Share of Price'!$B$1:$AI$1,0)))</f>
        <v>0</v>
      </c>
      <c r="AG4" s="35">
        <f>'Total Fuel Prices'!AG141*(1-INDEX(Tax_share,MATCH('Total Fuel Prices'!$A$137,tax_fuel_labels,0),MATCH(AG$1,'Tax_Share of Price'!$B$1:$AI$1,0)))</f>
        <v>0</v>
      </c>
      <c r="AH4" s="35">
        <f>'Total Fuel Prices'!AH141*(1-INDEX(Tax_share,MATCH('Total Fuel Prices'!$A$137,tax_fuel_labels,0),MATCH(AH$1,'Tax_Share of Price'!$B$1:$AI$1,0)))</f>
        <v>0</v>
      </c>
      <c r="AI4" s="35">
        <f>'Total Fuel Prices'!AI141*(1-INDEX(Tax_share,MATCH('Total Fuel Prices'!$A$137,tax_fuel_labels,0),MATCH(AI$1,'Tax_Share of Price'!$B$1:$AI$1,0)))</f>
        <v>0</v>
      </c>
      <c r="AJ4" s="9"/>
      <c r="AK4" s="9"/>
      <c r="AL4" s="9"/>
      <c r="AM4" s="9"/>
    </row>
    <row r="5" spans="1:39" x14ac:dyDescent="0.45">
      <c r="A5" s="2" t="s">
        <v>273</v>
      </c>
      <c r="B5" s="35">
        <f>'Total Fuel Prices'!B142*(1-INDEX(Tax_share,MATCH('Total Fuel Prices'!$A$137,tax_fuel_labels,0),MATCH(B$1,'Tax_Share of Price'!$B$1:$AI$1,0)))</f>
        <v>0</v>
      </c>
      <c r="C5" s="35">
        <f>'Total Fuel Prices'!C142*(1-INDEX(Tax_share,MATCH('Total Fuel Prices'!$A$137,tax_fuel_labels,0),MATCH(C$1,'Tax_Share of Price'!$B$1:$AI$1,0)))</f>
        <v>0</v>
      </c>
      <c r="D5" s="35">
        <f>'Total Fuel Prices'!D142*(1-INDEX(Tax_share,MATCH('Total Fuel Prices'!$A$137,tax_fuel_labels,0),MATCH(D$1,'Tax_Share of Price'!$B$1:$AI$1,0)))</f>
        <v>0</v>
      </c>
      <c r="E5" s="35">
        <f>'Total Fuel Prices'!E142*(1-INDEX(Tax_share,MATCH('Total Fuel Prices'!$A$137,tax_fuel_labels,0),MATCH(E$1,'Tax_Share of Price'!$B$1:$AI$1,0)))</f>
        <v>0</v>
      </c>
      <c r="F5" s="35">
        <f>'Total Fuel Prices'!F142*(1-INDEX(Tax_share,MATCH('Total Fuel Prices'!$A$137,tax_fuel_labels,0),MATCH(F$1,'Tax_Share of Price'!$B$1:$AI$1,0)))</f>
        <v>0</v>
      </c>
      <c r="G5" s="35">
        <f>'Total Fuel Prices'!G142*(1-INDEX(Tax_share,MATCH('Total Fuel Prices'!$A$137,tax_fuel_labels,0),MATCH(G$1,'Tax_Share of Price'!$B$1:$AI$1,0)))</f>
        <v>0</v>
      </c>
      <c r="H5" s="35">
        <f>'Total Fuel Prices'!H142*(1-INDEX(Tax_share,MATCH('Total Fuel Prices'!$A$137,tax_fuel_labels,0),MATCH(H$1,'Tax_Share of Price'!$B$1:$AI$1,0)))</f>
        <v>0</v>
      </c>
      <c r="I5" s="35">
        <f>'Total Fuel Prices'!I142*(1-INDEX(Tax_share,MATCH('Total Fuel Prices'!$A$137,tax_fuel_labels,0),MATCH(I$1,'Tax_Share of Price'!$B$1:$AI$1,0)))</f>
        <v>0</v>
      </c>
      <c r="J5" s="35">
        <f>'Total Fuel Prices'!J142*(1-INDEX(Tax_share,MATCH('Total Fuel Prices'!$A$137,tax_fuel_labels,0),MATCH(J$1,'Tax_Share of Price'!$B$1:$AI$1,0)))</f>
        <v>0</v>
      </c>
      <c r="K5" s="35">
        <f>'Total Fuel Prices'!K142*(1-INDEX(Tax_share,MATCH('Total Fuel Prices'!$A$137,tax_fuel_labels,0),MATCH(K$1,'Tax_Share of Price'!$B$1:$AI$1,0)))</f>
        <v>0</v>
      </c>
      <c r="L5" s="35">
        <f>'Total Fuel Prices'!L142*(1-INDEX(Tax_share,MATCH('Total Fuel Prices'!$A$137,tax_fuel_labels,0),MATCH(L$1,'Tax_Share of Price'!$B$1:$AI$1,0)))</f>
        <v>0</v>
      </c>
      <c r="M5" s="35">
        <f>'Total Fuel Prices'!M142*(1-INDEX(Tax_share,MATCH('Total Fuel Prices'!$A$137,tax_fuel_labels,0),MATCH(M$1,'Tax_Share of Price'!$B$1:$AI$1,0)))</f>
        <v>0</v>
      </c>
      <c r="N5" s="35">
        <f>'Total Fuel Prices'!N142*(1-INDEX(Tax_share,MATCH('Total Fuel Prices'!$A$137,tax_fuel_labels,0),MATCH(N$1,'Tax_Share of Price'!$B$1:$AI$1,0)))</f>
        <v>0</v>
      </c>
      <c r="O5" s="35">
        <f>'Total Fuel Prices'!O142*(1-INDEX(Tax_share,MATCH('Total Fuel Prices'!$A$137,tax_fuel_labels,0),MATCH(O$1,'Tax_Share of Price'!$B$1:$AI$1,0)))</f>
        <v>0</v>
      </c>
      <c r="P5" s="35">
        <f>'Total Fuel Prices'!P142*(1-INDEX(Tax_share,MATCH('Total Fuel Prices'!$A$137,tax_fuel_labels,0),MATCH(P$1,'Tax_Share of Price'!$B$1:$AI$1,0)))</f>
        <v>0</v>
      </c>
      <c r="Q5" s="35">
        <f>'Total Fuel Prices'!Q142*(1-INDEX(Tax_share,MATCH('Total Fuel Prices'!$A$137,tax_fuel_labels,0),MATCH(Q$1,'Tax_Share of Price'!$B$1:$AI$1,0)))</f>
        <v>0</v>
      </c>
      <c r="R5" s="35">
        <f>'Total Fuel Prices'!R142*(1-INDEX(Tax_share,MATCH('Total Fuel Prices'!$A$137,tax_fuel_labels,0),MATCH(R$1,'Tax_Share of Price'!$B$1:$AI$1,0)))</f>
        <v>0</v>
      </c>
      <c r="S5" s="35">
        <f>'Total Fuel Prices'!S142*(1-INDEX(Tax_share,MATCH('Total Fuel Prices'!$A$137,tax_fuel_labels,0),MATCH(S$1,'Tax_Share of Price'!$B$1:$AI$1,0)))</f>
        <v>0</v>
      </c>
      <c r="T5" s="35">
        <f>'Total Fuel Prices'!T142*(1-INDEX(Tax_share,MATCH('Total Fuel Prices'!$A$137,tax_fuel_labels,0),MATCH(T$1,'Tax_Share of Price'!$B$1:$AI$1,0)))</f>
        <v>0</v>
      </c>
      <c r="U5" s="35">
        <f>'Total Fuel Prices'!U142*(1-INDEX(Tax_share,MATCH('Total Fuel Prices'!$A$137,tax_fuel_labels,0),MATCH(U$1,'Tax_Share of Price'!$B$1:$AI$1,0)))</f>
        <v>0</v>
      </c>
      <c r="V5" s="35">
        <f>'Total Fuel Prices'!V142*(1-INDEX(Tax_share,MATCH('Total Fuel Prices'!$A$137,tax_fuel_labels,0),MATCH(V$1,'Tax_Share of Price'!$B$1:$AI$1,0)))</f>
        <v>0</v>
      </c>
      <c r="W5" s="35">
        <f>'Total Fuel Prices'!W142*(1-INDEX(Tax_share,MATCH('Total Fuel Prices'!$A$137,tax_fuel_labels,0),MATCH(W$1,'Tax_Share of Price'!$B$1:$AI$1,0)))</f>
        <v>0</v>
      </c>
      <c r="X5" s="35">
        <f>'Total Fuel Prices'!X142*(1-INDEX(Tax_share,MATCH('Total Fuel Prices'!$A$137,tax_fuel_labels,0),MATCH(X$1,'Tax_Share of Price'!$B$1:$AI$1,0)))</f>
        <v>0</v>
      </c>
      <c r="Y5" s="35">
        <f>'Total Fuel Prices'!Y142*(1-INDEX(Tax_share,MATCH('Total Fuel Prices'!$A$137,tax_fuel_labels,0),MATCH(Y$1,'Tax_Share of Price'!$B$1:$AI$1,0)))</f>
        <v>0</v>
      </c>
      <c r="Z5" s="35">
        <f>'Total Fuel Prices'!Z142*(1-INDEX(Tax_share,MATCH('Total Fuel Prices'!$A$137,tax_fuel_labels,0),MATCH(Z$1,'Tax_Share of Price'!$B$1:$AI$1,0)))</f>
        <v>0</v>
      </c>
      <c r="AA5" s="35">
        <f>'Total Fuel Prices'!AA142*(1-INDEX(Tax_share,MATCH('Total Fuel Prices'!$A$137,tax_fuel_labels,0),MATCH(AA$1,'Tax_Share of Price'!$B$1:$AI$1,0)))</f>
        <v>0</v>
      </c>
      <c r="AB5" s="35">
        <f>'Total Fuel Prices'!AB142*(1-INDEX(Tax_share,MATCH('Total Fuel Prices'!$A$137,tax_fuel_labels,0),MATCH(AB$1,'Tax_Share of Price'!$B$1:$AI$1,0)))</f>
        <v>0</v>
      </c>
      <c r="AC5" s="35">
        <f>'Total Fuel Prices'!AC142*(1-INDEX(Tax_share,MATCH('Total Fuel Prices'!$A$137,tax_fuel_labels,0),MATCH(AC$1,'Tax_Share of Price'!$B$1:$AI$1,0)))</f>
        <v>0</v>
      </c>
      <c r="AD5" s="35">
        <f>'Total Fuel Prices'!AD142*(1-INDEX(Tax_share,MATCH('Total Fuel Prices'!$A$137,tax_fuel_labels,0),MATCH(AD$1,'Tax_Share of Price'!$B$1:$AI$1,0)))</f>
        <v>0</v>
      </c>
      <c r="AE5" s="35">
        <f>'Total Fuel Prices'!AE142*(1-INDEX(Tax_share,MATCH('Total Fuel Prices'!$A$137,tax_fuel_labels,0),MATCH(AE$1,'Tax_Share of Price'!$B$1:$AI$1,0)))</f>
        <v>0</v>
      </c>
      <c r="AF5" s="35">
        <f>'Total Fuel Prices'!AF142*(1-INDEX(Tax_share,MATCH('Total Fuel Prices'!$A$137,tax_fuel_labels,0),MATCH(AF$1,'Tax_Share of Price'!$B$1:$AI$1,0)))</f>
        <v>0</v>
      </c>
      <c r="AG5" s="35">
        <f>'Total Fuel Prices'!AG142*(1-INDEX(Tax_share,MATCH('Total Fuel Prices'!$A$137,tax_fuel_labels,0),MATCH(AG$1,'Tax_Share of Price'!$B$1:$AI$1,0)))</f>
        <v>0</v>
      </c>
      <c r="AH5" s="35">
        <f>'Total Fuel Prices'!AH142*(1-INDEX(Tax_share,MATCH('Total Fuel Prices'!$A$137,tax_fuel_labels,0),MATCH(AH$1,'Tax_Share of Price'!$B$1:$AI$1,0)))</f>
        <v>0</v>
      </c>
      <c r="AI5" s="35">
        <f>'Total Fuel Prices'!AI142*(1-INDEX(Tax_share,MATCH('Total Fuel Prices'!$A$137,tax_fuel_labels,0),MATCH(AI$1,'Tax_Share of Price'!$B$1:$AI$1,0)))</f>
        <v>0</v>
      </c>
      <c r="AJ5" s="9"/>
      <c r="AK5" s="9"/>
      <c r="AL5" s="9"/>
      <c r="AM5" s="9"/>
    </row>
    <row r="6" spans="1:39" x14ac:dyDescent="0.45">
      <c r="A6" s="2" t="s">
        <v>274</v>
      </c>
      <c r="B6" s="35">
        <f>'Total Fuel Prices'!B143*(1-INDEX(Tax_share,MATCH('Total Fuel Prices'!$A$137,tax_fuel_labels,0),MATCH(B$1,'Tax_Share of Price'!$B$1:$AI$1,0)))</f>
        <v>0</v>
      </c>
      <c r="C6" s="35">
        <f>'Total Fuel Prices'!C143*(1-INDEX(Tax_share,MATCH('Total Fuel Prices'!$A$137,tax_fuel_labels,0),MATCH(C$1,'Tax_Share of Price'!$B$1:$AI$1,0)))</f>
        <v>0</v>
      </c>
      <c r="D6" s="35">
        <f>'Total Fuel Prices'!D143*(1-INDEX(Tax_share,MATCH('Total Fuel Prices'!$A$137,tax_fuel_labels,0),MATCH(D$1,'Tax_Share of Price'!$B$1:$AI$1,0)))</f>
        <v>0</v>
      </c>
      <c r="E6" s="35">
        <f>'Total Fuel Prices'!E143*(1-INDEX(Tax_share,MATCH('Total Fuel Prices'!$A$137,tax_fuel_labels,0),MATCH(E$1,'Tax_Share of Price'!$B$1:$AI$1,0)))</f>
        <v>0</v>
      </c>
      <c r="F6" s="35">
        <f>'Total Fuel Prices'!F143*(1-INDEX(Tax_share,MATCH('Total Fuel Prices'!$A$137,tax_fuel_labels,0),MATCH(F$1,'Tax_Share of Price'!$B$1:$AI$1,0)))</f>
        <v>0</v>
      </c>
      <c r="G6" s="35">
        <f>'Total Fuel Prices'!G143*(1-INDEX(Tax_share,MATCH('Total Fuel Prices'!$A$137,tax_fuel_labels,0),MATCH(G$1,'Tax_Share of Price'!$B$1:$AI$1,0)))</f>
        <v>0</v>
      </c>
      <c r="H6" s="35">
        <f>'Total Fuel Prices'!H143*(1-INDEX(Tax_share,MATCH('Total Fuel Prices'!$A$137,tax_fuel_labels,0),MATCH(H$1,'Tax_Share of Price'!$B$1:$AI$1,0)))</f>
        <v>0</v>
      </c>
      <c r="I6" s="35">
        <f>'Total Fuel Prices'!I143*(1-INDEX(Tax_share,MATCH('Total Fuel Prices'!$A$137,tax_fuel_labels,0),MATCH(I$1,'Tax_Share of Price'!$B$1:$AI$1,0)))</f>
        <v>0</v>
      </c>
      <c r="J6" s="35">
        <f>'Total Fuel Prices'!J143*(1-INDEX(Tax_share,MATCH('Total Fuel Prices'!$A$137,tax_fuel_labels,0),MATCH(J$1,'Tax_Share of Price'!$B$1:$AI$1,0)))</f>
        <v>0</v>
      </c>
      <c r="K6" s="35">
        <f>'Total Fuel Prices'!K143*(1-INDEX(Tax_share,MATCH('Total Fuel Prices'!$A$137,tax_fuel_labels,0),MATCH(K$1,'Tax_Share of Price'!$B$1:$AI$1,0)))</f>
        <v>0</v>
      </c>
      <c r="L6" s="35">
        <f>'Total Fuel Prices'!L143*(1-INDEX(Tax_share,MATCH('Total Fuel Prices'!$A$137,tax_fuel_labels,0),MATCH(L$1,'Tax_Share of Price'!$B$1:$AI$1,0)))</f>
        <v>0</v>
      </c>
      <c r="M6" s="35">
        <f>'Total Fuel Prices'!M143*(1-INDEX(Tax_share,MATCH('Total Fuel Prices'!$A$137,tax_fuel_labels,0),MATCH(M$1,'Tax_Share of Price'!$B$1:$AI$1,0)))</f>
        <v>0</v>
      </c>
      <c r="N6" s="35">
        <f>'Total Fuel Prices'!N143*(1-INDEX(Tax_share,MATCH('Total Fuel Prices'!$A$137,tax_fuel_labels,0),MATCH(N$1,'Tax_Share of Price'!$B$1:$AI$1,0)))</f>
        <v>0</v>
      </c>
      <c r="O6" s="35">
        <f>'Total Fuel Prices'!O143*(1-INDEX(Tax_share,MATCH('Total Fuel Prices'!$A$137,tax_fuel_labels,0),MATCH(O$1,'Tax_Share of Price'!$B$1:$AI$1,0)))</f>
        <v>0</v>
      </c>
      <c r="P6" s="35">
        <f>'Total Fuel Prices'!P143*(1-INDEX(Tax_share,MATCH('Total Fuel Prices'!$A$137,tax_fuel_labels,0),MATCH(P$1,'Tax_Share of Price'!$B$1:$AI$1,0)))</f>
        <v>0</v>
      </c>
      <c r="Q6" s="35">
        <f>'Total Fuel Prices'!Q143*(1-INDEX(Tax_share,MATCH('Total Fuel Prices'!$A$137,tax_fuel_labels,0),MATCH(Q$1,'Tax_Share of Price'!$B$1:$AI$1,0)))</f>
        <v>0</v>
      </c>
      <c r="R6" s="35">
        <f>'Total Fuel Prices'!R143*(1-INDEX(Tax_share,MATCH('Total Fuel Prices'!$A$137,tax_fuel_labels,0),MATCH(R$1,'Tax_Share of Price'!$B$1:$AI$1,0)))</f>
        <v>0</v>
      </c>
      <c r="S6" s="35">
        <f>'Total Fuel Prices'!S143*(1-INDEX(Tax_share,MATCH('Total Fuel Prices'!$A$137,tax_fuel_labels,0),MATCH(S$1,'Tax_Share of Price'!$B$1:$AI$1,0)))</f>
        <v>0</v>
      </c>
      <c r="T6" s="35">
        <f>'Total Fuel Prices'!T143*(1-INDEX(Tax_share,MATCH('Total Fuel Prices'!$A$137,tax_fuel_labels,0),MATCH(T$1,'Tax_Share of Price'!$B$1:$AI$1,0)))</f>
        <v>0</v>
      </c>
      <c r="U6" s="35">
        <f>'Total Fuel Prices'!U143*(1-INDEX(Tax_share,MATCH('Total Fuel Prices'!$A$137,tax_fuel_labels,0),MATCH(U$1,'Tax_Share of Price'!$B$1:$AI$1,0)))</f>
        <v>0</v>
      </c>
      <c r="V6" s="35">
        <f>'Total Fuel Prices'!V143*(1-INDEX(Tax_share,MATCH('Total Fuel Prices'!$A$137,tax_fuel_labels,0),MATCH(V$1,'Tax_Share of Price'!$B$1:$AI$1,0)))</f>
        <v>0</v>
      </c>
      <c r="W6" s="35">
        <f>'Total Fuel Prices'!W143*(1-INDEX(Tax_share,MATCH('Total Fuel Prices'!$A$137,tax_fuel_labels,0),MATCH(W$1,'Tax_Share of Price'!$B$1:$AI$1,0)))</f>
        <v>0</v>
      </c>
      <c r="X6" s="35">
        <f>'Total Fuel Prices'!X143*(1-INDEX(Tax_share,MATCH('Total Fuel Prices'!$A$137,tax_fuel_labels,0),MATCH(X$1,'Tax_Share of Price'!$B$1:$AI$1,0)))</f>
        <v>0</v>
      </c>
      <c r="Y6" s="35">
        <f>'Total Fuel Prices'!Y143*(1-INDEX(Tax_share,MATCH('Total Fuel Prices'!$A$137,tax_fuel_labels,0),MATCH(Y$1,'Tax_Share of Price'!$B$1:$AI$1,0)))</f>
        <v>0</v>
      </c>
      <c r="Z6" s="35">
        <f>'Total Fuel Prices'!Z143*(1-INDEX(Tax_share,MATCH('Total Fuel Prices'!$A$137,tax_fuel_labels,0),MATCH(Z$1,'Tax_Share of Price'!$B$1:$AI$1,0)))</f>
        <v>0</v>
      </c>
      <c r="AA6" s="35">
        <f>'Total Fuel Prices'!AA143*(1-INDEX(Tax_share,MATCH('Total Fuel Prices'!$A$137,tax_fuel_labels,0),MATCH(AA$1,'Tax_Share of Price'!$B$1:$AI$1,0)))</f>
        <v>0</v>
      </c>
      <c r="AB6" s="35">
        <f>'Total Fuel Prices'!AB143*(1-INDEX(Tax_share,MATCH('Total Fuel Prices'!$A$137,tax_fuel_labels,0),MATCH(AB$1,'Tax_Share of Price'!$B$1:$AI$1,0)))</f>
        <v>0</v>
      </c>
      <c r="AC6" s="35">
        <f>'Total Fuel Prices'!AC143*(1-INDEX(Tax_share,MATCH('Total Fuel Prices'!$A$137,tax_fuel_labels,0),MATCH(AC$1,'Tax_Share of Price'!$B$1:$AI$1,0)))</f>
        <v>0</v>
      </c>
      <c r="AD6" s="35">
        <f>'Total Fuel Prices'!AD143*(1-INDEX(Tax_share,MATCH('Total Fuel Prices'!$A$137,tax_fuel_labels,0),MATCH(AD$1,'Tax_Share of Price'!$B$1:$AI$1,0)))</f>
        <v>0</v>
      </c>
      <c r="AE6" s="35">
        <f>'Total Fuel Prices'!AE143*(1-INDEX(Tax_share,MATCH('Total Fuel Prices'!$A$137,tax_fuel_labels,0),MATCH(AE$1,'Tax_Share of Price'!$B$1:$AI$1,0)))</f>
        <v>0</v>
      </c>
      <c r="AF6" s="35">
        <f>'Total Fuel Prices'!AF143*(1-INDEX(Tax_share,MATCH('Total Fuel Prices'!$A$137,tax_fuel_labels,0),MATCH(AF$1,'Tax_Share of Price'!$B$1:$AI$1,0)))</f>
        <v>0</v>
      </c>
      <c r="AG6" s="35">
        <f>'Total Fuel Prices'!AG143*(1-INDEX(Tax_share,MATCH('Total Fuel Prices'!$A$137,tax_fuel_labels,0),MATCH(AG$1,'Tax_Share of Price'!$B$1:$AI$1,0)))</f>
        <v>0</v>
      </c>
      <c r="AH6" s="35">
        <f>'Total Fuel Prices'!AH143*(1-INDEX(Tax_share,MATCH('Total Fuel Prices'!$A$137,tax_fuel_labels,0),MATCH(AH$1,'Tax_Share of Price'!$B$1:$AI$1,0)))</f>
        <v>0</v>
      </c>
      <c r="AI6" s="35">
        <f>'Total Fuel Prices'!AI143*(1-INDEX(Tax_share,MATCH('Total Fuel Prices'!$A$137,tax_fuel_labels,0),MATCH(AI$1,'Tax_Share of Price'!$B$1:$AI$1,0)))</f>
        <v>0</v>
      </c>
      <c r="AJ6" s="9"/>
      <c r="AK6" s="9"/>
      <c r="AL6" s="11"/>
      <c r="AM6" s="11"/>
    </row>
    <row r="7" spans="1:39" x14ac:dyDescent="0.45">
      <c r="A7" s="2" t="s">
        <v>275</v>
      </c>
      <c r="B7" s="35">
        <f>'Total Fuel Prices'!B144*(1-INDEX(Tax_share,MATCH('Total Fuel Prices'!$A$137,tax_fuel_labels,0),MATCH(B$1,'Tax_Share of Price'!$B$1:$AI$1,0)))</f>
        <v>0</v>
      </c>
      <c r="C7" s="35">
        <f>'Total Fuel Prices'!C144*(1-INDEX(Tax_share,MATCH('Total Fuel Prices'!$A$137,tax_fuel_labels,0),MATCH(C$1,'Tax_Share of Price'!$B$1:$AI$1,0)))</f>
        <v>0</v>
      </c>
      <c r="D7" s="35">
        <f>'Total Fuel Prices'!D144*(1-INDEX(Tax_share,MATCH('Total Fuel Prices'!$A$137,tax_fuel_labels,0),MATCH(D$1,'Tax_Share of Price'!$B$1:$AI$1,0)))</f>
        <v>0</v>
      </c>
      <c r="E7" s="35">
        <f>'Total Fuel Prices'!E144*(1-INDEX(Tax_share,MATCH('Total Fuel Prices'!$A$137,tax_fuel_labels,0),MATCH(E$1,'Tax_Share of Price'!$B$1:$AI$1,0)))</f>
        <v>0</v>
      </c>
      <c r="F7" s="35">
        <f>'Total Fuel Prices'!F144*(1-INDEX(Tax_share,MATCH('Total Fuel Prices'!$A$137,tax_fuel_labels,0),MATCH(F$1,'Tax_Share of Price'!$B$1:$AI$1,0)))</f>
        <v>0</v>
      </c>
      <c r="G7" s="35">
        <f>'Total Fuel Prices'!G144*(1-INDEX(Tax_share,MATCH('Total Fuel Prices'!$A$137,tax_fuel_labels,0),MATCH(G$1,'Tax_Share of Price'!$B$1:$AI$1,0)))</f>
        <v>0</v>
      </c>
      <c r="H7" s="35">
        <f>'Total Fuel Prices'!H144*(1-INDEX(Tax_share,MATCH('Total Fuel Prices'!$A$137,tax_fuel_labels,0),MATCH(H$1,'Tax_Share of Price'!$B$1:$AI$1,0)))</f>
        <v>0</v>
      </c>
      <c r="I7" s="35">
        <f>'Total Fuel Prices'!I144*(1-INDEX(Tax_share,MATCH('Total Fuel Prices'!$A$137,tax_fuel_labels,0),MATCH(I$1,'Tax_Share of Price'!$B$1:$AI$1,0)))</f>
        <v>0</v>
      </c>
      <c r="J7" s="35">
        <f>'Total Fuel Prices'!J144*(1-INDEX(Tax_share,MATCH('Total Fuel Prices'!$A$137,tax_fuel_labels,0),MATCH(J$1,'Tax_Share of Price'!$B$1:$AI$1,0)))</f>
        <v>0</v>
      </c>
      <c r="K7" s="35">
        <f>'Total Fuel Prices'!K144*(1-INDEX(Tax_share,MATCH('Total Fuel Prices'!$A$137,tax_fuel_labels,0),MATCH(K$1,'Tax_Share of Price'!$B$1:$AI$1,0)))</f>
        <v>0</v>
      </c>
      <c r="L7" s="35">
        <f>'Total Fuel Prices'!L144*(1-INDEX(Tax_share,MATCH('Total Fuel Prices'!$A$137,tax_fuel_labels,0),MATCH(L$1,'Tax_Share of Price'!$B$1:$AI$1,0)))</f>
        <v>0</v>
      </c>
      <c r="M7" s="35">
        <f>'Total Fuel Prices'!M144*(1-INDEX(Tax_share,MATCH('Total Fuel Prices'!$A$137,tax_fuel_labels,0),MATCH(M$1,'Tax_Share of Price'!$B$1:$AI$1,0)))</f>
        <v>0</v>
      </c>
      <c r="N7" s="35">
        <f>'Total Fuel Prices'!N144*(1-INDEX(Tax_share,MATCH('Total Fuel Prices'!$A$137,tax_fuel_labels,0),MATCH(N$1,'Tax_Share of Price'!$B$1:$AI$1,0)))</f>
        <v>0</v>
      </c>
      <c r="O7" s="35">
        <f>'Total Fuel Prices'!O144*(1-INDEX(Tax_share,MATCH('Total Fuel Prices'!$A$137,tax_fuel_labels,0),MATCH(O$1,'Tax_Share of Price'!$B$1:$AI$1,0)))</f>
        <v>0</v>
      </c>
      <c r="P7" s="35">
        <f>'Total Fuel Prices'!P144*(1-INDEX(Tax_share,MATCH('Total Fuel Prices'!$A$137,tax_fuel_labels,0),MATCH(P$1,'Tax_Share of Price'!$B$1:$AI$1,0)))</f>
        <v>0</v>
      </c>
      <c r="Q7" s="35">
        <f>'Total Fuel Prices'!Q144*(1-INDEX(Tax_share,MATCH('Total Fuel Prices'!$A$137,tax_fuel_labels,0),MATCH(Q$1,'Tax_Share of Price'!$B$1:$AI$1,0)))</f>
        <v>0</v>
      </c>
      <c r="R7" s="35">
        <f>'Total Fuel Prices'!R144*(1-INDEX(Tax_share,MATCH('Total Fuel Prices'!$A$137,tax_fuel_labels,0),MATCH(R$1,'Tax_Share of Price'!$B$1:$AI$1,0)))</f>
        <v>0</v>
      </c>
      <c r="S7" s="35">
        <f>'Total Fuel Prices'!S144*(1-INDEX(Tax_share,MATCH('Total Fuel Prices'!$A$137,tax_fuel_labels,0),MATCH(S$1,'Tax_Share of Price'!$B$1:$AI$1,0)))</f>
        <v>0</v>
      </c>
      <c r="T7" s="35">
        <f>'Total Fuel Prices'!T144*(1-INDEX(Tax_share,MATCH('Total Fuel Prices'!$A$137,tax_fuel_labels,0),MATCH(T$1,'Tax_Share of Price'!$B$1:$AI$1,0)))</f>
        <v>0</v>
      </c>
      <c r="U7" s="35">
        <f>'Total Fuel Prices'!U144*(1-INDEX(Tax_share,MATCH('Total Fuel Prices'!$A$137,tax_fuel_labels,0),MATCH(U$1,'Tax_Share of Price'!$B$1:$AI$1,0)))</f>
        <v>0</v>
      </c>
      <c r="V7" s="35">
        <f>'Total Fuel Prices'!V144*(1-INDEX(Tax_share,MATCH('Total Fuel Prices'!$A$137,tax_fuel_labels,0),MATCH(V$1,'Tax_Share of Price'!$B$1:$AI$1,0)))</f>
        <v>0</v>
      </c>
      <c r="W7" s="35">
        <f>'Total Fuel Prices'!W144*(1-INDEX(Tax_share,MATCH('Total Fuel Prices'!$A$137,tax_fuel_labels,0),MATCH(W$1,'Tax_Share of Price'!$B$1:$AI$1,0)))</f>
        <v>0</v>
      </c>
      <c r="X7" s="35">
        <f>'Total Fuel Prices'!X144*(1-INDEX(Tax_share,MATCH('Total Fuel Prices'!$A$137,tax_fuel_labels,0),MATCH(X$1,'Tax_Share of Price'!$B$1:$AI$1,0)))</f>
        <v>0</v>
      </c>
      <c r="Y7" s="35">
        <f>'Total Fuel Prices'!Y144*(1-INDEX(Tax_share,MATCH('Total Fuel Prices'!$A$137,tax_fuel_labels,0),MATCH(Y$1,'Tax_Share of Price'!$B$1:$AI$1,0)))</f>
        <v>0</v>
      </c>
      <c r="Z7" s="35">
        <f>'Total Fuel Prices'!Z144*(1-INDEX(Tax_share,MATCH('Total Fuel Prices'!$A$137,tax_fuel_labels,0),MATCH(Z$1,'Tax_Share of Price'!$B$1:$AI$1,0)))</f>
        <v>0</v>
      </c>
      <c r="AA7" s="35">
        <f>'Total Fuel Prices'!AA144*(1-INDEX(Tax_share,MATCH('Total Fuel Prices'!$A$137,tax_fuel_labels,0),MATCH(AA$1,'Tax_Share of Price'!$B$1:$AI$1,0)))</f>
        <v>0</v>
      </c>
      <c r="AB7" s="35">
        <f>'Total Fuel Prices'!AB144*(1-INDEX(Tax_share,MATCH('Total Fuel Prices'!$A$137,tax_fuel_labels,0),MATCH(AB$1,'Tax_Share of Price'!$B$1:$AI$1,0)))</f>
        <v>0</v>
      </c>
      <c r="AC7" s="35">
        <f>'Total Fuel Prices'!AC144*(1-INDEX(Tax_share,MATCH('Total Fuel Prices'!$A$137,tax_fuel_labels,0),MATCH(AC$1,'Tax_Share of Price'!$B$1:$AI$1,0)))</f>
        <v>0</v>
      </c>
      <c r="AD7" s="35">
        <f>'Total Fuel Prices'!AD144*(1-INDEX(Tax_share,MATCH('Total Fuel Prices'!$A$137,tax_fuel_labels,0),MATCH(AD$1,'Tax_Share of Price'!$B$1:$AI$1,0)))</f>
        <v>0</v>
      </c>
      <c r="AE7" s="35">
        <f>'Total Fuel Prices'!AE144*(1-INDEX(Tax_share,MATCH('Total Fuel Prices'!$A$137,tax_fuel_labels,0),MATCH(AE$1,'Tax_Share of Price'!$B$1:$AI$1,0)))</f>
        <v>0</v>
      </c>
      <c r="AF7" s="35">
        <f>'Total Fuel Prices'!AF144*(1-INDEX(Tax_share,MATCH('Total Fuel Prices'!$A$137,tax_fuel_labels,0),MATCH(AF$1,'Tax_Share of Price'!$B$1:$AI$1,0)))</f>
        <v>0</v>
      </c>
      <c r="AG7" s="35">
        <f>'Total Fuel Prices'!AG144*(1-INDEX(Tax_share,MATCH('Total Fuel Prices'!$A$137,tax_fuel_labels,0),MATCH(AG$1,'Tax_Share of Price'!$B$1:$AI$1,0)))</f>
        <v>0</v>
      </c>
      <c r="AH7" s="35">
        <f>'Total Fuel Prices'!AH144*(1-INDEX(Tax_share,MATCH('Total Fuel Prices'!$A$137,tax_fuel_labels,0),MATCH(AH$1,'Tax_Share of Price'!$B$1:$AI$1,0)))</f>
        <v>0</v>
      </c>
      <c r="AI7" s="35">
        <f>'Total Fuel Prices'!AI144*(1-INDEX(Tax_share,MATCH('Total Fuel Prices'!$A$137,tax_fuel_labels,0),MATCH(AI$1,'Tax_Share of Price'!$B$1:$AI$1,0)))</f>
        <v>0</v>
      </c>
      <c r="AJ7" s="11"/>
      <c r="AK7" s="11"/>
      <c r="AL7" s="11"/>
      <c r="AM7" s="11"/>
    </row>
    <row r="8" spans="1:39" x14ac:dyDescent="0.45">
      <c r="A8" s="2" t="s">
        <v>276</v>
      </c>
      <c r="B8" s="35">
        <f>'Total Fuel Prices'!B145*(1-INDEX(Tax_share,MATCH('Total Fuel Prices'!$A$137,tax_fuel_labels,0),MATCH(B$1,'Tax_Share of Price'!$B$1:$AI$1,0)))</f>
        <v>0</v>
      </c>
      <c r="C8" s="35">
        <f>'Total Fuel Prices'!C145*(1-INDEX(Tax_share,MATCH('Total Fuel Prices'!$A$137,tax_fuel_labels,0),MATCH(C$1,'Tax_Share of Price'!$B$1:$AI$1,0)))</f>
        <v>0</v>
      </c>
      <c r="D8" s="35">
        <f>'Total Fuel Prices'!D145*(1-INDEX(Tax_share,MATCH('Total Fuel Prices'!$A$137,tax_fuel_labels,0),MATCH(D$1,'Tax_Share of Price'!$B$1:$AI$1,0)))</f>
        <v>0</v>
      </c>
      <c r="E8" s="35">
        <f>'Total Fuel Prices'!E145*(1-INDEX(Tax_share,MATCH('Total Fuel Prices'!$A$137,tax_fuel_labels,0),MATCH(E$1,'Tax_Share of Price'!$B$1:$AI$1,0)))</f>
        <v>0</v>
      </c>
      <c r="F8" s="35">
        <f>'Total Fuel Prices'!F145*(1-INDEX(Tax_share,MATCH('Total Fuel Prices'!$A$137,tax_fuel_labels,0),MATCH(F$1,'Tax_Share of Price'!$B$1:$AI$1,0)))</f>
        <v>0</v>
      </c>
      <c r="G8" s="35">
        <f>'Total Fuel Prices'!G145*(1-INDEX(Tax_share,MATCH('Total Fuel Prices'!$A$137,tax_fuel_labels,0),MATCH(G$1,'Tax_Share of Price'!$B$1:$AI$1,0)))</f>
        <v>0</v>
      </c>
      <c r="H8" s="35">
        <f>'Total Fuel Prices'!H145*(1-INDEX(Tax_share,MATCH('Total Fuel Prices'!$A$137,tax_fuel_labels,0),MATCH(H$1,'Tax_Share of Price'!$B$1:$AI$1,0)))</f>
        <v>0</v>
      </c>
      <c r="I8" s="35">
        <f>'Total Fuel Prices'!I145*(1-INDEX(Tax_share,MATCH('Total Fuel Prices'!$A$137,tax_fuel_labels,0),MATCH(I$1,'Tax_Share of Price'!$B$1:$AI$1,0)))</f>
        <v>0</v>
      </c>
      <c r="J8" s="35">
        <f>'Total Fuel Prices'!J145*(1-INDEX(Tax_share,MATCH('Total Fuel Prices'!$A$137,tax_fuel_labels,0),MATCH(J$1,'Tax_Share of Price'!$B$1:$AI$1,0)))</f>
        <v>0</v>
      </c>
      <c r="K8" s="35">
        <f>'Total Fuel Prices'!K145*(1-INDEX(Tax_share,MATCH('Total Fuel Prices'!$A$137,tax_fuel_labels,0),MATCH(K$1,'Tax_Share of Price'!$B$1:$AI$1,0)))</f>
        <v>0</v>
      </c>
      <c r="L8" s="35">
        <f>'Total Fuel Prices'!L145*(1-INDEX(Tax_share,MATCH('Total Fuel Prices'!$A$137,tax_fuel_labels,0),MATCH(L$1,'Tax_Share of Price'!$B$1:$AI$1,0)))</f>
        <v>0</v>
      </c>
      <c r="M8" s="35">
        <f>'Total Fuel Prices'!M145*(1-INDEX(Tax_share,MATCH('Total Fuel Prices'!$A$137,tax_fuel_labels,0),MATCH(M$1,'Tax_Share of Price'!$B$1:$AI$1,0)))</f>
        <v>0</v>
      </c>
      <c r="N8" s="35">
        <f>'Total Fuel Prices'!N145*(1-INDEX(Tax_share,MATCH('Total Fuel Prices'!$A$137,tax_fuel_labels,0),MATCH(N$1,'Tax_Share of Price'!$B$1:$AI$1,0)))</f>
        <v>0</v>
      </c>
      <c r="O8" s="35">
        <f>'Total Fuel Prices'!O145*(1-INDEX(Tax_share,MATCH('Total Fuel Prices'!$A$137,tax_fuel_labels,0),MATCH(O$1,'Tax_Share of Price'!$B$1:$AI$1,0)))</f>
        <v>0</v>
      </c>
      <c r="P8" s="35">
        <f>'Total Fuel Prices'!P145*(1-INDEX(Tax_share,MATCH('Total Fuel Prices'!$A$137,tax_fuel_labels,0),MATCH(P$1,'Tax_Share of Price'!$B$1:$AI$1,0)))</f>
        <v>0</v>
      </c>
      <c r="Q8" s="35">
        <f>'Total Fuel Prices'!Q145*(1-INDEX(Tax_share,MATCH('Total Fuel Prices'!$A$137,tax_fuel_labels,0),MATCH(Q$1,'Tax_Share of Price'!$B$1:$AI$1,0)))</f>
        <v>0</v>
      </c>
      <c r="R8" s="35">
        <f>'Total Fuel Prices'!R145*(1-INDEX(Tax_share,MATCH('Total Fuel Prices'!$A$137,tax_fuel_labels,0),MATCH(R$1,'Tax_Share of Price'!$B$1:$AI$1,0)))</f>
        <v>0</v>
      </c>
      <c r="S8" s="35">
        <f>'Total Fuel Prices'!S145*(1-INDEX(Tax_share,MATCH('Total Fuel Prices'!$A$137,tax_fuel_labels,0),MATCH(S$1,'Tax_Share of Price'!$B$1:$AI$1,0)))</f>
        <v>0</v>
      </c>
      <c r="T8" s="35">
        <f>'Total Fuel Prices'!T145*(1-INDEX(Tax_share,MATCH('Total Fuel Prices'!$A$137,tax_fuel_labels,0),MATCH(T$1,'Tax_Share of Price'!$B$1:$AI$1,0)))</f>
        <v>0</v>
      </c>
      <c r="U8" s="35">
        <f>'Total Fuel Prices'!U145*(1-INDEX(Tax_share,MATCH('Total Fuel Prices'!$A$137,tax_fuel_labels,0),MATCH(U$1,'Tax_Share of Price'!$B$1:$AI$1,0)))</f>
        <v>0</v>
      </c>
      <c r="V8" s="35">
        <f>'Total Fuel Prices'!V145*(1-INDEX(Tax_share,MATCH('Total Fuel Prices'!$A$137,tax_fuel_labels,0),MATCH(V$1,'Tax_Share of Price'!$B$1:$AI$1,0)))</f>
        <v>0</v>
      </c>
      <c r="W8" s="35">
        <f>'Total Fuel Prices'!W145*(1-INDEX(Tax_share,MATCH('Total Fuel Prices'!$A$137,tax_fuel_labels,0),MATCH(W$1,'Tax_Share of Price'!$B$1:$AI$1,0)))</f>
        <v>0</v>
      </c>
      <c r="X8" s="35">
        <f>'Total Fuel Prices'!X145*(1-INDEX(Tax_share,MATCH('Total Fuel Prices'!$A$137,tax_fuel_labels,0),MATCH(X$1,'Tax_Share of Price'!$B$1:$AI$1,0)))</f>
        <v>0</v>
      </c>
      <c r="Y8" s="35">
        <f>'Total Fuel Prices'!Y145*(1-INDEX(Tax_share,MATCH('Total Fuel Prices'!$A$137,tax_fuel_labels,0),MATCH(Y$1,'Tax_Share of Price'!$B$1:$AI$1,0)))</f>
        <v>0</v>
      </c>
      <c r="Z8" s="35">
        <f>'Total Fuel Prices'!Z145*(1-INDEX(Tax_share,MATCH('Total Fuel Prices'!$A$137,tax_fuel_labels,0),MATCH(Z$1,'Tax_Share of Price'!$B$1:$AI$1,0)))</f>
        <v>0</v>
      </c>
      <c r="AA8" s="35">
        <f>'Total Fuel Prices'!AA145*(1-INDEX(Tax_share,MATCH('Total Fuel Prices'!$A$137,tax_fuel_labels,0),MATCH(AA$1,'Tax_Share of Price'!$B$1:$AI$1,0)))</f>
        <v>0</v>
      </c>
      <c r="AB8" s="35">
        <f>'Total Fuel Prices'!AB145*(1-INDEX(Tax_share,MATCH('Total Fuel Prices'!$A$137,tax_fuel_labels,0),MATCH(AB$1,'Tax_Share of Price'!$B$1:$AI$1,0)))</f>
        <v>0</v>
      </c>
      <c r="AC8" s="35">
        <f>'Total Fuel Prices'!AC145*(1-INDEX(Tax_share,MATCH('Total Fuel Prices'!$A$137,tax_fuel_labels,0),MATCH(AC$1,'Tax_Share of Price'!$B$1:$AI$1,0)))</f>
        <v>0</v>
      </c>
      <c r="AD8" s="35">
        <f>'Total Fuel Prices'!AD145*(1-INDEX(Tax_share,MATCH('Total Fuel Prices'!$A$137,tax_fuel_labels,0),MATCH(AD$1,'Tax_Share of Price'!$B$1:$AI$1,0)))</f>
        <v>0</v>
      </c>
      <c r="AE8" s="35">
        <f>'Total Fuel Prices'!AE145*(1-INDEX(Tax_share,MATCH('Total Fuel Prices'!$A$137,tax_fuel_labels,0),MATCH(AE$1,'Tax_Share of Price'!$B$1:$AI$1,0)))</f>
        <v>0</v>
      </c>
      <c r="AF8" s="35">
        <f>'Total Fuel Prices'!AF145*(1-INDEX(Tax_share,MATCH('Total Fuel Prices'!$A$137,tax_fuel_labels,0),MATCH(AF$1,'Tax_Share of Price'!$B$1:$AI$1,0)))</f>
        <v>0</v>
      </c>
      <c r="AG8" s="35">
        <f>'Total Fuel Prices'!AG145*(1-INDEX(Tax_share,MATCH('Total Fuel Prices'!$A$137,tax_fuel_labels,0),MATCH(AG$1,'Tax_Share of Price'!$B$1:$AI$1,0)))</f>
        <v>0</v>
      </c>
      <c r="AH8" s="35">
        <f>'Total Fuel Prices'!AH145*(1-INDEX(Tax_share,MATCH('Total Fuel Prices'!$A$137,tax_fuel_labels,0),MATCH(AH$1,'Tax_Share of Price'!$B$1:$AI$1,0)))</f>
        <v>0</v>
      </c>
      <c r="AI8" s="35">
        <f>'Total Fuel Prices'!AI145*(1-INDEX(Tax_share,MATCH('Total Fuel Prices'!$A$137,tax_fuel_labels,0),MATCH(AI$1,'Tax_Share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45">
      <c r="A9" s="38" t="s">
        <v>277</v>
      </c>
      <c r="B9" s="35">
        <f>'Total Fuel Prices'!B146*(1-INDEX(Tax_share,MATCH('Total Fuel Prices'!$A$137,tax_fuel_labels,0),MATCH(B$1,'Tax_Share of Price'!$B$1:$AI$1,0)))</f>
        <v>0</v>
      </c>
      <c r="C9" s="35">
        <f>'Total Fuel Prices'!C146*(1-INDEX(Tax_share,MATCH('Total Fuel Prices'!$A$137,tax_fuel_labels,0),MATCH(C$1,'Tax_Share of Price'!$B$1:$AI$1,0)))</f>
        <v>0</v>
      </c>
      <c r="D9" s="35">
        <f>'Total Fuel Prices'!D146*(1-INDEX(Tax_share,MATCH('Total Fuel Prices'!$A$137,tax_fuel_labels,0),MATCH(D$1,'Tax_Share of Price'!$B$1:$AI$1,0)))</f>
        <v>0</v>
      </c>
      <c r="E9" s="35">
        <f>'Total Fuel Prices'!E146*(1-INDEX(Tax_share,MATCH('Total Fuel Prices'!$A$137,tax_fuel_labels,0),MATCH(E$1,'Tax_Share of Price'!$B$1:$AI$1,0)))</f>
        <v>0</v>
      </c>
      <c r="F9" s="35">
        <f>'Total Fuel Prices'!F146*(1-INDEX(Tax_share,MATCH('Total Fuel Prices'!$A$137,tax_fuel_labels,0),MATCH(F$1,'Tax_Share of Price'!$B$1:$AI$1,0)))</f>
        <v>0</v>
      </c>
      <c r="G9" s="35">
        <f>'Total Fuel Prices'!G146*(1-INDEX(Tax_share,MATCH('Total Fuel Prices'!$A$137,tax_fuel_labels,0),MATCH(G$1,'Tax_Share of Price'!$B$1:$AI$1,0)))</f>
        <v>0</v>
      </c>
      <c r="H9" s="35">
        <f>'Total Fuel Prices'!H146*(1-INDEX(Tax_share,MATCH('Total Fuel Prices'!$A$137,tax_fuel_labels,0),MATCH(H$1,'Tax_Share of Price'!$B$1:$AI$1,0)))</f>
        <v>0</v>
      </c>
      <c r="I9" s="35">
        <f>'Total Fuel Prices'!I146*(1-INDEX(Tax_share,MATCH('Total Fuel Prices'!$A$137,tax_fuel_labels,0),MATCH(I$1,'Tax_Share of Price'!$B$1:$AI$1,0)))</f>
        <v>0</v>
      </c>
      <c r="J9" s="35">
        <f>'Total Fuel Prices'!J146*(1-INDEX(Tax_share,MATCH('Total Fuel Prices'!$A$137,tax_fuel_labels,0),MATCH(J$1,'Tax_Share of Price'!$B$1:$AI$1,0)))</f>
        <v>0</v>
      </c>
      <c r="K9" s="35">
        <f>'Total Fuel Prices'!K146*(1-INDEX(Tax_share,MATCH('Total Fuel Prices'!$A$137,tax_fuel_labels,0),MATCH(K$1,'Tax_Share of Price'!$B$1:$AI$1,0)))</f>
        <v>0</v>
      </c>
      <c r="L9" s="35">
        <f>'Total Fuel Prices'!L146*(1-INDEX(Tax_share,MATCH('Total Fuel Prices'!$A$137,tax_fuel_labels,0),MATCH(L$1,'Tax_Share of Price'!$B$1:$AI$1,0)))</f>
        <v>0</v>
      </c>
      <c r="M9" s="35">
        <f>'Total Fuel Prices'!M146*(1-INDEX(Tax_share,MATCH('Total Fuel Prices'!$A$137,tax_fuel_labels,0),MATCH(M$1,'Tax_Share of Price'!$B$1:$AI$1,0)))</f>
        <v>0</v>
      </c>
      <c r="N9" s="35">
        <f>'Total Fuel Prices'!N146*(1-INDEX(Tax_share,MATCH('Total Fuel Prices'!$A$137,tax_fuel_labels,0),MATCH(N$1,'Tax_Share of Price'!$B$1:$AI$1,0)))</f>
        <v>0</v>
      </c>
      <c r="O9" s="35">
        <f>'Total Fuel Prices'!O146*(1-INDEX(Tax_share,MATCH('Total Fuel Prices'!$A$137,tax_fuel_labels,0),MATCH(O$1,'Tax_Share of Price'!$B$1:$AI$1,0)))</f>
        <v>0</v>
      </c>
      <c r="P9" s="35">
        <f>'Total Fuel Prices'!P146*(1-INDEX(Tax_share,MATCH('Total Fuel Prices'!$A$137,tax_fuel_labels,0),MATCH(P$1,'Tax_Share of Price'!$B$1:$AI$1,0)))</f>
        <v>0</v>
      </c>
      <c r="Q9" s="35">
        <f>'Total Fuel Prices'!Q146*(1-INDEX(Tax_share,MATCH('Total Fuel Prices'!$A$137,tax_fuel_labels,0),MATCH(Q$1,'Tax_Share of Price'!$B$1:$AI$1,0)))</f>
        <v>0</v>
      </c>
      <c r="R9" s="35">
        <f>'Total Fuel Prices'!R146*(1-INDEX(Tax_share,MATCH('Total Fuel Prices'!$A$137,tax_fuel_labels,0),MATCH(R$1,'Tax_Share of Price'!$B$1:$AI$1,0)))</f>
        <v>0</v>
      </c>
      <c r="S9" s="35">
        <f>'Total Fuel Prices'!S146*(1-INDEX(Tax_share,MATCH('Total Fuel Prices'!$A$137,tax_fuel_labels,0),MATCH(S$1,'Tax_Share of Price'!$B$1:$AI$1,0)))</f>
        <v>0</v>
      </c>
      <c r="T9" s="35">
        <f>'Total Fuel Prices'!T146*(1-INDEX(Tax_share,MATCH('Total Fuel Prices'!$A$137,tax_fuel_labels,0),MATCH(T$1,'Tax_Share of Price'!$B$1:$AI$1,0)))</f>
        <v>0</v>
      </c>
      <c r="U9" s="35">
        <f>'Total Fuel Prices'!U146*(1-INDEX(Tax_share,MATCH('Total Fuel Prices'!$A$137,tax_fuel_labels,0),MATCH(U$1,'Tax_Share of Price'!$B$1:$AI$1,0)))</f>
        <v>0</v>
      </c>
      <c r="V9" s="35">
        <f>'Total Fuel Prices'!V146*(1-INDEX(Tax_share,MATCH('Total Fuel Prices'!$A$137,tax_fuel_labels,0),MATCH(V$1,'Tax_Share of Price'!$B$1:$AI$1,0)))</f>
        <v>0</v>
      </c>
      <c r="W9" s="35">
        <f>'Total Fuel Prices'!W146*(1-INDEX(Tax_share,MATCH('Total Fuel Prices'!$A$137,tax_fuel_labels,0),MATCH(W$1,'Tax_Share of Price'!$B$1:$AI$1,0)))</f>
        <v>0</v>
      </c>
      <c r="X9" s="35">
        <f>'Total Fuel Prices'!X146*(1-INDEX(Tax_share,MATCH('Total Fuel Prices'!$A$137,tax_fuel_labels,0),MATCH(X$1,'Tax_Share of Price'!$B$1:$AI$1,0)))</f>
        <v>0</v>
      </c>
      <c r="Y9" s="35">
        <f>'Total Fuel Prices'!Y146*(1-INDEX(Tax_share,MATCH('Total Fuel Prices'!$A$137,tax_fuel_labels,0),MATCH(Y$1,'Tax_Share of Price'!$B$1:$AI$1,0)))</f>
        <v>0</v>
      </c>
      <c r="Z9" s="35">
        <f>'Total Fuel Prices'!Z146*(1-INDEX(Tax_share,MATCH('Total Fuel Prices'!$A$137,tax_fuel_labels,0),MATCH(Z$1,'Tax_Share of Price'!$B$1:$AI$1,0)))</f>
        <v>0</v>
      </c>
      <c r="AA9" s="35">
        <f>'Total Fuel Prices'!AA146*(1-INDEX(Tax_share,MATCH('Total Fuel Prices'!$A$137,tax_fuel_labels,0),MATCH(AA$1,'Tax_Share of Price'!$B$1:$AI$1,0)))</f>
        <v>0</v>
      </c>
      <c r="AB9" s="35">
        <f>'Total Fuel Prices'!AB146*(1-INDEX(Tax_share,MATCH('Total Fuel Prices'!$A$137,tax_fuel_labels,0),MATCH(AB$1,'Tax_Share of Price'!$B$1:$AI$1,0)))</f>
        <v>0</v>
      </c>
      <c r="AC9" s="35">
        <f>'Total Fuel Prices'!AC146*(1-INDEX(Tax_share,MATCH('Total Fuel Prices'!$A$137,tax_fuel_labels,0),MATCH(AC$1,'Tax_Share of Price'!$B$1:$AI$1,0)))</f>
        <v>0</v>
      </c>
      <c r="AD9" s="35">
        <f>'Total Fuel Prices'!AD146*(1-INDEX(Tax_share,MATCH('Total Fuel Prices'!$A$137,tax_fuel_labels,0),MATCH(AD$1,'Tax_Share of Price'!$B$1:$AI$1,0)))</f>
        <v>0</v>
      </c>
      <c r="AE9" s="35">
        <f>'Total Fuel Prices'!AE146*(1-INDEX(Tax_share,MATCH('Total Fuel Prices'!$A$137,tax_fuel_labels,0),MATCH(AE$1,'Tax_Share of Price'!$B$1:$AI$1,0)))</f>
        <v>0</v>
      </c>
      <c r="AF9" s="35">
        <f>'Total Fuel Prices'!AF146*(1-INDEX(Tax_share,MATCH('Total Fuel Prices'!$A$137,tax_fuel_labels,0),MATCH(AF$1,'Tax_Share of Price'!$B$1:$AI$1,0)))</f>
        <v>0</v>
      </c>
      <c r="AG9" s="35">
        <f>'Total Fuel Prices'!AG146*(1-INDEX(Tax_share,MATCH('Total Fuel Prices'!$A$137,tax_fuel_labels,0),MATCH(AG$1,'Tax_Share of Price'!$B$1:$AI$1,0)))</f>
        <v>0</v>
      </c>
      <c r="AH9" s="35">
        <f>'Total Fuel Prices'!AH146*(1-INDEX(Tax_share,MATCH('Total Fuel Prices'!$A$137,tax_fuel_labels,0),MATCH(AH$1,'Tax_Share of Price'!$B$1:$AI$1,0)))</f>
        <v>0</v>
      </c>
      <c r="AI9" s="35">
        <f>'Total Fuel Prices'!AI146*(1-INDEX(Tax_share,MATCH('Total Fuel Prices'!$A$137,tax_fuel_labels,0),MATCH(AI$1,'Tax_Share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workbookViewId="0">
      <selection activeCell="B2" sqref="B2"/>
    </sheetView>
    <sheetView topLeftCell="Z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3.86328125" style="11" customWidth="1"/>
    <col min="3" max="3" width="12.3984375" style="11" customWidth="1"/>
    <col min="4" max="6" width="10" style="11" customWidth="1"/>
    <col min="7" max="7" width="10" style="10" customWidth="1"/>
    <col min="8" max="29" width="10" style="11" customWidth="1"/>
    <col min="30" max="37" width="10.265625" style="11" bestFit="1" customWidth="1"/>
    <col min="38" max="16384" width="9.1328125" style="11"/>
  </cols>
  <sheetData>
    <row r="1" spans="1:39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12" t="s">
        <v>270</v>
      </c>
      <c r="B2" s="35">
        <f>'Total Fuel Prices'!B149*(1-INDEX(Tax_share,MATCH('Total Fuel Prices'!$A$147,tax_fuel_labels,0),MATCH(B$1,'Tax_Share of Price'!$B$1:$AI$1,0)))</f>
        <v>0</v>
      </c>
      <c r="C2" s="35">
        <f>'Total Fuel Prices'!C149*(1-INDEX(Tax_share,MATCH('Total Fuel Prices'!$A$147,tax_fuel_labels,0),MATCH(C$1,'Tax_Share of Price'!$B$1:$AI$1,0)))</f>
        <v>0</v>
      </c>
      <c r="D2" s="35">
        <f>'Total Fuel Prices'!D149*(1-INDEX(Tax_share,MATCH('Total Fuel Prices'!$A$147,tax_fuel_labels,0),MATCH(D$1,'Tax_Share of Price'!$B$1:$AI$1,0)))</f>
        <v>0</v>
      </c>
      <c r="E2" s="35">
        <f>'Total Fuel Prices'!E149*(1-INDEX(Tax_share,MATCH('Total Fuel Prices'!$A$147,tax_fuel_labels,0),MATCH(E$1,'Tax_Share of Price'!$B$1:$AI$1,0)))</f>
        <v>0</v>
      </c>
      <c r="F2" s="35">
        <f>'Total Fuel Prices'!F149*(1-INDEX(Tax_share,MATCH('Total Fuel Prices'!$A$147,tax_fuel_labels,0),MATCH(F$1,'Tax_Share of Price'!$B$1:$AI$1,0)))</f>
        <v>0</v>
      </c>
      <c r="G2" s="35">
        <f>'Total Fuel Prices'!G149*(1-INDEX(Tax_share,MATCH('Total Fuel Prices'!$A$147,tax_fuel_labels,0),MATCH(G$1,'Tax_Share of Price'!$B$1:$AI$1,0)))</f>
        <v>0</v>
      </c>
      <c r="H2" s="35">
        <f>'Total Fuel Prices'!H149*(1-INDEX(Tax_share,MATCH('Total Fuel Prices'!$A$147,tax_fuel_labels,0),MATCH(H$1,'Tax_Share of Price'!$B$1:$AI$1,0)))</f>
        <v>0</v>
      </c>
      <c r="I2" s="35">
        <f>'Total Fuel Prices'!I149*(1-INDEX(Tax_share,MATCH('Total Fuel Prices'!$A$147,tax_fuel_labels,0),MATCH(I$1,'Tax_Share of Price'!$B$1:$AI$1,0)))</f>
        <v>0</v>
      </c>
      <c r="J2" s="35">
        <f>'Total Fuel Prices'!J149*(1-INDEX(Tax_share,MATCH('Total Fuel Prices'!$A$147,tax_fuel_labels,0),MATCH(J$1,'Tax_Share of Price'!$B$1:$AI$1,0)))</f>
        <v>0</v>
      </c>
      <c r="K2" s="35">
        <f>'Total Fuel Prices'!K149*(1-INDEX(Tax_share,MATCH('Total Fuel Prices'!$A$147,tax_fuel_labels,0),MATCH(K$1,'Tax_Share of Price'!$B$1:$AI$1,0)))</f>
        <v>0</v>
      </c>
      <c r="L2" s="35">
        <f>'Total Fuel Prices'!L149*(1-INDEX(Tax_share,MATCH('Total Fuel Prices'!$A$147,tax_fuel_labels,0),MATCH(L$1,'Tax_Share of Price'!$B$1:$AI$1,0)))</f>
        <v>0</v>
      </c>
      <c r="M2" s="35">
        <f>'Total Fuel Prices'!M149*(1-INDEX(Tax_share,MATCH('Total Fuel Prices'!$A$147,tax_fuel_labels,0),MATCH(M$1,'Tax_Share of Price'!$B$1:$AI$1,0)))</f>
        <v>0</v>
      </c>
      <c r="N2" s="35">
        <f>'Total Fuel Prices'!N149*(1-INDEX(Tax_share,MATCH('Total Fuel Prices'!$A$147,tax_fuel_labels,0),MATCH(N$1,'Tax_Share of Price'!$B$1:$AI$1,0)))</f>
        <v>0</v>
      </c>
      <c r="O2" s="35">
        <f>'Total Fuel Prices'!O149*(1-INDEX(Tax_share,MATCH('Total Fuel Prices'!$A$147,tax_fuel_labels,0),MATCH(O$1,'Tax_Share of Price'!$B$1:$AI$1,0)))</f>
        <v>0</v>
      </c>
      <c r="P2" s="35">
        <f>'Total Fuel Prices'!P149*(1-INDEX(Tax_share,MATCH('Total Fuel Prices'!$A$147,tax_fuel_labels,0),MATCH(P$1,'Tax_Share of Price'!$B$1:$AI$1,0)))</f>
        <v>0</v>
      </c>
      <c r="Q2" s="35">
        <f>'Total Fuel Prices'!Q149*(1-INDEX(Tax_share,MATCH('Total Fuel Prices'!$A$147,tax_fuel_labels,0),MATCH(Q$1,'Tax_Share of Price'!$B$1:$AI$1,0)))</f>
        <v>0</v>
      </c>
      <c r="R2" s="35">
        <f>'Total Fuel Prices'!R149*(1-INDEX(Tax_share,MATCH('Total Fuel Prices'!$A$147,tax_fuel_labels,0),MATCH(R$1,'Tax_Share of Price'!$B$1:$AI$1,0)))</f>
        <v>0</v>
      </c>
      <c r="S2" s="35">
        <f>'Total Fuel Prices'!S149*(1-INDEX(Tax_share,MATCH('Total Fuel Prices'!$A$147,tax_fuel_labels,0),MATCH(S$1,'Tax_Share of Price'!$B$1:$AI$1,0)))</f>
        <v>0</v>
      </c>
      <c r="T2" s="35">
        <f>'Total Fuel Prices'!T149*(1-INDEX(Tax_share,MATCH('Total Fuel Prices'!$A$147,tax_fuel_labels,0),MATCH(T$1,'Tax_Share of Price'!$B$1:$AI$1,0)))</f>
        <v>0</v>
      </c>
      <c r="U2" s="35">
        <f>'Total Fuel Prices'!U149*(1-INDEX(Tax_share,MATCH('Total Fuel Prices'!$A$147,tax_fuel_labels,0),MATCH(U$1,'Tax_Share of Price'!$B$1:$AI$1,0)))</f>
        <v>0</v>
      </c>
      <c r="V2" s="35">
        <f>'Total Fuel Prices'!V149*(1-INDEX(Tax_share,MATCH('Total Fuel Prices'!$A$147,tax_fuel_labels,0),MATCH(V$1,'Tax_Share of Price'!$B$1:$AI$1,0)))</f>
        <v>0</v>
      </c>
      <c r="W2" s="35">
        <f>'Total Fuel Prices'!W149*(1-INDEX(Tax_share,MATCH('Total Fuel Prices'!$A$147,tax_fuel_labels,0),MATCH(W$1,'Tax_Share of Price'!$B$1:$AI$1,0)))</f>
        <v>0</v>
      </c>
      <c r="X2" s="35">
        <f>'Total Fuel Prices'!X149*(1-INDEX(Tax_share,MATCH('Total Fuel Prices'!$A$147,tax_fuel_labels,0),MATCH(X$1,'Tax_Share of Price'!$B$1:$AI$1,0)))</f>
        <v>0</v>
      </c>
      <c r="Y2" s="35">
        <f>'Total Fuel Prices'!Y149*(1-INDEX(Tax_share,MATCH('Total Fuel Prices'!$A$147,tax_fuel_labels,0),MATCH(Y$1,'Tax_Share of Price'!$B$1:$AI$1,0)))</f>
        <v>0</v>
      </c>
      <c r="Z2" s="35">
        <f>'Total Fuel Prices'!Z149*(1-INDEX(Tax_share,MATCH('Total Fuel Prices'!$A$147,tax_fuel_labels,0),MATCH(Z$1,'Tax_Share of Price'!$B$1:$AI$1,0)))</f>
        <v>0</v>
      </c>
      <c r="AA2" s="35">
        <f>'Total Fuel Prices'!AA149*(1-INDEX(Tax_share,MATCH('Total Fuel Prices'!$A$147,tax_fuel_labels,0),MATCH(AA$1,'Tax_Share of Price'!$B$1:$AI$1,0)))</f>
        <v>0</v>
      </c>
      <c r="AB2" s="35">
        <f>'Total Fuel Prices'!AB149*(1-INDEX(Tax_share,MATCH('Total Fuel Prices'!$A$147,tax_fuel_labels,0),MATCH(AB$1,'Tax_Share of Price'!$B$1:$AI$1,0)))</f>
        <v>0</v>
      </c>
      <c r="AC2" s="35">
        <f>'Total Fuel Prices'!AC149*(1-INDEX(Tax_share,MATCH('Total Fuel Prices'!$A$147,tax_fuel_labels,0),MATCH(AC$1,'Tax_Share of Price'!$B$1:$AI$1,0)))</f>
        <v>0</v>
      </c>
      <c r="AD2" s="35">
        <f>'Total Fuel Prices'!AD149*(1-INDEX(Tax_share,MATCH('Total Fuel Prices'!$A$147,tax_fuel_labels,0),MATCH(AD$1,'Tax_Share of Price'!$B$1:$AI$1,0)))</f>
        <v>0</v>
      </c>
      <c r="AE2" s="35">
        <f>'Total Fuel Prices'!AE149*(1-INDEX(Tax_share,MATCH('Total Fuel Prices'!$A$147,tax_fuel_labels,0),MATCH(AE$1,'Tax_Share of Price'!$B$1:$AI$1,0)))</f>
        <v>0</v>
      </c>
      <c r="AF2" s="35">
        <f>'Total Fuel Prices'!AF149*(1-INDEX(Tax_share,MATCH('Total Fuel Prices'!$A$147,tax_fuel_labels,0),MATCH(AF$1,'Tax_Share of Price'!$B$1:$AI$1,0)))</f>
        <v>0</v>
      </c>
      <c r="AG2" s="35">
        <f>'Total Fuel Prices'!AG149*(1-INDEX(Tax_share,MATCH('Total Fuel Prices'!$A$147,tax_fuel_labels,0),MATCH(AG$1,'Tax_Share of Price'!$B$1:$AI$1,0)))</f>
        <v>0</v>
      </c>
      <c r="AH2" s="35">
        <f>'Total Fuel Prices'!AH149*(1-INDEX(Tax_share,MATCH('Total Fuel Prices'!$A$147,tax_fuel_labels,0),MATCH(AH$1,'Tax_Share of Price'!$B$1:$AI$1,0)))</f>
        <v>0</v>
      </c>
      <c r="AI2" s="35">
        <f>'Total Fuel Prices'!AI149*(1-INDEX(Tax_share,MATCH('Total Fuel Prices'!$A$147,tax_fuel_labels,0),MATCH(AI$1,'Tax_Share of Price'!$B$1:$AI$1,0)))</f>
        <v>0</v>
      </c>
      <c r="AJ2" s="5"/>
      <c r="AK2" s="5"/>
      <c r="AL2" s="5"/>
      <c r="AM2" s="5"/>
    </row>
    <row r="3" spans="1:39" x14ac:dyDescent="0.45">
      <c r="A3" s="12" t="s">
        <v>271</v>
      </c>
      <c r="B3" s="35">
        <f>'Total Fuel Prices'!B150*(1-INDEX(Tax_share,MATCH('Total Fuel Prices'!$A$147,tax_fuel_labels,0),MATCH(B$1,'Tax_Share of Price'!$B$1:$AI$1,0)))</f>
        <v>1.6166236166337473E-6</v>
      </c>
      <c r="C3" s="35">
        <f>'Total Fuel Prices'!C150*(1-INDEX(Tax_share,MATCH('Total Fuel Prices'!$A$147,tax_fuel_labels,0),MATCH(C$1,'Tax_Share of Price'!$B$1:$AI$1,0)))</f>
        <v>1.6166236166337473E-6</v>
      </c>
      <c r="D3" s="35">
        <f>'Total Fuel Prices'!D150*(1-INDEX(Tax_share,MATCH('Total Fuel Prices'!$A$147,tax_fuel_labels,0),MATCH(D$1,'Tax_Share of Price'!$B$1:$AI$1,0)))</f>
        <v>1.60877592917436E-6</v>
      </c>
      <c r="E3" s="35">
        <f>'Total Fuel Prices'!E150*(1-INDEX(Tax_share,MATCH('Total Fuel Prices'!$A$147,tax_fuel_labels,0),MATCH(E$1,'Tax_Share of Price'!$B$1:$AI$1,0)))</f>
        <v>1.6166236166337473E-6</v>
      </c>
      <c r="F3" s="35">
        <f>'Total Fuel Prices'!F150*(1-INDEX(Tax_share,MATCH('Total Fuel Prices'!$A$147,tax_fuel_labels,0),MATCH(F$1,'Tax_Share of Price'!$B$1:$AI$1,0)))</f>
        <v>1.5930805542555856E-6</v>
      </c>
      <c r="G3" s="35">
        <f>'Total Fuel Prices'!G150*(1-INDEX(Tax_share,MATCH('Total Fuel Prices'!$A$147,tax_fuel_labels,0),MATCH(G$1,'Tax_Share of Price'!$B$1:$AI$1,0)))</f>
        <v>1.5695374918774244E-6</v>
      </c>
      <c r="H3" s="35">
        <f>'Total Fuel Prices'!H150*(1-INDEX(Tax_share,MATCH('Total Fuel Prices'!$A$147,tax_fuel_labels,0),MATCH(H$1,'Tax_Share of Price'!$B$1:$AI$1,0)))</f>
        <v>1.5538421169586504E-6</v>
      </c>
      <c r="I3" s="35">
        <f>'Total Fuel Prices'!I150*(1-INDEX(Tax_share,MATCH('Total Fuel Prices'!$A$147,tax_fuel_labels,0),MATCH(I$1,'Tax_Share of Price'!$B$1:$AI$1,0)))</f>
        <v>1.5459944294992632E-6</v>
      </c>
      <c r="J3" s="35">
        <f>'Total Fuel Prices'!J150*(1-INDEX(Tax_share,MATCH('Total Fuel Prices'!$A$147,tax_fuel_labels,0),MATCH(J$1,'Tax_Share of Price'!$B$1:$AI$1,0)))</f>
        <v>1.5302990545804888E-6</v>
      </c>
      <c r="K3" s="35">
        <f>'Total Fuel Prices'!K150*(1-INDEX(Tax_share,MATCH('Total Fuel Prices'!$A$147,tax_fuel_labels,0),MATCH(K$1,'Tax_Share of Price'!$B$1:$AI$1,0)))</f>
        <v>1.5381467420398759E-6</v>
      </c>
      <c r="L3" s="35">
        <f>'Total Fuel Prices'!L150*(1-INDEX(Tax_share,MATCH('Total Fuel Prices'!$A$147,tax_fuel_labels,0),MATCH(L$1,'Tax_Share of Price'!$B$1:$AI$1,0)))</f>
        <v>1.5459944294992632E-6</v>
      </c>
      <c r="M3" s="35">
        <f>'Total Fuel Prices'!M150*(1-INDEX(Tax_share,MATCH('Total Fuel Prices'!$A$147,tax_fuel_labels,0),MATCH(M$1,'Tax_Share of Price'!$B$1:$AI$1,0)))</f>
        <v>1.5381467420398759E-6</v>
      </c>
      <c r="N3" s="35">
        <f>'Total Fuel Prices'!N150*(1-INDEX(Tax_share,MATCH('Total Fuel Prices'!$A$147,tax_fuel_labels,0),MATCH(N$1,'Tax_Share of Price'!$B$1:$AI$1,0)))</f>
        <v>1.5381467420398759E-6</v>
      </c>
      <c r="O3" s="35">
        <f>'Total Fuel Prices'!O150*(1-INDEX(Tax_share,MATCH('Total Fuel Prices'!$A$147,tax_fuel_labels,0),MATCH(O$1,'Tax_Share of Price'!$B$1:$AI$1,0)))</f>
        <v>1.5381467420398759E-6</v>
      </c>
      <c r="P3" s="35">
        <f>'Total Fuel Prices'!P150*(1-INDEX(Tax_share,MATCH('Total Fuel Prices'!$A$147,tax_fuel_labels,0),MATCH(P$1,'Tax_Share of Price'!$B$1:$AI$1,0)))</f>
        <v>1.5302990545804888E-6</v>
      </c>
      <c r="Q3" s="35">
        <f>'Total Fuel Prices'!Q150*(1-INDEX(Tax_share,MATCH('Total Fuel Prices'!$A$147,tax_fuel_labels,0),MATCH(Q$1,'Tax_Share of Price'!$B$1:$AI$1,0)))</f>
        <v>1.5302990545804888E-6</v>
      </c>
      <c r="R3" s="35">
        <f>'Total Fuel Prices'!R150*(1-INDEX(Tax_share,MATCH('Total Fuel Prices'!$A$147,tax_fuel_labels,0),MATCH(R$1,'Tax_Share of Price'!$B$1:$AI$1,0)))</f>
        <v>1.5381467420398759E-6</v>
      </c>
      <c r="S3" s="35">
        <f>'Total Fuel Prices'!S150*(1-INDEX(Tax_share,MATCH('Total Fuel Prices'!$A$147,tax_fuel_labels,0),MATCH(S$1,'Tax_Share of Price'!$B$1:$AI$1,0)))</f>
        <v>1.5381467420398759E-6</v>
      </c>
      <c r="T3" s="35">
        <f>'Total Fuel Prices'!T150*(1-INDEX(Tax_share,MATCH('Total Fuel Prices'!$A$147,tax_fuel_labels,0),MATCH(T$1,'Tax_Share of Price'!$B$1:$AI$1,0)))</f>
        <v>1.5302990545804888E-6</v>
      </c>
      <c r="U3" s="35">
        <f>'Total Fuel Prices'!U150*(1-INDEX(Tax_share,MATCH('Total Fuel Prices'!$A$147,tax_fuel_labels,0),MATCH(U$1,'Tax_Share of Price'!$B$1:$AI$1,0)))</f>
        <v>1.5302990545804888E-6</v>
      </c>
      <c r="V3" s="35">
        <f>'Total Fuel Prices'!V150*(1-INDEX(Tax_share,MATCH('Total Fuel Prices'!$A$147,tax_fuel_labels,0),MATCH(V$1,'Tax_Share of Price'!$B$1:$AI$1,0)))</f>
        <v>1.5381467420398759E-6</v>
      </c>
      <c r="W3" s="35">
        <f>'Total Fuel Prices'!W150*(1-INDEX(Tax_share,MATCH('Total Fuel Prices'!$A$147,tax_fuel_labels,0),MATCH(W$1,'Tax_Share of Price'!$B$1:$AI$1,0)))</f>
        <v>1.5381467420398759E-6</v>
      </c>
      <c r="X3" s="35">
        <f>'Total Fuel Prices'!X150*(1-INDEX(Tax_share,MATCH('Total Fuel Prices'!$A$147,tax_fuel_labels,0),MATCH(X$1,'Tax_Share of Price'!$B$1:$AI$1,0)))</f>
        <v>1.5302990545804888E-6</v>
      </c>
      <c r="Y3" s="35">
        <f>'Total Fuel Prices'!Y150*(1-INDEX(Tax_share,MATCH('Total Fuel Prices'!$A$147,tax_fuel_labels,0),MATCH(Y$1,'Tax_Share of Price'!$B$1:$AI$1,0)))</f>
        <v>1.5302990545804888E-6</v>
      </c>
      <c r="Z3" s="35">
        <f>'Total Fuel Prices'!Z150*(1-INDEX(Tax_share,MATCH('Total Fuel Prices'!$A$147,tax_fuel_labels,0),MATCH(Z$1,'Tax_Share of Price'!$B$1:$AI$1,0)))</f>
        <v>1.5302990545804888E-6</v>
      </c>
      <c r="AA3" s="35">
        <f>'Total Fuel Prices'!AA150*(1-INDEX(Tax_share,MATCH('Total Fuel Prices'!$A$147,tax_fuel_labels,0),MATCH(AA$1,'Tax_Share of Price'!$B$1:$AI$1,0)))</f>
        <v>1.5302990545804888E-6</v>
      </c>
      <c r="AB3" s="35">
        <f>'Total Fuel Prices'!AB150*(1-INDEX(Tax_share,MATCH('Total Fuel Prices'!$A$147,tax_fuel_labels,0),MATCH(AB$1,'Tax_Share of Price'!$B$1:$AI$1,0)))</f>
        <v>1.5302990545804888E-6</v>
      </c>
      <c r="AC3" s="35">
        <f>'Total Fuel Prices'!AC150*(1-INDEX(Tax_share,MATCH('Total Fuel Prices'!$A$147,tax_fuel_labels,0),MATCH(AC$1,'Tax_Share of Price'!$B$1:$AI$1,0)))</f>
        <v>1.5302990545804888E-6</v>
      </c>
      <c r="AD3" s="35">
        <f>'Total Fuel Prices'!AD150*(1-INDEX(Tax_share,MATCH('Total Fuel Prices'!$A$147,tax_fuel_labels,0),MATCH(AD$1,'Tax_Share of Price'!$B$1:$AI$1,0)))</f>
        <v>1.5302990545804888E-6</v>
      </c>
      <c r="AE3" s="35">
        <f>'Total Fuel Prices'!AE150*(1-INDEX(Tax_share,MATCH('Total Fuel Prices'!$A$147,tax_fuel_labels,0),MATCH(AE$1,'Tax_Share of Price'!$B$1:$AI$1,0)))</f>
        <v>1.5302990545804888E-6</v>
      </c>
      <c r="AF3" s="35">
        <f>'Total Fuel Prices'!AF150*(1-INDEX(Tax_share,MATCH('Total Fuel Prices'!$A$147,tax_fuel_labels,0),MATCH(AF$1,'Tax_Share of Price'!$B$1:$AI$1,0)))</f>
        <v>1.5302990545804888E-6</v>
      </c>
      <c r="AG3" s="35">
        <f>'Total Fuel Prices'!AG150*(1-INDEX(Tax_share,MATCH('Total Fuel Prices'!$A$147,tax_fuel_labels,0),MATCH(AG$1,'Tax_Share of Price'!$B$1:$AI$1,0)))</f>
        <v>1.5302990545804888E-6</v>
      </c>
      <c r="AH3" s="35">
        <f>'Total Fuel Prices'!AH150*(1-INDEX(Tax_share,MATCH('Total Fuel Prices'!$A$147,tax_fuel_labels,0),MATCH(AH$1,'Tax_Share of Price'!$B$1:$AI$1,0)))</f>
        <v>1.5302990545804888E-6</v>
      </c>
      <c r="AI3" s="35">
        <f>'Total Fuel Prices'!AI150*(1-INDEX(Tax_share,MATCH('Total Fuel Prices'!$A$147,tax_fuel_labels,0),MATCH(AI$1,'Tax_Share of Price'!$B$1:$AI$1,0)))</f>
        <v>1.5302990545804888E-6</v>
      </c>
      <c r="AJ3" s="4"/>
      <c r="AK3" s="4"/>
    </row>
    <row r="4" spans="1:39" x14ac:dyDescent="0.45">
      <c r="A4" s="12" t="s">
        <v>272</v>
      </c>
      <c r="B4" s="35">
        <f>'Total Fuel Prices'!B151*(1-INDEX(Tax_share,MATCH('Total Fuel Prices'!$A$147,tax_fuel_labels,0),MATCH(B$1,'Tax_Share of Price'!$B$1:$AI$1,0)))</f>
        <v>0</v>
      </c>
      <c r="C4" s="35">
        <f>'Total Fuel Prices'!C151*(1-INDEX(Tax_share,MATCH('Total Fuel Prices'!$A$147,tax_fuel_labels,0),MATCH(C$1,'Tax_Share of Price'!$B$1:$AI$1,0)))</f>
        <v>0</v>
      </c>
      <c r="D4" s="35">
        <f>'Total Fuel Prices'!D151*(1-INDEX(Tax_share,MATCH('Total Fuel Prices'!$A$147,tax_fuel_labels,0),MATCH(D$1,'Tax_Share of Price'!$B$1:$AI$1,0)))</f>
        <v>0</v>
      </c>
      <c r="E4" s="35">
        <f>'Total Fuel Prices'!E151*(1-INDEX(Tax_share,MATCH('Total Fuel Prices'!$A$147,tax_fuel_labels,0),MATCH(E$1,'Tax_Share of Price'!$B$1:$AI$1,0)))</f>
        <v>0</v>
      </c>
      <c r="F4" s="35">
        <f>'Total Fuel Prices'!F151*(1-INDEX(Tax_share,MATCH('Total Fuel Prices'!$A$147,tax_fuel_labels,0),MATCH(F$1,'Tax_Share of Price'!$B$1:$AI$1,0)))</f>
        <v>0</v>
      </c>
      <c r="G4" s="35">
        <f>'Total Fuel Prices'!G151*(1-INDEX(Tax_share,MATCH('Total Fuel Prices'!$A$147,tax_fuel_labels,0),MATCH(G$1,'Tax_Share of Price'!$B$1:$AI$1,0)))</f>
        <v>0</v>
      </c>
      <c r="H4" s="35">
        <f>'Total Fuel Prices'!H151*(1-INDEX(Tax_share,MATCH('Total Fuel Prices'!$A$147,tax_fuel_labels,0),MATCH(H$1,'Tax_Share of Price'!$B$1:$AI$1,0)))</f>
        <v>0</v>
      </c>
      <c r="I4" s="35">
        <f>'Total Fuel Prices'!I151*(1-INDEX(Tax_share,MATCH('Total Fuel Prices'!$A$147,tax_fuel_labels,0),MATCH(I$1,'Tax_Share of Price'!$B$1:$AI$1,0)))</f>
        <v>0</v>
      </c>
      <c r="J4" s="35">
        <f>'Total Fuel Prices'!J151*(1-INDEX(Tax_share,MATCH('Total Fuel Prices'!$A$147,tax_fuel_labels,0),MATCH(J$1,'Tax_Share of Price'!$B$1:$AI$1,0)))</f>
        <v>0</v>
      </c>
      <c r="K4" s="35">
        <f>'Total Fuel Prices'!K151*(1-INDEX(Tax_share,MATCH('Total Fuel Prices'!$A$147,tax_fuel_labels,0),MATCH(K$1,'Tax_Share of Price'!$B$1:$AI$1,0)))</f>
        <v>0</v>
      </c>
      <c r="L4" s="35">
        <f>'Total Fuel Prices'!L151*(1-INDEX(Tax_share,MATCH('Total Fuel Prices'!$A$147,tax_fuel_labels,0),MATCH(L$1,'Tax_Share of Price'!$B$1:$AI$1,0)))</f>
        <v>0</v>
      </c>
      <c r="M4" s="35">
        <f>'Total Fuel Prices'!M151*(1-INDEX(Tax_share,MATCH('Total Fuel Prices'!$A$147,tax_fuel_labels,0),MATCH(M$1,'Tax_Share of Price'!$B$1:$AI$1,0)))</f>
        <v>0</v>
      </c>
      <c r="N4" s="35">
        <f>'Total Fuel Prices'!N151*(1-INDEX(Tax_share,MATCH('Total Fuel Prices'!$A$147,tax_fuel_labels,0),MATCH(N$1,'Tax_Share of Price'!$B$1:$AI$1,0)))</f>
        <v>0</v>
      </c>
      <c r="O4" s="35">
        <f>'Total Fuel Prices'!O151*(1-INDEX(Tax_share,MATCH('Total Fuel Prices'!$A$147,tax_fuel_labels,0),MATCH(O$1,'Tax_Share of Price'!$B$1:$AI$1,0)))</f>
        <v>0</v>
      </c>
      <c r="P4" s="35">
        <f>'Total Fuel Prices'!P151*(1-INDEX(Tax_share,MATCH('Total Fuel Prices'!$A$147,tax_fuel_labels,0),MATCH(P$1,'Tax_Share of Price'!$B$1:$AI$1,0)))</f>
        <v>0</v>
      </c>
      <c r="Q4" s="35">
        <f>'Total Fuel Prices'!Q151*(1-INDEX(Tax_share,MATCH('Total Fuel Prices'!$A$147,tax_fuel_labels,0),MATCH(Q$1,'Tax_Share of Price'!$B$1:$AI$1,0)))</f>
        <v>0</v>
      </c>
      <c r="R4" s="35">
        <f>'Total Fuel Prices'!R151*(1-INDEX(Tax_share,MATCH('Total Fuel Prices'!$A$147,tax_fuel_labels,0),MATCH(R$1,'Tax_Share of Price'!$B$1:$AI$1,0)))</f>
        <v>0</v>
      </c>
      <c r="S4" s="35">
        <f>'Total Fuel Prices'!S151*(1-INDEX(Tax_share,MATCH('Total Fuel Prices'!$A$147,tax_fuel_labels,0),MATCH(S$1,'Tax_Share of Price'!$B$1:$AI$1,0)))</f>
        <v>0</v>
      </c>
      <c r="T4" s="35">
        <f>'Total Fuel Prices'!T151*(1-INDEX(Tax_share,MATCH('Total Fuel Prices'!$A$147,tax_fuel_labels,0),MATCH(T$1,'Tax_Share of Price'!$B$1:$AI$1,0)))</f>
        <v>0</v>
      </c>
      <c r="U4" s="35">
        <f>'Total Fuel Prices'!U151*(1-INDEX(Tax_share,MATCH('Total Fuel Prices'!$A$147,tax_fuel_labels,0),MATCH(U$1,'Tax_Share of Price'!$B$1:$AI$1,0)))</f>
        <v>0</v>
      </c>
      <c r="V4" s="35">
        <f>'Total Fuel Prices'!V151*(1-INDEX(Tax_share,MATCH('Total Fuel Prices'!$A$147,tax_fuel_labels,0),MATCH(V$1,'Tax_Share of Price'!$B$1:$AI$1,0)))</f>
        <v>0</v>
      </c>
      <c r="W4" s="35">
        <f>'Total Fuel Prices'!W151*(1-INDEX(Tax_share,MATCH('Total Fuel Prices'!$A$147,tax_fuel_labels,0),MATCH(W$1,'Tax_Share of Price'!$B$1:$AI$1,0)))</f>
        <v>0</v>
      </c>
      <c r="X4" s="35">
        <f>'Total Fuel Prices'!X151*(1-INDEX(Tax_share,MATCH('Total Fuel Prices'!$A$147,tax_fuel_labels,0),MATCH(X$1,'Tax_Share of Price'!$B$1:$AI$1,0)))</f>
        <v>0</v>
      </c>
      <c r="Y4" s="35">
        <f>'Total Fuel Prices'!Y151*(1-INDEX(Tax_share,MATCH('Total Fuel Prices'!$A$147,tax_fuel_labels,0),MATCH(Y$1,'Tax_Share of Price'!$B$1:$AI$1,0)))</f>
        <v>0</v>
      </c>
      <c r="Z4" s="35">
        <f>'Total Fuel Prices'!Z151*(1-INDEX(Tax_share,MATCH('Total Fuel Prices'!$A$147,tax_fuel_labels,0),MATCH(Z$1,'Tax_Share of Price'!$B$1:$AI$1,0)))</f>
        <v>0</v>
      </c>
      <c r="AA4" s="35">
        <f>'Total Fuel Prices'!AA151*(1-INDEX(Tax_share,MATCH('Total Fuel Prices'!$A$147,tax_fuel_labels,0),MATCH(AA$1,'Tax_Share of Price'!$B$1:$AI$1,0)))</f>
        <v>0</v>
      </c>
      <c r="AB4" s="35">
        <f>'Total Fuel Prices'!AB151*(1-INDEX(Tax_share,MATCH('Total Fuel Prices'!$A$147,tax_fuel_labels,0),MATCH(AB$1,'Tax_Share of Price'!$B$1:$AI$1,0)))</f>
        <v>0</v>
      </c>
      <c r="AC4" s="35">
        <f>'Total Fuel Prices'!AC151*(1-INDEX(Tax_share,MATCH('Total Fuel Prices'!$A$147,tax_fuel_labels,0),MATCH(AC$1,'Tax_Share of Price'!$B$1:$AI$1,0)))</f>
        <v>0</v>
      </c>
      <c r="AD4" s="35">
        <f>'Total Fuel Prices'!AD151*(1-INDEX(Tax_share,MATCH('Total Fuel Prices'!$A$147,tax_fuel_labels,0),MATCH(AD$1,'Tax_Share of Price'!$B$1:$AI$1,0)))</f>
        <v>0</v>
      </c>
      <c r="AE4" s="35">
        <f>'Total Fuel Prices'!AE151*(1-INDEX(Tax_share,MATCH('Total Fuel Prices'!$A$147,tax_fuel_labels,0),MATCH(AE$1,'Tax_Share of Price'!$B$1:$AI$1,0)))</f>
        <v>0</v>
      </c>
      <c r="AF4" s="35">
        <f>'Total Fuel Prices'!AF151*(1-INDEX(Tax_share,MATCH('Total Fuel Prices'!$A$147,tax_fuel_labels,0),MATCH(AF$1,'Tax_Share of Price'!$B$1:$AI$1,0)))</f>
        <v>0</v>
      </c>
      <c r="AG4" s="35">
        <f>'Total Fuel Prices'!AG151*(1-INDEX(Tax_share,MATCH('Total Fuel Prices'!$A$147,tax_fuel_labels,0),MATCH(AG$1,'Tax_Share of Price'!$B$1:$AI$1,0)))</f>
        <v>0</v>
      </c>
      <c r="AH4" s="35">
        <f>'Total Fuel Prices'!AH151*(1-INDEX(Tax_share,MATCH('Total Fuel Prices'!$A$147,tax_fuel_labels,0),MATCH(AH$1,'Tax_Share of Price'!$B$1:$AI$1,0)))</f>
        <v>0</v>
      </c>
      <c r="AI4" s="35">
        <f>'Total Fuel Prices'!AI151*(1-INDEX(Tax_share,MATCH('Total Fuel Prices'!$A$147,tax_fuel_labels,0),MATCH(AI$1,'Tax_Share of Price'!$B$1:$AI$1,0)))</f>
        <v>0</v>
      </c>
    </row>
    <row r="5" spans="1:39" x14ac:dyDescent="0.45">
      <c r="A5" s="12" t="s">
        <v>273</v>
      </c>
      <c r="B5" s="35">
        <f>'Total Fuel Prices'!B152*(1-INDEX(Tax_share,MATCH('Total Fuel Prices'!$A$147,tax_fuel_labels,0),MATCH(B$1,'Tax_Share of Price'!$B$1:$AI$1,0)))</f>
        <v>0</v>
      </c>
      <c r="C5" s="35">
        <f>'Total Fuel Prices'!C152*(1-INDEX(Tax_share,MATCH('Total Fuel Prices'!$A$147,tax_fuel_labels,0),MATCH(C$1,'Tax_Share of Price'!$B$1:$AI$1,0)))</f>
        <v>0</v>
      </c>
      <c r="D5" s="35">
        <f>'Total Fuel Prices'!D152*(1-INDEX(Tax_share,MATCH('Total Fuel Prices'!$A$147,tax_fuel_labels,0),MATCH(D$1,'Tax_Share of Price'!$B$1:$AI$1,0)))</f>
        <v>0</v>
      </c>
      <c r="E5" s="35">
        <f>'Total Fuel Prices'!E152*(1-INDEX(Tax_share,MATCH('Total Fuel Prices'!$A$147,tax_fuel_labels,0),MATCH(E$1,'Tax_Share of Price'!$B$1:$AI$1,0)))</f>
        <v>0</v>
      </c>
      <c r="F5" s="35">
        <f>'Total Fuel Prices'!F152*(1-INDEX(Tax_share,MATCH('Total Fuel Prices'!$A$147,tax_fuel_labels,0),MATCH(F$1,'Tax_Share of Price'!$B$1:$AI$1,0)))</f>
        <v>0</v>
      </c>
      <c r="G5" s="35">
        <f>'Total Fuel Prices'!G152*(1-INDEX(Tax_share,MATCH('Total Fuel Prices'!$A$147,tax_fuel_labels,0),MATCH(G$1,'Tax_Share of Price'!$B$1:$AI$1,0)))</f>
        <v>0</v>
      </c>
      <c r="H5" s="35">
        <f>'Total Fuel Prices'!H152*(1-INDEX(Tax_share,MATCH('Total Fuel Prices'!$A$147,tax_fuel_labels,0),MATCH(H$1,'Tax_Share of Price'!$B$1:$AI$1,0)))</f>
        <v>0</v>
      </c>
      <c r="I5" s="35">
        <f>'Total Fuel Prices'!I152*(1-INDEX(Tax_share,MATCH('Total Fuel Prices'!$A$147,tax_fuel_labels,0),MATCH(I$1,'Tax_Share of Price'!$B$1:$AI$1,0)))</f>
        <v>0</v>
      </c>
      <c r="J5" s="35">
        <f>'Total Fuel Prices'!J152*(1-INDEX(Tax_share,MATCH('Total Fuel Prices'!$A$147,tax_fuel_labels,0),MATCH(J$1,'Tax_Share of Price'!$B$1:$AI$1,0)))</f>
        <v>0</v>
      </c>
      <c r="K5" s="35">
        <f>'Total Fuel Prices'!K152*(1-INDEX(Tax_share,MATCH('Total Fuel Prices'!$A$147,tax_fuel_labels,0),MATCH(K$1,'Tax_Share of Price'!$B$1:$AI$1,0)))</f>
        <v>0</v>
      </c>
      <c r="L5" s="35">
        <f>'Total Fuel Prices'!L152*(1-INDEX(Tax_share,MATCH('Total Fuel Prices'!$A$147,tax_fuel_labels,0),MATCH(L$1,'Tax_Share of Price'!$B$1:$AI$1,0)))</f>
        <v>0</v>
      </c>
      <c r="M5" s="35">
        <f>'Total Fuel Prices'!M152*(1-INDEX(Tax_share,MATCH('Total Fuel Prices'!$A$147,tax_fuel_labels,0),MATCH(M$1,'Tax_Share of Price'!$B$1:$AI$1,0)))</f>
        <v>0</v>
      </c>
      <c r="N5" s="35">
        <f>'Total Fuel Prices'!N152*(1-INDEX(Tax_share,MATCH('Total Fuel Prices'!$A$147,tax_fuel_labels,0),MATCH(N$1,'Tax_Share of Price'!$B$1:$AI$1,0)))</f>
        <v>0</v>
      </c>
      <c r="O5" s="35">
        <f>'Total Fuel Prices'!O152*(1-INDEX(Tax_share,MATCH('Total Fuel Prices'!$A$147,tax_fuel_labels,0),MATCH(O$1,'Tax_Share of Price'!$B$1:$AI$1,0)))</f>
        <v>0</v>
      </c>
      <c r="P5" s="35">
        <f>'Total Fuel Prices'!P152*(1-INDEX(Tax_share,MATCH('Total Fuel Prices'!$A$147,tax_fuel_labels,0),MATCH(P$1,'Tax_Share of Price'!$B$1:$AI$1,0)))</f>
        <v>0</v>
      </c>
      <c r="Q5" s="35">
        <f>'Total Fuel Prices'!Q152*(1-INDEX(Tax_share,MATCH('Total Fuel Prices'!$A$147,tax_fuel_labels,0),MATCH(Q$1,'Tax_Share of Price'!$B$1:$AI$1,0)))</f>
        <v>0</v>
      </c>
      <c r="R5" s="35">
        <f>'Total Fuel Prices'!R152*(1-INDEX(Tax_share,MATCH('Total Fuel Prices'!$A$147,tax_fuel_labels,0),MATCH(R$1,'Tax_Share of Price'!$B$1:$AI$1,0)))</f>
        <v>0</v>
      </c>
      <c r="S5" s="35">
        <f>'Total Fuel Prices'!S152*(1-INDEX(Tax_share,MATCH('Total Fuel Prices'!$A$147,tax_fuel_labels,0),MATCH(S$1,'Tax_Share of Price'!$B$1:$AI$1,0)))</f>
        <v>0</v>
      </c>
      <c r="T5" s="35">
        <f>'Total Fuel Prices'!T152*(1-INDEX(Tax_share,MATCH('Total Fuel Prices'!$A$147,tax_fuel_labels,0),MATCH(T$1,'Tax_Share of Price'!$B$1:$AI$1,0)))</f>
        <v>0</v>
      </c>
      <c r="U5" s="35">
        <f>'Total Fuel Prices'!U152*(1-INDEX(Tax_share,MATCH('Total Fuel Prices'!$A$147,tax_fuel_labels,0),MATCH(U$1,'Tax_Share of Price'!$B$1:$AI$1,0)))</f>
        <v>0</v>
      </c>
      <c r="V5" s="35">
        <f>'Total Fuel Prices'!V152*(1-INDEX(Tax_share,MATCH('Total Fuel Prices'!$A$147,tax_fuel_labels,0),MATCH(V$1,'Tax_Share of Price'!$B$1:$AI$1,0)))</f>
        <v>0</v>
      </c>
      <c r="W5" s="35">
        <f>'Total Fuel Prices'!W152*(1-INDEX(Tax_share,MATCH('Total Fuel Prices'!$A$147,tax_fuel_labels,0),MATCH(W$1,'Tax_Share of Price'!$B$1:$AI$1,0)))</f>
        <v>0</v>
      </c>
      <c r="X5" s="35">
        <f>'Total Fuel Prices'!X152*(1-INDEX(Tax_share,MATCH('Total Fuel Prices'!$A$147,tax_fuel_labels,0),MATCH(X$1,'Tax_Share of Price'!$B$1:$AI$1,0)))</f>
        <v>0</v>
      </c>
      <c r="Y5" s="35">
        <f>'Total Fuel Prices'!Y152*(1-INDEX(Tax_share,MATCH('Total Fuel Prices'!$A$147,tax_fuel_labels,0),MATCH(Y$1,'Tax_Share of Price'!$B$1:$AI$1,0)))</f>
        <v>0</v>
      </c>
      <c r="Z5" s="35">
        <f>'Total Fuel Prices'!Z152*(1-INDEX(Tax_share,MATCH('Total Fuel Prices'!$A$147,tax_fuel_labels,0),MATCH(Z$1,'Tax_Share of Price'!$B$1:$AI$1,0)))</f>
        <v>0</v>
      </c>
      <c r="AA5" s="35">
        <f>'Total Fuel Prices'!AA152*(1-INDEX(Tax_share,MATCH('Total Fuel Prices'!$A$147,tax_fuel_labels,0),MATCH(AA$1,'Tax_Share of Price'!$B$1:$AI$1,0)))</f>
        <v>0</v>
      </c>
      <c r="AB5" s="35">
        <f>'Total Fuel Prices'!AB152*(1-INDEX(Tax_share,MATCH('Total Fuel Prices'!$A$147,tax_fuel_labels,0),MATCH(AB$1,'Tax_Share of Price'!$B$1:$AI$1,0)))</f>
        <v>0</v>
      </c>
      <c r="AC5" s="35">
        <f>'Total Fuel Prices'!AC152*(1-INDEX(Tax_share,MATCH('Total Fuel Prices'!$A$147,tax_fuel_labels,0),MATCH(AC$1,'Tax_Share of Price'!$B$1:$AI$1,0)))</f>
        <v>0</v>
      </c>
      <c r="AD5" s="35">
        <f>'Total Fuel Prices'!AD152*(1-INDEX(Tax_share,MATCH('Total Fuel Prices'!$A$147,tax_fuel_labels,0),MATCH(AD$1,'Tax_Share of Price'!$B$1:$AI$1,0)))</f>
        <v>0</v>
      </c>
      <c r="AE5" s="35">
        <f>'Total Fuel Prices'!AE152*(1-INDEX(Tax_share,MATCH('Total Fuel Prices'!$A$147,tax_fuel_labels,0),MATCH(AE$1,'Tax_Share of Price'!$B$1:$AI$1,0)))</f>
        <v>0</v>
      </c>
      <c r="AF5" s="35">
        <f>'Total Fuel Prices'!AF152*(1-INDEX(Tax_share,MATCH('Total Fuel Prices'!$A$147,tax_fuel_labels,0),MATCH(AF$1,'Tax_Share of Price'!$B$1:$AI$1,0)))</f>
        <v>0</v>
      </c>
      <c r="AG5" s="35">
        <f>'Total Fuel Prices'!AG152*(1-INDEX(Tax_share,MATCH('Total Fuel Prices'!$A$147,tax_fuel_labels,0),MATCH(AG$1,'Tax_Share of Price'!$B$1:$AI$1,0)))</f>
        <v>0</v>
      </c>
      <c r="AH5" s="35">
        <f>'Total Fuel Prices'!AH152*(1-INDEX(Tax_share,MATCH('Total Fuel Prices'!$A$147,tax_fuel_labels,0),MATCH(AH$1,'Tax_Share of Price'!$B$1:$AI$1,0)))</f>
        <v>0</v>
      </c>
      <c r="AI5" s="35">
        <f>'Total Fuel Prices'!AI152*(1-INDEX(Tax_share,MATCH('Total Fuel Prices'!$A$147,tax_fuel_labels,0),MATCH(AI$1,'Tax_Share of Price'!$B$1:$AI$1,0)))</f>
        <v>0</v>
      </c>
    </row>
    <row r="6" spans="1:39" x14ac:dyDescent="0.45">
      <c r="A6" s="12" t="s">
        <v>274</v>
      </c>
      <c r="B6" s="35">
        <f>'Total Fuel Prices'!B153*(1-INDEX(Tax_share,MATCH('Total Fuel Prices'!$A$147,tax_fuel_labels,0),MATCH(B$1,'Tax_Share of Price'!$B$1:$AI$1,0)))</f>
        <v>1.6166236166337473E-6</v>
      </c>
      <c r="C6" s="35">
        <f>'Total Fuel Prices'!C153*(1-INDEX(Tax_share,MATCH('Total Fuel Prices'!$A$147,tax_fuel_labels,0),MATCH(C$1,'Tax_Share of Price'!$B$1:$AI$1,0)))</f>
        <v>1.6166236166337473E-6</v>
      </c>
      <c r="D6" s="35">
        <f>'Total Fuel Prices'!D153*(1-INDEX(Tax_share,MATCH('Total Fuel Prices'!$A$147,tax_fuel_labels,0),MATCH(D$1,'Tax_Share of Price'!$B$1:$AI$1,0)))</f>
        <v>1.608888575405835E-6</v>
      </c>
      <c r="E6" s="35">
        <f>'Total Fuel Prices'!E153*(1-INDEX(Tax_share,MATCH('Total Fuel Prices'!$A$147,tax_fuel_labels,0),MATCH(E$1,'Tax_Share of Price'!$B$1:$AI$1,0)))</f>
        <v>1.6166236166337473E-6</v>
      </c>
      <c r="F6" s="35">
        <f>'Total Fuel Prices'!F153*(1-INDEX(Tax_share,MATCH('Total Fuel Prices'!$A$147,tax_fuel_labels,0),MATCH(F$1,'Tax_Share of Price'!$B$1:$AI$1,0)))</f>
        <v>1.6011535341779218E-6</v>
      </c>
      <c r="G6" s="35">
        <f>'Total Fuel Prices'!G153*(1-INDEX(Tax_share,MATCH('Total Fuel Prices'!$A$147,tax_fuel_labels,0),MATCH(G$1,'Tax_Share of Price'!$B$1:$AI$1,0)))</f>
        <v>1.577948410494184E-6</v>
      </c>
      <c r="H6" s="35">
        <f>'Total Fuel Prices'!H153*(1-INDEX(Tax_share,MATCH('Total Fuel Prices'!$A$147,tax_fuel_labels,0),MATCH(H$1,'Tax_Share of Price'!$B$1:$AI$1,0)))</f>
        <v>1.5702133692662713E-6</v>
      </c>
      <c r="I6" s="35">
        <f>'Total Fuel Prices'!I153*(1-INDEX(Tax_share,MATCH('Total Fuel Prices'!$A$147,tax_fuel_labels,0),MATCH(I$1,'Tax_Share of Price'!$B$1:$AI$1,0)))</f>
        <v>1.5624783280383585E-6</v>
      </c>
      <c r="J6" s="35">
        <f>'Total Fuel Prices'!J153*(1-INDEX(Tax_share,MATCH('Total Fuel Prices'!$A$147,tax_fuel_labels,0),MATCH(J$1,'Tax_Share of Price'!$B$1:$AI$1,0)))</f>
        <v>1.5547432868104458E-6</v>
      </c>
      <c r="K6" s="35">
        <f>'Total Fuel Prices'!K153*(1-INDEX(Tax_share,MATCH('Total Fuel Prices'!$A$147,tax_fuel_labels,0),MATCH(K$1,'Tax_Share of Price'!$B$1:$AI$1,0)))</f>
        <v>1.5624783280383585E-6</v>
      </c>
      <c r="L6" s="35">
        <f>'Total Fuel Prices'!L153*(1-INDEX(Tax_share,MATCH('Total Fuel Prices'!$A$147,tax_fuel_labels,0),MATCH(L$1,'Tax_Share of Price'!$B$1:$AI$1,0)))</f>
        <v>1.5702133692662713E-6</v>
      </c>
      <c r="M6" s="35">
        <f>'Total Fuel Prices'!M153*(1-INDEX(Tax_share,MATCH('Total Fuel Prices'!$A$147,tax_fuel_labels,0),MATCH(M$1,'Tax_Share of Price'!$B$1:$AI$1,0)))</f>
        <v>1.5547432868104458E-6</v>
      </c>
      <c r="N6" s="35">
        <f>'Total Fuel Prices'!N153*(1-INDEX(Tax_share,MATCH('Total Fuel Prices'!$A$147,tax_fuel_labels,0),MATCH(N$1,'Tax_Share of Price'!$B$1:$AI$1,0)))</f>
        <v>1.5624783280383585E-6</v>
      </c>
      <c r="O6" s="35">
        <f>'Total Fuel Prices'!O153*(1-INDEX(Tax_share,MATCH('Total Fuel Prices'!$A$147,tax_fuel_labels,0),MATCH(O$1,'Tax_Share of Price'!$B$1:$AI$1,0)))</f>
        <v>1.5624783280383585E-6</v>
      </c>
      <c r="P6" s="35">
        <f>'Total Fuel Prices'!P153*(1-INDEX(Tax_share,MATCH('Total Fuel Prices'!$A$147,tax_fuel_labels,0),MATCH(P$1,'Tax_Share of Price'!$B$1:$AI$1,0)))</f>
        <v>1.5547432868104458E-6</v>
      </c>
      <c r="Q6" s="35">
        <f>'Total Fuel Prices'!Q153*(1-INDEX(Tax_share,MATCH('Total Fuel Prices'!$A$147,tax_fuel_labels,0),MATCH(Q$1,'Tax_Share of Price'!$B$1:$AI$1,0)))</f>
        <v>1.5547432868104458E-6</v>
      </c>
      <c r="R6" s="35">
        <f>'Total Fuel Prices'!R153*(1-INDEX(Tax_share,MATCH('Total Fuel Prices'!$A$147,tax_fuel_labels,0),MATCH(R$1,'Tax_Share of Price'!$B$1:$AI$1,0)))</f>
        <v>1.5624783280383585E-6</v>
      </c>
      <c r="S6" s="35">
        <f>'Total Fuel Prices'!S153*(1-INDEX(Tax_share,MATCH('Total Fuel Prices'!$A$147,tax_fuel_labels,0),MATCH(S$1,'Tax_Share of Price'!$B$1:$AI$1,0)))</f>
        <v>1.5624783280383585E-6</v>
      </c>
      <c r="T6" s="35">
        <f>'Total Fuel Prices'!T153*(1-INDEX(Tax_share,MATCH('Total Fuel Prices'!$A$147,tax_fuel_labels,0),MATCH(T$1,'Tax_Share of Price'!$B$1:$AI$1,0)))</f>
        <v>1.5547432868104458E-6</v>
      </c>
      <c r="U6" s="35">
        <f>'Total Fuel Prices'!U153*(1-INDEX(Tax_share,MATCH('Total Fuel Prices'!$A$147,tax_fuel_labels,0),MATCH(U$1,'Tax_Share of Price'!$B$1:$AI$1,0)))</f>
        <v>1.5547432868104458E-6</v>
      </c>
      <c r="V6" s="35">
        <f>'Total Fuel Prices'!V153*(1-INDEX(Tax_share,MATCH('Total Fuel Prices'!$A$147,tax_fuel_labels,0),MATCH(V$1,'Tax_Share of Price'!$B$1:$AI$1,0)))</f>
        <v>1.5624783280383585E-6</v>
      </c>
      <c r="W6" s="35">
        <f>'Total Fuel Prices'!W153*(1-INDEX(Tax_share,MATCH('Total Fuel Prices'!$A$147,tax_fuel_labels,0),MATCH(W$1,'Tax_Share of Price'!$B$1:$AI$1,0)))</f>
        <v>1.5624783280383585E-6</v>
      </c>
      <c r="X6" s="35">
        <f>'Total Fuel Prices'!X153*(1-INDEX(Tax_share,MATCH('Total Fuel Prices'!$A$147,tax_fuel_labels,0),MATCH(X$1,'Tax_Share of Price'!$B$1:$AI$1,0)))</f>
        <v>1.5624783280383585E-6</v>
      </c>
      <c r="Y6" s="35">
        <f>'Total Fuel Prices'!Y153*(1-INDEX(Tax_share,MATCH('Total Fuel Prices'!$A$147,tax_fuel_labels,0),MATCH(Y$1,'Tax_Share of Price'!$B$1:$AI$1,0)))</f>
        <v>1.5547432868104458E-6</v>
      </c>
      <c r="Z6" s="35">
        <f>'Total Fuel Prices'!Z153*(1-INDEX(Tax_share,MATCH('Total Fuel Prices'!$A$147,tax_fuel_labels,0),MATCH(Z$1,'Tax_Share of Price'!$B$1:$AI$1,0)))</f>
        <v>1.5547432868104458E-6</v>
      </c>
      <c r="AA6" s="35">
        <f>'Total Fuel Prices'!AA153*(1-INDEX(Tax_share,MATCH('Total Fuel Prices'!$A$147,tax_fuel_labels,0),MATCH(AA$1,'Tax_Share of Price'!$B$1:$AI$1,0)))</f>
        <v>1.5624783280383585E-6</v>
      </c>
      <c r="AB6" s="35">
        <f>'Total Fuel Prices'!AB153*(1-INDEX(Tax_share,MATCH('Total Fuel Prices'!$A$147,tax_fuel_labels,0),MATCH(AB$1,'Tax_Share of Price'!$B$1:$AI$1,0)))</f>
        <v>1.5624783280383585E-6</v>
      </c>
      <c r="AC6" s="35">
        <f>'Total Fuel Prices'!AC153*(1-INDEX(Tax_share,MATCH('Total Fuel Prices'!$A$147,tax_fuel_labels,0),MATCH(AC$1,'Tax_Share of Price'!$B$1:$AI$1,0)))</f>
        <v>1.5624783280383585E-6</v>
      </c>
      <c r="AD6" s="35">
        <f>'Total Fuel Prices'!AD153*(1-INDEX(Tax_share,MATCH('Total Fuel Prices'!$A$147,tax_fuel_labels,0),MATCH(AD$1,'Tax_Share of Price'!$B$1:$AI$1,0)))</f>
        <v>1.5624783280383585E-6</v>
      </c>
      <c r="AE6" s="35">
        <f>'Total Fuel Prices'!AE153*(1-INDEX(Tax_share,MATCH('Total Fuel Prices'!$A$147,tax_fuel_labels,0),MATCH(AE$1,'Tax_Share of Price'!$B$1:$AI$1,0)))</f>
        <v>1.5624783280383585E-6</v>
      </c>
      <c r="AF6" s="35">
        <f>'Total Fuel Prices'!AF153*(1-INDEX(Tax_share,MATCH('Total Fuel Prices'!$A$147,tax_fuel_labels,0),MATCH(AF$1,'Tax_Share of Price'!$B$1:$AI$1,0)))</f>
        <v>1.5624783280383585E-6</v>
      </c>
      <c r="AG6" s="35">
        <f>'Total Fuel Prices'!AG153*(1-INDEX(Tax_share,MATCH('Total Fuel Prices'!$A$147,tax_fuel_labels,0),MATCH(AG$1,'Tax_Share of Price'!$B$1:$AI$1,0)))</f>
        <v>1.5624783280383585E-6</v>
      </c>
      <c r="AH6" s="35">
        <f>'Total Fuel Prices'!AH153*(1-INDEX(Tax_share,MATCH('Total Fuel Prices'!$A$147,tax_fuel_labels,0),MATCH(AH$1,'Tax_Share of Price'!$B$1:$AI$1,0)))</f>
        <v>1.5624783280383585E-6</v>
      </c>
      <c r="AI6" s="35">
        <f>'Total Fuel Prices'!AI153*(1-INDEX(Tax_share,MATCH('Total Fuel Prices'!$A$147,tax_fuel_labels,0),MATCH(AI$1,'Tax_Share of Price'!$B$1:$AI$1,0)))</f>
        <v>1.5624783280383585E-6</v>
      </c>
    </row>
    <row r="7" spans="1:39" x14ac:dyDescent="0.45">
      <c r="A7" s="12" t="s">
        <v>275</v>
      </c>
      <c r="B7" s="35">
        <f>'Total Fuel Prices'!B154*(1-INDEX(Tax_share,MATCH('Total Fuel Prices'!$A$147,tax_fuel_labels,0),MATCH(B$1,'Tax_Share of Price'!$B$1:$AI$1,0)))</f>
        <v>0</v>
      </c>
      <c r="C7" s="35">
        <f>'Total Fuel Prices'!C154*(1-INDEX(Tax_share,MATCH('Total Fuel Prices'!$A$147,tax_fuel_labels,0),MATCH(C$1,'Tax_Share of Price'!$B$1:$AI$1,0)))</f>
        <v>0</v>
      </c>
      <c r="D7" s="35">
        <f>'Total Fuel Prices'!D154*(1-INDEX(Tax_share,MATCH('Total Fuel Prices'!$A$147,tax_fuel_labels,0),MATCH(D$1,'Tax_Share of Price'!$B$1:$AI$1,0)))</f>
        <v>0</v>
      </c>
      <c r="E7" s="35">
        <f>'Total Fuel Prices'!E154*(1-INDEX(Tax_share,MATCH('Total Fuel Prices'!$A$147,tax_fuel_labels,0),MATCH(E$1,'Tax_Share of Price'!$B$1:$AI$1,0)))</f>
        <v>0</v>
      </c>
      <c r="F7" s="35">
        <f>'Total Fuel Prices'!F154*(1-INDEX(Tax_share,MATCH('Total Fuel Prices'!$A$147,tax_fuel_labels,0),MATCH(F$1,'Tax_Share of Price'!$B$1:$AI$1,0)))</f>
        <v>0</v>
      </c>
      <c r="G7" s="35">
        <f>'Total Fuel Prices'!G154*(1-INDEX(Tax_share,MATCH('Total Fuel Prices'!$A$147,tax_fuel_labels,0),MATCH(G$1,'Tax_Share of Price'!$B$1:$AI$1,0)))</f>
        <v>0</v>
      </c>
      <c r="H7" s="35">
        <f>'Total Fuel Prices'!H154*(1-INDEX(Tax_share,MATCH('Total Fuel Prices'!$A$147,tax_fuel_labels,0),MATCH(H$1,'Tax_Share of Price'!$B$1:$AI$1,0)))</f>
        <v>0</v>
      </c>
      <c r="I7" s="35">
        <f>'Total Fuel Prices'!I154*(1-INDEX(Tax_share,MATCH('Total Fuel Prices'!$A$147,tax_fuel_labels,0),MATCH(I$1,'Tax_Share of Price'!$B$1:$AI$1,0)))</f>
        <v>0</v>
      </c>
      <c r="J7" s="35">
        <f>'Total Fuel Prices'!J154*(1-INDEX(Tax_share,MATCH('Total Fuel Prices'!$A$147,tax_fuel_labels,0),MATCH(J$1,'Tax_Share of Price'!$B$1:$AI$1,0)))</f>
        <v>0</v>
      </c>
      <c r="K7" s="35">
        <f>'Total Fuel Prices'!K154*(1-INDEX(Tax_share,MATCH('Total Fuel Prices'!$A$147,tax_fuel_labels,0),MATCH(K$1,'Tax_Share of Price'!$B$1:$AI$1,0)))</f>
        <v>0</v>
      </c>
      <c r="L7" s="35">
        <f>'Total Fuel Prices'!L154*(1-INDEX(Tax_share,MATCH('Total Fuel Prices'!$A$147,tax_fuel_labels,0),MATCH(L$1,'Tax_Share of Price'!$B$1:$AI$1,0)))</f>
        <v>0</v>
      </c>
      <c r="M7" s="35">
        <f>'Total Fuel Prices'!M154*(1-INDEX(Tax_share,MATCH('Total Fuel Prices'!$A$147,tax_fuel_labels,0),MATCH(M$1,'Tax_Share of Price'!$B$1:$AI$1,0)))</f>
        <v>0</v>
      </c>
      <c r="N7" s="35">
        <f>'Total Fuel Prices'!N154*(1-INDEX(Tax_share,MATCH('Total Fuel Prices'!$A$147,tax_fuel_labels,0),MATCH(N$1,'Tax_Share of Price'!$B$1:$AI$1,0)))</f>
        <v>0</v>
      </c>
      <c r="O7" s="35">
        <f>'Total Fuel Prices'!O154*(1-INDEX(Tax_share,MATCH('Total Fuel Prices'!$A$147,tax_fuel_labels,0),MATCH(O$1,'Tax_Share of Price'!$B$1:$AI$1,0)))</f>
        <v>0</v>
      </c>
      <c r="P7" s="35">
        <f>'Total Fuel Prices'!P154*(1-INDEX(Tax_share,MATCH('Total Fuel Prices'!$A$147,tax_fuel_labels,0),MATCH(P$1,'Tax_Share of Price'!$B$1:$AI$1,0)))</f>
        <v>0</v>
      </c>
      <c r="Q7" s="35">
        <f>'Total Fuel Prices'!Q154*(1-INDEX(Tax_share,MATCH('Total Fuel Prices'!$A$147,tax_fuel_labels,0),MATCH(Q$1,'Tax_Share of Price'!$B$1:$AI$1,0)))</f>
        <v>0</v>
      </c>
      <c r="R7" s="35">
        <f>'Total Fuel Prices'!R154*(1-INDEX(Tax_share,MATCH('Total Fuel Prices'!$A$147,tax_fuel_labels,0),MATCH(R$1,'Tax_Share of Price'!$B$1:$AI$1,0)))</f>
        <v>0</v>
      </c>
      <c r="S7" s="35">
        <f>'Total Fuel Prices'!S154*(1-INDEX(Tax_share,MATCH('Total Fuel Prices'!$A$147,tax_fuel_labels,0),MATCH(S$1,'Tax_Share of Price'!$B$1:$AI$1,0)))</f>
        <v>0</v>
      </c>
      <c r="T7" s="35">
        <f>'Total Fuel Prices'!T154*(1-INDEX(Tax_share,MATCH('Total Fuel Prices'!$A$147,tax_fuel_labels,0),MATCH(T$1,'Tax_Share of Price'!$B$1:$AI$1,0)))</f>
        <v>0</v>
      </c>
      <c r="U7" s="35">
        <f>'Total Fuel Prices'!U154*(1-INDEX(Tax_share,MATCH('Total Fuel Prices'!$A$147,tax_fuel_labels,0),MATCH(U$1,'Tax_Share of Price'!$B$1:$AI$1,0)))</f>
        <v>0</v>
      </c>
      <c r="V7" s="35">
        <f>'Total Fuel Prices'!V154*(1-INDEX(Tax_share,MATCH('Total Fuel Prices'!$A$147,tax_fuel_labels,0),MATCH(V$1,'Tax_Share of Price'!$B$1:$AI$1,0)))</f>
        <v>0</v>
      </c>
      <c r="W7" s="35">
        <f>'Total Fuel Prices'!W154*(1-INDEX(Tax_share,MATCH('Total Fuel Prices'!$A$147,tax_fuel_labels,0),MATCH(W$1,'Tax_Share of Price'!$B$1:$AI$1,0)))</f>
        <v>0</v>
      </c>
      <c r="X7" s="35">
        <f>'Total Fuel Prices'!X154*(1-INDEX(Tax_share,MATCH('Total Fuel Prices'!$A$147,tax_fuel_labels,0),MATCH(X$1,'Tax_Share of Price'!$B$1:$AI$1,0)))</f>
        <v>0</v>
      </c>
      <c r="Y7" s="35">
        <f>'Total Fuel Prices'!Y154*(1-INDEX(Tax_share,MATCH('Total Fuel Prices'!$A$147,tax_fuel_labels,0),MATCH(Y$1,'Tax_Share of Price'!$B$1:$AI$1,0)))</f>
        <v>0</v>
      </c>
      <c r="Z7" s="35">
        <f>'Total Fuel Prices'!Z154*(1-INDEX(Tax_share,MATCH('Total Fuel Prices'!$A$147,tax_fuel_labels,0),MATCH(Z$1,'Tax_Share of Price'!$B$1:$AI$1,0)))</f>
        <v>0</v>
      </c>
      <c r="AA7" s="35">
        <f>'Total Fuel Prices'!AA154*(1-INDEX(Tax_share,MATCH('Total Fuel Prices'!$A$147,tax_fuel_labels,0),MATCH(AA$1,'Tax_Share of Price'!$B$1:$AI$1,0)))</f>
        <v>0</v>
      </c>
      <c r="AB7" s="35">
        <f>'Total Fuel Prices'!AB154*(1-INDEX(Tax_share,MATCH('Total Fuel Prices'!$A$147,tax_fuel_labels,0),MATCH(AB$1,'Tax_Share of Price'!$B$1:$AI$1,0)))</f>
        <v>0</v>
      </c>
      <c r="AC7" s="35">
        <f>'Total Fuel Prices'!AC154*(1-INDEX(Tax_share,MATCH('Total Fuel Prices'!$A$147,tax_fuel_labels,0),MATCH(AC$1,'Tax_Share of Price'!$B$1:$AI$1,0)))</f>
        <v>0</v>
      </c>
      <c r="AD7" s="35">
        <f>'Total Fuel Prices'!AD154*(1-INDEX(Tax_share,MATCH('Total Fuel Prices'!$A$147,tax_fuel_labels,0),MATCH(AD$1,'Tax_Share of Price'!$B$1:$AI$1,0)))</f>
        <v>0</v>
      </c>
      <c r="AE7" s="35">
        <f>'Total Fuel Prices'!AE154*(1-INDEX(Tax_share,MATCH('Total Fuel Prices'!$A$147,tax_fuel_labels,0),MATCH(AE$1,'Tax_Share of Price'!$B$1:$AI$1,0)))</f>
        <v>0</v>
      </c>
      <c r="AF7" s="35">
        <f>'Total Fuel Prices'!AF154*(1-INDEX(Tax_share,MATCH('Total Fuel Prices'!$A$147,tax_fuel_labels,0),MATCH(AF$1,'Tax_Share of Price'!$B$1:$AI$1,0)))</f>
        <v>0</v>
      </c>
      <c r="AG7" s="35">
        <f>'Total Fuel Prices'!AG154*(1-INDEX(Tax_share,MATCH('Total Fuel Prices'!$A$147,tax_fuel_labels,0),MATCH(AG$1,'Tax_Share of Price'!$B$1:$AI$1,0)))</f>
        <v>0</v>
      </c>
      <c r="AH7" s="35">
        <f>'Total Fuel Prices'!AH154*(1-INDEX(Tax_share,MATCH('Total Fuel Prices'!$A$147,tax_fuel_labels,0),MATCH(AH$1,'Tax_Share of Price'!$B$1:$AI$1,0)))</f>
        <v>0</v>
      </c>
      <c r="AI7" s="35">
        <f>'Total Fuel Prices'!AI154*(1-INDEX(Tax_share,MATCH('Total Fuel Prices'!$A$147,tax_fuel_labels,0),MATCH(AI$1,'Tax_Share of Price'!$B$1:$AI$1,0)))</f>
        <v>0</v>
      </c>
    </row>
    <row r="8" spans="1:39" x14ac:dyDescent="0.45">
      <c r="A8" s="12" t="s">
        <v>276</v>
      </c>
      <c r="B8" s="35">
        <f>'Total Fuel Prices'!B155*(1-INDEX(Tax_share,MATCH('Total Fuel Prices'!$A$147,tax_fuel_labels,0),MATCH(B$1,'Tax_Share of Price'!$B$1:$AI$1,0)))</f>
        <v>0</v>
      </c>
      <c r="C8" s="35">
        <f>'Total Fuel Prices'!C155*(1-INDEX(Tax_share,MATCH('Total Fuel Prices'!$A$147,tax_fuel_labels,0),MATCH(C$1,'Tax_Share of Price'!$B$1:$AI$1,0)))</f>
        <v>0</v>
      </c>
      <c r="D8" s="35">
        <f>'Total Fuel Prices'!D155*(1-INDEX(Tax_share,MATCH('Total Fuel Prices'!$A$147,tax_fuel_labels,0),MATCH(D$1,'Tax_Share of Price'!$B$1:$AI$1,0)))</f>
        <v>0</v>
      </c>
      <c r="E8" s="35">
        <f>'Total Fuel Prices'!E155*(1-INDEX(Tax_share,MATCH('Total Fuel Prices'!$A$147,tax_fuel_labels,0),MATCH(E$1,'Tax_Share of Price'!$B$1:$AI$1,0)))</f>
        <v>0</v>
      </c>
      <c r="F8" s="35">
        <f>'Total Fuel Prices'!F155*(1-INDEX(Tax_share,MATCH('Total Fuel Prices'!$A$147,tax_fuel_labels,0),MATCH(F$1,'Tax_Share of Price'!$B$1:$AI$1,0)))</f>
        <v>0</v>
      </c>
      <c r="G8" s="35">
        <f>'Total Fuel Prices'!G155*(1-INDEX(Tax_share,MATCH('Total Fuel Prices'!$A$147,tax_fuel_labels,0),MATCH(G$1,'Tax_Share of Price'!$B$1:$AI$1,0)))</f>
        <v>0</v>
      </c>
      <c r="H8" s="35">
        <f>'Total Fuel Prices'!H155*(1-INDEX(Tax_share,MATCH('Total Fuel Prices'!$A$147,tax_fuel_labels,0),MATCH(H$1,'Tax_Share of Price'!$B$1:$AI$1,0)))</f>
        <v>0</v>
      </c>
      <c r="I8" s="35">
        <f>'Total Fuel Prices'!I155*(1-INDEX(Tax_share,MATCH('Total Fuel Prices'!$A$147,tax_fuel_labels,0),MATCH(I$1,'Tax_Share of Price'!$B$1:$AI$1,0)))</f>
        <v>0</v>
      </c>
      <c r="J8" s="35">
        <f>'Total Fuel Prices'!J155*(1-INDEX(Tax_share,MATCH('Total Fuel Prices'!$A$147,tax_fuel_labels,0),MATCH(J$1,'Tax_Share of Price'!$B$1:$AI$1,0)))</f>
        <v>0</v>
      </c>
      <c r="K8" s="35">
        <f>'Total Fuel Prices'!K155*(1-INDEX(Tax_share,MATCH('Total Fuel Prices'!$A$147,tax_fuel_labels,0),MATCH(K$1,'Tax_Share of Price'!$B$1:$AI$1,0)))</f>
        <v>0</v>
      </c>
      <c r="L8" s="35">
        <f>'Total Fuel Prices'!L155*(1-INDEX(Tax_share,MATCH('Total Fuel Prices'!$A$147,tax_fuel_labels,0),MATCH(L$1,'Tax_Share of Price'!$B$1:$AI$1,0)))</f>
        <v>0</v>
      </c>
      <c r="M8" s="35">
        <f>'Total Fuel Prices'!M155*(1-INDEX(Tax_share,MATCH('Total Fuel Prices'!$A$147,tax_fuel_labels,0),MATCH(M$1,'Tax_Share of Price'!$B$1:$AI$1,0)))</f>
        <v>0</v>
      </c>
      <c r="N8" s="35">
        <f>'Total Fuel Prices'!N155*(1-INDEX(Tax_share,MATCH('Total Fuel Prices'!$A$147,tax_fuel_labels,0),MATCH(N$1,'Tax_Share of Price'!$B$1:$AI$1,0)))</f>
        <v>0</v>
      </c>
      <c r="O8" s="35">
        <f>'Total Fuel Prices'!O155*(1-INDEX(Tax_share,MATCH('Total Fuel Prices'!$A$147,tax_fuel_labels,0),MATCH(O$1,'Tax_Share of Price'!$B$1:$AI$1,0)))</f>
        <v>0</v>
      </c>
      <c r="P8" s="35">
        <f>'Total Fuel Prices'!P155*(1-INDEX(Tax_share,MATCH('Total Fuel Prices'!$A$147,tax_fuel_labels,0),MATCH(P$1,'Tax_Share of Price'!$B$1:$AI$1,0)))</f>
        <v>0</v>
      </c>
      <c r="Q8" s="35">
        <f>'Total Fuel Prices'!Q155*(1-INDEX(Tax_share,MATCH('Total Fuel Prices'!$A$147,tax_fuel_labels,0),MATCH(Q$1,'Tax_Share of Price'!$B$1:$AI$1,0)))</f>
        <v>0</v>
      </c>
      <c r="R8" s="35">
        <f>'Total Fuel Prices'!R155*(1-INDEX(Tax_share,MATCH('Total Fuel Prices'!$A$147,tax_fuel_labels,0),MATCH(R$1,'Tax_Share of Price'!$B$1:$AI$1,0)))</f>
        <v>0</v>
      </c>
      <c r="S8" s="35">
        <f>'Total Fuel Prices'!S155*(1-INDEX(Tax_share,MATCH('Total Fuel Prices'!$A$147,tax_fuel_labels,0),MATCH(S$1,'Tax_Share of Price'!$B$1:$AI$1,0)))</f>
        <v>0</v>
      </c>
      <c r="T8" s="35">
        <f>'Total Fuel Prices'!T155*(1-INDEX(Tax_share,MATCH('Total Fuel Prices'!$A$147,tax_fuel_labels,0),MATCH(T$1,'Tax_Share of Price'!$B$1:$AI$1,0)))</f>
        <v>0</v>
      </c>
      <c r="U8" s="35">
        <f>'Total Fuel Prices'!U155*(1-INDEX(Tax_share,MATCH('Total Fuel Prices'!$A$147,tax_fuel_labels,0),MATCH(U$1,'Tax_Share of Price'!$B$1:$AI$1,0)))</f>
        <v>0</v>
      </c>
      <c r="V8" s="35">
        <f>'Total Fuel Prices'!V155*(1-INDEX(Tax_share,MATCH('Total Fuel Prices'!$A$147,tax_fuel_labels,0),MATCH(V$1,'Tax_Share of Price'!$B$1:$AI$1,0)))</f>
        <v>0</v>
      </c>
      <c r="W8" s="35">
        <f>'Total Fuel Prices'!W155*(1-INDEX(Tax_share,MATCH('Total Fuel Prices'!$A$147,tax_fuel_labels,0),MATCH(W$1,'Tax_Share of Price'!$B$1:$AI$1,0)))</f>
        <v>0</v>
      </c>
      <c r="X8" s="35">
        <f>'Total Fuel Prices'!X155*(1-INDEX(Tax_share,MATCH('Total Fuel Prices'!$A$147,tax_fuel_labels,0),MATCH(X$1,'Tax_Share of Price'!$B$1:$AI$1,0)))</f>
        <v>0</v>
      </c>
      <c r="Y8" s="35">
        <f>'Total Fuel Prices'!Y155*(1-INDEX(Tax_share,MATCH('Total Fuel Prices'!$A$147,tax_fuel_labels,0),MATCH(Y$1,'Tax_Share of Price'!$B$1:$AI$1,0)))</f>
        <v>0</v>
      </c>
      <c r="Z8" s="35">
        <f>'Total Fuel Prices'!Z155*(1-INDEX(Tax_share,MATCH('Total Fuel Prices'!$A$147,tax_fuel_labels,0),MATCH(Z$1,'Tax_Share of Price'!$B$1:$AI$1,0)))</f>
        <v>0</v>
      </c>
      <c r="AA8" s="35">
        <f>'Total Fuel Prices'!AA155*(1-INDEX(Tax_share,MATCH('Total Fuel Prices'!$A$147,tax_fuel_labels,0),MATCH(AA$1,'Tax_Share of Price'!$B$1:$AI$1,0)))</f>
        <v>0</v>
      </c>
      <c r="AB8" s="35">
        <f>'Total Fuel Prices'!AB155*(1-INDEX(Tax_share,MATCH('Total Fuel Prices'!$A$147,tax_fuel_labels,0),MATCH(AB$1,'Tax_Share of Price'!$B$1:$AI$1,0)))</f>
        <v>0</v>
      </c>
      <c r="AC8" s="35">
        <f>'Total Fuel Prices'!AC155*(1-INDEX(Tax_share,MATCH('Total Fuel Prices'!$A$147,tax_fuel_labels,0),MATCH(AC$1,'Tax_Share of Price'!$B$1:$AI$1,0)))</f>
        <v>0</v>
      </c>
      <c r="AD8" s="35">
        <f>'Total Fuel Prices'!AD155*(1-INDEX(Tax_share,MATCH('Total Fuel Prices'!$A$147,tax_fuel_labels,0),MATCH(AD$1,'Tax_Share of Price'!$B$1:$AI$1,0)))</f>
        <v>0</v>
      </c>
      <c r="AE8" s="35">
        <f>'Total Fuel Prices'!AE155*(1-INDEX(Tax_share,MATCH('Total Fuel Prices'!$A$147,tax_fuel_labels,0),MATCH(AE$1,'Tax_Share of Price'!$B$1:$AI$1,0)))</f>
        <v>0</v>
      </c>
      <c r="AF8" s="35">
        <f>'Total Fuel Prices'!AF155*(1-INDEX(Tax_share,MATCH('Total Fuel Prices'!$A$147,tax_fuel_labels,0),MATCH(AF$1,'Tax_Share of Price'!$B$1:$AI$1,0)))</f>
        <v>0</v>
      </c>
      <c r="AG8" s="35">
        <f>'Total Fuel Prices'!AG155*(1-INDEX(Tax_share,MATCH('Total Fuel Prices'!$A$147,tax_fuel_labels,0),MATCH(AG$1,'Tax_Share of Price'!$B$1:$AI$1,0)))</f>
        <v>0</v>
      </c>
      <c r="AH8" s="35">
        <f>'Total Fuel Prices'!AH155*(1-INDEX(Tax_share,MATCH('Total Fuel Prices'!$A$147,tax_fuel_labels,0),MATCH(AH$1,'Tax_Share of Price'!$B$1:$AI$1,0)))</f>
        <v>0</v>
      </c>
      <c r="AI8" s="35">
        <f>'Total Fuel Prices'!AI155*(1-INDEX(Tax_share,MATCH('Total Fuel Prices'!$A$147,tax_fuel_labels,0),MATCH(AI$1,'Tax_Share of Price'!$B$1:$AI$1,0)))</f>
        <v>0</v>
      </c>
    </row>
    <row r="9" spans="1:39" s="5" customFormat="1" x14ac:dyDescent="0.45">
      <c r="A9" s="38" t="s">
        <v>277</v>
      </c>
      <c r="B9" s="35">
        <f>'Total Fuel Prices'!B156*(1-INDEX(Tax_share,MATCH('Total Fuel Prices'!$A$147,tax_fuel_labels,0),MATCH(B$1,'Tax_Share of Price'!$B$1:$AI$1,0)))</f>
        <v>1.6166236166337473E-6</v>
      </c>
      <c r="C9" s="35">
        <f>'Total Fuel Prices'!C156*(1-INDEX(Tax_share,MATCH('Total Fuel Prices'!$A$147,tax_fuel_labels,0),MATCH(C$1,'Tax_Share of Price'!$B$1:$AI$1,0)))</f>
        <v>1.6166236166337473E-6</v>
      </c>
      <c r="D9" s="35">
        <f>'Total Fuel Prices'!D156*(1-INDEX(Tax_share,MATCH('Total Fuel Prices'!$A$147,tax_fuel_labels,0),MATCH(D$1,'Tax_Share of Price'!$B$1:$AI$1,0)))</f>
        <v>1.608888575405835E-6</v>
      </c>
      <c r="E9" s="35">
        <f>'Total Fuel Prices'!E156*(1-INDEX(Tax_share,MATCH('Total Fuel Prices'!$A$147,tax_fuel_labels,0),MATCH(E$1,'Tax_Share of Price'!$B$1:$AI$1,0)))</f>
        <v>1.6166236166337473E-6</v>
      </c>
      <c r="F9" s="35">
        <f>'Total Fuel Prices'!F156*(1-INDEX(Tax_share,MATCH('Total Fuel Prices'!$A$147,tax_fuel_labels,0),MATCH(F$1,'Tax_Share of Price'!$B$1:$AI$1,0)))</f>
        <v>1.6011535341779218E-6</v>
      </c>
      <c r="G9" s="35">
        <f>'Total Fuel Prices'!G156*(1-INDEX(Tax_share,MATCH('Total Fuel Prices'!$A$147,tax_fuel_labels,0),MATCH(G$1,'Tax_Share of Price'!$B$1:$AI$1,0)))</f>
        <v>1.577948410494184E-6</v>
      </c>
      <c r="H9" s="35">
        <f>'Total Fuel Prices'!H156*(1-INDEX(Tax_share,MATCH('Total Fuel Prices'!$A$147,tax_fuel_labels,0),MATCH(H$1,'Tax_Share of Price'!$B$1:$AI$1,0)))</f>
        <v>1.5702133692662713E-6</v>
      </c>
      <c r="I9" s="35">
        <f>'Total Fuel Prices'!I156*(1-INDEX(Tax_share,MATCH('Total Fuel Prices'!$A$147,tax_fuel_labels,0),MATCH(I$1,'Tax_Share of Price'!$B$1:$AI$1,0)))</f>
        <v>1.5624783280383585E-6</v>
      </c>
      <c r="J9" s="35">
        <f>'Total Fuel Prices'!J156*(1-INDEX(Tax_share,MATCH('Total Fuel Prices'!$A$147,tax_fuel_labels,0),MATCH(J$1,'Tax_Share of Price'!$B$1:$AI$1,0)))</f>
        <v>1.5547432868104458E-6</v>
      </c>
      <c r="K9" s="35">
        <f>'Total Fuel Prices'!K156*(1-INDEX(Tax_share,MATCH('Total Fuel Prices'!$A$147,tax_fuel_labels,0),MATCH(K$1,'Tax_Share of Price'!$B$1:$AI$1,0)))</f>
        <v>1.5624783280383585E-6</v>
      </c>
      <c r="L9" s="35">
        <f>'Total Fuel Prices'!L156*(1-INDEX(Tax_share,MATCH('Total Fuel Prices'!$A$147,tax_fuel_labels,0),MATCH(L$1,'Tax_Share of Price'!$B$1:$AI$1,0)))</f>
        <v>1.5702133692662713E-6</v>
      </c>
      <c r="M9" s="35">
        <f>'Total Fuel Prices'!M156*(1-INDEX(Tax_share,MATCH('Total Fuel Prices'!$A$147,tax_fuel_labels,0),MATCH(M$1,'Tax_Share of Price'!$B$1:$AI$1,0)))</f>
        <v>1.5547432868104458E-6</v>
      </c>
      <c r="N9" s="35">
        <f>'Total Fuel Prices'!N156*(1-INDEX(Tax_share,MATCH('Total Fuel Prices'!$A$147,tax_fuel_labels,0),MATCH(N$1,'Tax_Share of Price'!$B$1:$AI$1,0)))</f>
        <v>1.5624783280383585E-6</v>
      </c>
      <c r="O9" s="35">
        <f>'Total Fuel Prices'!O156*(1-INDEX(Tax_share,MATCH('Total Fuel Prices'!$A$147,tax_fuel_labels,0),MATCH(O$1,'Tax_Share of Price'!$B$1:$AI$1,0)))</f>
        <v>1.5624783280383585E-6</v>
      </c>
      <c r="P9" s="35">
        <f>'Total Fuel Prices'!P156*(1-INDEX(Tax_share,MATCH('Total Fuel Prices'!$A$147,tax_fuel_labels,0),MATCH(P$1,'Tax_Share of Price'!$B$1:$AI$1,0)))</f>
        <v>1.5547432868104458E-6</v>
      </c>
      <c r="Q9" s="35">
        <f>'Total Fuel Prices'!Q156*(1-INDEX(Tax_share,MATCH('Total Fuel Prices'!$A$147,tax_fuel_labels,0),MATCH(Q$1,'Tax_Share of Price'!$B$1:$AI$1,0)))</f>
        <v>1.5547432868104458E-6</v>
      </c>
      <c r="R9" s="35">
        <f>'Total Fuel Prices'!R156*(1-INDEX(Tax_share,MATCH('Total Fuel Prices'!$A$147,tax_fuel_labels,0),MATCH(R$1,'Tax_Share of Price'!$B$1:$AI$1,0)))</f>
        <v>1.5624783280383585E-6</v>
      </c>
      <c r="S9" s="35">
        <f>'Total Fuel Prices'!S156*(1-INDEX(Tax_share,MATCH('Total Fuel Prices'!$A$147,tax_fuel_labels,0),MATCH(S$1,'Tax_Share of Price'!$B$1:$AI$1,0)))</f>
        <v>1.5624783280383585E-6</v>
      </c>
      <c r="T9" s="35">
        <f>'Total Fuel Prices'!T156*(1-INDEX(Tax_share,MATCH('Total Fuel Prices'!$A$147,tax_fuel_labels,0),MATCH(T$1,'Tax_Share of Price'!$B$1:$AI$1,0)))</f>
        <v>1.5547432868104458E-6</v>
      </c>
      <c r="U9" s="35">
        <f>'Total Fuel Prices'!U156*(1-INDEX(Tax_share,MATCH('Total Fuel Prices'!$A$147,tax_fuel_labels,0),MATCH(U$1,'Tax_Share of Price'!$B$1:$AI$1,0)))</f>
        <v>1.5547432868104458E-6</v>
      </c>
      <c r="V9" s="35">
        <f>'Total Fuel Prices'!V156*(1-INDEX(Tax_share,MATCH('Total Fuel Prices'!$A$147,tax_fuel_labels,0),MATCH(V$1,'Tax_Share of Price'!$B$1:$AI$1,0)))</f>
        <v>1.5624783280383585E-6</v>
      </c>
      <c r="W9" s="35">
        <f>'Total Fuel Prices'!W156*(1-INDEX(Tax_share,MATCH('Total Fuel Prices'!$A$147,tax_fuel_labels,0),MATCH(W$1,'Tax_Share of Price'!$B$1:$AI$1,0)))</f>
        <v>1.5624783280383585E-6</v>
      </c>
      <c r="X9" s="35">
        <f>'Total Fuel Prices'!X156*(1-INDEX(Tax_share,MATCH('Total Fuel Prices'!$A$147,tax_fuel_labels,0),MATCH(X$1,'Tax_Share of Price'!$B$1:$AI$1,0)))</f>
        <v>1.5624783280383585E-6</v>
      </c>
      <c r="Y9" s="35">
        <f>'Total Fuel Prices'!Y156*(1-INDEX(Tax_share,MATCH('Total Fuel Prices'!$A$147,tax_fuel_labels,0),MATCH(Y$1,'Tax_Share of Price'!$B$1:$AI$1,0)))</f>
        <v>1.5547432868104458E-6</v>
      </c>
      <c r="Z9" s="35">
        <f>'Total Fuel Prices'!Z156*(1-INDEX(Tax_share,MATCH('Total Fuel Prices'!$A$147,tax_fuel_labels,0),MATCH(Z$1,'Tax_Share of Price'!$B$1:$AI$1,0)))</f>
        <v>1.5547432868104458E-6</v>
      </c>
      <c r="AA9" s="35">
        <f>'Total Fuel Prices'!AA156*(1-INDEX(Tax_share,MATCH('Total Fuel Prices'!$A$147,tax_fuel_labels,0),MATCH(AA$1,'Tax_Share of Price'!$B$1:$AI$1,0)))</f>
        <v>1.5624783280383585E-6</v>
      </c>
      <c r="AB9" s="35">
        <f>'Total Fuel Prices'!AB156*(1-INDEX(Tax_share,MATCH('Total Fuel Prices'!$A$147,tax_fuel_labels,0),MATCH(AB$1,'Tax_Share of Price'!$B$1:$AI$1,0)))</f>
        <v>1.5624783280383585E-6</v>
      </c>
      <c r="AC9" s="35">
        <f>'Total Fuel Prices'!AC156*(1-INDEX(Tax_share,MATCH('Total Fuel Prices'!$A$147,tax_fuel_labels,0),MATCH(AC$1,'Tax_Share of Price'!$B$1:$AI$1,0)))</f>
        <v>1.5624783280383585E-6</v>
      </c>
      <c r="AD9" s="35">
        <f>'Total Fuel Prices'!AD156*(1-INDEX(Tax_share,MATCH('Total Fuel Prices'!$A$147,tax_fuel_labels,0),MATCH(AD$1,'Tax_Share of Price'!$B$1:$AI$1,0)))</f>
        <v>1.5624783280383585E-6</v>
      </c>
      <c r="AE9" s="35">
        <f>'Total Fuel Prices'!AE156*(1-INDEX(Tax_share,MATCH('Total Fuel Prices'!$A$147,tax_fuel_labels,0),MATCH(AE$1,'Tax_Share of Price'!$B$1:$AI$1,0)))</f>
        <v>1.5624783280383585E-6</v>
      </c>
      <c r="AF9" s="35">
        <f>'Total Fuel Prices'!AF156*(1-INDEX(Tax_share,MATCH('Total Fuel Prices'!$A$147,tax_fuel_labels,0),MATCH(AF$1,'Tax_Share of Price'!$B$1:$AI$1,0)))</f>
        <v>1.5624783280383585E-6</v>
      </c>
      <c r="AG9" s="35">
        <f>'Total Fuel Prices'!AG156*(1-INDEX(Tax_share,MATCH('Total Fuel Prices'!$A$147,tax_fuel_labels,0),MATCH(AG$1,'Tax_Share of Price'!$B$1:$AI$1,0)))</f>
        <v>1.5624783280383585E-6</v>
      </c>
      <c r="AH9" s="35">
        <f>'Total Fuel Prices'!AH156*(1-INDEX(Tax_share,MATCH('Total Fuel Prices'!$A$147,tax_fuel_labels,0),MATCH(AH$1,'Tax_Share of Price'!$B$1:$AI$1,0)))</f>
        <v>1.5624783280383585E-6</v>
      </c>
      <c r="AI9" s="35">
        <f>'Total Fuel Prices'!AI156*(1-INDEX(Tax_share,MATCH('Total Fuel Prices'!$A$147,tax_fuel_labels,0),MATCH(AI$1,'Tax_Share of Price'!$B$1:$AI$1,0)))</f>
        <v>1.5624783280383585E-6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1.59765625" style="11" customWidth="1"/>
    <col min="3" max="3" width="10.597656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Prices'!B159*(1-INDEX(Tax_share,MATCH('Total Fuel Prices'!$A$157,tax_fuel_labels,0),MATCH(B$1,'Tax_Share of Price'!$B$1:$AI$1,0)))</f>
        <v>0</v>
      </c>
      <c r="C2" s="35">
        <f>'Total Fuel Prices'!C159*(1-INDEX(Tax_share,MATCH('Total Fuel Prices'!$A$157,tax_fuel_labels,0),MATCH(C$1,'Tax_Share of Price'!$B$1:$AI$1,0)))</f>
        <v>0</v>
      </c>
      <c r="D2" s="35">
        <f>'Total Fuel Prices'!D159*(1-INDEX(Tax_share,MATCH('Total Fuel Prices'!$A$157,tax_fuel_labels,0),MATCH(D$1,'Tax_Share of Price'!$B$1:$AI$1,0)))</f>
        <v>0</v>
      </c>
      <c r="E2" s="35">
        <f>'Total Fuel Prices'!E159*(1-INDEX(Tax_share,MATCH('Total Fuel Prices'!$A$157,tax_fuel_labels,0),MATCH(E$1,'Tax_Share of Price'!$B$1:$AI$1,0)))</f>
        <v>0</v>
      </c>
      <c r="F2" s="35">
        <f>'Total Fuel Prices'!F159*(1-INDEX(Tax_share,MATCH('Total Fuel Prices'!$A$157,tax_fuel_labels,0),MATCH(F$1,'Tax_Share of Price'!$B$1:$AI$1,0)))</f>
        <v>0</v>
      </c>
      <c r="G2" s="35">
        <f>'Total Fuel Prices'!G159*(1-INDEX(Tax_share,MATCH('Total Fuel Prices'!$A$157,tax_fuel_labels,0),MATCH(G$1,'Tax_Share of Price'!$B$1:$AI$1,0)))</f>
        <v>0</v>
      </c>
      <c r="H2" s="35">
        <f>'Total Fuel Prices'!H159*(1-INDEX(Tax_share,MATCH('Total Fuel Prices'!$A$157,tax_fuel_labels,0),MATCH(H$1,'Tax_Share of Price'!$B$1:$AI$1,0)))</f>
        <v>0</v>
      </c>
      <c r="I2" s="35">
        <f>'Total Fuel Prices'!I159*(1-INDEX(Tax_share,MATCH('Total Fuel Prices'!$A$157,tax_fuel_labels,0),MATCH(I$1,'Tax_Share of Price'!$B$1:$AI$1,0)))</f>
        <v>0</v>
      </c>
      <c r="J2" s="35">
        <f>'Total Fuel Prices'!J159*(1-INDEX(Tax_share,MATCH('Total Fuel Prices'!$A$157,tax_fuel_labels,0),MATCH(J$1,'Tax_Share of Price'!$B$1:$AI$1,0)))</f>
        <v>0</v>
      </c>
      <c r="K2" s="35">
        <f>'Total Fuel Prices'!K159*(1-INDEX(Tax_share,MATCH('Total Fuel Prices'!$A$157,tax_fuel_labels,0),MATCH(K$1,'Tax_Share of Price'!$B$1:$AI$1,0)))</f>
        <v>0</v>
      </c>
      <c r="L2" s="35">
        <f>'Total Fuel Prices'!L159*(1-INDEX(Tax_share,MATCH('Total Fuel Prices'!$A$157,tax_fuel_labels,0),MATCH(L$1,'Tax_Share of Price'!$B$1:$AI$1,0)))</f>
        <v>0</v>
      </c>
      <c r="M2" s="35">
        <f>'Total Fuel Prices'!M159*(1-INDEX(Tax_share,MATCH('Total Fuel Prices'!$A$157,tax_fuel_labels,0),MATCH(M$1,'Tax_Share of Price'!$B$1:$AI$1,0)))</f>
        <v>0</v>
      </c>
      <c r="N2" s="35">
        <f>'Total Fuel Prices'!N159*(1-INDEX(Tax_share,MATCH('Total Fuel Prices'!$A$157,tax_fuel_labels,0),MATCH(N$1,'Tax_Share of Price'!$B$1:$AI$1,0)))</f>
        <v>0</v>
      </c>
      <c r="O2" s="35">
        <f>'Total Fuel Prices'!O159*(1-INDEX(Tax_share,MATCH('Total Fuel Prices'!$A$157,tax_fuel_labels,0),MATCH(O$1,'Tax_Share of Price'!$B$1:$AI$1,0)))</f>
        <v>0</v>
      </c>
      <c r="P2" s="35">
        <f>'Total Fuel Prices'!P159*(1-INDEX(Tax_share,MATCH('Total Fuel Prices'!$A$157,tax_fuel_labels,0),MATCH(P$1,'Tax_Share of Price'!$B$1:$AI$1,0)))</f>
        <v>0</v>
      </c>
      <c r="Q2" s="35">
        <f>'Total Fuel Prices'!Q159*(1-INDEX(Tax_share,MATCH('Total Fuel Prices'!$A$157,tax_fuel_labels,0),MATCH(Q$1,'Tax_Share of Price'!$B$1:$AI$1,0)))</f>
        <v>0</v>
      </c>
      <c r="R2" s="35">
        <f>'Total Fuel Prices'!R159*(1-INDEX(Tax_share,MATCH('Total Fuel Prices'!$A$157,tax_fuel_labels,0),MATCH(R$1,'Tax_Share of Price'!$B$1:$AI$1,0)))</f>
        <v>0</v>
      </c>
      <c r="S2" s="35">
        <f>'Total Fuel Prices'!S159*(1-INDEX(Tax_share,MATCH('Total Fuel Prices'!$A$157,tax_fuel_labels,0),MATCH(S$1,'Tax_Share of Price'!$B$1:$AI$1,0)))</f>
        <v>0</v>
      </c>
      <c r="T2" s="35">
        <f>'Total Fuel Prices'!T159*(1-INDEX(Tax_share,MATCH('Total Fuel Prices'!$A$157,tax_fuel_labels,0),MATCH(T$1,'Tax_Share of Price'!$B$1:$AI$1,0)))</f>
        <v>0</v>
      </c>
      <c r="U2" s="35">
        <f>'Total Fuel Prices'!U159*(1-INDEX(Tax_share,MATCH('Total Fuel Prices'!$A$157,tax_fuel_labels,0),MATCH(U$1,'Tax_Share of Price'!$B$1:$AI$1,0)))</f>
        <v>0</v>
      </c>
      <c r="V2" s="35">
        <f>'Total Fuel Prices'!V159*(1-INDEX(Tax_share,MATCH('Total Fuel Prices'!$A$157,tax_fuel_labels,0),MATCH(V$1,'Tax_Share of Price'!$B$1:$AI$1,0)))</f>
        <v>0</v>
      </c>
      <c r="W2" s="35">
        <f>'Total Fuel Prices'!W159*(1-INDEX(Tax_share,MATCH('Total Fuel Prices'!$A$157,tax_fuel_labels,0),MATCH(W$1,'Tax_Share of Price'!$B$1:$AI$1,0)))</f>
        <v>0</v>
      </c>
      <c r="X2" s="35">
        <f>'Total Fuel Prices'!X159*(1-INDEX(Tax_share,MATCH('Total Fuel Prices'!$A$157,tax_fuel_labels,0),MATCH(X$1,'Tax_Share of Price'!$B$1:$AI$1,0)))</f>
        <v>0</v>
      </c>
      <c r="Y2" s="35">
        <f>'Total Fuel Prices'!Y159*(1-INDEX(Tax_share,MATCH('Total Fuel Prices'!$A$157,tax_fuel_labels,0),MATCH(Y$1,'Tax_Share of Price'!$B$1:$AI$1,0)))</f>
        <v>0</v>
      </c>
      <c r="Z2" s="35">
        <f>'Total Fuel Prices'!Z159*(1-INDEX(Tax_share,MATCH('Total Fuel Prices'!$A$157,tax_fuel_labels,0),MATCH(Z$1,'Tax_Share of Price'!$B$1:$AI$1,0)))</f>
        <v>0</v>
      </c>
      <c r="AA2" s="35">
        <f>'Total Fuel Prices'!AA159*(1-INDEX(Tax_share,MATCH('Total Fuel Prices'!$A$157,tax_fuel_labels,0),MATCH(AA$1,'Tax_Share of Price'!$B$1:$AI$1,0)))</f>
        <v>0</v>
      </c>
      <c r="AB2" s="35">
        <f>'Total Fuel Prices'!AB159*(1-INDEX(Tax_share,MATCH('Total Fuel Prices'!$A$157,tax_fuel_labels,0),MATCH(AB$1,'Tax_Share of Price'!$B$1:$AI$1,0)))</f>
        <v>0</v>
      </c>
      <c r="AC2" s="35">
        <f>'Total Fuel Prices'!AC159*(1-INDEX(Tax_share,MATCH('Total Fuel Prices'!$A$157,tax_fuel_labels,0),MATCH(AC$1,'Tax_Share of Price'!$B$1:$AI$1,0)))</f>
        <v>0</v>
      </c>
      <c r="AD2" s="35">
        <f>'Total Fuel Prices'!AD159*(1-INDEX(Tax_share,MATCH('Total Fuel Prices'!$A$157,tax_fuel_labels,0),MATCH(AD$1,'Tax_Share of Price'!$B$1:$AI$1,0)))</f>
        <v>0</v>
      </c>
      <c r="AE2" s="35">
        <f>'Total Fuel Prices'!AE159*(1-INDEX(Tax_share,MATCH('Total Fuel Prices'!$A$157,tax_fuel_labels,0),MATCH(AE$1,'Tax_Share of Price'!$B$1:$AI$1,0)))</f>
        <v>0</v>
      </c>
      <c r="AF2" s="35">
        <f>'Total Fuel Prices'!AF159*(1-INDEX(Tax_share,MATCH('Total Fuel Prices'!$A$157,tax_fuel_labels,0),MATCH(AF$1,'Tax_Share of Price'!$B$1:$AI$1,0)))</f>
        <v>0</v>
      </c>
      <c r="AG2" s="35">
        <f>'Total Fuel Prices'!AG159*(1-INDEX(Tax_share,MATCH('Total Fuel Prices'!$A$157,tax_fuel_labels,0),MATCH(AG$1,'Tax_Share of Price'!$B$1:$AI$1,0)))</f>
        <v>0</v>
      </c>
      <c r="AH2" s="35">
        <f>'Total Fuel Prices'!AH159*(1-INDEX(Tax_share,MATCH('Total Fuel Prices'!$A$157,tax_fuel_labels,0),MATCH(AH$1,'Tax_Share of Price'!$B$1:$AI$1,0)))</f>
        <v>0</v>
      </c>
      <c r="AI2" s="35">
        <f>'Total Fuel Prices'!AI159*(1-INDEX(Tax_share,MATCH('Total Fuel Prices'!$A$157,tax_fuel_labels,0),MATCH(AI$1,'Tax_Share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Prices'!B160*(1-INDEX(Tax_share,MATCH('Total Fuel Prices'!$A$157,tax_fuel_labels,0),MATCH(B$1,'Tax_Share of Price'!$B$1:$AI$1,0)))</f>
        <v>0</v>
      </c>
      <c r="C3" s="35">
        <f>'Total Fuel Prices'!C160*(1-INDEX(Tax_share,MATCH('Total Fuel Prices'!$A$157,tax_fuel_labels,0),MATCH(C$1,'Tax_Share of Price'!$B$1:$AI$1,0)))</f>
        <v>0</v>
      </c>
      <c r="D3" s="35">
        <f>'Total Fuel Prices'!D160*(1-INDEX(Tax_share,MATCH('Total Fuel Prices'!$A$157,tax_fuel_labels,0),MATCH(D$1,'Tax_Share of Price'!$B$1:$AI$1,0)))</f>
        <v>0</v>
      </c>
      <c r="E3" s="35">
        <f>'Total Fuel Prices'!E160*(1-INDEX(Tax_share,MATCH('Total Fuel Prices'!$A$157,tax_fuel_labels,0),MATCH(E$1,'Tax_Share of Price'!$B$1:$AI$1,0)))</f>
        <v>0</v>
      </c>
      <c r="F3" s="35">
        <f>'Total Fuel Prices'!F160*(1-INDEX(Tax_share,MATCH('Total Fuel Prices'!$A$157,tax_fuel_labels,0),MATCH(F$1,'Tax_Share of Price'!$B$1:$AI$1,0)))</f>
        <v>0</v>
      </c>
      <c r="G3" s="35">
        <f>'Total Fuel Prices'!G160*(1-INDEX(Tax_share,MATCH('Total Fuel Prices'!$A$157,tax_fuel_labels,0),MATCH(G$1,'Tax_Share of Price'!$B$1:$AI$1,0)))</f>
        <v>0</v>
      </c>
      <c r="H3" s="35">
        <f>'Total Fuel Prices'!H160*(1-INDEX(Tax_share,MATCH('Total Fuel Prices'!$A$157,tax_fuel_labels,0),MATCH(H$1,'Tax_Share of Price'!$B$1:$AI$1,0)))</f>
        <v>0</v>
      </c>
      <c r="I3" s="35">
        <f>'Total Fuel Prices'!I160*(1-INDEX(Tax_share,MATCH('Total Fuel Prices'!$A$157,tax_fuel_labels,0),MATCH(I$1,'Tax_Share of Price'!$B$1:$AI$1,0)))</f>
        <v>0</v>
      </c>
      <c r="J3" s="35">
        <f>'Total Fuel Prices'!J160*(1-INDEX(Tax_share,MATCH('Total Fuel Prices'!$A$157,tax_fuel_labels,0),MATCH(J$1,'Tax_Share of Price'!$B$1:$AI$1,0)))</f>
        <v>0</v>
      </c>
      <c r="K3" s="35">
        <f>'Total Fuel Prices'!K160*(1-INDEX(Tax_share,MATCH('Total Fuel Prices'!$A$157,tax_fuel_labels,0),MATCH(K$1,'Tax_Share of Price'!$B$1:$AI$1,0)))</f>
        <v>0</v>
      </c>
      <c r="L3" s="35">
        <f>'Total Fuel Prices'!L160*(1-INDEX(Tax_share,MATCH('Total Fuel Prices'!$A$157,tax_fuel_labels,0),MATCH(L$1,'Tax_Share of Price'!$B$1:$AI$1,0)))</f>
        <v>0</v>
      </c>
      <c r="M3" s="35">
        <f>'Total Fuel Prices'!M160*(1-INDEX(Tax_share,MATCH('Total Fuel Prices'!$A$157,tax_fuel_labels,0),MATCH(M$1,'Tax_Share of Price'!$B$1:$AI$1,0)))</f>
        <v>0</v>
      </c>
      <c r="N3" s="35">
        <f>'Total Fuel Prices'!N160*(1-INDEX(Tax_share,MATCH('Total Fuel Prices'!$A$157,tax_fuel_labels,0),MATCH(N$1,'Tax_Share of Price'!$B$1:$AI$1,0)))</f>
        <v>0</v>
      </c>
      <c r="O3" s="35">
        <f>'Total Fuel Prices'!O160*(1-INDEX(Tax_share,MATCH('Total Fuel Prices'!$A$157,tax_fuel_labels,0),MATCH(O$1,'Tax_Share of Price'!$B$1:$AI$1,0)))</f>
        <v>0</v>
      </c>
      <c r="P3" s="35">
        <f>'Total Fuel Prices'!P160*(1-INDEX(Tax_share,MATCH('Total Fuel Prices'!$A$157,tax_fuel_labels,0),MATCH(P$1,'Tax_Share of Price'!$B$1:$AI$1,0)))</f>
        <v>0</v>
      </c>
      <c r="Q3" s="35">
        <f>'Total Fuel Prices'!Q160*(1-INDEX(Tax_share,MATCH('Total Fuel Prices'!$A$157,tax_fuel_labels,0),MATCH(Q$1,'Tax_Share of Price'!$B$1:$AI$1,0)))</f>
        <v>0</v>
      </c>
      <c r="R3" s="35">
        <f>'Total Fuel Prices'!R160*(1-INDEX(Tax_share,MATCH('Total Fuel Prices'!$A$157,tax_fuel_labels,0),MATCH(R$1,'Tax_Share of Price'!$B$1:$AI$1,0)))</f>
        <v>0</v>
      </c>
      <c r="S3" s="35">
        <f>'Total Fuel Prices'!S160*(1-INDEX(Tax_share,MATCH('Total Fuel Prices'!$A$157,tax_fuel_labels,0),MATCH(S$1,'Tax_Share of Price'!$B$1:$AI$1,0)))</f>
        <v>0</v>
      </c>
      <c r="T3" s="35">
        <f>'Total Fuel Prices'!T160*(1-INDEX(Tax_share,MATCH('Total Fuel Prices'!$A$157,tax_fuel_labels,0),MATCH(T$1,'Tax_Share of Price'!$B$1:$AI$1,0)))</f>
        <v>0</v>
      </c>
      <c r="U3" s="35">
        <f>'Total Fuel Prices'!U160*(1-INDEX(Tax_share,MATCH('Total Fuel Prices'!$A$157,tax_fuel_labels,0),MATCH(U$1,'Tax_Share of Price'!$B$1:$AI$1,0)))</f>
        <v>0</v>
      </c>
      <c r="V3" s="35">
        <f>'Total Fuel Prices'!V160*(1-INDEX(Tax_share,MATCH('Total Fuel Prices'!$A$157,tax_fuel_labels,0),MATCH(V$1,'Tax_Share of Price'!$B$1:$AI$1,0)))</f>
        <v>0</v>
      </c>
      <c r="W3" s="35">
        <f>'Total Fuel Prices'!W160*(1-INDEX(Tax_share,MATCH('Total Fuel Prices'!$A$157,tax_fuel_labels,0),MATCH(W$1,'Tax_Share of Price'!$B$1:$AI$1,0)))</f>
        <v>0</v>
      </c>
      <c r="X3" s="35">
        <f>'Total Fuel Prices'!X160*(1-INDEX(Tax_share,MATCH('Total Fuel Prices'!$A$157,tax_fuel_labels,0),MATCH(X$1,'Tax_Share of Price'!$B$1:$AI$1,0)))</f>
        <v>0</v>
      </c>
      <c r="Y3" s="35">
        <f>'Total Fuel Prices'!Y160*(1-INDEX(Tax_share,MATCH('Total Fuel Prices'!$A$157,tax_fuel_labels,0),MATCH(Y$1,'Tax_Share of Price'!$B$1:$AI$1,0)))</f>
        <v>0</v>
      </c>
      <c r="Z3" s="35">
        <f>'Total Fuel Prices'!Z160*(1-INDEX(Tax_share,MATCH('Total Fuel Prices'!$A$157,tax_fuel_labels,0),MATCH(Z$1,'Tax_Share of Price'!$B$1:$AI$1,0)))</f>
        <v>0</v>
      </c>
      <c r="AA3" s="35">
        <f>'Total Fuel Prices'!AA160*(1-INDEX(Tax_share,MATCH('Total Fuel Prices'!$A$157,tax_fuel_labels,0),MATCH(AA$1,'Tax_Share of Price'!$B$1:$AI$1,0)))</f>
        <v>0</v>
      </c>
      <c r="AB3" s="35">
        <f>'Total Fuel Prices'!AB160*(1-INDEX(Tax_share,MATCH('Total Fuel Prices'!$A$157,tax_fuel_labels,0),MATCH(AB$1,'Tax_Share of Price'!$B$1:$AI$1,0)))</f>
        <v>0</v>
      </c>
      <c r="AC3" s="35">
        <f>'Total Fuel Prices'!AC160*(1-INDEX(Tax_share,MATCH('Total Fuel Prices'!$A$157,tax_fuel_labels,0),MATCH(AC$1,'Tax_Share of Price'!$B$1:$AI$1,0)))</f>
        <v>0</v>
      </c>
      <c r="AD3" s="35">
        <f>'Total Fuel Prices'!AD160*(1-INDEX(Tax_share,MATCH('Total Fuel Prices'!$A$157,tax_fuel_labels,0),MATCH(AD$1,'Tax_Share of Price'!$B$1:$AI$1,0)))</f>
        <v>0</v>
      </c>
      <c r="AE3" s="35">
        <f>'Total Fuel Prices'!AE160*(1-INDEX(Tax_share,MATCH('Total Fuel Prices'!$A$157,tax_fuel_labels,0),MATCH(AE$1,'Tax_Share of Price'!$B$1:$AI$1,0)))</f>
        <v>0</v>
      </c>
      <c r="AF3" s="35">
        <f>'Total Fuel Prices'!AF160*(1-INDEX(Tax_share,MATCH('Total Fuel Prices'!$A$157,tax_fuel_labels,0),MATCH(AF$1,'Tax_Share of Price'!$B$1:$AI$1,0)))</f>
        <v>0</v>
      </c>
      <c r="AG3" s="35">
        <f>'Total Fuel Prices'!AG160*(1-INDEX(Tax_share,MATCH('Total Fuel Prices'!$A$157,tax_fuel_labels,0),MATCH(AG$1,'Tax_Share of Price'!$B$1:$AI$1,0)))</f>
        <v>0</v>
      </c>
      <c r="AH3" s="35">
        <f>'Total Fuel Prices'!AH160*(1-INDEX(Tax_share,MATCH('Total Fuel Prices'!$A$157,tax_fuel_labels,0),MATCH(AH$1,'Tax_Share of Price'!$B$1:$AI$1,0)))</f>
        <v>0</v>
      </c>
      <c r="AI3" s="35">
        <f>'Total Fuel Prices'!AI160*(1-INDEX(Tax_share,MATCH('Total Fuel Prices'!$A$157,tax_fuel_labels,0),MATCH(AI$1,'Tax_Share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Prices'!B161*(1-INDEX(Tax_share,MATCH('Total Fuel Prices'!$A$157,tax_fuel_labels,0),MATCH(B$1,'Tax_Share of Price'!$B$1:$AI$1,0)))</f>
        <v>0</v>
      </c>
      <c r="C4" s="35">
        <f>'Total Fuel Prices'!C161*(1-INDEX(Tax_share,MATCH('Total Fuel Prices'!$A$157,tax_fuel_labels,0),MATCH(C$1,'Tax_Share of Price'!$B$1:$AI$1,0)))</f>
        <v>0</v>
      </c>
      <c r="D4" s="35">
        <f>'Total Fuel Prices'!D161*(1-INDEX(Tax_share,MATCH('Total Fuel Prices'!$A$157,tax_fuel_labels,0),MATCH(D$1,'Tax_Share of Price'!$B$1:$AI$1,0)))</f>
        <v>0</v>
      </c>
      <c r="E4" s="35">
        <f>'Total Fuel Prices'!E161*(1-INDEX(Tax_share,MATCH('Total Fuel Prices'!$A$157,tax_fuel_labels,0),MATCH(E$1,'Tax_Share of Price'!$B$1:$AI$1,0)))</f>
        <v>0</v>
      </c>
      <c r="F4" s="35">
        <f>'Total Fuel Prices'!F161*(1-INDEX(Tax_share,MATCH('Total Fuel Prices'!$A$157,tax_fuel_labels,0),MATCH(F$1,'Tax_Share of Price'!$B$1:$AI$1,0)))</f>
        <v>0</v>
      </c>
      <c r="G4" s="35">
        <f>'Total Fuel Prices'!G161*(1-INDEX(Tax_share,MATCH('Total Fuel Prices'!$A$157,tax_fuel_labels,0),MATCH(G$1,'Tax_Share of Price'!$B$1:$AI$1,0)))</f>
        <v>0</v>
      </c>
      <c r="H4" s="35">
        <f>'Total Fuel Prices'!H161*(1-INDEX(Tax_share,MATCH('Total Fuel Prices'!$A$157,tax_fuel_labels,0),MATCH(H$1,'Tax_Share of Price'!$B$1:$AI$1,0)))</f>
        <v>0</v>
      </c>
      <c r="I4" s="35">
        <f>'Total Fuel Prices'!I161*(1-INDEX(Tax_share,MATCH('Total Fuel Prices'!$A$157,tax_fuel_labels,0),MATCH(I$1,'Tax_Share of Price'!$B$1:$AI$1,0)))</f>
        <v>0</v>
      </c>
      <c r="J4" s="35">
        <f>'Total Fuel Prices'!J161*(1-INDEX(Tax_share,MATCH('Total Fuel Prices'!$A$157,tax_fuel_labels,0),MATCH(J$1,'Tax_Share of Price'!$B$1:$AI$1,0)))</f>
        <v>0</v>
      </c>
      <c r="K4" s="35">
        <f>'Total Fuel Prices'!K161*(1-INDEX(Tax_share,MATCH('Total Fuel Prices'!$A$157,tax_fuel_labels,0),MATCH(K$1,'Tax_Share of Price'!$B$1:$AI$1,0)))</f>
        <v>0</v>
      </c>
      <c r="L4" s="35">
        <f>'Total Fuel Prices'!L161*(1-INDEX(Tax_share,MATCH('Total Fuel Prices'!$A$157,tax_fuel_labels,0),MATCH(L$1,'Tax_Share of Price'!$B$1:$AI$1,0)))</f>
        <v>0</v>
      </c>
      <c r="M4" s="35">
        <f>'Total Fuel Prices'!M161*(1-INDEX(Tax_share,MATCH('Total Fuel Prices'!$A$157,tax_fuel_labels,0),MATCH(M$1,'Tax_Share of Price'!$B$1:$AI$1,0)))</f>
        <v>0</v>
      </c>
      <c r="N4" s="35">
        <f>'Total Fuel Prices'!N161*(1-INDEX(Tax_share,MATCH('Total Fuel Prices'!$A$157,tax_fuel_labels,0),MATCH(N$1,'Tax_Share of Price'!$B$1:$AI$1,0)))</f>
        <v>0</v>
      </c>
      <c r="O4" s="35">
        <f>'Total Fuel Prices'!O161*(1-INDEX(Tax_share,MATCH('Total Fuel Prices'!$A$157,tax_fuel_labels,0),MATCH(O$1,'Tax_Share of Price'!$B$1:$AI$1,0)))</f>
        <v>0</v>
      </c>
      <c r="P4" s="35">
        <f>'Total Fuel Prices'!P161*(1-INDEX(Tax_share,MATCH('Total Fuel Prices'!$A$157,tax_fuel_labels,0),MATCH(P$1,'Tax_Share of Price'!$B$1:$AI$1,0)))</f>
        <v>0</v>
      </c>
      <c r="Q4" s="35">
        <f>'Total Fuel Prices'!Q161*(1-INDEX(Tax_share,MATCH('Total Fuel Prices'!$A$157,tax_fuel_labels,0),MATCH(Q$1,'Tax_Share of Price'!$B$1:$AI$1,0)))</f>
        <v>0</v>
      </c>
      <c r="R4" s="35">
        <f>'Total Fuel Prices'!R161*(1-INDEX(Tax_share,MATCH('Total Fuel Prices'!$A$157,tax_fuel_labels,0),MATCH(R$1,'Tax_Share of Price'!$B$1:$AI$1,0)))</f>
        <v>0</v>
      </c>
      <c r="S4" s="35">
        <f>'Total Fuel Prices'!S161*(1-INDEX(Tax_share,MATCH('Total Fuel Prices'!$A$157,tax_fuel_labels,0),MATCH(S$1,'Tax_Share of Price'!$B$1:$AI$1,0)))</f>
        <v>0</v>
      </c>
      <c r="T4" s="35">
        <f>'Total Fuel Prices'!T161*(1-INDEX(Tax_share,MATCH('Total Fuel Prices'!$A$157,tax_fuel_labels,0),MATCH(T$1,'Tax_Share of Price'!$B$1:$AI$1,0)))</f>
        <v>0</v>
      </c>
      <c r="U4" s="35">
        <f>'Total Fuel Prices'!U161*(1-INDEX(Tax_share,MATCH('Total Fuel Prices'!$A$157,tax_fuel_labels,0),MATCH(U$1,'Tax_Share of Price'!$B$1:$AI$1,0)))</f>
        <v>0</v>
      </c>
      <c r="V4" s="35">
        <f>'Total Fuel Prices'!V161*(1-INDEX(Tax_share,MATCH('Total Fuel Prices'!$A$157,tax_fuel_labels,0),MATCH(V$1,'Tax_Share of Price'!$B$1:$AI$1,0)))</f>
        <v>0</v>
      </c>
      <c r="W4" s="35">
        <f>'Total Fuel Prices'!W161*(1-INDEX(Tax_share,MATCH('Total Fuel Prices'!$A$157,tax_fuel_labels,0),MATCH(W$1,'Tax_Share of Price'!$B$1:$AI$1,0)))</f>
        <v>0</v>
      </c>
      <c r="X4" s="35">
        <f>'Total Fuel Prices'!X161*(1-INDEX(Tax_share,MATCH('Total Fuel Prices'!$A$157,tax_fuel_labels,0),MATCH(X$1,'Tax_Share of Price'!$B$1:$AI$1,0)))</f>
        <v>0</v>
      </c>
      <c r="Y4" s="35">
        <f>'Total Fuel Prices'!Y161*(1-INDEX(Tax_share,MATCH('Total Fuel Prices'!$A$157,tax_fuel_labels,0),MATCH(Y$1,'Tax_Share of Price'!$B$1:$AI$1,0)))</f>
        <v>0</v>
      </c>
      <c r="Z4" s="35">
        <f>'Total Fuel Prices'!Z161*(1-INDEX(Tax_share,MATCH('Total Fuel Prices'!$A$157,tax_fuel_labels,0),MATCH(Z$1,'Tax_Share of Price'!$B$1:$AI$1,0)))</f>
        <v>0</v>
      </c>
      <c r="AA4" s="35">
        <f>'Total Fuel Prices'!AA161*(1-INDEX(Tax_share,MATCH('Total Fuel Prices'!$A$157,tax_fuel_labels,0),MATCH(AA$1,'Tax_Share of Price'!$B$1:$AI$1,0)))</f>
        <v>0</v>
      </c>
      <c r="AB4" s="35">
        <f>'Total Fuel Prices'!AB161*(1-INDEX(Tax_share,MATCH('Total Fuel Prices'!$A$157,tax_fuel_labels,0),MATCH(AB$1,'Tax_Share of Price'!$B$1:$AI$1,0)))</f>
        <v>0</v>
      </c>
      <c r="AC4" s="35">
        <f>'Total Fuel Prices'!AC161*(1-INDEX(Tax_share,MATCH('Total Fuel Prices'!$A$157,tax_fuel_labels,0),MATCH(AC$1,'Tax_Share of Price'!$B$1:$AI$1,0)))</f>
        <v>0</v>
      </c>
      <c r="AD4" s="35">
        <f>'Total Fuel Prices'!AD161*(1-INDEX(Tax_share,MATCH('Total Fuel Prices'!$A$157,tax_fuel_labels,0),MATCH(AD$1,'Tax_Share of Price'!$B$1:$AI$1,0)))</f>
        <v>0</v>
      </c>
      <c r="AE4" s="35">
        <f>'Total Fuel Prices'!AE161*(1-INDEX(Tax_share,MATCH('Total Fuel Prices'!$A$157,tax_fuel_labels,0),MATCH(AE$1,'Tax_Share of Price'!$B$1:$AI$1,0)))</f>
        <v>0</v>
      </c>
      <c r="AF4" s="35">
        <f>'Total Fuel Prices'!AF161*(1-INDEX(Tax_share,MATCH('Total Fuel Prices'!$A$157,tax_fuel_labels,0),MATCH(AF$1,'Tax_Share of Price'!$B$1:$AI$1,0)))</f>
        <v>0</v>
      </c>
      <c r="AG4" s="35">
        <f>'Total Fuel Prices'!AG161*(1-INDEX(Tax_share,MATCH('Total Fuel Prices'!$A$157,tax_fuel_labels,0),MATCH(AG$1,'Tax_Share of Price'!$B$1:$AI$1,0)))</f>
        <v>0</v>
      </c>
      <c r="AH4" s="35">
        <f>'Total Fuel Prices'!AH161*(1-INDEX(Tax_share,MATCH('Total Fuel Prices'!$A$157,tax_fuel_labels,0),MATCH(AH$1,'Tax_Share of Price'!$B$1:$AI$1,0)))</f>
        <v>0</v>
      </c>
      <c r="AI4" s="35">
        <f>'Total Fuel Prices'!AI161*(1-INDEX(Tax_share,MATCH('Total Fuel Prices'!$A$157,tax_fuel_labels,0),MATCH(AI$1,'Tax_Share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Prices'!B162*(1-INDEX(Tax_share,MATCH('Total Fuel Prices'!$A$157,tax_fuel_labels,0),MATCH(B$1,'Tax_Share of Price'!$B$1:$AI$1,0)))</f>
        <v>0</v>
      </c>
      <c r="C5" s="35">
        <f>'Total Fuel Prices'!C162*(1-INDEX(Tax_share,MATCH('Total Fuel Prices'!$A$157,tax_fuel_labels,0),MATCH(C$1,'Tax_Share of Price'!$B$1:$AI$1,0)))</f>
        <v>0</v>
      </c>
      <c r="D5" s="35">
        <f>'Total Fuel Prices'!D162*(1-INDEX(Tax_share,MATCH('Total Fuel Prices'!$A$157,tax_fuel_labels,0),MATCH(D$1,'Tax_Share of Price'!$B$1:$AI$1,0)))</f>
        <v>0</v>
      </c>
      <c r="E5" s="35">
        <f>'Total Fuel Prices'!E162*(1-INDEX(Tax_share,MATCH('Total Fuel Prices'!$A$157,tax_fuel_labels,0),MATCH(E$1,'Tax_Share of Price'!$B$1:$AI$1,0)))</f>
        <v>0</v>
      </c>
      <c r="F5" s="35">
        <f>'Total Fuel Prices'!F162*(1-INDEX(Tax_share,MATCH('Total Fuel Prices'!$A$157,tax_fuel_labels,0),MATCH(F$1,'Tax_Share of Price'!$B$1:$AI$1,0)))</f>
        <v>0</v>
      </c>
      <c r="G5" s="35">
        <f>'Total Fuel Prices'!G162*(1-INDEX(Tax_share,MATCH('Total Fuel Prices'!$A$157,tax_fuel_labels,0),MATCH(G$1,'Tax_Share of Price'!$B$1:$AI$1,0)))</f>
        <v>0</v>
      </c>
      <c r="H5" s="35">
        <f>'Total Fuel Prices'!H162*(1-INDEX(Tax_share,MATCH('Total Fuel Prices'!$A$157,tax_fuel_labels,0),MATCH(H$1,'Tax_Share of Price'!$B$1:$AI$1,0)))</f>
        <v>0</v>
      </c>
      <c r="I5" s="35">
        <f>'Total Fuel Prices'!I162*(1-INDEX(Tax_share,MATCH('Total Fuel Prices'!$A$157,tax_fuel_labels,0),MATCH(I$1,'Tax_Share of Price'!$B$1:$AI$1,0)))</f>
        <v>0</v>
      </c>
      <c r="J5" s="35">
        <f>'Total Fuel Prices'!J162*(1-INDEX(Tax_share,MATCH('Total Fuel Prices'!$A$157,tax_fuel_labels,0),MATCH(J$1,'Tax_Share of Price'!$B$1:$AI$1,0)))</f>
        <v>0</v>
      </c>
      <c r="K5" s="35">
        <f>'Total Fuel Prices'!K162*(1-INDEX(Tax_share,MATCH('Total Fuel Prices'!$A$157,tax_fuel_labels,0),MATCH(K$1,'Tax_Share of Price'!$B$1:$AI$1,0)))</f>
        <v>0</v>
      </c>
      <c r="L5" s="35">
        <f>'Total Fuel Prices'!L162*(1-INDEX(Tax_share,MATCH('Total Fuel Prices'!$A$157,tax_fuel_labels,0),MATCH(L$1,'Tax_Share of Price'!$B$1:$AI$1,0)))</f>
        <v>0</v>
      </c>
      <c r="M5" s="35">
        <f>'Total Fuel Prices'!M162*(1-INDEX(Tax_share,MATCH('Total Fuel Prices'!$A$157,tax_fuel_labels,0),MATCH(M$1,'Tax_Share of Price'!$B$1:$AI$1,0)))</f>
        <v>0</v>
      </c>
      <c r="N5" s="35">
        <f>'Total Fuel Prices'!N162*(1-INDEX(Tax_share,MATCH('Total Fuel Prices'!$A$157,tax_fuel_labels,0),MATCH(N$1,'Tax_Share of Price'!$B$1:$AI$1,0)))</f>
        <v>0</v>
      </c>
      <c r="O5" s="35">
        <f>'Total Fuel Prices'!O162*(1-INDEX(Tax_share,MATCH('Total Fuel Prices'!$A$157,tax_fuel_labels,0),MATCH(O$1,'Tax_Share of Price'!$B$1:$AI$1,0)))</f>
        <v>0</v>
      </c>
      <c r="P5" s="35">
        <f>'Total Fuel Prices'!P162*(1-INDEX(Tax_share,MATCH('Total Fuel Prices'!$A$157,tax_fuel_labels,0),MATCH(P$1,'Tax_Share of Price'!$B$1:$AI$1,0)))</f>
        <v>0</v>
      </c>
      <c r="Q5" s="35">
        <f>'Total Fuel Prices'!Q162*(1-INDEX(Tax_share,MATCH('Total Fuel Prices'!$A$157,tax_fuel_labels,0),MATCH(Q$1,'Tax_Share of Price'!$B$1:$AI$1,0)))</f>
        <v>0</v>
      </c>
      <c r="R5" s="35">
        <f>'Total Fuel Prices'!R162*(1-INDEX(Tax_share,MATCH('Total Fuel Prices'!$A$157,tax_fuel_labels,0),MATCH(R$1,'Tax_Share of Price'!$B$1:$AI$1,0)))</f>
        <v>0</v>
      </c>
      <c r="S5" s="35">
        <f>'Total Fuel Prices'!S162*(1-INDEX(Tax_share,MATCH('Total Fuel Prices'!$A$157,tax_fuel_labels,0),MATCH(S$1,'Tax_Share of Price'!$B$1:$AI$1,0)))</f>
        <v>0</v>
      </c>
      <c r="T5" s="35">
        <f>'Total Fuel Prices'!T162*(1-INDEX(Tax_share,MATCH('Total Fuel Prices'!$A$157,tax_fuel_labels,0),MATCH(T$1,'Tax_Share of Price'!$B$1:$AI$1,0)))</f>
        <v>0</v>
      </c>
      <c r="U5" s="35">
        <f>'Total Fuel Prices'!U162*(1-INDEX(Tax_share,MATCH('Total Fuel Prices'!$A$157,tax_fuel_labels,0),MATCH(U$1,'Tax_Share of Price'!$B$1:$AI$1,0)))</f>
        <v>0</v>
      </c>
      <c r="V5" s="35">
        <f>'Total Fuel Prices'!V162*(1-INDEX(Tax_share,MATCH('Total Fuel Prices'!$A$157,tax_fuel_labels,0),MATCH(V$1,'Tax_Share of Price'!$B$1:$AI$1,0)))</f>
        <v>0</v>
      </c>
      <c r="W5" s="35">
        <f>'Total Fuel Prices'!W162*(1-INDEX(Tax_share,MATCH('Total Fuel Prices'!$A$157,tax_fuel_labels,0),MATCH(W$1,'Tax_Share of Price'!$B$1:$AI$1,0)))</f>
        <v>0</v>
      </c>
      <c r="X5" s="35">
        <f>'Total Fuel Prices'!X162*(1-INDEX(Tax_share,MATCH('Total Fuel Prices'!$A$157,tax_fuel_labels,0),MATCH(X$1,'Tax_Share of Price'!$B$1:$AI$1,0)))</f>
        <v>0</v>
      </c>
      <c r="Y5" s="35">
        <f>'Total Fuel Prices'!Y162*(1-INDEX(Tax_share,MATCH('Total Fuel Prices'!$A$157,tax_fuel_labels,0),MATCH(Y$1,'Tax_Share of Price'!$B$1:$AI$1,0)))</f>
        <v>0</v>
      </c>
      <c r="Z5" s="35">
        <f>'Total Fuel Prices'!Z162*(1-INDEX(Tax_share,MATCH('Total Fuel Prices'!$A$157,tax_fuel_labels,0),MATCH(Z$1,'Tax_Share of Price'!$B$1:$AI$1,0)))</f>
        <v>0</v>
      </c>
      <c r="AA5" s="35">
        <f>'Total Fuel Prices'!AA162*(1-INDEX(Tax_share,MATCH('Total Fuel Prices'!$A$157,tax_fuel_labels,0),MATCH(AA$1,'Tax_Share of Price'!$B$1:$AI$1,0)))</f>
        <v>0</v>
      </c>
      <c r="AB5" s="35">
        <f>'Total Fuel Prices'!AB162*(1-INDEX(Tax_share,MATCH('Total Fuel Prices'!$A$157,tax_fuel_labels,0),MATCH(AB$1,'Tax_Share of Price'!$B$1:$AI$1,0)))</f>
        <v>0</v>
      </c>
      <c r="AC5" s="35">
        <f>'Total Fuel Prices'!AC162*(1-INDEX(Tax_share,MATCH('Total Fuel Prices'!$A$157,tax_fuel_labels,0),MATCH(AC$1,'Tax_Share of Price'!$B$1:$AI$1,0)))</f>
        <v>0</v>
      </c>
      <c r="AD5" s="35">
        <f>'Total Fuel Prices'!AD162*(1-INDEX(Tax_share,MATCH('Total Fuel Prices'!$A$157,tax_fuel_labels,0),MATCH(AD$1,'Tax_Share of Price'!$B$1:$AI$1,0)))</f>
        <v>0</v>
      </c>
      <c r="AE5" s="35">
        <f>'Total Fuel Prices'!AE162*(1-INDEX(Tax_share,MATCH('Total Fuel Prices'!$A$157,tax_fuel_labels,0),MATCH(AE$1,'Tax_Share of Price'!$B$1:$AI$1,0)))</f>
        <v>0</v>
      </c>
      <c r="AF5" s="35">
        <f>'Total Fuel Prices'!AF162*(1-INDEX(Tax_share,MATCH('Total Fuel Prices'!$A$157,tax_fuel_labels,0),MATCH(AF$1,'Tax_Share of Price'!$B$1:$AI$1,0)))</f>
        <v>0</v>
      </c>
      <c r="AG5" s="35">
        <f>'Total Fuel Prices'!AG162*(1-INDEX(Tax_share,MATCH('Total Fuel Prices'!$A$157,tax_fuel_labels,0),MATCH(AG$1,'Tax_Share of Price'!$B$1:$AI$1,0)))</f>
        <v>0</v>
      </c>
      <c r="AH5" s="35">
        <f>'Total Fuel Prices'!AH162*(1-INDEX(Tax_share,MATCH('Total Fuel Prices'!$A$157,tax_fuel_labels,0),MATCH(AH$1,'Tax_Share of Price'!$B$1:$AI$1,0)))</f>
        <v>0</v>
      </c>
      <c r="AI5" s="35">
        <f>'Total Fuel Prices'!AI162*(1-INDEX(Tax_share,MATCH('Total Fuel Prices'!$A$157,tax_fuel_labels,0),MATCH(AI$1,'Tax_Share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Prices'!B163*(1-INDEX(Tax_share,MATCH('Total Fuel Prices'!$A$157,tax_fuel_labels,0),MATCH(B$1,'Tax_Share of Price'!$B$1:$AI$1,0)))</f>
        <v>0</v>
      </c>
      <c r="C6" s="35">
        <f>'Total Fuel Prices'!C163*(1-INDEX(Tax_share,MATCH('Total Fuel Prices'!$A$157,tax_fuel_labels,0),MATCH(C$1,'Tax_Share of Price'!$B$1:$AI$1,0)))</f>
        <v>0</v>
      </c>
      <c r="D6" s="35">
        <f>'Total Fuel Prices'!D163*(1-INDEX(Tax_share,MATCH('Total Fuel Prices'!$A$157,tax_fuel_labels,0),MATCH(D$1,'Tax_Share of Price'!$B$1:$AI$1,0)))</f>
        <v>0</v>
      </c>
      <c r="E6" s="35">
        <f>'Total Fuel Prices'!E163*(1-INDEX(Tax_share,MATCH('Total Fuel Prices'!$A$157,tax_fuel_labels,0),MATCH(E$1,'Tax_Share of Price'!$B$1:$AI$1,0)))</f>
        <v>0</v>
      </c>
      <c r="F6" s="35">
        <f>'Total Fuel Prices'!F163*(1-INDEX(Tax_share,MATCH('Total Fuel Prices'!$A$157,tax_fuel_labels,0),MATCH(F$1,'Tax_Share of Price'!$B$1:$AI$1,0)))</f>
        <v>0</v>
      </c>
      <c r="G6" s="35">
        <f>'Total Fuel Prices'!G163*(1-INDEX(Tax_share,MATCH('Total Fuel Prices'!$A$157,tax_fuel_labels,0),MATCH(G$1,'Tax_Share of Price'!$B$1:$AI$1,0)))</f>
        <v>0</v>
      </c>
      <c r="H6" s="35">
        <f>'Total Fuel Prices'!H163*(1-INDEX(Tax_share,MATCH('Total Fuel Prices'!$A$157,tax_fuel_labels,0),MATCH(H$1,'Tax_Share of Price'!$B$1:$AI$1,0)))</f>
        <v>0</v>
      </c>
      <c r="I6" s="35">
        <f>'Total Fuel Prices'!I163*(1-INDEX(Tax_share,MATCH('Total Fuel Prices'!$A$157,tax_fuel_labels,0),MATCH(I$1,'Tax_Share of Price'!$B$1:$AI$1,0)))</f>
        <v>0</v>
      </c>
      <c r="J6" s="35">
        <f>'Total Fuel Prices'!J163*(1-INDEX(Tax_share,MATCH('Total Fuel Prices'!$A$157,tax_fuel_labels,0),MATCH(J$1,'Tax_Share of Price'!$B$1:$AI$1,0)))</f>
        <v>0</v>
      </c>
      <c r="K6" s="35">
        <f>'Total Fuel Prices'!K163*(1-INDEX(Tax_share,MATCH('Total Fuel Prices'!$A$157,tax_fuel_labels,0),MATCH(K$1,'Tax_Share of Price'!$B$1:$AI$1,0)))</f>
        <v>0</v>
      </c>
      <c r="L6" s="35">
        <f>'Total Fuel Prices'!L163*(1-INDEX(Tax_share,MATCH('Total Fuel Prices'!$A$157,tax_fuel_labels,0),MATCH(L$1,'Tax_Share of Price'!$B$1:$AI$1,0)))</f>
        <v>0</v>
      </c>
      <c r="M6" s="35">
        <f>'Total Fuel Prices'!M163*(1-INDEX(Tax_share,MATCH('Total Fuel Prices'!$A$157,tax_fuel_labels,0),MATCH(M$1,'Tax_Share of Price'!$B$1:$AI$1,0)))</f>
        <v>0</v>
      </c>
      <c r="N6" s="35">
        <f>'Total Fuel Prices'!N163*(1-INDEX(Tax_share,MATCH('Total Fuel Prices'!$A$157,tax_fuel_labels,0),MATCH(N$1,'Tax_Share of Price'!$B$1:$AI$1,0)))</f>
        <v>0</v>
      </c>
      <c r="O6" s="35">
        <f>'Total Fuel Prices'!O163*(1-INDEX(Tax_share,MATCH('Total Fuel Prices'!$A$157,tax_fuel_labels,0),MATCH(O$1,'Tax_Share of Price'!$B$1:$AI$1,0)))</f>
        <v>0</v>
      </c>
      <c r="P6" s="35">
        <f>'Total Fuel Prices'!P163*(1-INDEX(Tax_share,MATCH('Total Fuel Prices'!$A$157,tax_fuel_labels,0),MATCH(P$1,'Tax_Share of Price'!$B$1:$AI$1,0)))</f>
        <v>0</v>
      </c>
      <c r="Q6" s="35">
        <f>'Total Fuel Prices'!Q163*(1-INDEX(Tax_share,MATCH('Total Fuel Prices'!$A$157,tax_fuel_labels,0),MATCH(Q$1,'Tax_Share of Price'!$B$1:$AI$1,0)))</f>
        <v>0</v>
      </c>
      <c r="R6" s="35">
        <f>'Total Fuel Prices'!R163*(1-INDEX(Tax_share,MATCH('Total Fuel Prices'!$A$157,tax_fuel_labels,0),MATCH(R$1,'Tax_Share of Price'!$B$1:$AI$1,0)))</f>
        <v>0</v>
      </c>
      <c r="S6" s="35">
        <f>'Total Fuel Prices'!S163*(1-INDEX(Tax_share,MATCH('Total Fuel Prices'!$A$157,tax_fuel_labels,0),MATCH(S$1,'Tax_Share of Price'!$B$1:$AI$1,0)))</f>
        <v>0</v>
      </c>
      <c r="T6" s="35">
        <f>'Total Fuel Prices'!T163*(1-INDEX(Tax_share,MATCH('Total Fuel Prices'!$A$157,tax_fuel_labels,0),MATCH(T$1,'Tax_Share of Price'!$B$1:$AI$1,0)))</f>
        <v>0</v>
      </c>
      <c r="U6" s="35">
        <f>'Total Fuel Prices'!U163*(1-INDEX(Tax_share,MATCH('Total Fuel Prices'!$A$157,tax_fuel_labels,0),MATCH(U$1,'Tax_Share of Price'!$B$1:$AI$1,0)))</f>
        <v>0</v>
      </c>
      <c r="V6" s="35">
        <f>'Total Fuel Prices'!V163*(1-INDEX(Tax_share,MATCH('Total Fuel Prices'!$A$157,tax_fuel_labels,0),MATCH(V$1,'Tax_Share of Price'!$B$1:$AI$1,0)))</f>
        <v>0</v>
      </c>
      <c r="W6" s="35">
        <f>'Total Fuel Prices'!W163*(1-INDEX(Tax_share,MATCH('Total Fuel Prices'!$A$157,tax_fuel_labels,0),MATCH(W$1,'Tax_Share of Price'!$B$1:$AI$1,0)))</f>
        <v>0</v>
      </c>
      <c r="X6" s="35">
        <f>'Total Fuel Prices'!X163*(1-INDEX(Tax_share,MATCH('Total Fuel Prices'!$A$157,tax_fuel_labels,0),MATCH(X$1,'Tax_Share of Price'!$B$1:$AI$1,0)))</f>
        <v>0</v>
      </c>
      <c r="Y6" s="35">
        <f>'Total Fuel Prices'!Y163*(1-INDEX(Tax_share,MATCH('Total Fuel Prices'!$A$157,tax_fuel_labels,0),MATCH(Y$1,'Tax_Share of Price'!$B$1:$AI$1,0)))</f>
        <v>0</v>
      </c>
      <c r="Z6" s="35">
        <f>'Total Fuel Prices'!Z163*(1-INDEX(Tax_share,MATCH('Total Fuel Prices'!$A$157,tax_fuel_labels,0),MATCH(Z$1,'Tax_Share of Price'!$B$1:$AI$1,0)))</f>
        <v>0</v>
      </c>
      <c r="AA6" s="35">
        <f>'Total Fuel Prices'!AA163*(1-INDEX(Tax_share,MATCH('Total Fuel Prices'!$A$157,tax_fuel_labels,0),MATCH(AA$1,'Tax_Share of Price'!$B$1:$AI$1,0)))</f>
        <v>0</v>
      </c>
      <c r="AB6" s="35">
        <f>'Total Fuel Prices'!AB163*(1-INDEX(Tax_share,MATCH('Total Fuel Prices'!$A$157,tax_fuel_labels,0),MATCH(AB$1,'Tax_Share of Price'!$B$1:$AI$1,0)))</f>
        <v>0</v>
      </c>
      <c r="AC6" s="35">
        <f>'Total Fuel Prices'!AC163*(1-INDEX(Tax_share,MATCH('Total Fuel Prices'!$A$157,tax_fuel_labels,0),MATCH(AC$1,'Tax_Share of Price'!$B$1:$AI$1,0)))</f>
        <v>0</v>
      </c>
      <c r="AD6" s="35">
        <f>'Total Fuel Prices'!AD163*(1-INDEX(Tax_share,MATCH('Total Fuel Prices'!$A$157,tax_fuel_labels,0),MATCH(AD$1,'Tax_Share of Price'!$B$1:$AI$1,0)))</f>
        <v>0</v>
      </c>
      <c r="AE6" s="35">
        <f>'Total Fuel Prices'!AE163*(1-INDEX(Tax_share,MATCH('Total Fuel Prices'!$A$157,tax_fuel_labels,0),MATCH(AE$1,'Tax_Share of Price'!$B$1:$AI$1,0)))</f>
        <v>0</v>
      </c>
      <c r="AF6" s="35">
        <f>'Total Fuel Prices'!AF163*(1-INDEX(Tax_share,MATCH('Total Fuel Prices'!$A$157,tax_fuel_labels,0),MATCH(AF$1,'Tax_Share of Price'!$B$1:$AI$1,0)))</f>
        <v>0</v>
      </c>
      <c r="AG6" s="35">
        <f>'Total Fuel Prices'!AG163*(1-INDEX(Tax_share,MATCH('Total Fuel Prices'!$A$157,tax_fuel_labels,0),MATCH(AG$1,'Tax_Share of Price'!$B$1:$AI$1,0)))</f>
        <v>0</v>
      </c>
      <c r="AH6" s="35">
        <f>'Total Fuel Prices'!AH163*(1-INDEX(Tax_share,MATCH('Total Fuel Prices'!$A$157,tax_fuel_labels,0),MATCH(AH$1,'Tax_Share of Price'!$B$1:$AI$1,0)))</f>
        <v>0</v>
      </c>
      <c r="AI6" s="35">
        <f>'Total Fuel Prices'!AI163*(1-INDEX(Tax_share,MATCH('Total Fuel Prices'!$A$157,tax_fuel_labels,0),MATCH(AI$1,'Tax_Share of Price'!$B$1:$AI$1,0)))</f>
        <v>0</v>
      </c>
    </row>
    <row r="7" spans="1:35" x14ac:dyDescent="0.45">
      <c r="A7" s="12" t="s">
        <v>275</v>
      </c>
      <c r="B7" s="35">
        <f>'Total Fuel Prices'!B164*(1-INDEX(Tax_share,MATCH('Total Fuel Prices'!$A$157,tax_fuel_labels,0),MATCH(B$1,'Tax_Share of Price'!$B$1:$AI$1,0)))</f>
        <v>0</v>
      </c>
      <c r="C7" s="35">
        <f>'Total Fuel Prices'!C164*(1-INDEX(Tax_share,MATCH('Total Fuel Prices'!$A$157,tax_fuel_labels,0),MATCH(C$1,'Tax_Share of Price'!$B$1:$AI$1,0)))</f>
        <v>0</v>
      </c>
      <c r="D7" s="35">
        <f>'Total Fuel Prices'!D164*(1-INDEX(Tax_share,MATCH('Total Fuel Prices'!$A$157,tax_fuel_labels,0),MATCH(D$1,'Tax_Share of Price'!$B$1:$AI$1,0)))</f>
        <v>0</v>
      </c>
      <c r="E7" s="35">
        <f>'Total Fuel Prices'!E164*(1-INDEX(Tax_share,MATCH('Total Fuel Prices'!$A$157,tax_fuel_labels,0),MATCH(E$1,'Tax_Share of Price'!$B$1:$AI$1,0)))</f>
        <v>0</v>
      </c>
      <c r="F7" s="35">
        <f>'Total Fuel Prices'!F164*(1-INDEX(Tax_share,MATCH('Total Fuel Prices'!$A$157,tax_fuel_labels,0),MATCH(F$1,'Tax_Share of Price'!$B$1:$AI$1,0)))</f>
        <v>0</v>
      </c>
      <c r="G7" s="35">
        <f>'Total Fuel Prices'!G164*(1-INDEX(Tax_share,MATCH('Total Fuel Prices'!$A$157,tax_fuel_labels,0),MATCH(G$1,'Tax_Share of Price'!$B$1:$AI$1,0)))</f>
        <v>0</v>
      </c>
      <c r="H7" s="35">
        <f>'Total Fuel Prices'!H164*(1-INDEX(Tax_share,MATCH('Total Fuel Prices'!$A$157,tax_fuel_labels,0),MATCH(H$1,'Tax_Share of Price'!$B$1:$AI$1,0)))</f>
        <v>0</v>
      </c>
      <c r="I7" s="35">
        <f>'Total Fuel Prices'!I164*(1-INDEX(Tax_share,MATCH('Total Fuel Prices'!$A$157,tax_fuel_labels,0),MATCH(I$1,'Tax_Share of Price'!$B$1:$AI$1,0)))</f>
        <v>0</v>
      </c>
      <c r="J7" s="35">
        <f>'Total Fuel Prices'!J164*(1-INDEX(Tax_share,MATCH('Total Fuel Prices'!$A$157,tax_fuel_labels,0),MATCH(J$1,'Tax_Share of Price'!$B$1:$AI$1,0)))</f>
        <v>0</v>
      </c>
      <c r="K7" s="35">
        <f>'Total Fuel Prices'!K164*(1-INDEX(Tax_share,MATCH('Total Fuel Prices'!$A$157,tax_fuel_labels,0),MATCH(K$1,'Tax_Share of Price'!$B$1:$AI$1,0)))</f>
        <v>0</v>
      </c>
      <c r="L7" s="35">
        <f>'Total Fuel Prices'!L164*(1-INDEX(Tax_share,MATCH('Total Fuel Prices'!$A$157,tax_fuel_labels,0),MATCH(L$1,'Tax_Share of Price'!$B$1:$AI$1,0)))</f>
        <v>0</v>
      </c>
      <c r="M7" s="35">
        <f>'Total Fuel Prices'!M164*(1-INDEX(Tax_share,MATCH('Total Fuel Prices'!$A$157,tax_fuel_labels,0),MATCH(M$1,'Tax_Share of Price'!$B$1:$AI$1,0)))</f>
        <v>0</v>
      </c>
      <c r="N7" s="35">
        <f>'Total Fuel Prices'!N164*(1-INDEX(Tax_share,MATCH('Total Fuel Prices'!$A$157,tax_fuel_labels,0),MATCH(N$1,'Tax_Share of Price'!$B$1:$AI$1,0)))</f>
        <v>0</v>
      </c>
      <c r="O7" s="35">
        <f>'Total Fuel Prices'!O164*(1-INDEX(Tax_share,MATCH('Total Fuel Prices'!$A$157,tax_fuel_labels,0),MATCH(O$1,'Tax_Share of Price'!$B$1:$AI$1,0)))</f>
        <v>0</v>
      </c>
      <c r="P7" s="35">
        <f>'Total Fuel Prices'!P164*(1-INDEX(Tax_share,MATCH('Total Fuel Prices'!$A$157,tax_fuel_labels,0),MATCH(P$1,'Tax_Share of Price'!$B$1:$AI$1,0)))</f>
        <v>0</v>
      </c>
      <c r="Q7" s="35">
        <f>'Total Fuel Prices'!Q164*(1-INDEX(Tax_share,MATCH('Total Fuel Prices'!$A$157,tax_fuel_labels,0),MATCH(Q$1,'Tax_Share of Price'!$B$1:$AI$1,0)))</f>
        <v>0</v>
      </c>
      <c r="R7" s="35">
        <f>'Total Fuel Prices'!R164*(1-INDEX(Tax_share,MATCH('Total Fuel Prices'!$A$157,tax_fuel_labels,0),MATCH(R$1,'Tax_Share of Price'!$B$1:$AI$1,0)))</f>
        <v>0</v>
      </c>
      <c r="S7" s="35">
        <f>'Total Fuel Prices'!S164*(1-INDEX(Tax_share,MATCH('Total Fuel Prices'!$A$157,tax_fuel_labels,0),MATCH(S$1,'Tax_Share of Price'!$B$1:$AI$1,0)))</f>
        <v>0</v>
      </c>
      <c r="T7" s="35">
        <f>'Total Fuel Prices'!T164*(1-INDEX(Tax_share,MATCH('Total Fuel Prices'!$A$157,tax_fuel_labels,0),MATCH(T$1,'Tax_Share of Price'!$B$1:$AI$1,0)))</f>
        <v>0</v>
      </c>
      <c r="U7" s="35">
        <f>'Total Fuel Prices'!U164*(1-INDEX(Tax_share,MATCH('Total Fuel Prices'!$A$157,tax_fuel_labels,0),MATCH(U$1,'Tax_Share of Price'!$B$1:$AI$1,0)))</f>
        <v>0</v>
      </c>
      <c r="V7" s="35">
        <f>'Total Fuel Prices'!V164*(1-INDEX(Tax_share,MATCH('Total Fuel Prices'!$A$157,tax_fuel_labels,0),MATCH(V$1,'Tax_Share of Price'!$B$1:$AI$1,0)))</f>
        <v>0</v>
      </c>
      <c r="W7" s="35">
        <f>'Total Fuel Prices'!W164*(1-INDEX(Tax_share,MATCH('Total Fuel Prices'!$A$157,tax_fuel_labels,0),MATCH(W$1,'Tax_Share of Price'!$B$1:$AI$1,0)))</f>
        <v>0</v>
      </c>
      <c r="X7" s="35">
        <f>'Total Fuel Prices'!X164*(1-INDEX(Tax_share,MATCH('Total Fuel Prices'!$A$157,tax_fuel_labels,0),MATCH(X$1,'Tax_Share of Price'!$B$1:$AI$1,0)))</f>
        <v>0</v>
      </c>
      <c r="Y7" s="35">
        <f>'Total Fuel Prices'!Y164*(1-INDEX(Tax_share,MATCH('Total Fuel Prices'!$A$157,tax_fuel_labels,0),MATCH(Y$1,'Tax_Share of Price'!$B$1:$AI$1,0)))</f>
        <v>0</v>
      </c>
      <c r="Z7" s="35">
        <f>'Total Fuel Prices'!Z164*(1-INDEX(Tax_share,MATCH('Total Fuel Prices'!$A$157,tax_fuel_labels,0),MATCH(Z$1,'Tax_Share of Price'!$B$1:$AI$1,0)))</f>
        <v>0</v>
      </c>
      <c r="AA7" s="35">
        <f>'Total Fuel Prices'!AA164*(1-INDEX(Tax_share,MATCH('Total Fuel Prices'!$A$157,tax_fuel_labels,0),MATCH(AA$1,'Tax_Share of Price'!$B$1:$AI$1,0)))</f>
        <v>0</v>
      </c>
      <c r="AB7" s="35">
        <f>'Total Fuel Prices'!AB164*(1-INDEX(Tax_share,MATCH('Total Fuel Prices'!$A$157,tax_fuel_labels,0),MATCH(AB$1,'Tax_Share of Price'!$B$1:$AI$1,0)))</f>
        <v>0</v>
      </c>
      <c r="AC7" s="35">
        <f>'Total Fuel Prices'!AC164*(1-INDEX(Tax_share,MATCH('Total Fuel Prices'!$A$157,tax_fuel_labels,0),MATCH(AC$1,'Tax_Share of Price'!$B$1:$AI$1,0)))</f>
        <v>0</v>
      </c>
      <c r="AD7" s="35">
        <f>'Total Fuel Prices'!AD164*(1-INDEX(Tax_share,MATCH('Total Fuel Prices'!$A$157,tax_fuel_labels,0),MATCH(AD$1,'Tax_Share of Price'!$B$1:$AI$1,0)))</f>
        <v>0</v>
      </c>
      <c r="AE7" s="35">
        <f>'Total Fuel Prices'!AE164*(1-INDEX(Tax_share,MATCH('Total Fuel Prices'!$A$157,tax_fuel_labels,0),MATCH(AE$1,'Tax_Share of Price'!$B$1:$AI$1,0)))</f>
        <v>0</v>
      </c>
      <c r="AF7" s="35">
        <f>'Total Fuel Prices'!AF164*(1-INDEX(Tax_share,MATCH('Total Fuel Prices'!$A$157,tax_fuel_labels,0),MATCH(AF$1,'Tax_Share of Price'!$B$1:$AI$1,0)))</f>
        <v>0</v>
      </c>
      <c r="AG7" s="35">
        <f>'Total Fuel Prices'!AG164*(1-INDEX(Tax_share,MATCH('Total Fuel Prices'!$A$157,tax_fuel_labels,0),MATCH(AG$1,'Tax_Share of Price'!$B$1:$AI$1,0)))</f>
        <v>0</v>
      </c>
      <c r="AH7" s="35">
        <f>'Total Fuel Prices'!AH164*(1-INDEX(Tax_share,MATCH('Total Fuel Prices'!$A$157,tax_fuel_labels,0),MATCH(AH$1,'Tax_Share of Price'!$B$1:$AI$1,0)))</f>
        <v>0</v>
      </c>
      <c r="AI7" s="35">
        <f>'Total Fuel Prices'!AI164*(1-INDEX(Tax_share,MATCH('Total Fuel Prices'!$A$157,tax_fuel_labels,0),MATCH(AI$1,'Tax_Share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Prices'!B165*(1-INDEX(Tax_share,MATCH('Total Fuel Prices'!$A$157,tax_fuel_labels,0),MATCH(B$1,'Tax_Share of Price'!$B$1:$AI$1,0)))</f>
        <v>0</v>
      </c>
      <c r="C8" s="35">
        <f>'Total Fuel Prices'!C165*(1-INDEX(Tax_share,MATCH('Total Fuel Prices'!$A$157,tax_fuel_labels,0),MATCH(C$1,'Tax_Share of Price'!$B$1:$AI$1,0)))</f>
        <v>0</v>
      </c>
      <c r="D8" s="35">
        <f>'Total Fuel Prices'!D165*(1-INDEX(Tax_share,MATCH('Total Fuel Prices'!$A$157,tax_fuel_labels,0),MATCH(D$1,'Tax_Share of Price'!$B$1:$AI$1,0)))</f>
        <v>0</v>
      </c>
      <c r="E8" s="35">
        <f>'Total Fuel Prices'!E165*(1-INDEX(Tax_share,MATCH('Total Fuel Prices'!$A$157,tax_fuel_labels,0),MATCH(E$1,'Tax_Share of Price'!$B$1:$AI$1,0)))</f>
        <v>0</v>
      </c>
      <c r="F8" s="35">
        <f>'Total Fuel Prices'!F165*(1-INDEX(Tax_share,MATCH('Total Fuel Prices'!$A$157,tax_fuel_labels,0),MATCH(F$1,'Tax_Share of Price'!$B$1:$AI$1,0)))</f>
        <v>0</v>
      </c>
      <c r="G8" s="35">
        <f>'Total Fuel Prices'!G165*(1-INDEX(Tax_share,MATCH('Total Fuel Prices'!$A$157,tax_fuel_labels,0),MATCH(G$1,'Tax_Share of Price'!$B$1:$AI$1,0)))</f>
        <v>0</v>
      </c>
      <c r="H8" s="35">
        <f>'Total Fuel Prices'!H165*(1-INDEX(Tax_share,MATCH('Total Fuel Prices'!$A$157,tax_fuel_labels,0),MATCH(H$1,'Tax_Share of Price'!$B$1:$AI$1,0)))</f>
        <v>0</v>
      </c>
      <c r="I8" s="35">
        <f>'Total Fuel Prices'!I165*(1-INDEX(Tax_share,MATCH('Total Fuel Prices'!$A$157,tax_fuel_labels,0),MATCH(I$1,'Tax_Share of Price'!$B$1:$AI$1,0)))</f>
        <v>0</v>
      </c>
      <c r="J8" s="35">
        <f>'Total Fuel Prices'!J165*(1-INDEX(Tax_share,MATCH('Total Fuel Prices'!$A$157,tax_fuel_labels,0),MATCH(J$1,'Tax_Share of Price'!$B$1:$AI$1,0)))</f>
        <v>0</v>
      </c>
      <c r="K8" s="35">
        <f>'Total Fuel Prices'!K165*(1-INDEX(Tax_share,MATCH('Total Fuel Prices'!$A$157,tax_fuel_labels,0),MATCH(K$1,'Tax_Share of Price'!$B$1:$AI$1,0)))</f>
        <v>0</v>
      </c>
      <c r="L8" s="35">
        <f>'Total Fuel Prices'!L165*(1-INDEX(Tax_share,MATCH('Total Fuel Prices'!$A$157,tax_fuel_labels,0),MATCH(L$1,'Tax_Share of Price'!$B$1:$AI$1,0)))</f>
        <v>0</v>
      </c>
      <c r="M8" s="35">
        <f>'Total Fuel Prices'!M165*(1-INDEX(Tax_share,MATCH('Total Fuel Prices'!$A$157,tax_fuel_labels,0),MATCH(M$1,'Tax_Share of Price'!$B$1:$AI$1,0)))</f>
        <v>0</v>
      </c>
      <c r="N8" s="35">
        <f>'Total Fuel Prices'!N165*(1-INDEX(Tax_share,MATCH('Total Fuel Prices'!$A$157,tax_fuel_labels,0),MATCH(N$1,'Tax_Share of Price'!$B$1:$AI$1,0)))</f>
        <v>0</v>
      </c>
      <c r="O8" s="35">
        <f>'Total Fuel Prices'!O165*(1-INDEX(Tax_share,MATCH('Total Fuel Prices'!$A$157,tax_fuel_labels,0),MATCH(O$1,'Tax_Share of Price'!$B$1:$AI$1,0)))</f>
        <v>0</v>
      </c>
      <c r="P8" s="35">
        <f>'Total Fuel Prices'!P165*(1-INDEX(Tax_share,MATCH('Total Fuel Prices'!$A$157,tax_fuel_labels,0),MATCH(P$1,'Tax_Share of Price'!$B$1:$AI$1,0)))</f>
        <v>0</v>
      </c>
      <c r="Q8" s="35">
        <f>'Total Fuel Prices'!Q165*(1-INDEX(Tax_share,MATCH('Total Fuel Prices'!$A$157,tax_fuel_labels,0),MATCH(Q$1,'Tax_Share of Price'!$B$1:$AI$1,0)))</f>
        <v>0</v>
      </c>
      <c r="R8" s="35">
        <f>'Total Fuel Prices'!R165*(1-INDEX(Tax_share,MATCH('Total Fuel Prices'!$A$157,tax_fuel_labels,0),MATCH(R$1,'Tax_Share of Price'!$B$1:$AI$1,0)))</f>
        <v>0</v>
      </c>
      <c r="S8" s="35">
        <f>'Total Fuel Prices'!S165*(1-INDEX(Tax_share,MATCH('Total Fuel Prices'!$A$157,tax_fuel_labels,0),MATCH(S$1,'Tax_Share of Price'!$B$1:$AI$1,0)))</f>
        <v>0</v>
      </c>
      <c r="T8" s="35">
        <f>'Total Fuel Prices'!T165*(1-INDEX(Tax_share,MATCH('Total Fuel Prices'!$A$157,tax_fuel_labels,0),MATCH(T$1,'Tax_Share of Price'!$B$1:$AI$1,0)))</f>
        <v>0</v>
      </c>
      <c r="U8" s="35">
        <f>'Total Fuel Prices'!U165*(1-INDEX(Tax_share,MATCH('Total Fuel Prices'!$A$157,tax_fuel_labels,0),MATCH(U$1,'Tax_Share of Price'!$B$1:$AI$1,0)))</f>
        <v>0</v>
      </c>
      <c r="V8" s="35">
        <f>'Total Fuel Prices'!V165*(1-INDEX(Tax_share,MATCH('Total Fuel Prices'!$A$157,tax_fuel_labels,0),MATCH(V$1,'Tax_Share of Price'!$B$1:$AI$1,0)))</f>
        <v>0</v>
      </c>
      <c r="W8" s="35">
        <f>'Total Fuel Prices'!W165*(1-INDEX(Tax_share,MATCH('Total Fuel Prices'!$A$157,tax_fuel_labels,0),MATCH(W$1,'Tax_Share of Price'!$B$1:$AI$1,0)))</f>
        <v>0</v>
      </c>
      <c r="X8" s="35">
        <f>'Total Fuel Prices'!X165*(1-INDEX(Tax_share,MATCH('Total Fuel Prices'!$A$157,tax_fuel_labels,0),MATCH(X$1,'Tax_Share of Price'!$B$1:$AI$1,0)))</f>
        <v>0</v>
      </c>
      <c r="Y8" s="35">
        <f>'Total Fuel Prices'!Y165*(1-INDEX(Tax_share,MATCH('Total Fuel Prices'!$A$157,tax_fuel_labels,0),MATCH(Y$1,'Tax_Share of Price'!$B$1:$AI$1,0)))</f>
        <v>0</v>
      </c>
      <c r="Z8" s="35">
        <f>'Total Fuel Prices'!Z165*(1-INDEX(Tax_share,MATCH('Total Fuel Prices'!$A$157,tax_fuel_labels,0),MATCH(Z$1,'Tax_Share of Price'!$B$1:$AI$1,0)))</f>
        <v>0</v>
      </c>
      <c r="AA8" s="35">
        <f>'Total Fuel Prices'!AA165*(1-INDEX(Tax_share,MATCH('Total Fuel Prices'!$A$157,tax_fuel_labels,0),MATCH(AA$1,'Tax_Share of Price'!$B$1:$AI$1,0)))</f>
        <v>0</v>
      </c>
      <c r="AB8" s="35">
        <f>'Total Fuel Prices'!AB165*(1-INDEX(Tax_share,MATCH('Total Fuel Prices'!$A$157,tax_fuel_labels,0),MATCH(AB$1,'Tax_Share of Price'!$B$1:$AI$1,0)))</f>
        <v>0</v>
      </c>
      <c r="AC8" s="35">
        <f>'Total Fuel Prices'!AC165*(1-INDEX(Tax_share,MATCH('Total Fuel Prices'!$A$157,tax_fuel_labels,0),MATCH(AC$1,'Tax_Share of Price'!$B$1:$AI$1,0)))</f>
        <v>0</v>
      </c>
      <c r="AD8" s="35">
        <f>'Total Fuel Prices'!AD165*(1-INDEX(Tax_share,MATCH('Total Fuel Prices'!$A$157,tax_fuel_labels,0),MATCH(AD$1,'Tax_Share of Price'!$B$1:$AI$1,0)))</f>
        <v>0</v>
      </c>
      <c r="AE8" s="35">
        <f>'Total Fuel Prices'!AE165*(1-INDEX(Tax_share,MATCH('Total Fuel Prices'!$A$157,tax_fuel_labels,0),MATCH(AE$1,'Tax_Share of Price'!$B$1:$AI$1,0)))</f>
        <v>0</v>
      </c>
      <c r="AF8" s="35">
        <f>'Total Fuel Prices'!AF165*(1-INDEX(Tax_share,MATCH('Total Fuel Prices'!$A$157,tax_fuel_labels,0),MATCH(AF$1,'Tax_Share of Price'!$B$1:$AI$1,0)))</f>
        <v>0</v>
      </c>
      <c r="AG8" s="35">
        <f>'Total Fuel Prices'!AG165*(1-INDEX(Tax_share,MATCH('Total Fuel Prices'!$A$157,tax_fuel_labels,0),MATCH(AG$1,'Tax_Share of Price'!$B$1:$AI$1,0)))</f>
        <v>0</v>
      </c>
      <c r="AH8" s="35">
        <f>'Total Fuel Prices'!AH165*(1-INDEX(Tax_share,MATCH('Total Fuel Prices'!$A$157,tax_fuel_labels,0),MATCH(AH$1,'Tax_Share of Price'!$B$1:$AI$1,0)))</f>
        <v>0</v>
      </c>
      <c r="AI8" s="35">
        <f>'Total Fuel Prices'!AI165*(1-INDEX(Tax_share,MATCH('Total Fuel Prices'!$A$157,tax_fuel_labels,0),MATCH(AI$1,'Tax_Share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Prices'!B166*(1-INDEX(Tax_share,MATCH('Total Fuel Prices'!$A$157,tax_fuel_labels,0),MATCH(B$1,'Tax_Share of Price'!$B$1:$AI$1,0)))</f>
        <v>0</v>
      </c>
      <c r="C9" s="35">
        <f>'Total Fuel Prices'!C166*(1-INDEX(Tax_share,MATCH('Total Fuel Prices'!$A$157,tax_fuel_labels,0),MATCH(C$1,'Tax_Share of Price'!$B$1:$AI$1,0)))</f>
        <v>0</v>
      </c>
      <c r="D9" s="35">
        <f>'Total Fuel Prices'!D166*(1-INDEX(Tax_share,MATCH('Total Fuel Prices'!$A$157,tax_fuel_labels,0),MATCH(D$1,'Tax_Share of Price'!$B$1:$AI$1,0)))</f>
        <v>0</v>
      </c>
      <c r="E9" s="35">
        <f>'Total Fuel Prices'!E166*(1-INDEX(Tax_share,MATCH('Total Fuel Prices'!$A$157,tax_fuel_labels,0),MATCH(E$1,'Tax_Share of Price'!$B$1:$AI$1,0)))</f>
        <v>0</v>
      </c>
      <c r="F9" s="35">
        <f>'Total Fuel Prices'!F166*(1-INDEX(Tax_share,MATCH('Total Fuel Prices'!$A$157,tax_fuel_labels,0),MATCH(F$1,'Tax_Share of Price'!$B$1:$AI$1,0)))</f>
        <v>0</v>
      </c>
      <c r="G9" s="35">
        <f>'Total Fuel Prices'!G166*(1-INDEX(Tax_share,MATCH('Total Fuel Prices'!$A$157,tax_fuel_labels,0),MATCH(G$1,'Tax_Share of Price'!$B$1:$AI$1,0)))</f>
        <v>0</v>
      </c>
      <c r="H9" s="35">
        <f>'Total Fuel Prices'!H166*(1-INDEX(Tax_share,MATCH('Total Fuel Prices'!$A$157,tax_fuel_labels,0),MATCH(H$1,'Tax_Share of Price'!$B$1:$AI$1,0)))</f>
        <v>0</v>
      </c>
      <c r="I9" s="35">
        <f>'Total Fuel Prices'!I166*(1-INDEX(Tax_share,MATCH('Total Fuel Prices'!$A$157,tax_fuel_labels,0),MATCH(I$1,'Tax_Share of Price'!$B$1:$AI$1,0)))</f>
        <v>0</v>
      </c>
      <c r="J9" s="35">
        <f>'Total Fuel Prices'!J166*(1-INDEX(Tax_share,MATCH('Total Fuel Prices'!$A$157,tax_fuel_labels,0),MATCH(J$1,'Tax_Share of Price'!$B$1:$AI$1,0)))</f>
        <v>0</v>
      </c>
      <c r="K9" s="35">
        <f>'Total Fuel Prices'!K166*(1-INDEX(Tax_share,MATCH('Total Fuel Prices'!$A$157,tax_fuel_labels,0),MATCH(K$1,'Tax_Share of Price'!$B$1:$AI$1,0)))</f>
        <v>0</v>
      </c>
      <c r="L9" s="35">
        <f>'Total Fuel Prices'!L166*(1-INDEX(Tax_share,MATCH('Total Fuel Prices'!$A$157,tax_fuel_labels,0),MATCH(L$1,'Tax_Share of Price'!$B$1:$AI$1,0)))</f>
        <v>0</v>
      </c>
      <c r="M9" s="35">
        <f>'Total Fuel Prices'!M166*(1-INDEX(Tax_share,MATCH('Total Fuel Prices'!$A$157,tax_fuel_labels,0),MATCH(M$1,'Tax_Share of Price'!$B$1:$AI$1,0)))</f>
        <v>0</v>
      </c>
      <c r="N9" s="35">
        <f>'Total Fuel Prices'!N166*(1-INDEX(Tax_share,MATCH('Total Fuel Prices'!$A$157,tax_fuel_labels,0),MATCH(N$1,'Tax_Share of Price'!$B$1:$AI$1,0)))</f>
        <v>0</v>
      </c>
      <c r="O9" s="35">
        <f>'Total Fuel Prices'!O166*(1-INDEX(Tax_share,MATCH('Total Fuel Prices'!$A$157,tax_fuel_labels,0),MATCH(O$1,'Tax_Share of Price'!$B$1:$AI$1,0)))</f>
        <v>0</v>
      </c>
      <c r="P9" s="35">
        <f>'Total Fuel Prices'!P166*(1-INDEX(Tax_share,MATCH('Total Fuel Prices'!$A$157,tax_fuel_labels,0),MATCH(P$1,'Tax_Share of Price'!$B$1:$AI$1,0)))</f>
        <v>0</v>
      </c>
      <c r="Q9" s="35">
        <f>'Total Fuel Prices'!Q166*(1-INDEX(Tax_share,MATCH('Total Fuel Prices'!$A$157,tax_fuel_labels,0),MATCH(Q$1,'Tax_Share of Price'!$B$1:$AI$1,0)))</f>
        <v>0</v>
      </c>
      <c r="R9" s="35">
        <f>'Total Fuel Prices'!R166*(1-INDEX(Tax_share,MATCH('Total Fuel Prices'!$A$157,tax_fuel_labels,0),MATCH(R$1,'Tax_Share of Price'!$B$1:$AI$1,0)))</f>
        <v>0</v>
      </c>
      <c r="S9" s="35">
        <f>'Total Fuel Prices'!S166*(1-INDEX(Tax_share,MATCH('Total Fuel Prices'!$A$157,tax_fuel_labels,0),MATCH(S$1,'Tax_Share of Price'!$B$1:$AI$1,0)))</f>
        <v>0</v>
      </c>
      <c r="T9" s="35">
        <f>'Total Fuel Prices'!T166*(1-INDEX(Tax_share,MATCH('Total Fuel Prices'!$A$157,tax_fuel_labels,0),MATCH(T$1,'Tax_Share of Price'!$B$1:$AI$1,0)))</f>
        <v>0</v>
      </c>
      <c r="U9" s="35">
        <f>'Total Fuel Prices'!U166*(1-INDEX(Tax_share,MATCH('Total Fuel Prices'!$A$157,tax_fuel_labels,0),MATCH(U$1,'Tax_Share of Price'!$B$1:$AI$1,0)))</f>
        <v>0</v>
      </c>
      <c r="V9" s="35">
        <f>'Total Fuel Prices'!V166*(1-INDEX(Tax_share,MATCH('Total Fuel Prices'!$A$157,tax_fuel_labels,0),MATCH(V$1,'Tax_Share of Price'!$B$1:$AI$1,0)))</f>
        <v>0</v>
      </c>
      <c r="W9" s="35">
        <f>'Total Fuel Prices'!W166*(1-INDEX(Tax_share,MATCH('Total Fuel Prices'!$A$157,tax_fuel_labels,0),MATCH(W$1,'Tax_Share of Price'!$B$1:$AI$1,0)))</f>
        <v>0</v>
      </c>
      <c r="X9" s="35">
        <f>'Total Fuel Prices'!X166*(1-INDEX(Tax_share,MATCH('Total Fuel Prices'!$A$157,tax_fuel_labels,0),MATCH(X$1,'Tax_Share of Price'!$B$1:$AI$1,0)))</f>
        <v>0</v>
      </c>
      <c r="Y9" s="35">
        <f>'Total Fuel Prices'!Y166*(1-INDEX(Tax_share,MATCH('Total Fuel Prices'!$A$157,tax_fuel_labels,0),MATCH(Y$1,'Tax_Share of Price'!$B$1:$AI$1,0)))</f>
        <v>0</v>
      </c>
      <c r="Z9" s="35">
        <f>'Total Fuel Prices'!Z166*(1-INDEX(Tax_share,MATCH('Total Fuel Prices'!$A$157,tax_fuel_labels,0),MATCH(Z$1,'Tax_Share of Price'!$B$1:$AI$1,0)))</f>
        <v>0</v>
      </c>
      <c r="AA9" s="35">
        <f>'Total Fuel Prices'!AA166*(1-INDEX(Tax_share,MATCH('Total Fuel Prices'!$A$157,tax_fuel_labels,0),MATCH(AA$1,'Tax_Share of Price'!$B$1:$AI$1,0)))</f>
        <v>0</v>
      </c>
      <c r="AB9" s="35">
        <f>'Total Fuel Prices'!AB166*(1-INDEX(Tax_share,MATCH('Total Fuel Prices'!$A$157,tax_fuel_labels,0),MATCH(AB$1,'Tax_Share of Price'!$B$1:$AI$1,0)))</f>
        <v>0</v>
      </c>
      <c r="AC9" s="35">
        <f>'Total Fuel Prices'!AC166*(1-INDEX(Tax_share,MATCH('Total Fuel Prices'!$A$157,tax_fuel_labels,0),MATCH(AC$1,'Tax_Share of Price'!$B$1:$AI$1,0)))</f>
        <v>0</v>
      </c>
      <c r="AD9" s="35">
        <f>'Total Fuel Prices'!AD166*(1-INDEX(Tax_share,MATCH('Total Fuel Prices'!$A$157,tax_fuel_labels,0),MATCH(AD$1,'Tax_Share of Price'!$B$1:$AI$1,0)))</f>
        <v>0</v>
      </c>
      <c r="AE9" s="35">
        <f>'Total Fuel Prices'!AE166*(1-INDEX(Tax_share,MATCH('Total Fuel Prices'!$A$157,tax_fuel_labels,0),MATCH(AE$1,'Tax_Share of Price'!$B$1:$AI$1,0)))</f>
        <v>0</v>
      </c>
      <c r="AF9" s="35">
        <f>'Total Fuel Prices'!AF166*(1-INDEX(Tax_share,MATCH('Total Fuel Prices'!$A$157,tax_fuel_labels,0),MATCH(AF$1,'Tax_Share of Price'!$B$1:$AI$1,0)))</f>
        <v>0</v>
      </c>
      <c r="AG9" s="35">
        <f>'Total Fuel Prices'!AG166*(1-INDEX(Tax_share,MATCH('Total Fuel Prices'!$A$157,tax_fuel_labels,0),MATCH(AG$1,'Tax_Share of Price'!$B$1:$AI$1,0)))</f>
        <v>0</v>
      </c>
      <c r="AH9" s="35">
        <f>'Total Fuel Prices'!AH166*(1-INDEX(Tax_share,MATCH('Total Fuel Prices'!$A$157,tax_fuel_labels,0),MATCH(AH$1,'Tax_Share of Price'!$B$1:$AI$1,0)))</f>
        <v>0</v>
      </c>
      <c r="AI9" s="35">
        <f>'Total Fuel Prices'!AI166*(1-INDEX(Tax_share,MATCH('Total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4.73046875" style="11" customWidth="1"/>
    <col min="3" max="3" width="15.1328125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Prices'!B169*(1-INDEX(Tax_share,MATCH('Total Fuel Prices'!$A$167,tax_fuel_labels,0),MATCH(B$1,'Tax_Share of Price'!$B$1:$AI$1,0)))</f>
        <v>0</v>
      </c>
      <c r="C2" s="35">
        <f>'Total Fuel Prices'!C169*(1-INDEX(Tax_share,MATCH('Total Fuel Prices'!$A$167,tax_fuel_labels,0),MATCH(C$1,'Tax_Share of Price'!$B$1:$AI$1,0)))</f>
        <v>0</v>
      </c>
      <c r="D2" s="35">
        <f>'Total Fuel Prices'!D169*(1-INDEX(Tax_share,MATCH('Total Fuel Prices'!$A$167,tax_fuel_labels,0),MATCH(D$1,'Tax_Share of Price'!$B$1:$AI$1,0)))</f>
        <v>0</v>
      </c>
      <c r="E2" s="35">
        <f>'Total Fuel Prices'!E169*(1-INDEX(Tax_share,MATCH('Total Fuel Prices'!$A$167,tax_fuel_labels,0),MATCH(E$1,'Tax_Share of Price'!$B$1:$AI$1,0)))</f>
        <v>0</v>
      </c>
      <c r="F2" s="35">
        <f>'Total Fuel Prices'!F169*(1-INDEX(Tax_share,MATCH('Total Fuel Prices'!$A$167,tax_fuel_labels,0),MATCH(F$1,'Tax_Share of Price'!$B$1:$AI$1,0)))</f>
        <v>0</v>
      </c>
      <c r="G2" s="35">
        <f>'Total Fuel Prices'!G169*(1-INDEX(Tax_share,MATCH('Total Fuel Prices'!$A$167,tax_fuel_labels,0),MATCH(G$1,'Tax_Share of Price'!$B$1:$AI$1,0)))</f>
        <v>0</v>
      </c>
      <c r="H2" s="35">
        <f>'Total Fuel Prices'!H169*(1-INDEX(Tax_share,MATCH('Total Fuel Prices'!$A$167,tax_fuel_labels,0),MATCH(H$1,'Tax_Share of Price'!$B$1:$AI$1,0)))</f>
        <v>0</v>
      </c>
      <c r="I2" s="35">
        <f>'Total Fuel Prices'!I169*(1-INDEX(Tax_share,MATCH('Total Fuel Prices'!$A$167,tax_fuel_labels,0),MATCH(I$1,'Tax_Share of Price'!$B$1:$AI$1,0)))</f>
        <v>0</v>
      </c>
      <c r="J2" s="35">
        <f>'Total Fuel Prices'!J169*(1-INDEX(Tax_share,MATCH('Total Fuel Prices'!$A$167,tax_fuel_labels,0),MATCH(J$1,'Tax_Share of Price'!$B$1:$AI$1,0)))</f>
        <v>0</v>
      </c>
      <c r="K2" s="35">
        <f>'Total Fuel Prices'!K169*(1-INDEX(Tax_share,MATCH('Total Fuel Prices'!$A$167,tax_fuel_labels,0),MATCH(K$1,'Tax_Share of Price'!$B$1:$AI$1,0)))</f>
        <v>0</v>
      </c>
      <c r="L2" s="35">
        <f>'Total Fuel Prices'!L169*(1-INDEX(Tax_share,MATCH('Total Fuel Prices'!$A$167,tax_fuel_labels,0),MATCH(L$1,'Tax_Share of Price'!$B$1:$AI$1,0)))</f>
        <v>0</v>
      </c>
      <c r="M2" s="35">
        <f>'Total Fuel Prices'!M169*(1-INDEX(Tax_share,MATCH('Total Fuel Prices'!$A$167,tax_fuel_labels,0),MATCH(M$1,'Tax_Share of Price'!$B$1:$AI$1,0)))</f>
        <v>0</v>
      </c>
      <c r="N2" s="35">
        <f>'Total Fuel Prices'!N169*(1-INDEX(Tax_share,MATCH('Total Fuel Prices'!$A$167,tax_fuel_labels,0),MATCH(N$1,'Tax_Share of Price'!$B$1:$AI$1,0)))</f>
        <v>0</v>
      </c>
      <c r="O2" s="35">
        <f>'Total Fuel Prices'!O169*(1-INDEX(Tax_share,MATCH('Total Fuel Prices'!$A$167,tax_fuel_labels,0),MATCH(O$1,'Tax_Share of Price'!$B$1:$AI$1,0)))</f>
        <v>0</v>
      </c>
      <c r="P2" s="35">
        <f>'Total Fuel Prices'!P169*(1-INDEX(Tax_share,MATCH('Total Fuel Prices'!$A$167,tax_fuel_labels,0),MATCH(P$1,'Tax_Share of Price'!$B$1:$AI$1,0)))</f>
        <v>0</v>
      </c>
      <c r="Q2" s="35">
        <f>'Total Fuel Prices'!Q169*(1-INDEX(Tax_share,MATCH('Total Fuel Prices'!$A$167,tax_fuel_labels,0),MATCH(Q$1,'Tax_Share of Price'!$B$1:$AI$1,0)))</f>
        <v>0</v>
      </c>
      <c r="R2" s="35">
        <f>'Total Fuel Prices'!R169*(1-INDEX(Tax_share,MATCH('Total Fuel Prices'!$A$167,tax_fuel_labels,0),MATCH(R$1,'Tax_Share of Price'!$B$1:$AI$1,0)))</f>
        <v>0</v>
      </c>
      <c r="S2" s="35">
        <f>'Total Fuel Prices'!S169*(1-INDEX(Tax_share,MATCH('Total Fuel Prices'!$A$167,tax_fuel_labels,0),MATCH(S$1,'Tax_Share of Price'!$B$1:$AI$1,0)))</f>
        <v>0</v>
      </c>
      <c r="T2" s="35">
        <f>'Total Fuel Prices'!T169*(1-INDEX(Tax_share,MATCH('Total Fuel Prices'!$A$167,tax_fuel_labels,0),MATCH(T$1,'Tax_Share of Price'!$B$1:$AI$1,0)))</f>
        <v>0</v>
      </c>
      <c r="U2" s="35">
        <f>'Total Fuel Prices'!U169*(1-INDEX(Tax_share,MATCH('Total Fuel Prices'!$A$167,tax_fuel_labels,0),MATCH(U$1,'Tax_Share of Price'!$B$1:$AI$1,0)))</f>
        <v>0</v>
      </c>
      <c r="V2" s="35">
        <f>'Total Fuel Prices'!V169*(1-INDEX(Tax_share,MATCH('Total Fuel Prices'!$A$167,tax_fuel_labels,0),MATCH(V$1,'Tax_Share of Price'!$B$1:$AI$1,0)))</f>
        <v>0</v>
      </c>
      <c r="W2" s="35">
        <f>'Total Fuel Prices'!W169*(1-INDEX(Tax_share,MATCH('Total Fuel Prices'!$A$167,tax_fuel_labels,0),MATCH(W$1,'Tax_Share of Price'!$B$1:$AI$1,0)))</f>
        <v>0</v>
      </c>
      <c r="X2" s="35">
        <f>'Total Fuel Prices'!X169*(1-INDEX(Tax_share,MATCH('Total Fuel Prices'!$A$167,tax_fuel_labels,0),MATCH(X$1,'Tax_Share of Price'!$B$1:$AI$1,0)))</f>
        <v>0</v>
      </c>
      <c r="Y2" s="35">
        <f>'Total Fuel Prices'!Y169*(1-INDEX(Tax_share,MATCH('Total Fuel Prices'!$A$167,tax_fuel_labels,0),MATCH(Y$1,'Tax_Share of Price'!$B$1:$AI$1,0)))</f>
        <v>0</v>
      </c>
      <c r="Z2" s="35">
        <f>'Total Fuel Prices'!Z169*(1-INDEX(Tax_share,MATCH('Total Fuel Prices'!$A$167,tax_fuel_labels,0),MATCH(Z$1,'Tax_Share of Price'!$B$1:$AI$1,0)))</f>
        <v>0</v>
      </c>
      <c r="AA2" s="35">
        <f>'Total Fuel Prices'!AA169*(1-INDEX(Tax_share,MATCH('Total Fuel Prices'!$A$167,tax_fuel_labels,0),MATCH(AA$1,'Tax_Share of Price'!$B$1:$AI$1,0)))</f>
        <v>0</v>
      </c>
      <c r="AB2" s="35">
        <f>'Total Fuel Prices'!AB169*(1-INDEX(Tax_share,MATCH('Total Fuel Prices'!$A$167,tax_fuel_labels,0),MATCH(AB$1,'Tax_Share of Price'!$B$1:$AI$1,0)))</f>
        <v>0</v>
      </c>
      <c r="AC2" s="35">
        <f>'Total Fuel Prices'!AC169*(1-INDEX(Tax_share,MATCH('Total Fuel Prices'!$A$167,tax_fuel_labels,0),MATCH(AC$1,'Tax_Share of Price'!$B$1:$AI$1,0)))</f>
        <v>0</v>
      </c>
      <c r="AD2" s="35">
        <f>'Total Fuel Prices'!AD169*(1-INDEX(Tax_share,MATCH('Total Fuel Prices'!$A$167,tax_fuel_labels,0),MATCH(AD$1,'Tax_Share of Price'!$B$1:$AI$1,0)))</f>
        <v>0</v>
      </c>
      <c r="AE2" s="35">
        <f>'Total Fuel Prices'!AE169*(1-INDEX(Tax_share,MATCH('Total Fuel Prices'!$A$167,tax_fuel_labels,0),MATCH(AE$1,'Tax_Share of Price'!$B$1:$AI$1,0)))</f>
        <v>0</v>
      </c>
      <c r="AF2" s="35">
        <f>'Total Fuel Prices'!AF169*(1-INDEX(Tax_share,MATCH('Total Fuel Prices'!$A$167,tax_fuel_labels,0),MATCH(AF$1,'Tax_Share of Price'!$B$1:$AI$1,0)))</f>
        <v>0</v>
      </c>
      <c r="AG2" s="35">
        <f>'Total Fuel Prices'!AG169*(1-INDEX(Tax_share,MATCH('Total Fuel Prices'!$A$167,tax_fuel_labels,0),MATCH(AG$1,'Tax_Share of Price'!$B$1:$AI$1,0)))</f>
        <v>0</v>
      </c>
      <c r="AH2" s="35">
        <f>'Total Fuel Prices'!AH169*(1-INDEX(Tax_share,MATCH('Total Fuel Prices'!$A$167,tax_fuel_labels,0),MATCH(AH$1,'Tax_Share of Price'!$B$1:$AI$1,0)))</f>
        <v>0</v>
      </c>
      <c r="AI2" s="35">
        <f>'Total Fuel Prices'!AI169*(1-INDEX(Tax_share,MATCH('Total Fuel Prices'!$A$167,tax_fuel_labels,0),MATCH(AI$1,'Tax_Share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Prices'!B170*(1-INDEX(Tax_share,MATCH('Total Fuel Prices'!$A$167,tax_fuel_labels,0),MATCH(B$1,'Tax_Share of Price'!$B$1:$AI$1,0)))</f>
        <v>8.4549602876286958E-6</v>
      </c>
      <c r="C3" s="35">
        <f>'Total Fuel Prices'!C170*(1-INDEX(Tax_share,MATCH('Total Fuel Prices'!$A$167,tax_fuel_labels,0),MATCH(C$1,'Tax_Share of Price'!$B$1:$AI$1,0)))</f>
        <v>8.4549602876286958E-6</v>
      </c>
      <c r="D3" s="35">
        <f>'Total Fuel Prices'!D170*(1-INDEX(Tax_share,MATCH('Total Fuel Prices'!$A$167,tax_fuel_labels,0),MATCH(D$1,'Tax_Share of Price'!$B$1:$AI$1,0)))</f>
        <v>9.8592979377501292E-6</v>
      </c>
      <c r="E3" s="35">
        <f>'Total Fuel Prices'!E170*(1-INDEX(Tax_share,MATCH('Total Fuel Prices'!$A$167,tax_fuel_labels,0),MATCH(E$1,'Tax_Share of Price'!$B$1:$AI$1,0)))</f>
        <v>8.4549602876286958E-6</v>
      </c>
      <c r="F3" s="35">
        <f>'Total Fuel Prices'!F170*(1-INDEX(Tax_share,MATCH('Total Fuel Prices'!$A$167,tax_fuel_labels,0),MATCH(F$1,'Tax_Share of Price'!$B$1:$AI$1,0)))</f>
        <v>1.0186160808615659E-5</v>
      </c>
      <c r="G3" s="35">
        <f>'Total Fuel Prices'!G170*(1-INDEX(Tax_share,MATCH('Total Fuel Prices'!$A$167,tax_fuel_labels,0),MATCH(G$1,'Tax_Share of Price'!$B$1:$AI$1,0)))</f>
        <v>1.0538148780268719E-5</v>
      </c>
      <c r="H3" s="35">
        <f>'Total Fuel Prices'!H170*(1-INDEX(Tax_share,MATCH('Total Fuel Prices'!$A$167,tax_fuel_labels,0),MATCH(H$1,'Tax_Share of Price'!$B$1:$AI$1,0)))</f>
        <v>1.0709498744023488E-5</v>
      </c>
      <c r="I3" s="35">
        <f>'Total Fuel Prices'!I170*(1-INDEX(Tax_share,MATCH('Total Fuel Prices'!$A$167,tax_fuel_labels,0),MATCH(I$1,'Tax_Share of Price'!$B$1:$AI$1,0)))</f>
        <v>1.1155622561088708E-5</v>
      </c>
      <c r="J3" s="35">
        <f>'Total Fuel Prices'!J170*(1-INDEX(Tax_share,MATCH('Total Fuel Prices'!$A$167,tax_fuel_labels,0),MATCH(J$1,'Tax_Share of Price'!$B$1:$AI$1,0)))</f>
        <v>1.1427195377418733E-5</v>
      </c>
      <c r="K3" s="35">
        <f>'Total Fuel Prices'!K170*(1-INDEX(Tax_share,MATCH('Total Fuel Prices'!$A$167,tax_fuel_labels,0),MATCH(K$1,'Tax_Share of Price'!$B$1:$AI$1,0)))</f>
        <v>1.1449115446442846E-5</v>
      </c>
      <c r="L3" s="35">
        <f>'Total Fuel Prices'!L170*(1-INDEX(Tax_share,MATCH('Total Fuel Prices'!$A$167,tax_fuel_labels,0),MATCH(L$1,'Tax_Share of Price'!$B$1:$AI$1,0)))</f>
        <v>1.1865814213044772E-5</v>
      </c>
      <c r="M3" s="35">
        <f>'Total Fuel Prices'!M170*(1-INDEX(Tax_share,MATCH('Total Fuel Prices'!$A$167,tax_fuel_labels,0),MATCH(M$1,'Tax_Share of Price'!$B$1:$AI$1,0)))</f>
        <v>1.177508591752512E-5</v>
      </c>
      <c r="N3" s="35">
        <f>'Total Fuel Prices'!N170*(1-INDEX(Tax_share,MATCH('Total Fuel Prices'!$A$167,tax_fuel_labels,0),MATCH(N$1,'Tax_Share of Price'!$B$1:$AI$1,0)))</f>
        <v>1.2039484624659465E-5</v>
      </c>
      <c r="O3" s="35">
        <f>'Total Fuel Prices'!O170*(1-INDEX(Tax_share,MATCH('Total Fuel Prices'!$A$167,tax_fuel_labels,0),MATCH(O$1,'Tax_Share of Price'!$B$1:$AI$1,0)))</f>
        <v>1.2228898649733387E-5</v>
      </c>
      <c r="P3" s="35">
        <f>'Total Fuel Prices'!P170*(1-INDEX(Tax_share,MATCH('Total Fuel Prices'!$A$167,tax_fuel_labels,0),MATCH(P$1,'Tax_Share of Price'!$B$1:$AI$1,0)))</f>
        <v>1.2515787290370022E-5</v>
      </c>
      <c r="Q3" s="35">
        <f>'Total Fuel Prices'!Q170*(1-INDEX(Tax_share,MATCH('Total Fuel Prices'!$A$167,tax_fuel_labels,0),MATCH(Q$1,'Tax_Share of Price'!$B$1:$AI$1,0)))</f>
        <v>1.2581765126272343E-5</v>
      </c>
      <c r="R3" s="35">
        <f>'Total Fuel Prices'!R170*(1-INDEX(Tax_share,MATCH('Total Fuel Prices'!$A$167,tax_fuel_labels,0),MATCH(R$1,'Tax_Share of Price'!$B$1:$AI$1,0)))</f>
        <v>1.3267814567743222E-5</v>
      </c>
      <c r="S3" s="35">
        <f>'Total Fuel Prices'!S170*(1-INDEX(Tax_share,MATCH('Total Fuel Prices'!$A$167,tax_fuel_labels,0),MATCH(S$1,'Tax_Share of Price'!$B$1:$AI$1,0)))</f>
        <v>1.317660776669557E-5</v>
      </c>
      <c r="T3" s="35">
        <f>'Total Fuel Prices'!T170*(1-INDEX(Tax_share,MATCH('Total Fuel Prices'!$A$167,tax_fuel_labels,0),MATCH(T$1,'Tax_Share of Price'!$B$1:$AI$1,0)))</f>
        <v>1.3404046220525668E-5</v>
      </c>
      <c r="U3" s="35">
        <f>'Total Fuel Prices'!U170*(1-INDEX(Tax_share,MATCH('Total Fuel Prices'!$A$167,tax_fuel_labels,0),MATCH(U$1,'Tax_Share of Price'!$B$1:$AI$1,0)))</f>
        <v>1.3937297296772221E-5</v>
      </c>
      <c r="V3" s="35">
        <f>'Total Fuel Prices'!V170*(1-INDEX(Tax_share,MATCH('Total Fuel Prices'!$A$167,tax_fuel_labels,0),MATCH(V$1,'Tax_Share of Price'!$B$1:$AI$1,0)))</f>
        <v>1.4107487731341895E-5</v>
      </c>
      <c r="W3" s="35">
        <f>'Total Fuel Prices'!W170*(1-INDEX(Tax_share,MATCH('Total Fuel Prices'!$A$167,tax_fuel_labels,0),MATCH(W$1,'Tax_Share of Price'!$B$1:$AI$1,0)))</f>
        <v>1.4352881518919269E-5</v>
      </c>
      <c r="X3" s="35">
        <f>'Total Fuel Prices'!X170*(1-INDEX(Tax_share,MATCH('Total Fuel Prices'!$A$167,tax_fuel_labels,0),MATCH(X$1,'Tax_Share of Price'!$B$1:$AI$1,0)))</f>
        <v>1.4602714552518492E-5</v>
      </c>
      <c r="Y3" s="35">
        <f>'Total Fuel Prices'!Y170*(1-INDEX(Tax_share,MATCH('Total Fuel Prices'!$A$167,tax_fuel_labels,0),MATCH(Y$1,'Tax_Share of Price'!$B$1:$AI$1,0)))</f>
        <v>1.5001253904068092E-5</v>
      </c>
      <c r="Z3" s="35">
        <f>'Total Fuel Prices'!Z170*(1-INDEX(Tax_share,MATCH('Total Fuel Prices'!$A$167,tax_fuel_labels,0),MATCH(Z$1,'Tax_Share of Price'!$B$1:$AI$1,0)))</f>
        <v>1.5167529972363875E-5</v>
      </c>
      <c r="AA3" s="35">
        <f>'Total Fuel Prices'!AA170*(1-INDEX(Tax_share,MATCH('Total Fuel Prices'!$A$167,tax_fuel_labels,0),MATCH(AA$1,'Tax_Share of Price'!$B$1:$AI$1,0)))</f>
        <v>1.557797551409297E-5</v>
      </c>
      <c r="AB3" s="35">
        <f>'Total Fuel Prices'!AB170*(1-INDEX(Tax_share,MATCH('Total Fuel Prices'!$A$167,tax_fuel_labels,0),MATCH(AB$1,'Tax_Share of Price'!$B$1:$AI$1,0)))</f>
        <v>1.5727392208671126E-5</v>
      </c>
      <c r="AC3" s="35">
        <f>'Total Fuel Prices'!AC170*(1-INDEX(Tax_share,MATCH('Total Fuel Prices'!$A$167,tax_fuel_labels,0),MATCH(AC$1,'Tax_Share of Price'!$B$1:$AI$1,0)))</f>
        <v>1.5932942204368616E-5</v>
      </c>
      <c r="AD3" s="35">
        <f>'Total Fuel Prices'!AD170*(1-INDEX(Tax_share,MATCH('Total Fuel Prices'!$A$167,tax_fuel_labels,0),MATCH(AD$1,'Tax_Share of Price'!$B$1:$AI$1,0)))</f>
        <v>1.6299644177586172E-5</v>
      </c>
      <c r="AE3" s="35">
        <f>'Total Fuel Prices'!AE170*(1-INDEX(Tax_share,MATCH('Total Fuel Prices'!$A$167,tax_fuel_labels,0),MATCH(AE$1,'Tax_Share of Price'!$B$1:$AI$1,0)))</f>
        <v>1.6461873357024443E-5</v>
      </c>
      <c r="AF3" s="35">
        <f>'Total Fuel Prices'!AF170*(1-INDEX(Tax_share,MATCH('Total Fuel Prices'!$A$167,tax_fuel_labels,0),MATCH(AF$1,'Tax_Share of Price'!$B$1:$AI$1,0)))</f>
        <v>1.6816959369731213E-5</v>
      </c>
      <c r="AG3" s="35">
        <f>'Total Fuel Prices'!AG170*(1-INDEX(Tax_share,MATCH('Total Fuel Prices'!$A$167,tax_fuel_labels,0),MATCH(AG$1,'Tax_Share of Price'!$B$1:$AI$1,0)))</f>
        <v>1.7037992102189904E-5</v>
      </c>
      <c r="AH3" s="35">
        <f>'Total Fuel Prices'!AH170*(1-INDEX(Tax_share,MATCH('Total Fuel Prices'!$A$167,tax_fuel_labels,0),MATCH(AH$1,'Tax_Share of Price'!$B$1:$AI$1,0)))</f>
        <v>1.7268189561578011E-5</v>
      </c>
      <c r="AI3" s="35">
        <f>'Total Fuel Prices'!AI170*(1-INDEX(Tax_share,MATCH('Total Fuel Prices'!$A$167,tax_fuel_labels,0),MATCH(AI$1,'Tax_Share of Price'!$B$1:$AI$1,0)))</f>
        <v>1.7449253969139185E-5</v>
      </c>
    </row>
    <row r="4" spans="1:35" x14ac:dyDescent="0.45">
      <c r="A4" s="12" t="s">
        <v>272</v>
      </c>
      <c r="B4" s="35">
        <f>'Total Fuel Prices'!B171*(1-INDEX(Tax_share,MATCH('Total Fuel Prices'!$A$167,tax_fuel_labels,0),MATCH(B$1,'Tax_Share of Price'!$B$1:$AI$1,0)))</f>
        <v>0</v>
      </c>
      <c r="C4" s="35">
        <f>'Total Fuel Prices'!C171*(1-INDEX(Tax_share,MATCH('Total Fuel Prices'!$A$167,tax_fuel_labels,0),MATCH(C$1,'Tax_Share of Price'!$B$1:$AI$1,0)))</f>
        <v>0</v>
      </c>
      <c r="D4" s="35">
        <f>'Total Fuel Prices'!D171*(1-INDEX(Tax_share,MATCH('Total Fuel Prices'!$A$167,tax_fuel_labels,0),MATCH(D$1,'Tax_Share of Price'!$B$1:$AI$1,0)))</f>
        <v>0</v>
      </c>
      <c r="E4" s="35">
        <f>'Total Fuel Prices'!E171*(1-INDEX(Tax_share,MATCH('Total Fuel Prices'!$A$167,tax_fuel_labels,0),MATCH(E$1,'Tax_Share of Price'!$B$1:$AI$1,0)))</f>
        <v>0</v>
      </c>
      <c r="F4" s="35">
        <f>'Total Fuel Prices'!F171*(1-INDEX(Tax_share,MATCH('Total Fuel Prices'!$A$167,tax_fuel_labels,0),MATCH(F$1,'Tax_Share of Price'!$B$1:$AI$1,0)))</f>
        <v>0</v>
      </c>
      <c r="G4" s="35">
        <f>'Total Fuel Prices'!G171*(1-INDEX(Tax_share,MATCH('Total Fuel Prices'!$A$167,tax_fuel_labels,0),MATCH(G$1,'Tax_Share of Price'!$B$1:$AI$1,0)))</f>
        <v>0</v>
      </c>
      <c r="H4" s="35">
        <f>'Total Fuel Prices'!H171*(1-INDEX(Tax_share,MATCH('Total Fuel Prices'!$A$167,tax_fuel_labels,0),MATCH(H$1,'Tax_Share of Price'!$B$1:$AI$1,0)))</f>
        <v>0</v>
      </c>
      <c r="I4" s="35">
        <f>'Total Fuel Prices'!I171*(1-INDEX(Tax_share,MATCH('Total Fuel Prices'!$A$167,tax_fuel_labels,0),MATCH(I$1,'Tax_Share of Price'!$B$1:$AI$1,0)))</f>
        <v>0</v>
      </c>
      <c r="J4" s="35">
        <f>'Total Fuel Prices'!J171*(1-INDEX(Tax_share,MATCH('Total Fuel Prices'!$A$167,tax_fuel_labels,0),MATCH(J$1,'Tax_Share of Price'!$B$1:$AI$1,0)))</f>
        <v>0</v>
      </c>
      <c r="K4" s="35">
        <f>'Total Fuel Prices'!K171*(1-INDEX(Tax_share,MATCH('Total Fuel Prices'!$A$167,tax_fuel_labels,0),MATCH(K$1,'Tax_Share of Price'!$B$1:$AI$1,0)))</f>
        <v>0</v>
      </c>
      <c r="L4" s="35">
        <f>'Total Fuel Prices'!L171*(1-INDEX(Tax_share,MATCH('Total Fuel Prices'!$A$167,tax_fuel_labels,0),MATCH(L$1,'Tax_Share of Price'!$B$1:$AI$1,0)))</f>
        <v>0</v>
      </c>
      <c r="M4" s="35">
        <f>'Total Fuel Prices'!M171*(1-INDEX(Tax_share,MATCH('Total Fuel Prices'!$A$167,tax_fuel_labels,0),MATCH(M$1,'Tax_Share of Price'!$B$1:$AI$1,0)))</f>
        <v>0</v>
      </c>
      <c r="N4" s="35">
        <f>'Total Fuel Prices'!N171*(1-INDEX(Tax_share,MATCH('Total Fuel Prices'!$A$167,tax_fuel_labels,0),MATCH(N$1,'Tax_Share of Price'!$B$1:$AI$1,0)))</f>
        <v>0</v>
      </c>
      <c r="O4" s="35">
        <f>'Total Fuel Prices'!O171*(1-INDEX(Tax_share,MATCH('Total Fuel Prices'!$A$167,tax_fuel_labels,0),MATCH(O$1,'Tax_Share of Price'!$B$1:$AI$1,0)))</f>
        <v>0</v>
      </c>
      <c r="P4" s="35">
        <f>'Total Fuel Prices'!P171*(1-INDEX(Tax_share,MATCH('Total Fuel Prices'!$A$167,tax_fuel_labels,0),MATCH(P$1,'Tax_Share of Price'!$B$1:$AI$1,0)))</f>
        <v>0</v>
      </c>
      <c r="Q4" s="35">
        <f>'Total Fuel Prices'!Q171*(1-INDEX(Tax_share,MATCH('Total Fuel Prices'!$A$167,tax_fuel_labels,0),MATCH(Q$1,'Tax_Share of Price'!$B$1:$AI$1,0)))</f>
        <v>0</v>
      </c>
      <c r="R4" s="35">
        <f>'Total Fuel Prices'!R171*(1-INDEX(Tax_share,MATCH('Total Fuel Prices'!$A$167,tax_fuel_labels,0),MATCH(R$1,'Tax_Share of Price'!$B$1:$AI$1,0)))</f>
        <v>0</v>
      </c>
      <c r="S4" s="35">
        <f>'Total Fuel Prices'!S171*(1-INDEX(Tax_share,MATCH('Total Fuel Prices'!$A$167,tax_fuel_labels,0),MATCH(S$1,'Tax_Share of Price'!$B$1:$AI$1,0)))</f>
        <v>0</v>
      </c>
      <c r="T4" s="35">
        <f>'Total Fuel Prices'!T171*(1-INDEX(Tax_share,MATCH('Total Fuel Prices'!$A$167,tax_fuel_labels,0),MATCH(T$1,'Tax_Share of Price'!$B$1:$AI$1,0)))</f>
        <v>0</v>
      </c>
      <c r="U4" s="35">
        <f>'Total Fuel Prices'!U171*(1-INDEX(Tax_share,MATCH('Total Fuel Prices'!$A$167,tax_fuel_labels,0),MATCH(U$1,'Tax_Share of Price'!$B$1:$AI$1,0)))</f>
        <v>0</v>
      </c>
      <c r="V4" s="35">
        <f>'Total Fuel Prices'!V171*(1-INDEX(Tax_share,MATCH('Total Fuel Prices'!$A$167,tax_fuel_labels,0),MATCH(V$1,'Tax_Share of Price'!$B$1:$AI$1,0)))</f>
        <v>0</v>
      </c>
      <c r="W4" s="35">
        <f>'Total Fuel Prices'!W171*(1-INDEX(Tax_share,MATCH('Total Fuel Prices'!$A$167,tax_fuel_labels,0),MATCH(W$1,'Tax_Share of Price'!$B$1:$AI$1,0)))</f>
        <v>0</v>
      </c>
      <c r="X4" s="35">
        <f>'Total Fuel Prices'!X171*(1-INDEX(Tax_share,MATCH('Total Fuel Prices'!$A$167,tax_fuel_labels,0),MATCH(X$1,'Tax_Share of Price'!$B$1:$AI$1,0)))</f>
        <v>0</v>
      </c>
      <c r="Y4" s="35">
        <f>'Total Fuel Prices'!Y171*(1-INDEX(Tax_share,MATCH('Total Fuel Prices'!$A$167,tax_fuel_labels,0),MATCH(Y$1,'Tax_Share of Price'!$B$1:$AI$1,0)))</f>
        <v>0</v>
      </c>
      <c r="Z4" s="35">
        <f>'Total Fuel Prices'!Z171*(1-INDEX(Tax_share,MATCH('Total Fuel Prices'!$A$167,tax_fuel_labels,0),MATCH(Z$1,'Tax_Share of Price'!$B$1:$AI$1,0)))</f>
        <v>0</v>
      </c>
      <c r="AA4" s="35">
        <f>'Total Fuel Prices'!AA171*(1-INDEX(Tax_share,MATCH('Total Fuel Prices'!$A$167,tax_fuel_labels,0),MATCH(AA$1,'Tax_Share of Price'!$B$1:$AI$1,0)))</f>
        <v>0</v>
      </c>
      <c r="AB4" s="35">
        <f>'Total Fuel Prices'!AB171*(1-INDEX(Tax_share,MATCH('Total Fuel Prices'!$A$167,tax_fuel_labels,0),MATCH(AB$1,'Tax_Share of Price'!$B$1:$AI$1,0)))</f>
        <v>0</v>
      </c>
      <c r="AC4" s="35">
        <f>'Total Fuel Prices'!AC171*(1-INDEX(Tax_share,MATCH('Total Fuel Prices'!$A$167,tax_fuel_labels,0),MATCH(AC$1,'Tax_Share of Price'!$B$1:$AI$1,0)))</f>
        <v>0</v>
      </c>
      <c r="AD4" s="35">
        <f>'Total Fuel Prices'!AD171*(1-INDEX(Tax_share,MATCH('Total Fuel Prices'!$A$167,tax_fuel_labels,0),MATCH(AD$1,'Tax_Share of Price'!$B$1:$AI$1,0)))</f>
        <v>0</v>
      </c>
      <c r="AE4" s="35">
        <f>'Total Fuel Prices'!AE171*(1-INDEX(Tax_share,MATCH('Total Fuel Prices'!$A$167,tax_fuel_labels,0),MATCH(AE$1,'Tax_Share of Price'!$B$1:$AI$1,0)))</f>
        <v>0</v>
      </c>
      <c r="AF4" s="35">
        <f>'Total Fuel Prices'!AF171*(1-INDEX(Tax_share,MATCH('Total Fuel Prices'!$A$167,tax_fuel_labels,0),MATCH(AF$1,'Tax_Share of Price'!$B$1:$AI$1,0)))</f>
        <v>0</v>
      </c>
      <c r="AG4" s="35">
        <f>'Total Fuel Prices'!AG171*(1-INDEX(Tax_share,MATCH('Total Fuel Prices'!$A$167,tax_fuel_labels,0),MATCH(AG$1,'Tax_Share of Price'!$B$1:$AI$1,0)))</f>
        <v>0</v>
      </c>
      <c r="AH4" s="35">
        <f>'Total Fuel Prices'!AH171*(1-INDEX(Tax_share,MATCH('Total Fuel Prices'!$A$167,tax_fuel_labels,0),MATCH(AH$1,'Tax_Share of Price'!$B$1:$AI$1,0)))</f>
        <v>0</v>
      </c>
      <c r="AI4" s="35">
        <f>'Total Fuel Prices'!AI171*(1-INDEX(Tax_share,MATCH('Total Fuel Prices'!$A$167,tax_fuel_labels,0),MATCH(AI$1,'Tax_Share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Prices'!B172*(1-INDEX(Tax_share,MATCH('Total Fuel Prices'!$A$167,tax_fuel_labels,0),MATCH(B$1,'Tax_Share of Price'!$B$1:$AI$1,0)))</f>
        <v>0</v>
      </c>
      <c r="C5" s="35">
        <f>'Total Fuel Prices'!C172*(1-INDEX(Tax_share,MATCH('Total Fuel Prices'!$A$167,tax_fuel_labels,0),MATCH(C$1,'Tax_Share of Price'!$B$1:$AI$1,0)))</f>
        <v>0</v>
      </c>
      <c r="D5" s="35">
        <f>'Total Fuel Prices'!D172*(1-INDEX(Tax_share,MATCH('Total Fuel Prices'!$A$167,tax_fuel_labels,0),MATCH(D$1,'Tax_Share of Price'!$B$1:$AI$1,0)))</f>
        <v>0</v>
      </c>
      <c r="E5" s="35">
        <f>'Total Fuel Prices'!E172*(1-INDEX(Tax_share,MATCH('Total Fuel Prices'!$A$167,tax_fuel_labels,0),MATCH(E$1,'Tax_Share of Price'!$B$1:$AI$1,0)))</f>
        <v>0</v>
      </c>
      <c r="F5" s="35">
        <f>'Total Fuel Prices'!F172*(1-INDEX(Tax_share,MATCH('Total Fuel Prices'!$A$167,tax_fuel_labels,0),MATCH(F$1,'Tax_Share of Price'!$B$1:$AI$1,0)))</f>
        <v>0</v>
      </c>
      <c r="G5" s="35">
        <f>'Total Fuel Prices'!G172*(1-INDEX(Tax_share,MATCH('Total Fuel Prices'!$A$167,tax_fuel_labels,0),MATCH(G$1,'Tax_Share of Price'!$B$1:$AI$1,0)))</f>
        <v>0</v>
      </c>
      <c r="H5" s="35">
        <f>'Total Fuel Prices'!H172*(1-INDEX(Tax_share,MATCH('Total Fuel Prices'!$A$167,tax_fuel_labels,0),MATCH(H$1,'Tax_Share of Price'!$B$1:$AI$1,0)))</f>
        <v>0</v>
      </c>
      <c r="I5" s="35">
        <f>'Total Fuel Prices'!I172*(1-INDEX(Tax_share,MATCH('Total Fuel Prices'!$A$167,tax_fuel_labels,0),MATCH(I$1,'Tax_Share of Price'!$B$1:$AI$1,0)))</f>
        <v>0</v>
      </c>
      <c r="J5" s="35">
        <f>'Total Fuel Prices'!J172*(1-INDEX(Tax_share,MATCH('Total Fuel Prices'!$A$167,tax_fuel_labels,0),MATCH(J$1,'Tax_Share of Price'!$B$1:$AI$1,0)))</f>
        <v>0</v>
      </c>
      <c r="K5" s="35">
        <f>'Total Fuel Prices'!K172*(1-INDEX(Tax_share,MATCH('Total Fuel Prices'!$A$167,tax_fuel_labels,0),MATCH(K$1,'Tax_Share of Price'!$B$1:$AI$1,0)))</f>
        <v>0</v>
      </c>
      <c r="L5" s="35">
        <f>'Total Fuel Prices'!L172*(1-INDEX(Tax_share,MATCH('Total Fuel Prices'!$A$167,tax_fuel_labels,0),MATCH(L$1,'Tax_Share of Price'!$B$1:$AI$1,0)))</f>
        <v>0</v>
      </c>
      <c r="M5" s="35">
        <f>'Total Fuel Prices'!M172*(1-INDEX(Tax_share,MATCH('Total Fuel Prices'!$A$167,tax_fuel_labels,0),MATCH(M$1,'Tax_Share of Price'!$B$1:$AI$1,0)))</f>
        <v>0</v>
      </c>
      <c r="N5" s="35">
        <f>'Total Fuel Prices'!N172*(1-INDEX(Tax_share,MATCH('Total Fuel Prices'!$A$167,tax_fuel_labels,0),MATCH(N$1,'Tax_Share of Price'!$B$1:$AI$1,0)))</f>
        <v>0</v>
      </c>
      <c r="O5" s="35">
        <f>'Total Fuel Prices'!O172*(1-INDEX(Tax_share,MATCH('Total Fuel Prices'!$A$167,tax_fuel_labels,0),MATCH(O$1,'Tax_Share of Price'!$B$1:$AI$1,0)))</f>
        <v>0</v>
      </c>
      <c r="P5" s="35">
        <f>'Total Fuel Prices'!P172*(1-INDEX(Tax_share,MATCH('Total Fuel Prices'!$A$167,tax_fuel_labels,0),MATCH(P$1,'Tax_Share of Price'!$B$1:$AI$1,0)))</f>
        <v>0</v>
      </c>
      <c r="Q5" s="35">
        <f>'Total Fuel Prices'!Q172*(1-INDEX(Tax_share,MATCH('Total Fuel Prices'!$A$167,tax_fuel_labels,0),MATCH(Q$1,'Tax_Share of Price'!$B$1:$AI$1,0)))</f>
        <v>0</v>
      </c>
      <c r="R5" s="35">
        <f>'Total Fuel Prices'!R172*(1-INDEX(Tax_share,MATCH('Total Fuel Prices'!$A$167,tax_fuel_labels,0),MATCH(R$1,'Tax_Share of Price'!$B$1:$AI$1,0)))</f>
        <v>0</v>
      </c>
      <c r="S5" s="35">
        <f>'Total Fuel Prices'!S172*(1-INDEX(Tax_share,MATCH('Total Fuel Prices'!$A$167,tax_fuel_labels,0),MATCH(S$1,'Tax_Share of Price'!$B$1:$AI$1,0)))</f>
        <v>0</v>
      </c>
      <c r="T5" s="35">
        <f>'Total Fuel Prices'!T172*(1-INDEX(Tax_share,MATCH('Total Fuel Prices'!$A$167,tax_fuel_labels,0),MATCH(T$1,'Tax_Share of Price'!$B$1:$AI$1,0)))</f>
        <v>0</v>
      </c>
      <c r="U5" s="35">
        <f>'Total Fuel Prices'!U172*(1-INDEX(Tax_share,MATCH('Total Fuel Prices'!$A$167,tax_fuel_labels,0),MATCH(U$1,'Tax_Share of Price'!$B$1:$AI$1,0)))</f>
        <v>0</v>
      </c>
      <c r="V5" s="35">
        <f>'Total Fuel Prices'!V172*(1-INDEX(Tax_share,MATCH('Total Fuel Prices'!$A$167,tax_fuel_labels,0),MATCH(V$1,'Tax_Share of Price'!$B$1:$AI$1,0)))</f>
        <v>0</v>
      </c>
      <c r="W5" s="35">
        <f>'Total Fuel Prices'!W172*(1-INDEX(Tax_share,MATCH('Total Fuel Prices'!$A$167,tax_fuel_labels,0),MATCH(W$1,'Tax_Share of Price'!$B$1:$AI$1,0)))</f>
        <v>0</v>
      </c>
      <c r="X5" s="35">
        <f>'Total Fuel Prices'!X172*(1-INDEX(Tax_share,MATCH('Total Fuel Prices'!$A$167,tax_fuel_labels,0),MATCH(X$1,'Tax_Share of Price'!$B$1:$AI$1,0)))</f>
        <v>0</v>
      </c>
      <c r="Y5" s="35">
        <f>'Total Fuel Prices'!Y172*(1-INDEX(Tax_share,MATCH('Total Fuel Prices'!$A$167,tax_fuel_labels,0),MATCH(Y$1,'Tax_Share of Price'!$B$1:$AI$1,0)))</f>
        <v>0</v>
      </c>
      <c r="Z5" s="35">
        <f>'Total Fuel Prices'!Z172*(1-INDEX(Tax_share,MATCH('Total Fuel Prices'!$A$167,tax_fuel_labels,0),MATCH(Z$1,'Tax_Share of Price'!$B$1:$AI$1,0)))</f>
        <v>0</v>
      </c>
      <c r="AA5" s="35">
        <f>'Total Fuel Prices'!AA172*(1-INDEX(Tax_share,MATCH('Total Fuel Prices'!$A$167,tax_fuel_labels,0),MATCH(AA$1,'Tax_Share of Price'!$B$1:$AI$1,0)))</f>
        <v>0</v>
      </c>
      <c r="AB5" s="35">
        <f>'Total Fuel Prices'!AB172*(1-INDEX(Tax_share,MATCH('Total Fuel Prices'!$A$167,tax_fuel_labels,0),MATCH(AB$1,'Tax_Share of Price'!$B$1:$AI$1,0)))</f>
        <v>0</v>
      </c>
      <c r="AC5" s="35">
        <f>'Total Fuel Prices'!AC172*(1-INDEX(Tax_share,MATCH('Total Fuel Prices'!$A$167,tax_fuel_labels,0),MATCH(AC$1,'Tax_Share of Price'!$B$1:$AI$1,0)))</f>
        <v>0</v>
      </c>
      <c r="AD5" s="35">
        <f>'Total Fuel Prices'!AD172*(1-INDEX(Tax_share,MATCH('Total Fuel Prices'!$A$167,tax_fuel_labels,0),MATCH(AD$1,'Tax_Share of Price'!$B$1:$AI$1,0)))</f>
        <v>0</v>
      </c>
      <c r="AE5" s="35">
        <f>'Total Fuel Prices'!AE172*(1-INDEX(Tax_share,MATCH('Total Fuel Prices'!$A$167,tax_fuel_labels,0),MATCH(AE$1,'Tax_Share of Price'!$B$1:$AI$1,0)))</f>
        <v>0</v>
      </c>
      <c r="AF5" s="35">
        <f>'Total Fuel Prices'!AF172*(1-INDEX(Tax_share,MATCH('Total Fuel Prices'!$A$167,tax_fuel_labels,0),MATCH(AF$1,'Tax_Share of Price'!$B$1:$AI$1,0)))</f>
        <v>0</v>
      </c>
      <c r="AG5" s="35">
        <f>'Total Fuel Prices'!AG172*(1-INDEX(Tax_share,MATCH('Total Fuel Prices'!$A$167,tax_fuel_labels,0),MATCH(AG$1,'Tax_Share of Price'!$B$1:$AI$1,0)))</f>
        <v>0</v>
      </c>
      <c r="AH5" s="35">
        <f>'Total Fuel Prices'!AH172*(1-INDEX(Tax_share,MATCH('Total Fuel Prices'!$A$167,tax_fuel_labels,0),MATCH(AH$1,'Tax_Share of Price'!$B$1:$AI$1,0)))</f>
        <v>0</v>
      </c>
      <c r="AI5" s="35">
        <f>'Total Fuel Prices'!AI172*(1-INDEX(Tax_share,MATCH('Total Fuel Prices'!$A$167,tax_fuel_labels,0),MATCH(AI$1,'Tax_Share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Prices'!B173*(1-INDEX(Tax_share,MATCH('Total Fuel Prices'!$A$167,tax_fuel_labels,0),MATCH(B$1,'Tax_Share of Price'!$B$1:$AI$1,0)))</f>
        <v>8.4549602876286958E-6</v>
      </c>
      <c r="C6" s="35">
        <f>'Total Fuel Prices'!C173*(1-INDEX(Tax_share,MATCH('Total Fuel Prices'!$A$167,tax_fuel_labels,0),MATCH(C$1,'Tax_Share of Price'!$B$1:$AI$1,0)))</f>
        <v>8.4549602876286958E-6</v>
      </c>
      <c r="D6" s="35">
        <f>'Total Fuel Prices'!D173*(1-INDEX(Tax_share,MATCH('Total Fuel Prices'!$A$167,tax_fuel_labels,0),MATCH(D$1,'Tax_Share of Price'!$B$1:$AI$1,0)))</f>
        <v>9.8592979377501292E-6</v>
      </c>
      <c r="E6" s="35">
        <f>'Total Fuel Prices'!E173*(1-INDEX(Tax_share,MATCH('Total Fuel Prices'!$A$167,tax_fuel_labels,0),MATCH(E$1,'Tax_Share of Price'!$B$1:$AI$1,0)))</f>
        <v>8.4549602876286958E-6</v>
      </c>
      <c r="F6" s="35">
        <f>'Total Fuel Prices'!F173*(1-INDEX(Tax_share,MATCH('Total Fuel Prices'!$A$167,tax_fuel_labels,0),MATCH(F$1,'Tax_Share of Price'!$B$1:$AI$1,0)))</f>
        <v>1.0186160808615659E-5</v>
      </c>
      <c r="G6" s="35">
        <f>'Total Fuel Prices'!G173*(1-INDEX(Tax_share,MATCH('Total Fuel Prices'!$A$167,tax_fuel_labels,0),MATCH(G$1,'Tax_Share of Price'!$B$1:$AI$1,0)))</f>
        <v>1.0538148780268719E-5</v>
      </c>
      <c r="H6" s="35">
        <f>'Total Fuel Prices'!H173*(1-INDEX(Tax_share,MATCH('Total Fuel Prices'!$A$167,tax_fuel_labels,0),MATCH(H$1,'Tax_Share of Price'!$B$1:$AI$1,0)))</f>
        <v>1.0709498744023488E-5</v>
      </c>
      <c r="I6" s="35">
        <f>'Total Fuel Prices'!I173*(1-INDEX(Tax_share,MATCH('Total Fuel Prices'!$A$167,tax_fuel_labels,0),MATCH(I$1,'Tax_Share of Price'!$B$1:$AI$1,0)))</f>
        <v>1.1155622561088708E-5</v>
      </c>
      <c r="J6" s="35">
        <f>'Total Fuel Prices'!J173*(1-INDEX(Tax_share,MATCH('Total Fuel Prices'!$A$167,tax_fuel_labels,0),MATCH(J$1,'Tax_Share of Price'!$B$1:$AI$1,0)))</f>
        <v>1.1427195377418733E-5</v>
      </c>
      <c r="K6" s="35">
        <f>'Total Fuel Prices'!K173*(1-INDEX(Tax_share,MATCH('Total Fuel Prices'!$A$167,tax_fuel_labels,0),MATCH(K$1,'Tax_Share of Price'!$B$1:$AI$1,0)))</f>
        <v>1.1449115446442846E-5</v>
      </c>
      <c r="L6" s="35">
        <f>'Total Fuel Prices'!L173*(1-INDEX(Tax_share,MATCH('Total Fuel Prices'!$A$167,tax_fuel_labels,0),MATCH(L$1,'Tax_Share of Price'!$B$1:$AI$1,0)))</f>
        <v>1.1865814213044772E-5</v>
      </c>
      <c r="M6" s="35">
        <f>'Total Fuel Prices'!M173*(1-INDEX(Tax_share,MATCH('Total Fuel Prices'!$A$167,tax_fuel_labels,0),MATCH(M$1,'Tax_Share of Price'!$B$1:$AI$1,0)))</f>
        <v>1.177508591752512E-5</v>
      </c>
      <c r="N6" s="35">
        <f>'Total Fuel Prices'!N173*(1-INDEX(Tax_share,MATCH('Total Fuel Prices'!$A$167,tax_fuel_labels,0),MATCH(N$1,'Tax_Share of Price'!$B$1:$AI$1,0)))</f>
        <v>1.2039484624659465E-5</v>
      </c>
      <c r="O6" s="35">
        <f>'Total Fuel Prices'!O173*(1-INDEX(Tax_share,MATCH('Total Fuel Prices'!$A$167,tax_fuel_labels,0),MATCH(O$1,'Tax_Share of Price'!$B$1:$AI$1,0)))</f>
        <v>1.2228898649733387E-5</v>
      </c>
      <c r="P6" s="35">
        <f>'Total Fuel Prices'!P173*(1-INDEX(Tax_share,MATCH('Total Fuel Prices'!$A$167,tax_fuel_labels,0),MATCH(P$1,'Tax_Share of Price'!$B$1:$AI$1,0)))</f>
        <v>1.2515787290370022E-5</v>
      </c>
      <c r="Q6" s="35">
        <f>'Total Fuel Prices'!Q173*(1-INDEX(Tax_share,MATCH('Total Fuel Prices'!$A$167,tax_fuel_labels,0),MATCH(Q$1,'Tax_Share of Price'!$B$1:$AI$1,0)))</f>
        <v>1.2581765126272343E-5</v>
      </c>
      <c r="R6" s="35">
        <f>'Total Fuel Prices'!R173*(1-INDEX(Tax_share,MATCH('Total Fuel Prices'!$A$167,tax_fuel_labels,0),MATCH(R$1,'Tax_Share of Price'!$B$1:$AI$1,0)))</f>
        <v>1.3267814567743222E-5</v>
      </c>
      <c r="S6" s="35">
        <f>'Total Fuel Prices'!S173*(1-INDEX(Tax_share,MATCH('Total Fuel Prices'!$A$167,tax_fuel_labels,0),MATCH(S$1,'Tax_Share of Price'!$B$1:$AI$1,0)))</f>
        <v>1.317660776669557E-5</v>
      </c>
      <c r="T6" s="35">
        <f>'Total Fuel Prices'!T173*(1-INDEX(Tax_share,MATCH('Total Fuel Prices'!$A$167,tax_fuel_labels,0),MATCH(T$1,'Tax_Share of Price'!$B$1:$AI$1,0)))</f>
        <v>1.3404046220525668E-5</v>
      </c>
      <c r="U6" s="35">
        <f>'Total Fuel Prices'!U173*(1-INDEX(Tax_share,MATCH('Total Fuel Prices'!$A$167,tax_fuel_labels,0),MATCH(U$1,'Tax_Share of Price'!$B$1:$AI$1,0)))</f>
        <v>1.3937297296772221E-5</v>
      </c>
      <c r="V6" s="35">
        <f>'Total Fuel Prices'!V173*(1-INDEX(Tax_share,MATCH('Total Fuel Prices'!$A$167,tax_fuel_labels,0),MATCH(V$1,'Tax_Share of Price'!$B$1:$AI$1,0)))</f>
        <v>1.4107487731341895E-5</v>
      </c>
      <c r="W6" s="35">
        <f>'Total Fuel Prices'!W173*(1-INDEX(Tax_share,MATCH('Total Fuel Prices'!$A$167,tax_fuel_labels,0),MATCH(W$1,'Tax_Share of Price'!$B$1:$AI$1,0)))</f>
        <v>1.4352881518919269E-5</v>
      </c>
      <c r="X6" s="35">
        <f>'Total Fuel Prices'!X173*(1-INDEX(Tax_share,MATCH('Total Fuel Prices'!$A$167,tax_fuel_labels,0),MATCH(X$1,'Tax_Share of Price'!$B$1:$AI$1,0)))</f>
        <v>1.4602714552518492E-5</v>
      </c>
      <c r="Y6" s="35">
        <f>'Total Fuel Prices'!Y173*(1-INDEX(Tax_share,MATCH('Total Fuel Prices'!$A$167,tax_fuel_labels,0),MATCH(Y$1,'Tax_Share of Price'!$B$1:$AI$1,0)))</f>
        <v>1.5001253904068092E-5</v>
      </c>
      <c r="Z6" s="35">
        <f>'Total Fuel Prices'!Z173*(1-INDEX(Tax_share,MATCH('Total Fuel Prices'!$A$167,tax_fuel_labels,0),MATCH(Z$1,'Tax_Share of Price'!$B$1:$AI$1,0)))</f>
        <v>1.5167529972363875E-5</v>
      </c>
      <c r="AA6" s="35">
        <f>'Total Fuel Prices'!AA173*(1-INDEX(Tax_share,MATCH('Total Fuel Prices'!$A$167,tax_fuel_labels,0),MATCH(AA$1,'Tax_Share of Price'!$B$1:$AI$1,0)))</f>
        <v>1.557797551409297E-5</v>
      </c>
      <c r="AB6" s="35">
        <f>'Total Fuel Prices'!AB173*(1-INDEX(Tax_share,MATCH('Total Fuel Prices'!$A$167,tax_fuel_labels,0),MATCH(AB$1,'Tax_Share of Price'!$B$1:$AI$1,0)))</f>
        <v>1.5727392208671126E-5</v>
      </c>
      <c r="AC6" s="35">
        <f>'Total Fuel Prices'!AC173*(1-INDEX(Tax_share,MATCH('Total Fuel Prices'!$A$167,tax_fuel_labels,0),MATCH(AC$1,'Tax_Share of Price'!$B$1:$AI$1,0)))</f>
        <v>1.5932942204368616E-5</v>
      </c>
      <c r="AD6" s="35">
        <f>'Total Fuel Prices'!AD173*(1-INDEX(Tax_share,MATCH('Total Fuel Prices'!$A$167,tax_fuel_labels,0),MATCH(AD$1,'Tax_Share of Price'!$B$1:$AI$1,0)))</f>
        <v>1.6299644177586172E-5</v>
      </c>
      <c r="AE6" s="35">
        <f>'Total Fuel Prices'!AE173*(1-INDEX(Tax_share,MATCH('Total Fuel Prices'!$A$167,tax_fuel_labels,0),MATCH(AE$1,'Tax_Share of Price'!$B$1:$AI$1,0)))</f>
        <v>1.6461873357024443E-5</v>
      </c>
      <c r="AF6" s="35">
        <f>'Total Fuel Prices'!AF173*(1-INDEX(Tax_share,MATCH('Total Fuel Prices'!$A$167,tax_fuel_labels,0),MATCH(AF$1,'Tax_Share of Price'!$B$1:$AI$1,0)))</f>
        <v>1.6816959369731213E-5</v>
      </c>
      <c r="AG6" s="35">
        <f>'Total Fuel Prices'!AG173*(1-INDEX(Tax_share,MATCH('Total Fuel Prices'!$A$167,tax_fuel_labels,0),MATCH(AG$1,'Tax_Share of Price'!$B$1:$AI$1,0)))</f>
        <v>1.7037992102189904E-5</v>
      </c>
      <c r="AH6" s="35">
        <f>'Total Fuel Prices'!AH173*(1-INDEX(Tax_share,MATCH('Total Fuel Prices'!$A$167,tax_fuel_labels,0),MATCH(AH$1,'Tax_Share of Price'!$B$1:$AI$1,0)))</f>
        <v>1.7268189561578011E-5</v>
      </c>
      <c r="AI6" s="35">
        <f>'Total Fuel Prices'!AI173*(1-INDEX(Tax_share,MATCH('Total Fuel Prices'!$A$167,tax_fuel_labels,0),MATCH(AI$1,'Tax_Share of Price'!$B$1:$AI$1,0)))</f>
        <v>1.7449253969139185E-5</v>
      </c>
    </row>
    <row r="7" spans="1:35" x14ac:dyDescent="0.45">
      <c r="A7" s="12" t="s">
        <v>275</v>
      </c>
      <c r="B7" s="35">
        <f>'Total Fuel Prices'!B174*(1-INDEX(Tax_share,MATCH('Total Fuel Prices'!$A$167,tax_fuel_labels,0),MATCH(B$1,'Tax_Share of Price'!$B$1:$AI$1,0)))</f>
        <v>0</v>
      </c>
      <c r="C7" s="35">
        <f>'Total Fuel Prices'!C174*(1-INDEX(Tax_share,MATCH('Total Fuel Prices'!$A$167,tax_fuel_labels,0),MATCH(C$1,'Tax_Share of Price'!$B$1:$AI$1,0)))</f>
        <v>0</v>
      </c>
      <c r="D7" s="35">
        <f>'Total Fuel Prices'!D174*(1-INDEX(Tax_share,MATCH('Total Fuel Prices'!$A$167,tax_fuel_labels,0),MATCH(D$1,'Tax_Share of Price'!$B$1:$AI$1,0)))</f>
        <v>0</v>
      </c>
      <c r="E7" s="35">
        <f>'Total Fuel Prices'!E174*(1-INDEX(Tax_share,MATCH('Total Fuel Prices'!$A$167,tax_fuel_labels,0),MATCH(E$1,'Tax_Share of Price'!$B$1:$AI$1,0)))</f>
        <v>0</v>
      </c>
      <c r="F7" s="35">
        <f>'Total Fuel Prices'!F174*(1-INDEX(Tax_share,MATCH('Total Fuel Prices'!$A$167,tax_fuel_labels,0),MATCH(F$1,'Tax_Share of Price'!$B$1:$AI$1,0)))</f>
        <v>0</v>
      </c>
      <c r="G7" s="35">
        <f>'Total Fuel Prices'!G174*(1-INDEX(Tax_share,MATCH('Total Fuel Prices'!$A$167,tax_fuel_labels,0),MATCH(G$1,'Tax_Share of Price'!$B$1:$AI$1,0)))</f>
        <v>0</v>
      </c>
      <c r="H7" s="35">
        <f>'Total Fuel Prices'!H174*(1-INDEX(Tax_share,MATCH('Total Fuel Prices'!$A$167,tax_fuel_labels,0),MATCH(H$1,'Tax_Share of Price'!$B$1:$AI$1,0)))</f>
        <v>0</v>
      </c>
      <c r="I7" s="35">
        <f>'Total Fuel Prices'!I174*(1-INDEX(Tax_share,MATCH('Total Fuel Prices'!$A$167,tax_fuel_labels,0),MATCH(I$1,'Tax_Share of Price'!$B$1:$AI$1,0)))</f>
        <v>0</v>
      </c>
      <c r="J7" s="35">
        <f>'Total Fuel Prices'!J174*(1-INDEX(Tax_share,MATCH('Total Fuel Prices'!$A$167,tax_fuel_labels,0),MATCH(J$1,'Tax_Share of Price'!$B$1:$AI$1,0)))</f>
        <v>0</v>
      </c>
      <c r="K7" s="35">
        <f>'Total Fuel Prices'!K174*(1-INDEX(Tax_share,MATCH('Total Fuel Prices'!$A$167,tax_fuel_labels,0),MATCH(K$1,'Tax_Share of Price'!$B$1:$AI$1,0)))</f>
        <v>0</v>
      </c>
      <c r="L7" s="35">
        <f>'Total Fuel Prices'!L174*(1-INDEX(Tax_share,MATCH('Total Fuel Prices'!$A$167,tax_fuel_labels,0),MATCH(L$1,'Tax_Share of Price'!$B$1:$AI$1,0)))</f>
        <v>0</v>
      </c>
      <c r="M7" s="35">
        <f>'Total Fuel Prices'!M174*(1-INDEX(Tax_share,MATCH('Total Fuel Prices'!$A$167,tax_fuel_labels,0),MATCH(M$1,'Tax_Share of Price'!$B$1:$AI$1,0)))</f>
        <v>0</v>
      </c>
      <c r="N7" s="35">
        <f>'Total Fuel Prices'!N174*(1-INDEX(Tax_share,MATCH('Total Fuel Prices'!$A$167,tax_fuel_labels,0),MATCH(N$1,'Tax_Share of Price'!$B$1:$AI$1,0)))</f>
        <v>0</v>
      </c>
      <c r="O7" s="35">
        <f>'Total Fuel Prices'!O174*(1-INDEX(Tax_share,MATCH('Total Fuel Prices'!$A$167,tax_fuel_labels,0),MATCH(O$1,'Tax_Share of Price'!$B$1:$AI$1,0)))</f>
        <v>0</v>
      </c>
      <c r="P7" s="35">
        <f>'Total Fuel Prices'!P174*(1-INDEX(Tax_share,MATCH('Total Fuel Prices'!$A$167,tax_fuel_labels,0),MATCH(P$1,'Tax_Share of Price'!$B$1:$AI$1,0)))</f>
        <v>0</v>
      </c>
      <c r="Q7" s="35">
        <f>'Total Fuel Prices'!Q174*(1-INDEX(Tax_share,MATCH('Total Fuel Prices'!$A$167,tax_fuel_labels,0),MATCH(Q$1,'Tax_Share of Price'!$B$1:$AI$1,0)))</f>
        <v>0</v>
      </c>
      <c r="R7" s="35">
        <f>'Total Fuel Prices'!R174*(1-INDEX(Tax_share,MATCH('Total Fuel Prices'!$A$167,tax_fuel_labels,0),MATCH(R$1,'Tax_Share of Price'!$B$1:$AI$1,0)))</f>
        <v>0</v>
      </c>
      <c r="S7" s="35">
        <f>'Total Fuel Prices'!S174*(1-INDEX(Tax_share,MATCH('Total Fuel Prices'!$A$167,tax_fuel_labels,0),MATCH(S$1,'Tax_Share of Price'!$B$1:$AI$1,0)))</f>
        <v>0</v>
      </c>
      <c r="T7" s="35">
        <f>'Total Fuel Prices'!T174*(1-INDEX(Tax_share,MATCH('Total Fuel Prices'!$A$167,tax_fuel_labels,0),MATCH(T$1,'Tax_Share of Price'!$B$1:$AI$1,0)))</f>
        <v>0</v>
      </c>
      <c r="U7" s="35">
        <f>'Total Fuel Prices'!U174*(1-INDEX(Tax_share,MATCH('Total Fuel Prices'!$A$167,tax_fuel_labels,0),MATCH(U$1,'Tax_Share of Price'!$B$1:$AI$1,0)))</f>
        <v>0</v>
      </c>
      <c r="V7" s="35">
        <f>'Total Fuel Prices'!V174*(1-INDEX(Tax_share,MATCH('Total Fuel Prices'!$A$167,tax_fuel_labels,0),MATCH(V$1,'Tax_Share of Price'!$B$1:$AI$1,0)))</f>
        <v>0</v>
      </c>
      <c r="W7" s="35">
        <f>'Total Fuel Prices'!W174*(1-INDEX(Tax_share,MATCH('Total Fuel Prices'!$A$167,tax_fuel_labels,0),MATCH(W$1,'Tax_Share of Price'!$B$1:$AI$1,0)))</f>
        <v>0</v>
      </c>
      <c r="X7" s="35">
        <f>'Total Fuel Prices'!X174*(1-INDEX(Tax_share,MATCH('Total Fuel Prices'!$A$167,tax_fuel_labels,0),MATCH(X$1,'Tax_Share of Price'!$B$1:$AI$1,0)))</f>
        <v>0</v>
      </c>
      <c r="Y7" s="35">
        <f>'Total Fuel Prices'!Y174*(1-INDEX(Tax_share,MATCH('Total Fuel Prices'!$A$167,tax_fuel_labels,0),MATCH(Y$1,'Tax_Share of Price'!$B$1:$AI$1,0)))</f>
        <v>0</v>
      </c>
      <c r="Z7" s="35">
        <f>'Total Fuel Prices'!Z174*(1-INDEX(Tax_share,MATCH('Total Fuel Prices'!$A$167,tax_fuel_labels,0),MATCH(Z$1,'Tax_Share of Price'!$B$1:$AI$1,0)))</f>
        <v>0</v>
      </c>
      <c r="AA7" s="35">
        <f>'Total Fuel Prices'!AA174*(1-INDEX(Tax_share,MATCH('Total Fuel Prices'!$A$167,tax_fuel_labels,0),MATCH(AA$1,'Tax_Share of Price'!$B$1:$AI$1,0)))</f>
        <v>0</v>
      </c>
      <c r="AB7" s="35">
        <f>'Total Fuel Prices'!AB174*(1-INDEX(Tax_share,MATCH('Total Fuel Prices'!$A$167,tax_fuel_labels,0),MATCH(AB$1,'Tax_Share of Price'!$B$1:$AI$1,0)))</f>
        <v>0</v>
      </c>
      <c r="AC7" s="35">
        <f>'Total Fuel Prices'!AC174*(1-INDEX(Tax_share,MATCH('Total Fuel Prices'!$A$167,tax_fuel_labels,0),MATCH(AC$1,'Tax_Share of Price'!$B$1:$AI$1,0)))</f>
        <v>0</v>
      </c>
      <c r="AD7" s="35">
        <f>'Total Fuel Prices'!AD174*(1-INDEX(Tax_share,MATCH('Total Fuel Prices'!$A$167,tax_fuel_labels,0),MATCH(AD$1,'Tax_Share of Price'!$B$1:$AI$1,0)))</f>
        <v>0</v>
      </c>
      <c r="AE7" s="35">
        <f>'Total Fuel Prices'!AE174*(1-INDEX(Tax_share,MATCH('Total Fuel Prices'!$A$167,tax_fuel_labels,0),MATCH(AE$1,'Tax_Share of Price'!$B$1:$AI$1,0)))</f>
        <v>0</v>
      </c>
      <c r="AF7" s="35">
        <f>'Total Fuel Prices'!AF174*(1-INDEX(Tax_share,MATCH('Total Fuel Prices'!$A$167,tax_fuel_labels,0),MATCH(AF$1,'Tax_Share of Price'!$B$1:$AI$1,0)))</f>
        <v>0</v>
      </c>
      <c r="AG7" s="35">
        <f>'Total Fuel Prices'!AG174*(1-INDEX(Tax_share,MATCH('Total Fuel Prices'!$A$167,tax_fuel_labels,0),MATCH(AG$1,'Tax_Share of Price'!$B$1:$AI$1,0)))</f>
        <v>0</v>
      </c>
      <c r="AH7" s="35">
        <f>'Total Fuel Prices'!AH174*(1-INDEX(Tax_share,MATCH('Total Fuel Prices'!$A$167,tax_fuel_labels,0),MATCH(AH$1,'Tax_Share of Price'!$B$1:$AI$1,0)))</f>
        <v>0</v>
      </c>
      <c r="AI7" s="35">
        <f>'Total Fuel Prices'!AI174*(1-INDEX(Tax_share,MATCH('Total Fuel Prices'!$A$167,tax_fuel_labels,0),MATCH(AI$1,'Tax_Share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Prices'!B175*(1-INDEX(Tax_share,MATCH('Total Fuel Prices'!$A$167,tax_fuel_labels,0),MATCH(B$1,'Tax_Share of Price'!$B$1:$AI$1,0)))</f>
        <v>0</v>
      </c>
      <c r="C8" s="35">
        <f>'Total Fuel Prices'!C175*(1-INDEX(Tax_share,MATCH('Total Fuel Prices'!$A$167,tax_fuel_labels,0),MATCH(C$1,'Tax_Share of Price'!$B$1:$AI$1,0)))</f>
        <v>0</v>
      </c>
      <c r="D8" s="35">
        <f>'Total Fuel Prices'!D175*(1-INDEX(Tax_share,MATCH('Total Fuel Prices'!$A$167,tax_fuel_labels,0),MATCH(D$1,'Tax_Share of Price'!$B$1:$AI$1,0)))</f>
        <v>0</v>
      </c>
      <c r="E8" s="35">
        <f>'Total Fuel Prices'!E175*(1-INDEX(Tax_share,MATCH('Total Fuel Prices'!$A$167,tax_fuel_labels,0),MATCH(E$1,'Tax_Share of Price'!$B$1:$AI$1,0)))</f>
        <v>0</v>
      </c>
      <c r="F8" s="35">
        <f>'Total Fuel Prices'!F175*(1-INDEX(Tax_share,MATCH('Total Fuel Prices'!$A$167,tax_fuel_labels,0),MATCH(F$1,'Tax_Share of Price'!$B$1:$AI$1,0)))</f>
        <v>0</v>
      </c>
      <c r="G8" s="35">
        <f>'Total Fuel Prices'!G175*(1-INDEX(Tax_share,MATCH('Total Fuel Prices'!$A$167,tax_fuel_labels,0),MATCH(G$1,'Tax_Share of Price'!$B$1:$AI$1,0)))</f>
        <v>0</v>
      </c>
      <c r="H8" s="35">
        <f>'Total Fuel Prices'!H175*(1-INDEX(Tax_share,MATCH('Total Fuel Prices'!$A$167,tax_fuel_labels,0),MATCH(H$1,'Tax_Share of Price'!$B$1:$AI$1,0)))</f>
        <v>0</v>
      </c>
      <c r="I8" s="35">
        <f>'Total Fuel Prices'!I175*(1-INDEX(Tax_share,MATCH('Total Fuel Prices'!$A$167,tax_fuel_labels,0),MATCH(I$1,'Tax_Share of Price'!$B$1:$AI$1,0)))</f>
        <v>0</v>
      </c>
      <c r="J8" s="35">
        <f>'Total Fuel Prices'!J175*(1-INDEX(Tax_share,MATCH('Total Fuel Prices'!$A$167,tax_fuel_labels,0),MATCH(J$1,'Tax_Share of Price'!$B$1:$AI$1,0)))</f>
        <v>0</v>
      </c>
      <c r="K8" s="35">
        <f>'Total Fuel Prices'!K175*(1-INDEX(Tax_share,MATCH('Total Fuel Prices'!$A$167,tax_fuel_labels,0),MATCH(K$1,'Tax_Share of Price'!$B$1:$AI$1,0)))</f>
        <v>0</v>
      </c>
      <c r="L8" s="35">
        <f>'Total Fuel Prices'!L175*(1-INDEX(Tax_share,MATCH('Total Fuel Prices'!$A$167,tax_fuel_labels,0),MATCH(L$1,'Tax_Share of Price'!$B$1:$AI$1,0)))</f>
        <v>0</v>
      </c>
      <c r="M8" s="35">
        <f>'Total Fuel Prices'!M175*(1-INDEX(Tax_share,MATCH('Total Fuel Prices'!$A$167,tax_fuel_labels,0),MATCH(M$1,'Tax_Share of Price'!$B$1:$AI$1,0)))</f>
        <v>0</v>
      </c>
      <c r="N8" s="35">
        <f>'Total Fuel Prices'!N175*(1-INDEX(Tax_share,MATCH('Total Fuel Prices'!$A$167,tax_fuel_labels,0),MATCH(N$1,'Tax_Share of Price'!$B$1:$AI$1,0)))</f>
        <v>0</v>
      </c>
      <c r="O8" s="35">
        <f>'Total Fuel Prices'!O175*(1-INDEX(Tax_share,MATCH('Total Fuel Prices'!$A$167,tax_fuel_labels,0),MATCH(O$1,'Tax_Share of Price'!$B$1:$AI$1,0)))</f>
        <v>0</v>
      </c>
      <c r="P8" s="35">
        <f>'Total Fuel Prices'!P175*(1-INDEX(Tax_share,MATCH('Total Fuel Prices'!$A$167,tax_fuel_labels,0),MATCH(P$1,'Tax_Share of Price'!$B$1:$AI$1,0)))</f>
        <v>0</v>
      </c>
      <c r="Q8" s="35">
        <f>'Total Fuel Prices'!Q175*(1-INDEX(Tax_share,MATCH('Total Fuel Prices'!$A$167,tax_fuel_labels,0),MATCH(Q$1,'Tax_Share of Price'!$B$1:$AI$1,0)))</f>
        <v>0</v>
      </c>
      <c r="R8" s="35">
        <f>'Total Fuel Prices'!R175*(1-INDEX(Tax_share,MATCH('Total Fuel Prices'!$A$167,tax_fuel_labels,0),MATCH(R$1,'Tax_Share of Price'!$B$1:$AI$1,0)))</f>
        <v>0</v>
      </c>
      <c r="S8" s="35">
        <f>'Total Fuel Prices'!S175*(1-INDEX(Tax_share,MATCH('Total Fuel Prices'!$A$167,tax_fuel_labels,0),MATCH(S$1,'Tax_Share of Price'!$B$1:$AI$1,0)))</f>
        <v>0</v>
      </c>
      <c r="T8" s="35">
        <f>'Total Fuel Prices'!T175*(1-INDEX(Tax_share,MATCH('Total Fuel Prices'!$A$167,tax_fuel_labels,0),MATCH(T$1,'Tax_Share of Price'!$B$1:$AI$1,0)))</f>
        <v>0</v>
      </c>
      <c r="U8" s="35">
        <f>'Total Fuel Prices'!U175*(1-INDEX(Tax_share,MATCH('Total Fuel Prices'!$A$167,tax_fuel_labels,0),MATCH(U$1,'Tax_Share of Price'!$B$1:$AI$1,0)))</f>
        <v>0</v>
      </c>
      <c r="V8" s="35">
        <f>'Total Fuel Prices'!V175*(1-INDEX(Tax_share,MATCH('Total Fuel Prices'!$A$167,tax_fuel_labels,0),MATCH(V$1,'Tax_Share of Price'!$B$1:$AI$1,0)))</f>
        <v>0</v>
      </c>
      <c r="W8" s="35">
        <f>'Total Fuel Prices'!W175*(1-INDEX(Tax_share,MATCH('Total Fuel Prices'!$A$167,tax_fuel_labels,0),MATCH(W$1,'Tax_Share of Price'!$B$1:$AI$1,0)))</f>
        <v>0</v>
      </c>
      <c r="X8" s="35">
        <f>'Total Fuel Prices'!X175*(1-INDEX(Tax_share,MATCH('Total Fuel Prices'!$A$167,tax_fuel_labels,0),MATCH(X$1,'Tax_Share of Price'!$B$1:$AI$1,0)))</f>
        <v>0</v>
      </c>
      <c r="Y8" s="35">
        <f>'Total Fuel Prices'!Y175*(1-INDEX(Tax_share,MATCH('Total Fuel Prices'!$A$167,tax_fuel_labels,0),MATCH(Y$1,'Tax_Share of Price'!$B$1:$AI$1,0)))</f>
        <v>0</v>
      </c>
      <c r="Z8" s="35">
        <f>'Total Fuel Prices'!Z175*(1-INDEX(Tax_share,MATCH('Total Fuel Prices'!$A$167,tax_fuel_labels,0),MATCH(Z$1,'Tax_Share of Price'!$B$1:$AI$1,0)))</f>
        <v>0</v>
      </c>
      <c r="AA8" s="35">
        <f>'Total Fuel Prices'!AA175*(1-INDEX(Tax_share,MATCH('Total Fuel Prices'!$A$167,tax_fuel_labels,0),MATCH(AA$1,'Tax_Share of Price'!$B$1:$AI$1,0)))</f>
        <v>0</v>
      </c>
      <c r="AB8" s="35">
        <f>'Total Fuel Prices'!AB175*(1-INDEX(Tax_share,MATCH('Total Fuel Prices'!$A$167,tax_fuel_labels,0),MATCH(AB$1,'Tax_Share of Price'!$B$1:$AI$1,0)))</f>
        <v>0</v>
      </c>
      <c r="AC8" s="35">
        <f>'Total Fuel Prices'!AC175*(1-INDEX(Tax_share,MATCH('Total Fuel Prices'!$A$167,tax_fuel_labels,0),MATCH(AC$1,'Tax_Share of Price'!$B$1:$AI$1,0)))</f>
        <v>0</v>
      </c>
      <c r="AD8" s="35">
        <f>'Total Fuel Prices'!AD175*(1-INDEX(Tax_share,MATCH('Total Fuel Prices'!$A$167,tax_fuel_labels,0),MATCH(AD$1,'Tax_Share of Price'!$B$1:$AI$1,0)))</f>
        <v>0</v>
      </c>
      <c r="AE8" s="35">
        <f>'Total Fuel Prices'!AE175*(1-INDEX(Tax_share,MATCH('Total Fuel Prices'!$A$167,tax_fuel_labels,0),MATCH(AE$1,'Tax_Share of Price'!$B$1:$AI$1,0)))</f>
        <v>0</v>
      </c>
      <c r="AF8" s="35">
        <f>'Total Fuel Prices'!AF175*(1-INDEX(Tax_share,MATCH('Total Fuel Prices'!$A$167,tax_fuel_labels,0),MATCH(AF$1,'Tax_Share of Price'!$B$1:$AI$1,0)))</f>
        <v>0</v>
      </c>
      <c r="AG8" s="35">
        <f>'Total Fuel Prices'!AG175*(1-INDEX(Tax_share,MATCH('Total Fuel Prices'!$A$167,tax_fuel_labels,0),MATCH(AG$1,'Tax_Share of Price'!$B$1:$AI$1,0)))</f>
        <v>0</v>
      </c>
      <c r="AH8" s="35">
        <f>'Total Fuel Prices'!AH175*(1-INDEX(Tax_share,MATCH('Total Fuel Prices'!$A$167,tax_fuel_labels,0),MATCH(AH$1,'Tax_Share of Price'!$B$1:$AI$1,0)))</f>
        <v>0</v>
      </c>
      <c r="AI8" s="35">
        <f>'Total Fuel Prices'!AI175*(1-INDEX(Tax_share,MATCH('Total Fuel Prices'!$A$167,tax_fuel_labels,0),MATCH(AI$1,'Tax_Share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Prices'!B176*(1-INDEX(Tax_share,MATCH('Total Fuel Prices'!$A$167,tax_fuel_labels,0),MATCH(B$1,'Tax_Share of Price'!$B$1:$AI$1,0)))</f>
        <v>8.4549602876286958E-6</v>
      </c>
      <c r="C9" s="35">
        <f>'Total Fuel Prices'!C176*(1-INDEX(Tax_share,MATCH('Total Fuel Prices'!$A$167,tax_fuel_labels,0),MATCH(C$1,'Tax_Share of Price'!$B$1:$AI$1,0)))</f>
        <v>8.4549602876286958E-6</v>
      </c>
      <c r="D9" s="35">
        <f>'Total Fuel Prices'!D176*(1-INDEX(Tax_share,MATCH('Total Fuel Prices'!$A$167,tax_fuel_labels,0),MATCH(D$1,'Tax_Share of Price'!$B$1:$AI$1,0)))</f>
        <v>9.8592979377501292E-6</v>
      </c>
      <c r="E9" s="35">
        <f>'Total Fuel Prices'!E176*(1-INDEX(Tax_share,MATCH('Total Fuel Prices'!$A$167,tax_fuel_labels,0),MATCH(E$1,'Tax_Share of Price'!$B$1:$AI$1,0)))</f>
        <v>8.4549602876286958E-6</v>
      </c>
      <c r="F9" s="35">
        <f>'Total Fuel Prices'!F176*(1-INDEX(Tax_share,MATCH('Total Fuel Prices'!$A$167,tax_fuel_labels,0),MATCH(F$1,'Tax_Share of Price'!$B$1:$AI$1,0)))</f>
        <v>1.0186160808615659E-5</v>
      </c>
      <c r="G9" s="35">
        <f>'Total Fuel Prices'!G176*(1-INDEX(Tax_share,MATCH('Total Fuel Prices'!$A$167,tax_fuel_labels,0),MATCH(G$1,'Tax_Share of Price'!$B$1:$AI$1,0)))</f>
        <v>1.0538148780268719E-5</v>
      </c>
      <c r="H9" s="35">
        <f>'Total Fuel Prices'!H176*(1-INDEX(Tax_share,MATCH('Total Fuel Prices'!$A$167,tax_fuel_labels,0),MATCH(H$1,'Tax_Share of Price'!$B$1:$AI$1,0)))</f>
        <v>1.0709498744023488E-5</v>
      </c>
      <c r="I9" s="35">
        <f>'Total Fuel Prices'!I176*(1-INDEX(Tax_share,MATCH('Total Fuel Prices'!$A$167,tax_fuel_labels,0),MATCH(I$1,'Tax_Share of Price'!$B$1:$AI$1,0)))</f>
        <v>1.1155622561088708E-5</v>
      </c>
      <c r="J9" s="35">
        <f>'Total Fuel Prices'!J176*(1-INDEX(Tax_share,MATCH('Total Fuel Prices'!$A$167,tax_fuel_labels,0),MATCH(J$1,'Tax_Share of Price'!$B$1:$AI$1,0)))</f>
        <v>1.1427195377418733E-5</v>
      </c>
      <c r="K9" s="35">
        <f>'Total Fuel Prices'!K176*(1-INDEX(Tax_share,MATCH('Total Fuel Prices'!$A$167,tax_fuel_labels,0),MATCH(K$1,'Tax_Share of Price'!$B$1:$AI$1,0)))</f>
        <v>1.1449115446442846E-5</v>
      </c>
      <c r="L9" s="35">
        <f>'Total Fuel Prices'!L176*(1-INDEX(Tax_share,MATCH('Total Fuel Prices'!$A$167,tax_fuel_labels,0),MATCH(L$1,'Tax_Share of Price'!$B$1:$AI$1,0)))</f>
        <v>1.1865814213044772E-5</v>
      </c>
      <c r="M9" s="35">
        <f>'Total Fuel Prices'!M176*(1-INDEX(Tax_share,MATCH('Total Fuel Prices'!$A$167,tax_fuel_labels,0),MATCH(M$1,'Tax_Share of Price'!$B$1:$AI$1,0)))</f>
        <v>1.177508591752512E-5</v>
      </c>
      <c r="N9" s="35">
        <f>'Total Fuel Prices'!N176*(1-INDEX(Tax_share,MATCH('Total Fuel Prices'!$A$167,tax_fuel_labels,0),MATCH(N$1,'Tax_Share of Price'!$B$1:$AI$1,0)))</f>
        <v>1.2039484624659465E-5</v>
      </c>
      <c r="O9" s="35">
        <f>'Total Fuel Prices'!O176*(1-INDEX(Tax_share,MATCH('Total Fuel Prices'!$A$167,tax_fuel_labels,0),MATCH(O$1,'Tax_Share of Price'!$B$1:$AI$1,0)))</f>
        <v>1.2228898649733387E-5</v>
      </c>
      <c r="P9" s="35">
        <f>'Total Fuel Prices'!P176*(1-INDEX(Tax_share,MATCH('Total Fuel Prices'!$A$167,tax_fuel_labels,0),MATCH(P$1,'Tax_Share of Price'!$B$1:$AI$1,0)))</f>
        <v>1.2515787290370022E-5</v>
      </c>
      <c r="Q9" s="35">
        <f>'Total Fuel Prices'!Q176*(1-INDEX(Tax_share,MATCH('Total Fuel Prices'!$A$167,tax_fuel_labels,0),MATCH(Q$1,'Tax_Share of Price'!$B$1:$AI$1,0)))</f>
        <v>1.2581765126272343E-5</v>
      </c>
      <c r="R9" s="35">
        <f>'Total Fuel Prices'!R176*(1-INDEX(Tax_share,MATCH('Total Fuel Prices'!$A$167,tax_fuel_labels,0),MATCH(R$1,'Tax_Share of Price'!$B$1:$AI$1,0)))</f>
        <v>1.3267814567743222E-5</v>
      </c>
      <c r="S9" s="35">
        <f>'Total Fuel Prices'!S176*(1-INDEX(Tax_share,MATCH('Total Fuel Prices'!$A$167,tax_fuel_labels,0),MATCH(S$1,'Tax_Share of Price'!$B$1:$AI$1,0)))</f>
        <v>1.317660776669557E-5</v>
      </c>
      <c r="T9" s="35">
        <f>'Total Fuel Prices'!T176*(1-INDEX(Tax_share,MATCH('Total Fuel Prices'!$A$167,tax_fuel_labels,0),MATCH(T$1,'Tax_Share of Price'!$B$1:$AI$1,0)))</f>
        <v>1.3404046220525668E-5</v>
      </c>
      <c r="U9" s="35">
        <f>'Total Fuel Prices'!U176*(1-INDEX(Tax_share,MATCH('Total Fuel Prices'!$A$167,tax_fuel_labels,0),MATCH(U$1,'Tax_Share of Price'!$B$1:$AI$1,0)))</f>
        <v>1.3937297296772221E-5</v>
      </c>
      <c r="V9" s="35">
        <f>'Total Fuel Prices'!V176*(1-INDEX(Tax_share,MATCH('Total Fuel Prices'!$A$167,tax_fuel_labels,0),MATCH(V$1,'Tax_Share of Price'!$B$1:$AI$1,0)))</f>
        <v>1.4107487731341895E-5</v>
      </c>
      <c r="W9" s="35">
        <f>'Total Fuel Prices'!W176*(1-INDEX(Tax_share,MATCH('Total Fuel Prices'!$A$167,tax_fuel_labels,0),MATCH(W$1,'Tax_Share of Price'!$B$1:$AI$1,0)))</f>
        <v>1.4352881518919269E-5</v>
      </c>
      <c r="X9" s="35">
        <f>'Total Fuel Prices'!X176*(1-INDEX(Tax_share,MATCH('Total Fuel Prices'!$A$167,tax_fuel_labels,0),MATCH(X$1,'Tax_Share of Price'!$B$1:$AI$1,0)))</f>
        <v>1.4602714552518492E-5</v>
      </c>
      <c r="Y9" s="35">
        <f>'Total Fuel Prices'!Y176*(1-INDEX(Tax_share,MATCH('Total Fuel Prices'!$A$167,tax_fuel_labels,0),MATCH(Y$1,'Tax_Share of Price'!$B$1:$AI$1,0)))</f>
        <v>1.5001253904068092E-5</v>
      </c>
      <c r="Z9" s="35">
        <f>'Total Fuel Prices'!Z176*(1-INDEX(Tax_share,MATCH('Total Fuel Prices'!$A$167,tax_fuel_labels,0),MATCH(Z$1,'Tax_Share of Price'!$B$1:$AI$1,0)))</f>
        <v>1.5167529972363875E-5</v>
      </c>
      <c r="AA9" s="35">
        <f>'Total Fuel Prices'!AA176*(1-INDEX(Tax_share,MATCH('Total Fuel Prices'!$A$167,tax_fuel_labels,0),MATCH(AA$1,'Tax_Share of Price'!$B$1:$AI$1,0)))</f>
        <v>1.557797551409297E-5</v>
      </c>
      <c r="AB9" s="35">
        <f>'Total Fuel Prices'!AB176*(1-INDEX(Tax_share,MATCH('Total Fuel Prices'!$A$167,tax_fuel_labels,0),MATCH(AB$1,'Tax_Share of Price'!$B$1:$AI$1,0)))</f>
        <v>1.5727392208671126E-5</v>
      </c>
      <c r="AC9" s="35">
        <f>'Total Fuel Prices'!AC176*(1-INDEX(Tax_share,MATCH('Total Fuel Prices'!$A$167,tax_fuel_labels,0),MATCH(AC$1,'Tax_Share of Price'!$B$1:$AI$1,0)))</f>
        <v>1.5932942204368616E-5</v>
      </c>
      <c r="AD9" s="35">
        <f>'Total Fuel Prices'!AD176*(1-INDEX(Tax_share,MATCH('Total Fuel Prices'!$A$167,tax_fuel_labels,0),MATCH(AD$1,'Tax_Share of Price'!$B$1:$AI$1,0)))</f>
        <v>1.6299644177586172E-5</v>
      </c>
      <c r="AE9" s="35">
        <f>'Total Fuel Prices'!AE176*(1-INDEX(Tax_share,MATCH('Total Fuel Prices'!$A$167,tax_fuel_labels,0),MATCH(AE$1,'Tax_Share of Price'!$B$1:$AI$1,0)))</f>
        <v>1.6461873357024443E-5</v>
      </c>
      <c r="AF9" s="35">
        <f>'Total Fuel Prices'!AF176*(1-INDEX(Tax_share,MATCH('Total Fuel Prices'!$A$167,tax_fuel_labels,0),MATCH(AF$1,'Tax_Share of Price'!$B$1:$AI$1,0)))</f>
        <v>1.6816959369731213E-5</v>
      </c>
      <c r="AG9" s="35">
        <f>'Total Fuel Prices'!AG176*(1-INDEX(Tax_share,MATCH('Total Fuel Prices'!$A$167,tax_fuel_labels,0),MATCH(AG$1,'Tax_Share of Price'!$B$1:$AI$1,0)))</f>
        <v>1.7037992102189904E-5</v>
      </c>
      <c r="AH9" s="35">
        <f>'Total Fuel Prices'!AH176*(1-INDEX(Tax_share,MATCH('Total Fuel Prices'!$A$167,tax_fuel_labels,0),MATCH(AH$1,'Tax_Share of Price'!$B$1:$AI$1,0)))</f>
        <v>1.7268189561578011E-5</v>
      </c>
      <c r="AI9" s="35">
        <f>'Total Fuel Prices'!AI176*(1-INDEX(Tax_share,MATCH('Total Fuel Prices'!$A$167,tax_fuel_labels,0),MATCH(AI$1,'Tax_Share of Price'!$B$1:$AI$1,0)))</f>
        <v>1.7449253969139185E-5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X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4.86328125" style="11" customWidth="1"/>
    <col min="3" max="3" width="11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Prices'!B179*(1-INDEX(Tax_share,MATCH('Total Fuel Prices'!$A$177,tax_fuel_labels,0),MATCH(B$1,'Tax_Share of Price'!$B$1:$AI$1,0)))</f>
        <v>0</v>
      </c>
      <c r="C2" s="35">
        <f>'Total Fuel Prices'!C179*(1-INDEX(Tax_share,MATCH('Total Fuel Prices'!$A$177,tax_fuel_labels,0),MATCH(C$1,'Tax_Share of Price'!$B$1:$AI$1,0)))</f>
        <v>0</v>
      </c>
      <c r="D2" s="35">
        <f>'Total Fuel Prices'!D179*(1-INDEX(Tax_share,MATCH('Total Fuel Prices'!$A$177,tax_fuel_labels,0),MATCH(D$1,'Tax_Share of Price'!$B$1:$AI$1,0)))</f>
        <v>0</v>
      </c>
      <c r="E2" s="35">
        <f>'Total Fuel Prices'!E179*(1-INDEX(Tax_share,MATCH('Total Fuel Prices'!$A$177,tax_fuel_labels,0),MATCH(E$1,'Tax_Share of Price'!$B$1:$AI$1,0)))</f>
        <v>0</v>
      </c>
      <c r="F2" s="35">
        <f>'Total Fuel Prices'!F179*(1-INDEX(Tax_share,MATCH('Total Fuel Prices'!$A$177,tax_fuel_labels,0),MATCH(F$1,'Tax_Share of Price'!$B$1:$AI$1,0)))</f>
        <v>0</v>
      </c>
      <c r="G2" s="35">
        <f>'Total Fuel Prices'!G179*(1-INDEX(Tax_share,MATCH('Total Fuel Prices'!$A$177,tax_fuel_labels,0),MATCH(G$1,'Tax_Share of Price'!$B$1:$AI$1,0)))</f>
        <v>0</v>
      </c>
      <c r="H2" s="35">
        <f>'Total Fuel Prices'!H179*(1-INDEX(Tax_share,MATCH('Total Fuel Prices'!$A$177,tax_fuel_labels,0),MATCH(H$1,'Tax_Share of Price'!$B$1:$AI$1,0)))</f>
        <v>0</v>
      </c>
      <c r="I2" s="35">
        <f>'Total Fuel Prices'!I179*(1-INDEX(Tax_share,MATCH('Total Fuel Prices'!$A$177,tax_fuel_labels,0),MATCH(I$1,'Tax_Share of Price'!$B$1:$AI$1,0)))</f>
        <v>0</v>
      </c>
      <c r="J2" s="35">
        <f>'Total Fuel Prices'!J179*(1-INDEX(Tax_share,MATCH('Total Fuel Prices'!$A$177,tax_fuel_labels,0),MATCH(J$1,'Tax_Share of Price'!$B$1:$AI$1,0)))</f>
        <v>0</v>
      </c>
      <c r="K2" s="35">
        <f>'Total Fuel Prices'!K179*(1-INDEX(Tax_share,MATCH('Total Fuel Prices'!$A$177,tax_fuel_labels,0),MATCH(K$1,'Tax_Share of Price'!$B$1:$AI$1,0)))</f>
        <v>0</v>
      </c>
      <c r="L2" s="35">
        <f>'Total Fuel Prices'!L179*(1-INDEX(Tax_share,MATCH('Total Fuel Prices'!$A$177,tax_fuel_labels,0),MATCH(L$1,'Tax_Share of Price'!$B$1:$AI$1,0)))</f>
        <v>0</v>
      </c>
      <c r="M2" s="35">
        <f>'Total Fuel Prices'!M179*(1-INDEX(Tax_share,MATCH('Total Fuel Prices'!$A$177,tax_fuel_labels,0),MATCH(M$1,'Tax_Share of Price'!$B$1:$AI$1,0)))</f>
        <v>0</v>
      </c>
      <c r="N2" s="35">
        <f>'Total Fuel Prices'!N179*(1-INDEX(Tax_share,MATCH('Total Fuel Prices'!$A$177,tax_fuel_labels,0),MATCH(N$1,'Tax_Share of Price'!$B$1:$AI$1,0)))</f>
        <v>0</v>
      </c>
      <c r="O2" s="35">
        <f>'Total Fuel Prices'!O179*(1-INDEX(Tax_share,MATCH('Total Fuel Prices'!$A$177,tax_fuel_labels,0),MATCH(O$1,'Tax_Share of Price'!$B$1:$AI$1,0)))</f>
        <v>0</v>
      </c>
      <c r="P2" s="35">
        <f>'Total Fuel Prices'!P179*(1-INDEX(Tax_share,MATCH('Total Fuel Prices'!$A$177,tax_fuel_labels,0),MATCH(P$1,'Tax_Share of Price'!$B$1:$AI$1,0)))</f>
        <v>0</v>
      </c>
      <c r="Q2" s="35">
        <f>'Total Fuel Prices'!Q179*(1-INDEX(Tax_share,MATCH('Total Fuel Prices'!$A$177,tax_fuel_labels,0),MATCH(Q$1,'Tax_Share of Price'!$B$1:$AI$1,0)))</f>
        <v>0</v>
      </c>
      <c r="R2" s="35">
        <f>'Total Fuel Prices'!R179*(1-INDEX(Tax_share,MATCH('Total Fuel Prices'!$A$177,tax_fuel_labels,0),MATCH(R$1,'Tax_Share of Price'!$B$1:$AI$1,0)))</f>
        <v>0</v>
      </c>
      <c r="S2" s="35">
        <f>'Total Fuel Prices'!S179*(1-INDEX(Tax_share,MATCH('Total Fuel Prices'!$A$177,tax_fuel_labels,0),MATCH(S$1,'Tax_Share of Price'!$B$1:$AI$1,0)))</f>
        <v>0</v>
      </c>
      <c r="T2" s="35">
        <f>'Total Fuel Prices'!T179*(1-INDEX(Tax_share,MATCH('Total Fuel Prices'!$A$177,tax_fuel_labels,0),MATCH(T$1,'Tax_Share of Price'!$B$1:$AI$1,0)))</f>
        <v>0</v>
      </c>
      <c r="U2" s="35">
        <f>'Total Fuel Prices'!U179*(1-INDEX(Tax_share,MATCH('Total Fuel Prices'!$A$177,tax_fuel_labels,0),MATCH(U$1,'Tax_Share of Price'!$B$1:$AI$1,0)))</f>
        <v>0</v>
      </c>
      <c r="V2" s="35">
        <f>'Total Fuel Prices'!V179*(1-INDEX(Tax_share,MATCH('Total Fuel Prices'!$A$177,tax_fuel_labels,0),MATCH(V$1,'Tax_Share of Price'!$B$1:$AI$1,0)))</f>
        <v>0</v>
      </c>
      <c r="W2" s="35">
        <f>'Total Fuel Prices'!W179*(1-INDEX(Tax_share,MATCH('Total Fuel Prices'!$A$177,tax_fuel_labels,0),MATCH(W$1,'Tax_Share of Price'!$B$1:$AI$1,0)))</f>
        <v>0</v>
      </c>
      <c r="X2" s="35">
        <f>'Total Fuel Prices'!X179*(1-INDEX(Tax_share,MATCH('Total Fuel Prices'!$A$177,tax_fuel_labels,0),MATCH(X$1,'Tax_Share of Price'!$B$1:$AI$1,0)))</f>
        <v>0</v>
      </c>
      <c r="Y2" s="35">
        <f>'Total Fuel Prices'!Y179*(1-INDEX(Tax_share,MATCH('Total Fuel Prices'!$A$177,tax_fuel_labels,0),MATCH(Y$1,'Tax_Share of Price'!$B$1:$AI$1,0)))</f>
        <v>0</v>
      </c>
      <c r="Z2" s="35">
        <f>'Total Fuel Prices'!Z179*(1-INDEX(Tax_share,MATCH('Total Fuel Prices'!$A$177,tax_fuel_labels,0),MATCH(Z$1,'Tax_Share of Price'!$B$1:$AI$1,0)))</f>
        <v>0</v>
      </c>
      <c r="AA2" s="35">
        <f>'Total Fuel Prices'!AA179*(1-INDEX(Tax_share,MATCH('Total Fuel Prices'!$A$177,tax_fuel_labels,0),MATCH(AA$1,'Tax_Share of Price'!$B$1:$AI$1,0)))</f>
        <v>0</v>
      </c>
      <c r="AB2" s="35">
        <f>'Total Fuel Prices'!AB179*(1-INDEX(Tax_share,MATCH('Total Fuel Prices'!$A$177,tax_fuel_labels,0),MATCH(AB$1,'Tax_Share of Price'!$B$1:$AI$1,0)))</f>
        <v>0</v>
      </c>
      <c r="AC2" s="35">
        <f>'Total Fuel Prices'!AC179*(1-INDEX(Tax_share,MATCH('Total Fuel Prices'!$A$177,tax_fuel_labels,0),MATCH(AC$1,'Tax_Share of Price'!$B$1:$AI$1,0)))</f>
        <v>0</v>
      </c>
      <c r="AD2" s="35">
        <f>'Total Fuel Prices'!AD179*(1-INDEX(Tax_share,MATCH('Total Fuel Prices'!$A$177,tax_fuel_labels,0),MATCH(AD$1,'Tax_Share of Price'!$B$1:$AI$1,0)))</f>
        <v>0</v>
      </c>
      <c r="AE2" s="35">
        <f>'Total Fuel Prices'!AE179*(1-INDEX(Tax_share,MATCH('Total Fuel Prices'!$A$177,tax_fuel_labels,0),MATCH(AE$1,'Tax_Share of Price'!$B$1:$AI$1,0)))</f>
        <v>0</v>
      </c>
      <c r="AF2" s="35">
        <f>'Total Fuel Prices'!AF179*(1-INDEX(Tax_share,MATCH('Total Fuel Prices'!$A$177,tax_fuel_labels,0),MATCH(AF$1,'Tax_Share of Price'!$B$1:$AI$1,0)))</f>
        <v>0</v>
      </c>
      <c r="AG2" s="35">
        <f>'Total Fuel Prices'!AG179*(1-INDEX(Tax_share,MATCH('Total Fuel Prices'!$A$177,tax_fuel_labels,0),MATCH(AG$1,'Tax_Share of Price'!$B$1:$AI$1,0)))</f>
        <v>0</v>
      </c>
      <c r="AH2" s="35">
        <f>'Total Fuel Prices'!AH179*(1-INDEX(Tax_share,MATCH('Total Fuel Prices'!$A$177,tax_fuel_labels,0),MATCH(AH$1,'Tax_Share of Price'!$B$1:$AI$1,0)))</f>
        <v>0</v>
      </c>
      <c r="AI2" s="35">
        <f>'Total Fuel Prices'!AI179*(1-INDEX(Tax_share,MATCH('Total Fuel Prices'!$A$177,tax_fuel_labels,0),MATCH(AI$1,'Tax_Share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Prices'!B180*(1-INDEX(Tax_share,MATCH('Total Fuel Prices'!$A$177,tax_fuel_labels,0),MATCH(B$1,'Tax_Share of Price'!$B$1:$AI$1,0)))</f>
        <v>1.41942E-5</v>
      </c>
      <c r="C3" s="35">
        <f>'Total Fuel Prices'!C180*(1-INDEX(Tax_share,MATCH('Total Fuel Prices'!$A$177,tax_fuel_labels,0),MATCH(C$1,'Tax_Share of Price'!$B$1:$AI$1,0)))</f>
        <v>1.41942E-5</v>
      </c>
      <c r="D3" s="35">
        <f>'Total Fuel Prices'!D180*(1-INDEX(Tax_share,MATCH('Total Fuel Prices'!$A$177,tax_fuel_labels,0),MATCH(D$1,'Tax_Share of Price'!$B$1:$AI$1,0)))</f>
        <v>1.5238794805194808E-5</v>
      </c>
      <c r="E3" s="35">
        <f>'Total Fuel Prices'!E180*(1-INDEX(Tax_share,MATCH('Total Fuel Prices'!$A$177,tax_fuel_labels,0),MATCH(E$1,'Tax_Share of Price'!$B$1:$AI$1,0)))</f>
        <v>1.41942E-5</v>
      </c>
      <c r="F3" s="35">
        <f>'Total Fuel Prices'!F180*(1-INDEX(Tax_share,MATCH('Total Fuel Prices'!$A$177,tax_fuel_labels,0),MATCH(F$1,'Tax_Share of Price'!$B$1:$AI$1,0)))</f>
        <v>1.6418572467532465E-5</v>
      </c>
      <c r="G3" s="35">
        <f>'Total Fuel Prices'!G180*(1-INDEX(Tax_share,MATCH('Total Fuel Prices'!$A$177,tax_fuel_labels,0),MATCH(G$1,'Tax_Share of Price'!$B$1:$AI$1,0)))</f>
        <v>1.6455440519480517E-5</v>
      </c>
      <c r="H3" s="35">
        <f>'Total Fuel Prices'!H180*(1-INDEX(Tax_share,MATCH('Total Fuel Prices'!$A$177,tax_fuel_labels,0),MATCH(H$1,'Tax_Share of Price'!$B$1:$AI$1,0)))</f>
        <v>1.6369415064935064E-5</v>
      </c>
      <c r="I3" s="35">
        <f>'Total Fuel Prices'!I180*(1-INDEX(Tax_share,MATCH('Total Fuel Prices'!$A$177,tax_fuel_labels,0),MATCH(I$1,'Tax_Share of Price'!$B$1:$AI$1,0)))</f>
        <v>1.6504597922077918E-5</v>
      </c>
      <c r="J3" s="35">
        <f>'Total Fuel Prices'!J180*(1-INDEX(Tax_share,MATCH('Total Fuel Prices'!$A$177,tax_fuel_labels,0),MATCH(J$1,'Tax_Share of Price'!$B$1:$AI$1,0)))</f>
        <v>1.6713516883116882E-5</v>
      </c>
      <c r="K3" s="35">
        <f>'Total Fuel Prices'!K180*(1-INDEX(Tax_share,MATCH('Total Fuel Prices'!$A$177,tax_fuel_labels,0),MATCH(K$1,'Tax_Share of Price'!$B$1:$AI$1,0)))</f>
        <v>1.6860989090909088E-5</v>
      </c>
      <c r="L3" s="35">
        <f>'Total Fuel Prices'!L180*(1-INDEX(Tax_share,MATCH('Total Fuel Prices'!$A$177,tax_fuel_labels,0),MATCH(L$1,'Tax_Share of Price'!$B$1:$AI$1,0)))</f>
        <v>1.7217380259740255E-5</v>
      </c>
      <c r="M3" s="35">
        <f>'Total Fuel Prices'!M180*(1-INDEX(Tax_share,MATCH('Total Fuel Prices'!$A$177,tax_fuel_labels,0),MATCH(M$1,'Tax_Share of Price'!$B$1:$AI$1,0)))</f>
        <v>1.7229669610389608E-5</v>
      </c>
      <c r="N3" s="35">
        <f>'Total Fuel Prices'!N180*(1-INDEX(Tax_share,MATCH('Total Fuel Prices'!$A$177,tax_fuel_labels,0),MATCH(N$1,'Tax_Share of Price'!$B$1:$AI$1,0)))</f>
        <v>1.7708954285714286E-5</v>
      </c>
      <c r="O3" s="35">
        <f>'Total Fuel Prices'!O180*(1-INDEX(Tax_share,MATCH('Total Fuel Prices'!$A$177,tax_fuel_labels,0),MATCH(O$1,'Tax_Share of Price'!$B$1:$AI$1,0)))</f>
        <v>1.7967030649350648E-5</v>
      </c>
      <c r="P3" s="35">
        <f>'Total Fuel Prices'!P180*(1-INDEX(Tax_share,MATCH('Total Fuel Prices'!$A$177,tax_fuel_labels,0),MATCH(P$1,'Tax_Share of Price'!$B$1:$AI$1,0)))</f>
        <v>1.8298843116883116E-5</v>
      </c>
      <c r="Q3" s="35">
        <f>'Total Fuel Prices'!Q180*(1-INDEX(Tax_share,MATCH('Total Fuel Prices'!$A$177,tax_fuel_labels,0),MATCH(Q$1,'Tax_Share of Price'!$B$1:$AI$1,0)))</f>
        <v>1.8470894025974021E-5</v>
      </c>
      <c r="R3" s="35">
        <f>'Total Fuel Prices'!R180*(1-INDEX(Tax_share,MATCH('Total Fuel Prices'!$A$177,tax_fuel_labels,0),MATCH(R$1,'Tax_Share of Price'!$B$1:$AI$1,0)))</f>
        <v>1.8790417142857137E-5</v>
      </c>
      <c r="S3" s="35">
        <f>'Total Fuel Prices'!S180*(1-INDEX(Tax_share,MATCH('Total Fuel Prices'!$A$177,tax_fuel_labels,0),MATCH(S$1,'Tax_Share of Price'!$B$1:$AI$1,0)))</f>
        <v>1.8999336103896104E-5</v>
      </c>
      <c r="T3" s="35">
        <f>'Total Fuel Prices'!T180*(1-INDEX(Tax_share,MATCH('Total Fuel Prices'!$A$177,tax_fuel_labels,0),MATCH(T$1,'Tax_Share of Price'!$B$1:$AI$1,0)))</f>
        <v>1.9257412467532465E-5</v>
      </c>
      <c r="U3" s="35">
        <f>'Total Fuel Prices'!U180*(1-INDEX(Tax_share,MATCH('Total Fuel Prices'!$A$177,tax_fuel_labels,0),MATCH(U$1,'Tax_Share of Price'!$B$1:$AI$1,0)))</f>
        <v>1.9478620779220779E-5</v>
      </c>
      <c r="V3" s="35">
        <f>'Total Fuel Prices'!V180*(1-INDEX(Tax_share,MATCH('Total Fuel Prices'!$A$177,tax_fuel_labels,0),MATCH(V$1,'Tax_Share of Price'!$B$1:$AI$1,0)))</f>
        <v>1.9712118441558441E-5</v>
      </c>
      <c r="W3" s="35">
        <f>'Total Fuel Prices'!W180*(1-INDEX(Tax_share,MATCH('Total Fuel Prices'!$A$177,tax_fuel_labels,0),MATCH(W$1,'Tax_Share of Price'!$B$1:$AI$1,0)))</f>
        <v>1.9921037402597405E-5</v>
      </c>
      <c r="X3" s="35">
        <f>'Total Fuel Prices'!X180*(1-INDEX(Tax_share,MATCH('Total Fuel Prices'!$A$177,tax_fuel_labels,0),MATCH(X$1,'Tax_Share of Price'!$B$1:$AI$1,0)))</f>
        <v>2.0203692467532469E-5</v>
      </c>
      <c r="Y3" s="35">
        <f>'Total Fuel Prices'!Y180*(1-INDEX(Tax_share,MATCH('Total Fuel Prices'!$A$177,tax_fuel_labels,0),MATCH(Y$1,'Tax_Share of Price'!$B$1:$AI$1,0)))</f>
        <v>2.0461768831168827E-5</v>
      </c>
      <c r="Z3" s="35">
        <f>'Total Fuel Prices'!Z180*(1-INDEX(Tax_share,MATCH('Total Fuel Prices'!$A$177,tax_fuel_labels,0),MATCH(Z$1,'Tax_Share of Price'!$B$1:$AI$1,0)))</f>
        <v>2.0596951688311691E-5</v>
      </c>
      <c r="AA3" s="35">
        <f>'Total Fuel Prices'!AA180*(1-INDEX(Tax_share,MATCH('Total Fuel Prices'!$A$177,tax_fuel_labels,0),MATCH(AA$1,'Tax_Share of Price'!$B$1:$AI$1,0)))</f>
        <v>2.0805870649350648E-5</v>
      </c>
      <c r="AB3" s="35">
        <f>'Total Fuel Prices'!AB180*(1-INDEX(Tax_share,MATCH('Total Fuel Prices'!$A$177,tax_fuel_labels,0),MATCH(AB$1,'Tax_Share of Price'!$B$1:$AI$1,0)))</f>
        <v>2.0855028051948049E-5</v>
      </c>
      <c r="AC3" s="35">
        <f>'Total Fuel Prices'!AC180*(1-INDEX(Tax_share,MATCH('Total Fuel Prices'!$A$177,tax_fuel_labels,0),MATCH(AC$1,'Tax_Share of Price'!$B$1:$AI$1,0)))</f>
        <v>2.083044935064935E-5</v>
      </c>
      <c r="AD3" s="35">
        <f>'Total Fuel Prices'!AD180*(1-INDEX(Tax_share,MATCH('Total Fuel Prices'!$A$177,tax_fuel_labels,0),MATCH(AD$1,'Tax_Share of Price'!$B$1:$AI$1,0)))</f>
        <v>2.0695266493506493E-5</v>
      </c>
      <c r="AE3" s="35">
        <f>'Total Fuel Prices'!AE180*(1-INDEX(Tax_share,MATCH('Total Fuel Prices'!$A$177,tax_fuel_labels,0),MATCH(AE$1,'Tax_Share of Price'!$B$1:$AI$1,0)))</f>
        <v>2.1014789610389608E-5</v>
      </c>
      <c r="AF3" s="35">
        <f>'Total Fuel Prices'!AF180*(1-INDEX(Tax_share,MATCH('Total Fuel Prices'!$A$177,tax_fuel_labels,0),MATCH(AF$1,'Tax_Share of Price'!$B$1:$AI$1,0)))</f>
        <v>2.1199129870129866E-5</v>
      </c>
      <c r="AG3" s="35">
        <f>'Total Fuel Prices'!AG180*(1-INDEX(Tax_share,MATCH('Total Fuel Prices'!$A$177,tax_fuel_labels,0),MATCH(AG$1,'Tax_Share of Price'!$B$1:$AI$1,0)))</f>
        <v>2.1494074285714283E-5</v>
      </c>
      <c r="AH3" s="35">
        <f>'Total Fuel Prices'!AH180*(1-INDEX(Tax_share,MATCH('Total Fuel Prices'!$A$177,tax_fuel_labels,0),MATCH(AH$1,'Tax_Share of Price'!$B$1:$AI$1,0)))</f>
        <v>2.1776729350649347E-5</v>
      </c>
      <c r="AI3" s="35">
        <f>'Total Fuel Prices'!AI180*(1-INDEX(Tax_share,MATCH('Total Fuel Prices'!$A$177,tax_fuel_labels,0),MATCH(AI$1,'Tax_Share of Price'!$B$1:$AI$1,0)))</f>
        <v>2.2083963116883113E-5</v>
      </c>
    </row>
    <row r="4" spans="1:35" x14ac:dyDescent="0.45">
      <c r="A4" s="12" t="s">
        <v>272</v>
      </c>
      <c r="B4" s="35">
        <f>'Total Fuel Prices'!B181*(1-INDEX(Tax_share,MATCH('Total Fuel Prices'!$A$177,tax_fuel_labels,0),MATCH(B$1,'Tax_Share of Price'!$B$1:$AI$1,0)))</f>
        <v>0</v>
      </c>
      <c r="C4" s="35">
        <f>'Total Fuel Prices'!C181*(1-INDEX(Tax_share,MATCH('Total Fuel Prices'!$A$177,tax_fuel_labels,0),MATCH(C$1,'Tax_Share of Price'!$B$1:$AI$1,0)))</f>
        <v>0</v>
      </c>
      <c r="D4" s="35">
        <f>'Total Fuel Prices'!D181*(1-INDEX(Tax_share,MATCH('Total Fuel Prices'!$A$177,tax_fuel_labels,0),MATCH(D$1,'Tax_Share of Price'!$B$1:$AI$1,0)))</f>
        <v>0</v>
      </c>
      <c r="E4" s="35">
        <f>'Total Fuel Prices'!E181*(1-INDEX(Tax_share,MATCH('Total Fuel Prices'!$A$177,tax_fuel_labels,0),MATCH(E$1,'Tax_Share of Price'!$B$1:$AI$1,0)))</f>
        <v>0</v>
      </c>
      <c r="F4" s="35">
        <f>'Total Fuel Prices'!F181*(1-INDEX(Tax_share,MATCH('Total Fuel Prices'!$A$177,tax_fuel_labels,0),MATCH(F$1,'Tax_Share of Price'!$B$1:$AI$1,0)))</f>
        <v>0</v>
      </c>
      <c r="G4" s="35">
        <f>'Total Fuel Prices'!G181*(1-INDEX(Tax_share,MATCH('Total Fuel Prices'!$A$177,tax_fuel_labels,0),MATCH(G$1,'Tax_Share of Price'!$B$1:$AI$1,0)))</f>
        <v>0</v>
      </c>
      <c r="H4" s="35">
        <f>'Total Fuel Prices'!H181*(1-INDEX(Tax_share,MATCH('Total Fuel Prices'!$A$177,tax_fuel_labels,0),MATCH(H$1,'Tax_Share of Price'!$B$1:$AI$1,0)))</f>
        <v>0</v>
      </c>
      <c r="I4" s="35">
        <f>'Total Fuel Prices'!I181*(1-INDEX(Tax_share,MATCH('Total Fuel Prices'!$A$177,tax_fuel_labels,0),MATCH(I$1,'Tax_Share of Price'!$B$1:$AI$1,0)))</f>
        <v>0</v>
      </c>
      <c r="J4" s="35">
        <f>'Total Fuel Prices'!J181*(1-INDEX(Tax_share,MATCH('Total Fuel Prices'!$A$177,tax_fuel_labels,0),MATCH(J$1,'Tax_Share of Price'!$B$1:$AI$1,0)))</f>
        <v>0</v>
      </c>
      <c r="K4" s="35">
        <f>'Total Fuel Prices'!K181*(1-INDEX(Tax_share,MATCH('Total Fuel Prices'!$A$177,tax_fuel_labels,0),MATCH(K$1,'Tax_Share of Price'!$B$1:$AI$1,0)))</f>
        <v>0</v>
      </c>
      <c r="L4" s="35">
        <f>'Total Fuel Prices'!L181*(1-INDEX(Tax_share,MATCH('Total Fuel Prices'!$A$177,tax_fuel_labels,0),MATCH(L$1,'Tax_Share of Price'!$B$1:$AI$1,0)))</f>
        <v>0</v>
      </c>
      <c r="M4" s="35">
        <f>'Total Fuel Prices'!M181*(1-INDEX(Tax_share,MATCH('Total Fuel Prices'!$A$177,tax_fuel_labels,0),MATCH(M$1,'Tax_Share of Price'!$B$1:$AI$1,0)))</f>
        <v>0</v>
      </c>
      <c r="N4" s="35">
        <f>'Total Fuel Prices'!N181*(1-INDEX(Tax_share,MATCH('Total Fuel Prices'!$A$177,tax_fuel_labels,0),MATCH(N$1,'Tax_Share of Price'!$B$1:$AI$1,0)))</f>
        <v>0</v>
      </c>
      <c r="O4" s="35">
        <f>'Total Fuel Prices'!O181*(1-INDEX(Tax_share,MATCH('Total Fuel Prices'!$A$177,tax_fuel_labels,0),MATCH(O$1,'Tax_Share of Price'!$B$1:$AI$1,0)))</f>
        <v>0</v>
      </c>
      <c r="P4" s="35">
        <f>'Total Fuel Prices'!P181*(1-INDEX(Tax_share,MATCH('Total Fuel Prices'!$A$177,tax_fuel_labels,0),MATCH(P$1,'Tax_Share of Price'!$B$1:$AI$1,0)))</f>
        <v>0</v>
      </c>
      <c r="Q4" s="35">
        <f>'Total Fuel Prices'!Q181*(1-INDEX(Tax_share,MATCH('Total Fuel Prices'!$A$177,tax_fuel_labels,0),MATCH(Q$1,'Tax_Share of Price'!$B$1:$AI$1,0)))</f>
        <v>0</v>
      </c>
      <c r="R4" s="35">
        <f>'Total Fuel Prices'!R181*(1-INDEX(Tax_share,MATCH('Total Fuel Prices'!$A$177,tax_fuel_labels,0),MATCH(R$1,'Tax_Share of Price'!$B$1:$AI$1,0)))</f>
        <v>0</v>
      </c>
      <c r="S4" s="35">
        <f>'Total Fuel Prices'!S181*(1-INDEX(Tax_share,MATCH('Total Fuel Prices'!$A$177,tax_fuel_labels,0),MATCH(S$1,'Tax_Share of Price'!$B$1:$AI$1,0)))</f>
        <v>0</v>
      </c>
      <c r="T4" s="35">
        <f>'Total Fuel Prices'!T181*(1-INDEX(Tax_share,MATCH('Total Fuel Prices'!$A$177,tax_fuel_labels,0),MATCH(T$1,'Tax_Share of Price'!$B$1:$AI$1,0)))</f>
        <v>0</v>
      </c>
      <c r="U4" s="35">
        <f>'Total Fuel Prices'!U181*(1-INDEX(Tax_share,MATCH('Total Fuel Prices'!$A$177,tax_fuel_labels,0),MATCH(U$1,'Tax_Share of Price'!$B$1:$AI$1,0)))</f>
        <v>0</v>
      </c>
      <c r="V4" s="35">
        <f>'Total Fuel Prices'!V181*(1-INDEX(Tax_share,MATCH('Total Fuel Prices'!$A$177,tax_fuel_labels,0),MATCH(V$1,'Tax_Share of Price'!$B$1:$AI$1,0)))</f>
        <v>0</v>
      </c>
      <c r="W4" s="35">
        <f>'Total Fuel Prices'!W181*(1-INDEX(Tax_share,MATCH('Total Fuel Prices'!$A$177,tax_fuel_labels,0),MATCH(W$1,'Tax_Share of Price'!$B$1:$AI$1,0)))</f>
        <v>0</v>
      </c>
      <c r="X4" s="35">
        <f>'Total Fuel Prices'!X181*(1-INDEX(Tax_share,MATCH('Total Fuel Prices'!$A$177,tax_fuel_labels,0),MATCH(X$1,'Tax_Share of Price'!$B$1:$AI$1,0)))</f>
        <v>0</v>
      </c>
      <c r="Y4" s="35">
        <f>'Total Fuel Prices'!Y181*(1-INDEX(Tax_share,MATCH('Total Fuel Prices'!$A$177,tax_fuel_labels,0),MATCH(Y$1,'Tax_Share of Price'!$B$1:$AI$1,0)))</f>
        <v>0</v>
      </c>
      <c r="Z4" s="35">
        <f>'Total Fuel Prices'!Z181*(1-INDEX(Tax_share,MATCH('Total Fuel Prices'!$A$177,tax_fuel_labels,0),MATCH(Z$1,'Tax_Share of Price'!$B$1:$AI$1,0)))</f>
        <v>0</v>
      </c>
      <c r="AA4" s="35">
        <f>'Total Fuel Prices'!AA181*(1-INDEX(Tax_share,MATCH('Total Fuel Prices'!$A$177,tax_fuel_labels,0),MATCH(AA$1,'Tax_Share of Price'!$B$1:$AI$1,0)))</f>
        <v>0</v>
      </c>
      <c r="AB4" s="35">
        <f>'Total Fuel Prices'!AB181*(1-INDEX(Tax_share,MATCH('Total Fuel Prices'!$A$177,tax_fuel_labels,0),MATCH(AB$1,'Tax_Share of Price'!$B$1:$AI$1,0)))</f>
        <v>0</v>
      </c>
      <c r="AC4" s="35">
        <f>'Total Fuel Prices'!AC181*(1-INDEX(Tax_share,MATCH('Total Fuel Prices'!$A$177,tax_fuel_labels,0),MATCH(AC$1,'Tax_Share of Price'!$B$1:$AI$1,0)))</f>
        <v>0</v>
      </c>
      <c r="AD4" s="35">
        <f>'Total Fuel Prices'!AD181*(1-INDEX(Tax_share,MATCH('Total Fuel Prices'!$A$177,tax_fuel_labels,0),MATCH(AD$1,'Tax_Share of Price'!$B$1:$AI$1,0)))</f>
        <v>0</v>
      </c>
      <c r="AE4" s="35">
        <f>'Total Fuel Prices'!AE181*(1-INDEX(Tax_share,MATCH('Total Fuel Prices'!$A$177,tax_fuel_labels,0),MATCH(AE$1,'Tax_Share of Price'!$B$1:$AI$1,0)))</f>
        <v>0</v>
      </c>
      <c r="AF4" s="35">
        <f>'Total Fuel Prices'!AF181*(1-INDEX(Tax_share,MATCH('Total Fuel Prices'!$A$177,tax_fuel_labels,0),MATCH(AF$1,'Tax_Share of Price'!$B$1:$AI$1,0)))</f>
        <v>0</v>
      </c>
      <c r="AG4" s="35">
        <f>'Total Fuel Prices'!AG181*(1-INDEX(Tax_share,MATCH('Total Fuel Prices'!$A$177,tax_fuel_labels,0),MATCH(AG$1,'Tax_Share of Price'!$B$1:$AI$1,0)))</f>
        <v>0</v>
      </c>
      <c r="AH4" s="35">
        <f>'Total Fuel Prices'!AH181*(1-INDEX(Tax_share,MATCH('Total Fuel Prices'!$A$177,tax_fuel_labels,0),MATCH(AH$1,'Tax_Share of Price'!$B$1:$AI$1,0)))</f>
        <v>0</v>
      </c>
      <c r="AI4" s="35">
        <f>'Total Fuel Prices'!AI181*(1-INDEX(Tax_share,MATCH('Total Fuel Prices'!$A$177,tax_fuel_labels,0),MATCH(AI$1,'Tax_Share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Prices'!B182*(1-INDEX(Tax_share,MATCH('Total Fuel Prices'!$A$177,tax_fuel_labels,0),MATCH(B$1,'Tax_Share of Price'!$B$1:$AI$1,0)))</f>
        <v>0</v>
      </c>
      <c r="C5" s="35">
        <f>'Total Fuel Prices'!C182*(1-INDEX(Tax_share,MATCH('Total Fuel Prices'!$A$177,tax_fuel_labels,0),MATCH(C$1,'Tax_Share of Price'!$B$1:$AI$1,0)))</f>
        <v>0</v>
      </c>
      <c r="D5" s="35">
        <f>'Total Fuel Prices'!D182*(1-INDEX(Tax_share,MATCH('Total Fuel Prices'!$A$177,tax_fuel_labels,0),MATCH(D$1,'Tax_Share of Price'!$B$1:$AI$1,0)))</f>
        <v>0</v>
      </c>
      <c r="E5" s="35">
        <f>'Total Fuel Prices'!E182*(1-INDEX(Tax_share,MATCH('Total Fuel Prices'!$A$177,tax_fuel_labels,0),MATCH(E$1,'Tax_Share of Price'!$B$1:$AI$1,0)))</f>
        <v>0</v>
      </c>
      <c r="F5" s="35">
        <f>'Total Fuel Prices'!F182*(1-INDEX(Tax_share,MATCH('Total Fuel Prices'!$A$177,tax_fuel_labels,0),MATCH(F$1,'Tax_Share of Price'!$B$1:$AI$1,0)))</f>
        <v>0</v>
      </c>
      <c r="G5" s="35">
        <f>'Total Fuel Prices'!G182*(1-INDEX(Tax_share,MATCH('Total Fuel Prices'!$A$177,tax_fuel_labels,0),MATCH(G$1,'Tax_Share of Price'!$B$1:$AI$1,0)))</f>
        <v>0</v>
      </c>
      <c r="H5" s="35">
        <f>'Total Fuel Prices'!H182*(1-INDEX(Tax_share,MATCH('Total Fuel Prices'!$A$177,tax_fuel_labels,0),MATCH(H$1,'Tax_Share of Price'!$B$1:$AI$1,0)))</f>
        <v>0</v>
      </c>
      <c r="I5" s="35">
        <f>'Total Fuel Prices'!I182*(1-INDEX(Tax_share,MATCH('Total Fuel Prices'!$A$177,tax_fuel_labels,0),MATCH(I$1,'Tax_Share of Price'!$B$1:$AI$1,0)))</f>
        <v>0</v>
      </c>
      <c r="J5" s="35">
        <f>'Total Fuel Prices'!J182*(1-INDEX(Tax_share,MATCH('Total Fuel Prices'!$A$177,tax_fuel_labels,0),MATCH(J$1,'Tax_Share of Price'!$B$1:$AI$1,0)))</f>
        <v>0</v>
      </c>
      <c r="K5" s="35">
        <f>'Total Fuel Prices'!K182*(1-INDEX(Tax_share,MATCH('Total Fuel Prices'!$A$177,tax_fuel_labels,0),MATCH(K$1,'Tax_Share of Price'!$B$1:$AI$1,0)))</f>
        <v>0</v>
      </c>
      <c r="L5" s="35">
        <f>'Total Fuel Prices'!L182*(1-INDEX(Tax_share,MATCH('Total Fuel Prices'!$A$177,tax_fuel_labels,0),MATCH(L$1,'Tax_Share of Price'!$B$1:$AI$1,0)))</f>
        <v>0</v>
      </c>
      <c r="M5" s="35">
        <f>'Total Fuel Prices'!M182*(1-INDEX(Tax_share,MATCH('Total Fuel Prices'!$A$177,tax_fuel_labels,0),MATCH(M$1,'Tax_Share of Price'!$B$1:$AI$1,0)))</f>
        <v>0</v>
      </c>
      <c r="N5" s="35">
        <f>'Total Fuel Prices'!N182*(1-INDEX(Tax_share,MATCH('Total Fuel Prices'!$A$177,tax_fuel_labels,0),MATCH(N$1,'Tax_Share of Price'!$B$1:$AI$1,0)))</f>
        <v>0</v>
      </c>
      <c r="O5" s="35">
        <f>'Total Fuel Prices'!O182*(1-INDEX(Tax_share,MATCH('Total Fuel Prices'!$A$177,tax_fuel_labels,0),MATCH(O$1,'Tax_Share of Price'!$B$1:$AI$1,0)))</f>
        <v>0</v>
      </c>
      <c r="P5" s="35">
        <f>'Total Fuel Prices'!P182*(1-INDEX(Tax_share,MATCH('Total Fuel Prices'!$A$177,tax_fuel_labels,0),MATCH(P$1,'Tax_Share of Price'!$B$1:$AI$1,0)))</f>
        <v>0</v>
      </c>
      <c r="Q5" s="35">
        <f>'Total Fuel Prices'!Q182*(1-INDEX(Tax_share,MATCH('Total Fuel Prices'!$A$177,tax_fuel_labels,0),MATCH(Q$1,'Tax_Share of Price'!$B$1:$AI$1,0)))</f>
        <v>0</v>
      </c>
      <c r="R5" s="35">
        <f>'Total Fuel Prices'!R182*(1-INDEX(Tax_share,MATCH('Total Fuel Prices'!$A$177,tax_fuel_labels,0),MATCH(R$1,'Tax_Share of Price'!$B$1:$AI$1,0)))</f>
        <v>0</v>
      </c>
      <c r="S5" s="35">
        <f>'Total Fuel Prices'!S182*(1-INDEX(Tax_share,MATCH('Total Fuel Prices'!$A$177,tax_fuel_labels,0),MATCH(S$1,'Tax_Share of Price'!$B$1:$AI$1,0)))</f>
        <v>0</v>
      </c>
      <c r="T5" s="35">
        <f>'Total Fuel Prices'!T182*(1-INDEX(Tax_share,MATCH('Total Fuel Prices'!$A$177,tax_fuel_labels,0),MATCH(T$1,'Tax_Share of Price'!$B$1:$AI$1,0)))</f>
        <v>0</v>
      </c>
      <c r="U5" s="35">
        <f>'Total Fuel Prices'!U182*(1-INDEX(Tax_share,MATCH('Total Fuel Prices'!$A$177,tax_fuel_labels,0),MATCH(U$1,'Tax_Share of Price'!$B$1:$AI$1,0)))</f>
        <v>0</v>
      </c>
      <c r="V5" s="35">
        <f>'Total Fuel Prices'!V182*(1-INDEX(Tax_share,MATCH('Total Fuel Prices'!$A$177,tax_fuel_labels,0),MATCH(V$1,'Tax_Share of Price'!$B$1:$AI$1,0)))</f>
        <v>0</v>
      </c>
      <c r="W5" s="35">
        <f>'Total Fuel Prices'!W182*(1-INDEX(Tax_share,MATCH('Total Fuel Prices'!$A$177,tax_fuel_labels,0),MATCH(W$1,'Tax_Share of Price'!$B$1:$AI$1,0)))</f>
        <v>0</v>
      </c>
      <c r="X5" s="35">
        <f>'Total Fuel Prices'!X182*(1-INDEX(Tax_share,MATCH('Total Fuel Prices'!$A$177,tax_fuel_labels,0),MATCH(X$1,'Tax_Share of Price'!$B$1:$AI$1,0)))</f>
        <v>0</v>
      </c>
      <c r="Y5" s="35">
        <f>'Total Fuel Prices'!Y182*(1-INDEX(Tax_share,MATCH('Total Fuel Prices'!$A$177,tax_fuel_labels,0),MATCH(Y$1,'Tax_Share of Price'!$B$1:$AI$1,0)))</f>
        <v>0</v>
      </c>
      <c r="Z5" s="35">
        <f>'Total Fuel Prices'!Z182*(1-INDEX(Tax_share,MATCH('Total Fuel Prices'!$A$177,tax_fuel_labels,0),MATCH(Z$1,'Tax_Share of Price'!$B$1:$AI$1,0)))</f>
        <v>0</v>
      </c>
      <c r="AA5" s="35">
        <f>'Total Fuel Prices'!AA182*(1-INDEX(Tax_share,MATCH('Total Fuel Prices'!$A$177,tax_fuel_labels,0),MATCH(AA$1,'Tax_Share of Price'!$B$1:$AI$1,0)))</f>
        <v>0</v>
      </c>
      <c r="AB5" s="35">
        <f>'Total Fuel Prices'!AB182*(1-INDEX(Tax_share,MATCH('Total Fuel Prices'!$A$177,tax_fuel_labels,0),MATCH(AB$1,'Tax_Share of Price'!$B$1:$AI$1,0)))</f>
        <v>0</v>
      </c>
      <c r="AC5" s="35">
        <f>'Total Fuel Prices'!AC182*(1-INDEX(Tax_share,MATCH('Total Fuel Prices'!$A$177,tax_fuel_labels,0),MATCH(AC$1,'Tax_Share of Price'!$B$1:$AI$1,0)))</f>
        <v>0</v>
      </c>
      <c r="AD5" s="35">
        <f>'Total Fuel Prices'!AD182*(1-INDEX(Tax_share,MATCH('Total Fuel Prices'!$A$177,tax_fuel_labels,0),MATCH(AD$1,'Tax_Share of Price'!$B$1:$AI$1,0)))</f>
        <v>0</v>
      </c>
      <c r="AE5" s="35">
        <f>'Total Fuel Prices'!AE182*(1-INDEX(Tax_share,MATCH('Total Fuel Prices'!$A$177,tax_fuel_labels,0),MATCH(AE$1,'Tax_Share of Price'!$B$1:$AI$1,0)))</f>
        <v>0</v>
      </c>
      <c r="AF5" s="35">
        <f>'Total Fuel Prices'!AF182*(1-INDEX(Tax_share,MATCH('Total Fuel Prices'!$A$177,tax_fuel_labels,0),MATCH(AF$1,'Tax_Share of Price'!$B$1:$AI$1,0)))</f>
        <v>0</v>
      </c>
      <c r="AG5" s="35">
        <f>'Total Fuel Prices'!AG182*(1-INDEX(Tax_share,MATCH('Total Fuel Prices'!$A$177,tax_fuel_labels,0),MATCH(AG$1,'Tax_Share of Price'!$B$1:$AI$1,0)))</f>
        <v>0</v>
      </c>
      <c r="AH5" s="35">
        <f>'Total Fuel Prices'!AH182*(1-INDEX(Tax_share,MATCH('Total Fuel Prices'!$A$177,tax_fuel_labels,0),MATCH(AH$1,'Tax_Share of Price'!$B$1:$AI$1,0)))</f>
        <v>0</v>
      </c>
      <c r="AI5" s="35">
        <f>'Total Fuel Prices'!AI182*(1-INDEX(Tax_share,MATCH('Total Fuel Prices'!$A$177,tax_fuel_labels,0),MATCH(AI$1,'Tax_Share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Prices'!B183*(1-INDEX(Tax_share,MATCH('Total Fuel Prices'!$A$177,tax_fuel_labels,0),MATCH(B$1,'Tax_Share of Price'!$B$1:$AI$1,0)))</f>
        <v>1.41942E-5</v>
      </c>
      <c r="C6" s="35">
        <f>'Total Fuel Prices'!C183*(1-INDEX(Tax_share,MATCH('Total Fuel Prices'!$A$177,tax_fuel_labels,0),MATCH(C$1,'Tax_Share of Price'!$B$1:$AI$1,0)))</f>
        <v>1.41942E-5</v>
      </c>
      <c r="D6" s="35">
        <f>'Total Fuel Prices'!D183*(1-INDEX(Tax_share,MATCH('Total Fuel Prices'!$A$177,tax_fuel_labels,0),MATCH(D$1,'Tax_Share of Price'!$B$1:$AI$1,0)))</f>
        <v>2.540840220994475E-5</v>
      </c>
      <c r="E6" s="35">
        <f>'Total Fuel Prices'!E183*(1-INDEX(Tax_share,MATCH('Total Fuel Prices'!$A$177,tax_fuel_labels,0),MATCH(E$1,'Tax_Share of Price'!$B$1:$AI$1,0)))</f>
        <v>1.41942E-5</v>
      </c>
      <c r="F6" s="35">
        <f>'Total Fuel Prices'!F183*(1-INDEX(Tax_share,MATCH('Total Fuel Prices'!$A$177,tax_fuel_labels,0),MATCH(F$1,'Tax_Share of Price'!$B$1:$AI$1,0)))</f>
        <v>2.0663932044198895E-5</v>
      </c>
      <c r="G6" s="35">
        <f>'Total Fuel Prices'!G183*(1-INDEX(Tax_share,MATCH('Total Fuel Prices'!$A$177,tax_fuel_labels,0),MATCH(G$1,'Tax_Share of Price'!$B$1:$AI$1,0)))</f>
        <v>2.7368927071823202E-5</v>
      </c>
      <c r="H6" s="35">
        <f>'Total Fuel Prices'!H183*(1-INDEX(Tax_share,MATCH('Total Fuel Prices'!$A$177,tax_fuel_labels,0),MATCH(H$1,'Tax_Share of Price'!$B$1:$AI$1,0)))</f>
        <v>3.3564185635359121E-5</v>
      </c>
      <c r="I6" s="35">
        <f>'Total Fuel Prices'!I183*(1-INDEX(Tax_share,MATCH('Total Fuel Prices'!$A$177,tax_fuel_labels,0),MATCH(I$1,'Tax_Share of Price'!$B$1:$AI$1,0)))</f>
        <v>4.0465233149171267E-5</v>
      </c>
      <c r="J6" s="35">
        <f>'Total Fuel Prices'!J183*(1-INDEX(Tax_share,MATCH('Total Fuel Prices'!$A$177,tax_fuel_labels,0),MATCH(J$1,'Tax_Share of Price'!$B$1:$AI$1,0)))</f>
        <v>4.7131017679558006E-5</v>
      </c>
      <c r="K6" s="35">
        <f>'Total Fuel Prices'!K183*(1-INDEX(Tax_share,MATCH('Total Fuel Prices'!$A$177,tax_fuel_labels,0),MATCH(K$1,'Tax_Share of Price'!$B$1:$AI$1,0)))</f>
        <v>4.7013386187845305E-5</v>
      </c>
      <c r="L6" s="35">
        <f>'Total Fuel Prices'!L183*(1-INDEX(Tax_share,MATCH('Total Fuel Prices'!$A$177,tax_fuel_labels,0),MATCH(L$1,'Tax_Share of Price'!$B$1:$AI$1,0)))</f>
        <v>4.8817069060773475E-5</v>
      </c>
      <c r="M6" s="35">
        <f>'Total Fuel Prices'!M183*(1-INDEX(Tax_share,MATCH('Total Fuel Prices'!$A$177,tax_fuel_labels,0),MATCH(M$1,'Tax_Share of Price'!$B$1:$AI$1,0)))</f>
        <v>4.8189701104972373E-5</v>
      </c>
      <c r="N6" s="35">
        <f>'Total Fuel Prices'!N183*(1-INDEX(Tax_share,MATCH('Total Fuel Prices'!$A$177,tax_fuel_labels,0),MATCH(N$1,'Tax_Share of Price'!$B$1:$AI$1,0)))</f>
        <v>4.9954173480662978E-5</v>
      </c>
      <c r="O6" s="35">
        <f>'Total Fuel Prices'!O183*(1-INDEX(Tax_share,MATCH('Total Fuel Prices'!$A$177,tax_fuel_labels,0),MATCH(O$1,'Tax_Share of Price'!$B$1:$AI$1,0)))</f>
        <v>5.0738383425414365E-5</v>
      </c>
      <c r="P6" s="35">
        <f>'Total Fuel Prices'!P183*(1-INDEX(Tax_share,MATCH('Total Fuel Prices'!$A$177,tax_fuel_labels,0),MATCH(P$1,'Tax_Share of Price'!$B$1:$AI$1,0)))</f>
        <v>5.2071540331491711E-5</v>
      </c>
      <c r="Q6" s="35">
        <f>'Total Fuel Prices'!Q183*(1-INDEX(Tax_share,MATCH('Total Fuel Prices'!$A$177,tax_fuel_labels,0),MATCH(Q$1,'Tax_Share of Price'!$B$1:$AI$1,0)))</f>
        <v>5.2385224309392262E-5</v>
      </c>
      <c r="R6" s="35">
        <f>'Total Fuel Prices'!R183*(1-INDEX(Tax_share,MATCH('Total Fuel Prices'!$A$177,tax_fuel_labels,0),MATCH(R$1,'Tax_Share of Price'!$B$1:$AI$1,0)))</f>
        <v>5.3326276243093915E-5</v>
      </c>
      <c r="S6" s="35">
        <f>'Total Fuel Prices'!S183*(1-INDEX(Tax_share,MATCH('Total Fuel Prices'!$A$177,tax_fuel_labels,0),MATCH(S$1,'Tax_Share of Price'!$B$1:$AI$1,0)))</f>
        <v>5.3600749723756901E-5</v>
      </c>
      <c r="T6" s="35">
        <f>'Total Fuel Prices'!T183*(1-INDEX(Tax_share,MATCH('Total Fuel Prices'!$A$177,tax_fuel_labels,0),MATCH(T$1,'Tax_Share of Price'!$B$1:$AI$1,0)))</f>
        <v>5.4541801657458554E-5</v>
      </c>
      <c r="U6" s="35">
        <f>'Total Fuel Prices'!U183*(1-INDEX(Tax_share,MATCH('Total Fuel Prices'!$A$177,tax_fuel_labels,0),MATCH(U$1,'Tax_Share of Price'!$B$1:$AI$1,0)))</f>
        <v>5.5443643093922648E-5</v>
      </c>
      <c r="V6" s="35">
        <f>'Total Fuel Prices'!V183*(1-INDEX(Tax_share,MATCH('Total Fuel Prices'!$A$177,tax_fuel_labels,0),MATCH(V$1,'Tax_Share of Price'!$B$1:$AI$1,0)))</f>
        <v>5.6227853038674029E-5</v>
      </c>
      <c r="W6" s="35">
        <f>'Total Fuel Prices'!W183*(1-INDEX(Tax_share,MATCH('Total Fuel Prices'!$A$177,tax_fuel_labels,0),MATCH(W$1,'Tax_Share of Price'!$B$1:$AI$1,0)))</f>
        <v>5.6972852486187838E-5</v>
      </c>
      <c r="X6" s="35">
        <f>'Total Fuel Prices'!X183*(1-INDEX(Tax_share,MATCH('Total Fuel Prices'!$A$177,tax_fuel_labels,0),MATCH(X$1,'Tax_Share of Price'!$B$1:$AI$1,0)))</f>
        <v>5.8149167403314913E-5</v>
      </c>
      <c r="Y6" s="35">
        <f>'Total Fuel Prices'!Y183*(1-INDEX(Tax_share,MATCH('Total Fuel Prices'!$A$177,tax_fuel_labels,0),MATCH(Y$1,'Tax_Share of Price'!$B$1:$AI$1,0)))</f>
        <v>5.952153480662983E-5</v>
      </c>
      <c r="Z6" s="35">
        <f>'Total Fuel Prices'!Z183*(1-INDEX(Tax_share,MATCH('Total Fuel Prices'!$A$177,tax_fuel_labels,0),MATCH(Z$1,'Tax_Share of Price'!$B$1:$AI$1,0)))</f>
        <v>6.065863922651934E-5</v>
      </c>
      <c r="AA6" s="35">
        <f>'Total Fuel Prices'!AA183*(1-INDEX(Tax_share,MATCH('Total Fuel Prices'!$A$177,tax_fuel_labels,0),MATCH(AA$1,'Tax_Share of Price'!$B$1:$AI$1,0)))</f>
        <v>6.1560480662983428E-5</v>
      </c>
      <c r="AB6" s="35">
        <f>'Total Fuel Prices'!AB183*(1-INDEX(Tax_share,MATCH('Total Fuel Prices'!$A$177,tax_fuel_labels,0),MATCH(AB$1,'Tax_Share of Price'!$B$1:$AI$1,0)))</f>
        <v>6.238390110497238E-5</v>
      </c>
      <c r="AC6" s="35">
        <f>'Total Fuel Prices'!AC183*(1-INDEX(Tax_share,MATCH('Total Fuel Prices'!$A$177,tax_fuel_labels,0),MATCH(AC$1,'Tax_Share of Price'!$B$1:$AI$1,0)))</f>
        <v>6.3011269060773482E-5</v>
      </c>
      <c r="AD6" s="35">
        <f>'Total Fuel Prices'!AD183*(1-INDEX(Tax_share,MATCH('Total Fuel Prices'!$A$177,tax_fuel_labels,0),MATCH(AD$1,'Tax_Share of Price'!$B$1:$AI$1,0)))</f>
        <v>6.3324953038674026E-5</v>
      </c>
      <c r="AE6" s="35">
        <f>'Total Fuel Prices'!AE183*(1-INDEX(Tax_share,MATCH('Total Fuel Prices'!$A$177,tax_fuel_labels,0),MATCH(AE$1,'Tax_Share of Price'!$B$1:$AI$1,0)))</f>
        <v>6.4618899447513808E-5</v>
      </c>
      <c r="AF6" s="35">
        <f>'Total Fuel Prices'!AF183*(1-INDEX(Tax_share,MATCH('Total Fuel Prices'!$A$177,tax_fuel_labels,0),MATCH(AF$1,'Tax_Share of Price'!$B$1:$AI$1,0)))</f>
        <v>6.4814951933701658E-5</v>
      </c>
      <c r="AG6" s="35">
        <f>'Total Fuel Prices'!AG183*(1-INDEX(Tax_share,MATCH('Total Fuel Prices'!$A$177,tax_fuel_labels,0),MATCH(AG$1,'Tax_Share of Price'!$B$1:$AI$1,0)))</f>
        <v>6.544231988950276E-5</v>
      </c>
      <c r="AH6" s="35">
        <f>'Total Fuel Prices'!AH183*(1-INDEX(Tax_share,MATCH('Total Fuel Prices'!$A$177,tax_fuel_labels,0),MATCH(AH$1,'Tax_Share of Price'!$B$1:$AI$1,0)))</f>
        <v>6.6265740331491712E-5</v>
      </c>
      <c r="AI6" s="35">
        <f>'Total Fuel Prices'!AI183*(1-INDEX(Tax_share,MATCH('Total Fuel Prices'!$A$177,tax_fuel_labels,0),MATCH(AI$1,'Tax_Share of Price'!$B$1:$AI$1,0)))</f>
        <v>6.7481265745856351E-5</v>
      </c>
    </row>
    <row r="7" spans="1:35" x14ac:dyDescent="0.45">
      <c r="A7" s="12" t="s">
        <v>275</v>
      </c>
      <c r="B7" s="35">
        <f>'Total Fuel Prices'!B184*(1-INDEX(Tax_share,MATCH('Total Fuel Prices'!$A$177,tax_fuel_labels,0),MATCH(B$1,'Tax_Share of Price'!$B$1:$AI$1,0)))</f>
        <v>0</v>
      </c>
      <c r="C7" s="35">
        <f>'Total Fuel Prices'!C184*(1-INDEX(Tax_share,MATCH('Total Fuel Prices'!$A$177,tax_fuel_labels,0),MATCH(C$1,'Tax_Share of Price'!$B$1:$AI$1,0)))</f>
        <v>0</v>
      </c>
      <c r="D7" s="35">
        <f>'Total Fuel Prices'!D184*(1-INDEX(Tax_share,MATCH('Total Fuel Prices'!$A$177,tax_fuel_labels,0),MATCH(D$1,'Tax_Share of Price'!$B$1:$AI$1,0)))</f>
        <v>0</v>
      </c>
      <c r="E7" s="35">
        <f>'Total Fuel Prices'!E184*(1-INDEX(Tax_share,MATCH('Total Fuel Prices'!$A$177,tax_fuel_labels,0),MATCH(E$1,'Tax_Share of Price'!$B$1:$AI$1,0)))</f>
        <v>0</v>
      </c>
      <c r="F7" s="35">
        <f>'Total Fuel Prices'!F184*(1-INDEX(Tax_share,MATCH('Total Fuel Prices'!$A$177,tax_fuel_labels,0),MATCH(F$1,'Tax_Share of Price'!$B$1:$AI$1,0)))</f>
        <v>0</v>
      </c>
      <c r="G7" s="35">
        <f>'Total Fuel Prices'!G184*(1-INDEX(Tax_share,MATCH('Total Fuel Prices'!$A$177,tax_fuel_labels,0),MATCH(G$1,'Tax_Share of Price'!$B$1:$AI$1,0)))</f>
        <v>0</v>
      </c>
      <c r="H7" s="35">
        <f>'Total Fuel Prices'!H184*(1-INDEX(Tax_share,MATCH('Total Fuel Prices'!$A$177,tax_fuel_labels,0),MATCH(H$1,'Tax_Share of Price'!$B$1:$AI$1,0)))</f>
        <v>0</v>
      </c>
      <c r="I7" s="35">
        <f>'Total Fuel Prices'!I184*(1-INDEX(Tax_share,MATCH('Total Fuel Prices'!$A$177,tax_fuel_labels,0),MATCH(I$1,'Tax_Share of Price'!$B$1:$AI$1,0)))</f>
        <v>0</v>
      </c>
      <c r="J7" s="35">
        <f>'Total Fuel Prices'!J184*(1-INDEX(Tax_share,MATCH('Total Fuel Prices'!$A$177,tax_fuel_labels,0),MATCH(J$1,'Tax_Share of Price'!$B$1:$AI$1,0)))</f>
        <v>0</v>
      </c>
      <c r="K7" s="35">
        <f>'Total Fuel Prices'!K184*(1-INDEX(Tax_share,MATCH('Total Fuel Prices'!$A$177,tax_fuel_labels,0),MATCH(K$1,'Tax_Share of Price'!$B$1:$AI$1,0)))</f>
        <v>0</v>
      </c>
      <c r="L7" s="35">
        <f>'Total Fuel Prices'!L184*(1-INDEX(Tax_share,MATCH('Total Fuel Prices'!$A$177,tax_fuel_labels,0),MATCH(L$1,'Tax_Share of Price'!$B$1:$AI$1,0)))</f>
        <v>0</v>
      </c>
      <c r="M7" s="35">
        <f>'Total Fuel Prices'!M184*(1-INDEX(Tax_share,MATCH('Total Fuel Prices'!$A$177,tax_fuel_labels,0),MATCH(M$1,'Tax_Share of Price'!$B$1:$AI$1,0)))</f>
        <v>0</v>
      </c>
      <c r="N7" s="35">
        <f>'Total Fuel Prices'!N184*(1-INDEX(Tax_share,MATCH('Total Fuel Prices'!$A$177,tax_fuel_labels,0),MATCH(N$1,'Tax_Share of Price'!$B$1:$AI$1,0)))</f>
        <v>0</v>
      </c>
      <c r="O7" s="35">
        <f>'Total Fuel Prices'!O184*(1-INDEX(Tax_share,MATCH('Total Fuel Prices'!$A$177,tax_fuel_labels,0),MATCH(O$1,'Tax_Share of Price'!$B$1:$AI$1,0)))</f>
        <v>0</v>
      </c>
      <c r="P7" s="35">
        <f>'Total Fuel Prices'!P184*(1-INDEX(Tax_share,MATCH('Total Fuel Prices'!$A$177,tax_fuel_labels,0),MATCH(P$1,'Tax_Share of Price'!$B$1:$AI$1,0)))</f>
        <v>0</v>
      </c>
      <c r="Q7" s="35">
        <f>'Total Fuel Prices'!Q184*(1-INDEX(Tax_share,MATCH('Total Fuel Prices'!$A$177,tax_fuel_labels,0),MATCH(Q$1,'Tax_Share of Price'!$B$1:$AI$1,0)))</f>
        <v>0</v>
      </c>
      <c r="R7" s="35">
        <f>'Total Fuel Prices'!R184*(1-INDEX(Tax_share,MATCH('Total Fuel Prices'!$A$177,tax_fuel_labels,0),MATCH(R$1,'Tax_Share of Price'!$B$1:$AI$1,0)))</f>
        <v>0</v>
      </c>
      <c r="S7" s="35">
        <f>'Total Fuel Prices'!S184*(1-INDEX(Tax_share,MATCH('Total Fuel Prices'!$A$177,tax_fuel_labels,0),MATCH(S$1,'Tax_Share of Price'!$B$1:$AI$1,0)))</f>
        <v>0</v>
      </c>
      <c r="T7" s="35">
        <f>'Total Fuel Prices'!T184*(1-INDEX(Tax_share,MATCH('Total Fuel Prices'!$A$177,tax_fuel_labels,0),MATCH(T$1,'Tax_Share of Price'!$B$1:$AI$1,0)))</f>
        <v>0</v>
      </c>
      <c r="U7" s="35">
        <f>'Total Fuel Prices'!U184*(1-INDEX(Tax_share,MATCH('Total Fuel Prices'!$A$177,tax_fuel_labels,0),MATCH(U$1,'Tax_Share of Price'!$B$1:$AI$1,0)))</f>
        <v>0</v>
      </c>
      <c r="V7" s="35">
        <f>'Total Fuel Prices'!V184*(1-INDEX(Tax_share,MATCH('Total Fuel Prices'!$A$177,tax_fuel_labels,0),MATCH(V$1,'Tax_Share of Price'!$B$1:$AI$1,0)))</f>
        <v>0</v>
      </c>
      <c r="W7" s="35">
        <f>'Total Fuel Prices'!W184*(1-INDEX(Tax_share,MATCH('Total Fuel Prices'!$A$177,tax_fuel_labels,0),MATCH(W$1,'Tax_Share of Price'!$B$1:$AI$1,0)))</f>
        <v>0</v>
      </c>
      <c r="X7" s="35">
        <f>'Total Fuel Prices'!X184*(1-INDEX(Tax_share,MATCH('Total Fuel Prices'!$A$177,tax_fuel_labels,0),MATCH(X$1,'Tax_Share of Price'!$B$1:$AI$1,0)))</f>
        <v>0</v>
      </c>
      <c r="Y7" s="35">
        <f>'Total Fuel Prices'!Y184*(1-INDEX(Tax_share,MATCH('Total Fuel Prices'!$A$177,tax_fuel_labels,0),MATCH(Y$1,'Tax_Share of Price'!$B$1:$AI$1,0)))</f>
        <v>0</v>
      </c>
      <c r="Z7" s="35">
        <f>'Total Fuel Prices'!Z184*(1-INDEX(Tax_share,MATCH('Total Fuel Prices'!$A$177,tax_fuel_labels,0),MATCH(Z$1,'Tax_Share of Price'!$B$1:$AI$1,0)))</f>
        <v>0</v>
      </c>
      <c r="AA7" s="35">
        <f>'Total Fuel Prices'!AA184*(1-INDEX(Tax_share,MATCH('Total Fuel Prices'!$A$177,tax_fuel_labels,0),MATCH(AA$1,'Tax_Share of Price'!$B$1:$AI$1,0)))</f>
        <v>0</v>
      </c>
      <c r="AB7" s="35">
        <f>'Total Fuel Prices'!AB184*(1-INDEX(Tax_share,MATCH('Total Fuel Prices'!$A$177,tax_fuel_labels,0),MATCH(AB$1,'Tax_Share of Price'!$B$1:$AI$1,0)))</f>
        <v>0</v>
      </c>
      <c r="AC7" s="35">
        <f>'Total Fuel Prices'!AC184*(1-INDEX(Tax_share,MATCH('Total Fuel Prices'!$A$177,tax_fuel_labels,0),MATCH(AC$1,'Tax_Share of Price'!$B$1:$AI$1,0)))</f>
        <v>0</v>
      </c>
      <c r="AD7" s="35">
        <f>'Total Fuel Prices'!AD184*(1-INDEX(Tax_share,MATCH('Total Fuel Prices'!$A$177,tax_fuel_labels,0),MATCH(AD$1,'Tax_Share of Price'!$B$1:$AI$1,0)))</f>
        <v>0</v>
      </c>
      <c r="AE7" s="35">
        <f>'Total Fuel Prices'!AE184*(1-INDEX(Tax_share,MATCH('Total Fuel Prices'!$A$177,tax_fuel_labels,0),MATCH(AE$1,'Tax_Share of Price'!$B$1:$AI$1,0)))</f>
        <v>0</v>
      </c>
      <c r="AF7" s="35">
        <f>'Total Fuel Prices'!AF184*(1-INDEX(Tax_share,MATCH('Total Fuel Prices'!$A$177,tax_fuel_labels,0),MATCH(AF$1,'Tax_Share of Price'!$B$1:$AI$1,0)))</f>
        <v>0</v>
      </c>
      <c r="AG7" s="35">
        <f>'Total Fuel Prices'!AG184*(1-INDEX(Tax_share,MATCH('Total Fuel Prices'!$A$177,tax_fuel_labels,0),MATCH(AG$1,'Tax_Share of Price'!$B$1:$AI$1,0)))</f>
        <v>0</v>
      </c>
      <c r="AH7" s="35">
        <f>'Total Fuel Prices'!AH184*(1-INDEX(Tax_share,MATCH('Total Fuel Prices'!$A$177,tax_fuel_labels,0),MATCH(AH$1,'Tax_Share of Price'!$B$1:$AI$1,0)))</f>
        <v>0</v>
      </c>
      <c r="AI7" s="35">
        <f>'Total Fuel Prices'!AI184*(1-INDEX(Tax_share,MATCH('Total Fuel Prices'!$A$177,tax_fuel_labels,0),MATCH(AI$1,'Tax_Share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Prices'!B185*(1-INDEX(Tax_share,MATCH('Total Fuel Prices'!$A$177,tax_fuel_labels,0),MATCH(B$1,'Tax_Share of Price'!$B$1:$AI$1,0)))</f>
        <v>0</v>
      </c>
      <c r="C8" s="35">
        <f>'Total Fuel Prices'!C185*(1-INDEX(Tax_share,MATCH('Total Fuel Prices'!$A$177,tax_fuel_labels,0),MATCH(C$1,'Tax_Share of Price'!$B$1:$AI$1,0)))</f>
        <v>0</v>
      </c>
      <c r="D8" s="35">
        <f>'Total Fuel Prices'!D185*(1-INDEX(Tax_share,MATCH('Total Fuel Prices'!$A$177,tax_fuel_labels,0),MATCH(D$1,'Tax_Share of Price'!$B$1:$AI$1,0)))</f>
        <v>0</v>
      </c>
      <c r="E8" s="35">
        <f>'Total Fuel Prices'!E185*(1-INDEX(Tax_share,MATCH('Total Fuel Prices'!$A$177,tax_fuel_labels,0),MATCH(E$1,'Tax_Share of Price'!$B$1:$AI$1,0)))</f>
        <v>0</v>
      </c>
      <c r="F8" s="35">
        <f>'Total Fuel Prices'!F185*(1-INDEX(Tax_share,MATCH('Total Fuel Prices'!$A$177,tax_fuel_labels,0),MATCH(F$1,'Tax_Share of Price'!$B$1:$AI$1,0)))</f>
        <v>0</v>
      </c>
      <c r="G8" s="35">
        <f>'Total Fuel Prices'!G185*(1-INDEX(Tax_share,MATCH('Total Fuel Prices'!$A$177,tax_fuel_labels,0),MATCH(G$1,'Tax_Share of Price'!$B$1:$AI$1,0)))</f>
        <v>0</v>
      </c>
      <c r="H8" s="35">
        <f>'Total Fuel Prices'!H185*(1-INDEX(Tax_share,MATCH('Total Fuel Prices'!$A$177,tax_fuel_labels,0),MATCH(H$1,'Tax_Share of Price'!$B$1:$AI$1,0)))</f>
        <v>0</v>
      </c>
      <c r="I8" s="35">
        <f>'Total Fuel Prices'!I185*(1-INDEX(Tax_share,MATCH('Total Fuel Prices'!$A$177,tax_fuel_labels,0),MATCH(I$1,'Tax_Share of Price'!$B$1:$AI$1,0)))</f>
        <v>0</v>
      </c>
      <c r="J8" s="35">
        <f>'Total Fuel Prices'!J185*(1-INDEX(Tax_share,MATCH('Total Fuel Prices'!$A$177,tax_fuel_labels,0),MATCH(J$1,'Tax_Share of Price'!$B$1:$AI$1,0)))</f>
        <v>0</v>
      </c>
      <c r="K8" s="35">
        <f>'Total Fuel Prices'!K185*(1-INDEX(Tax_share,MATCH('Total Fuel Prices'!$A$177,tax_fuel_labels,0),MATCH(K$1,'Tax_Share of Price'!$B$1:$AI$1,0)))</f>
        <v>0</v>
      </c>
      <c r="L8" s="35">
        <f>'Total Fuel Prices'!L185*(1-INDEX(Tax_share,MATCH('Total Fuel Prices'!$A$177,tax_fuel_labels,0),MATCH(L$1,'Tax_Share of Price'!$B$1:$AI$1,0)))</f>
        <v>0</v>
      </c>
      <c r="M8" s="35">
        <f>'Total Fuel Prices'!M185*(1-INDEX(Tax_share,MATCH('Total Fuel Prices'!$A$177,tax_fuel_labels,0),MATCH(M$1,'Tax_Share of Price'!$B$1:$AI$1,0)))</f>
        <v>0</v>
      </c>
      <c r="N8" s="35">
        <f>'Total Fuel Prices'!N185*(1-INDEX(Tax_share,MATCH('Total Fuel Prices'!$A$177,tax_fuel_labels,0),MATCH(N$1,'Tax_Share of Price'!$B$1:$AI$1,0)))</f>
        <v>0</v>
      </c>
      <c r="O8" s="35">
        <f>'Total Fuel Prices'!O185*(1-INDEX(Tax_share,MATCH('Total Fuel Prices'!$A$177,tax_fuel_labels,0),MATCH(O$1,'Tax_Share of Price'!$B$1:$AI$1,0)))</f>
        <v>0</v>
      </c>
      <c r="P8" s="35">
        <f>'Total Fuel Prices'!P185*(1-INDEX(Tax_share,MATCH('Total Fuel Prices'!$A$177,tax_fuel_labels,0),MATCH(P$1,'Tax_Share of Price'!$B$1:$AI$1,0)))</f>
        <v>0</v>
      </c>
      <c r="Q8" s="35">
        <f>'Total Fuel Prices'!Q185*(1-INDEX(Tax_share,MATCH('Total Fuel Prices'!$A$177,tax_fuel_labels,0),MATCH(Q$1,'Tax_Share of Price'!$B$1:$AI$1,0)))</f>
        <v>0</v>
      </c>
      <c r="R8" s="35">
        <f>'Total Fuel Prices'!R185*(1-INDEX(Tax_share,MATCH('Total Fuel Prices'!$A$177,tax_fuel_labels,0),MATCH(R$1,'Tax_Share of Price'!$B$1:$AI$1,0)))</f>
        <v>0</v>
      </c>
      <c r="S8" s="35">
        <f>'Total Fuel Prices'!S185*(1-INDEX(Tax_share,MATCH('Total Fuel Prices'!$A$177,tax_fuel_labels,0),MATCH(S$1,'Tax_Share of Price'!$B$1:$AI$1,0)))</f>
        <v>0</v>
      </c>
      <c r="T8" s="35">
        <f>'Total Fuel Prices'!T185*(1-INDEX(Tax_share,MATCH('Total Fuel Prices'!$A$177,tax_fuel_labels,0),MATCH(T$1,'Tax_Share of Price'!$B$1:$AI$1,0)))</f>
        <v>0</v>
      </c>
      <c r="U8" s="35">
        <f>'Total Fuel Prices'!U185*(1-INDEX(Tax_share,MATCH('Total Fuel Prices'!$A$177,tax_fuel_labels,0),MATCH(U$1,'Tax_Share of Price'!$B$1:$AI$1,0)))</f>
        <v>0</v>
      </c>
      <c r="V8" s="35">
        <f>'Total Fuel Prices'!V185*(1-INDEX(Tax_share,MATCH('Total Fuel Prices'!$A$177,tax_fuel_labels,0),MATCH(V$1,'Tax_Share of Price'!$B$1:$AI$1,0)))</f>
        <v>0</v>
      </c>
      <c r="W8" s="35">
        <f>'Total Fuel Prices'!W185*(1-INDEX(Tax_share,MATCH('Total Fuel Prices'!$A$177,tax_fuel_labels,0),MATCH(W$1,'Tax_Share of Price'!$B$1:$AI$1,0)))</f>
        <v>0</v>
      </c>
      <c r="X8" s="35">
        <f>'Total Fuel Prices'!X185*(1-INDEX(Tax_share,MATCH('Total Fuel Prices'!$A$177,tax_fuel_labels,0),MATCH(X$1,'Tax_Share of Price'!$B$1:$AI$1,0)))</f>
        <v>0</v>
      </c>
      <c r="Y8" s="35">
        <f>'Total Fuel Prices'!Y185*(1-INDEX(Tax_share,MATCH('Total Fuel Prices'!$A$177,tax_fuel_labels,0),MATCH(Y$1,'Tax_Share of Price'!$B$1:$AI$1,0)))</f>
        <v>0</v>
      </c>
      <c r="Z8" s="35">
        <f>'Total Fuel Prices'!Z185*(1-INDEX(Tax_share,MATCH('Total Fuel Prices'!$A$177,tax_fuel_labels,0),MATCH(Z$1,'Tax_Share of Price'!$B$1:$AI$1,0)))</f>
        <v>0</v>
      </c>
      <c r="AA8" s="35">
        <f>'Total Fuel Prices'!AA185*(1-INDEX(Tax_share,MATCH('Total Fuel Prices'!$A$177,tax_fuel_labels,0),MATCH(AA$1,'Tax_Share of Price'!$B$1:$AI$1,0)))</f>
        <v>0</v>
      </c>
      <c r="AB8" s="35">
        <f>'Total Fuel Prices'!AB185*(1-INDEX(Tax_share,MATCH('Total Fuel Prices'!$A$177,tax_fuel_labels,0),MATCH(AB$1,'Tax_Share of Price'!$B$1:$AI$1,0)))</f>
        <v>0</v>
      </c>
      <c r="AC8" s="35">
        <f>'Total Fuel Prices'!AC185*(1-INDEX(Tax_share,MATCH('Total Fuel Prices'!$A$177,tax_fuel_labels,0),MATCH(AC$1,'Tax_Share of Price'!$B$1:$AI$1,0)))</f>
        <v>0</v>
      </c>
      <c r="AD8" s="35">
        <f>'Total Fuel Prices'!AD185*(1-INDEX(Tax_share,MATCH('Total Fuel Prices'!$A$177,tax_fuel_labels,0),MATCH(AD$1,'Tax_Share of Price'!$B$1:$AI$1,0)))</f>
        <v>0</v>
      </c>
      <c r="AE8" s="35">
        <f>'Total Fuel Prices'!AE185*(1-INDEX(Tax_share,MATCH('Total Fuel Prices'!$A$177,tax_fuel_labels,0),MATCH(AE$1,'Tax_Share of Price'!$B$1:$AI$1,0)))</f>
        <v>0</v>
      </c>
      <c r="AF8" s="35">
        <f>'Total Fuel Prices'!AF185*(1-INDEX(Tax_share,MATCH('Total Fuel Prices'!$A$177,tax_fuel_labels,0),MATCH(AF$1,'Tax_Share of Price'!$B$1:$AI$1,0)))</f>
        <v>0</v>
      </c>
      <c r="AG8" s="35">
        <f>'Total Fuel Prices'!AG185*(1-INDEX(Tax_share,MATCH('Total Fuel Prices'!$A$177,tax_fuel_labels,0),MATCH(AG$1,'Tax_Share of Price'!$B$1:$AI$1,0)))</f>
        <v>0</v>
      </c>
      <c r="AH8" s="35">
        <f>'Total Fuel Prices'!AH185*(1-INDEX(Tax_share,MATCH('Total Fuel Prices'!$A$177,tax_fuel_labels,0),MATCH(AH$1,'Tax_Share of Price'!$B$1:$AI$1,0)))</f>
        <v>0</v>
      </c>
      <c r="AI8" s="35">
        <f>'Total Fuel Prices'!AI185*(1-INDEX(Tax_share,MATCH('Total Fuel Prices'!$A$177,tax_fuel_labels,0),MATCH(AI$1,'Tax_Share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Prices'!B186*(1-INDEX(Tax_share,MATCH('Total Fuel Prices'!$A$177,tax_fuel_labels,0),MATCH(B$1,'Tax_Share of Price'!$B$1:$AI$1,0)))</f>
        <v>1.41942E-5</v>
      </c>
      <c r="C9" s="35">
        <f>'Total Fuel Prices'!C186*(1-INDEX(Tax_share,MATCH('Total Fuel Prices'!$A$177,tax_fuel_labels,0),MATCH(C$1,'Tax_Share of Price'!$B$1:$AI$1,0)))</f>
        <v>1.41942E-5</v>
      </c>
      <c r="D9" s="35">
        <f>'Total Fuel Prices'!D186*(1-INDEX(Tax_share,MATCH('Total Fuel Prices'!$A$177,tax_fuel_labels,0),MATCH(D$1,'Tax_Share of Price'!$B$1:$AI$1,0)))</f>
        <v>2.540840220994475E-5</v>
      </c>
      <c r="E9" s="35">
        <f>'Total Fuel Prices'!E186*(1-INDEX(Tax_share,MATCH('Total Fuel Prices'!$A$177,tax_fuel_labels,0),MATCH(E$1,'Tax_Share of Price'!$B$1:$AI$1,0)))</f>
        <v>1.41942E-5</v>
      </c>
      <c r="F9" s="35">
        <f>'Total Fuel Prices'!F186*(1-INDEX(Tax_share,MATCH('Total Fuel Prices'!$A$177,tax_fuel_labels,0),MATCH(F$1,'Tax_Share of Price'!$B$1:$AI$1,0)))</f>
        <v>2.0663932044198895E-5</v>
      </c>
      <c r="G9" s="35">
        <f>'Total Fuel Prices'!G186*(1-INDEX(Tax_share,MATCH('Total Fuel Prices'!$A$177,tax_fuel_labels,0),MATCH(G$1,'Tax_Share of Price'!$B$1:$AI$1,0)))</f>
        <v>2.7368927071823202E-5</v>
      </c>
      <c r="H9" s="35">
        <f>'Total Fuel Prices'!H186*(1-INDEX(Tax_share,MATCH('Total Fuel Prices'!$A$177,tax_fuel_labels,0),MATCH(H$1,'Tax_Share of Price'!$B$1:$AI$1,0)))</f>
        <v>3.3564185635359121E-5</v>
      </c>
      <c r="I9" s="35">
        <f>'Total Fuel Prices'!I186*(1-INDEX(Tax_share,MATCH('Total Fuel Prices'!$A$177,tax_fuel_labels,0),MATCH(I$1,'Tax_Share of Price'!$B$1:$AI$1,0)))</f>
        <v>4.0465233149171267E-5</v>
      </c>
      <c r="J9" s="35">
        <f>'Total Fuel Prices'!J186*(1-INDEX(Tax_share,MATCH('Total Fuel Prices'!$A$177,tax_fuel_labels,0),MATCH(J$1,'Tax_Share of Price'!$B$1:$AI$1,0)))</f>
        <v>4.7131017679558006E-5</v>
      </c>
      <c r="K9" s="35">
        <f>'Total Fuel Prices'!K186*(1-INDEX(Tax_share,MATCH('Total Fuel Prices'!$A$177,tax_fuel_labels,0),MATCH(K$1,'Tax_Share of Price'!$B$1:$AI$1,0)))</f>
        <v>4.7013386187845305E-5</v>
      </c>
      <c r="L9" s="35">
        <f>'Total Fuel Prices'!L186*(1-INDEX(Tax_share,MATCH('Total Fuel Prices'!$A$177,tax_fuel_labels,0),MATCH(L$1,'Tax_Share of Price'!$B$1:$AI$1,0)))</f>
        <v>4.8817069060773475E-5</v>
      </c>
      <c r="M9" s="35">
        <f>'Total Fuel Prices'!M186*(1-INDEX(Tax_share,MATCH('Total Fuel Prices'!$A$177,tax_fuel_labels,0),MATCH(M$1,'Tax_Share of Price'!$B$1:$AI$1,0)))</f>
        <v>4.8189701104972373E-5</v>
      </c>
      <c r="N9" s="35">
        <f>'Total Fuel Prices'!N186*(1-INDEX(Tax_share,MATCH('Total Fuel Prices'!$A$177,tax_fuel_labels,0),MATCH(N$1,'Tax_Share of Price'!$B$1:$AI$1,0)))</f>
        <v>4.9954173480662978E-5</v>
      </c>
      <c r="O9" s="35">
        <f>'Total Fuel Prices'!O186*(1-INDEX(Tax_share,MATCH('Total Fuel Prices'!$A$177,tax_fuel_labels,0),MATCH(O$1,'Tax_Share of Price'!$B$1:$AI$1,0)))</f>
        <v>5.0738383425414365E-5</v>
      </c>
      <c r="P9" s="35">
        <f>'Total Fuel Prices'!P186*(1-INDEX(Tax_share,MATCH('Total Fuel Prices'!$A$177,tax_fuel_labels,0),MATCH(P$1,'Tax_Share of Price'!$B$1:$AI$1,0)))</f>
        <v>5.2071540331491711E-5</v>
      </c>
      <c r="Q9" s="35">
        <f>'Total Fuel Prices'!Q186*(1-INDEX(Tax_share,MATCH('Total Fuel Prices'!$A$177,tax_fuel_labels,0),MATCH(Q$1,'Tax_Share of Price'!$B$1:$AI$1,0)))</f>
        <v>5.2385224309392262E-5</v>
      </c>
      <c r="R9" s="35">
        <f>'Total Fuel Prices'!R186*(1-INDEX(Tax_share,MATCH('Total Fuel Prices'!$A$177,tax_fuel_labels,0),MATCH(R$1,'Tax_Share of Price'!$B$1:$AI$1,0)))</f>
        <v>5.3326276243093915E-5</v>
      </c>
      <c r="S9" s="35">
        <f>'Total Fuel Prices'!S186*(1-INDEX(Tax_share,MATCH('Total Fuel Prices'!$A$177,tax_fuel_labels,0),MATCH(S$1,'Tax_Share of Price'!$B$1:$AI$1,0)))</f>
        <v>5.3600749723756901E-5</v>
      </c>
      <c r="T9" s="35">
        <f>'Total Fuel Prices'!T186*(1-INDEX(Tax_share,MATCH('Total Fuel Prices'!$A$177,tax_fuel_labels,0),MATCH(T$1,'Tax_Share of Price'!$B$1:$AI$1,0)))</f>
        <v>5.4541801657458554E-5</v>
      </c>
      <c r="U9" s="35">
        <f>'Total Fuel Prices'!U186*(1-INDEX(Tax_share,MATCH('Total Fuel Prices'!$A$177,tax_fuel_labels,0),MATCH(U$1,'Tax_Share of Price'!$B$1:$AI$1,0)))</f>
        <v>5.5443643093922648E-5</v>
      </c>
      <c r="V9" s="35">
        <f>'Total Fuel Prices'!V186*(1-INDEX(Tax_share,MATCH('Total Fuel Prices'!$A$177,tax_fuel_labels,0),MATCH(V$1,'Tax_Share of Price'!$B$1:$AI$1,0)))</f>
        <v>5.6227853038674029E-5</v>
      </c>
      <c r="W9" s="35">
        <f>'Total Fuel Prices'!W186*(1-INDEX(Tax_share,MATCH('Total Fuel Prices'!$A$177,tax_fuel_labels,0),MATCH(W$1,'Tax_Share of Price'!$B$1:$AI$1,0)))</f>
        <v>5.6972852486187838E-5</v>
      </c>
      <c r="X9" s="35">
        <f>'Total Fuel Prices'!X186*(1-INDEX(Tax_share,MATCH('Total Fuel Prices'!$A$177,tax_fuel_labels,0),MATCH(X$1,'Tax_Share of Price'!$B$1:$AI$1,0)))</f>
        <v>5.8149167403314913E-5</v>
      </c>
      <c r="Y9" s="35">
        <f>'Total Fuel Prices'!Y186*(1-INDEX(Tax_share,MATCH('Total Fuel Prices'!$A$177,tax_fuel_labels,0),MATCH(Y$1,'Tax_Share of Price'!$B$1:$AI$1,0)))</f>
        <v>5.952153480662983E-5</v>
      </c>
      <c r="Z9" s="35">
        <f>'Total Fuel Prices'!Z186*(1-INDEX(Tax_share,MATCH('Total Fuel Prices'!$A$177,tax_fuel_labels,0),MATCH(Z$1,'Tax_Share of Price'!$B$1:$AI$1,0)))</f>
        <v>6.065863922651934E-5</v>
      </c>
      <c r="AA9" s="35">
        <f>'Total Fuel Prices'!AA186*(1-INDEX(Tax_share,MATCH('Total Fuel Prices'!$A$177,tax_fuel_labels,0),MATCH(AA$1,'Tax_Share of Price'!$B$1:$AI$1,0)))</f>
        <v>6.1560480662983428E-5</v>
      </c>
      <c r="AB9" s="35">
        <f>'Total Fuel Prices'!AB186*(1-INDEX(Tax_share,MATCH('Total Fuel Prices'!$A$177,tax_fuel_labels,0),MATCH(AB$1,'Tax_Share of Price'!$B$1:$AI$1,0)))</f>
        <v>6.238390110497238E-5</v>
      </c>
      <c r="AC9" s="35">
        <f>'Total Fuel Prices'!AC186*(1-INDEX(Tax_share,MATCH('Total Fuel Prices'!$A$177,tax_fuel_labels,0),MATCH(AC$1,'Tax_Share of Price'!$B$1:$AI$1,0)))</f>
        <v>6.3011269060773482E-5</v>
      </c>
      <c r="AD9" s="35">
        <f>'Total Fuel Prices'!AD186*(1-INDEX(Tax_share,MATCH('Total Fuel Prices'!$A$177,tax_fuel_labels,0),MATCH(AD$1,'Tax_Share of Price'!$B$1:$AI$1,0)))</f>
        <v>6.3324953038674026E-5</v>
      </c>
      <c r="AE9" s="35">
        <f>'Total Fuel Prices'!AE186*(1-INDEX(Tax_share,MATCH('Total Fuel Prices'!$A$177,tax_fuel_labels,0),MATCH(AE$1,'Tax_Share of Price'!$B$1:$AI$1,0)))</f>
        <v>6.4618899447513808E-5</v>
      </c>
      <c r="AF9" s="35">
        <f>'Total Fuel Prices'!AF186*(1-INDEX(Tax_share,MATCH('Total Fuel Prices'!$A$177,tax_fuel_labels,0),MATCH(AF$1,'Tax_Share of Price'!$B$1:$AI$1,0)))</f>
        <v>6.4814951933701658E-5</v>
      </c>
      <c r="AG9" s="35">
        <f>'Total Fuel Prices'!AG186*(1-INDEX(Tax_share,MATCH('Total Fuel Prices'!$A$177,tax_fuel_labels,0),MATCH(AG$1,'Tax_Share of Price'!$B$1:$AI$1,0)))</f>
        <v>6.544231988950276E-5</v>
      </c>
      <c r="AH9" s="35">
        <f>'Total Fuel Prices'!AH186*(1-INDEX(Tax_share,MATCH('Total Fuel Prices'!$A$177,tax_fuel_labels,0),MATCH(AH$1,'Tax_Share of Price'!$B$1:$AI$1,0)))</f>
        <v>6.6265740331491712E-5</v>
      </c>
      <c r="AI9" s="35">
        <f>'Total Fuel Prices'!AI186*(1-INDEX(Tax_share,MATCH('Total Fuel Prices'!$A$177,tax_fuel_labels,0),MATCH(AI$1,'Tax_Share of Price'!$B$1:$AI$1,0)))</f>
        <v>6.7481265745856351E-5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W1" zoomScale="106" zoomScaleNormal="106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3" style="11" customWidth="1"/>
    <col min="3" max="3" width="12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Prices'!B189*(1-INDEX(Tax_share,MATCH('Total Fuel Prices'!$A$187,tax_fuel_labels,0),MATCH(B$1,'Tax_Share of Price'!$B$1:$AI$1,0)))</f>
        <v>0</v>
      </c>
      <c r="C2" s="35">
        <f>'Total Fuel Prices'!C189*(1-INDEX(Tax_share,MATCH('Total Fuel Prices'!$A$187,tax_fuel_labels,0),MATCH(C$1,'Tax_Share of Price'!$B$1:$AI$1,0)))</f>
        <v>0</v>
      </c>
      <c r="D2" s="35">
        <f>'Total Fuel Prices'!D189*(1-INDEX(Tax_share,MATCH('Total Fuel Prices'!$A$187,tax_fuel_labels,0),MATCH(D$1,'Tax_Share of Price'!$B$1:$AI$1,0)))</f>
        <v>0</v>
      </c>
      <c r="E2" s="35">
        <f>'Total Fuel Prices'!E189*(1-INDEX(Tax_share,MATCH('Total Fuel Prices'!$A$187,tax_fuel_labels,0),MATCH(E$1,'Tax_Share of Price'!$B$1:$AI$1,0)))</f>
        <v>0</v>
      </c>
      <c r="F2" s="35">
        <f>'Total Fuel Prices'!F189*(1-INDEX(Tax_share,MATCH('Total Fuel Prices'!$A$187,tax_fuel_labels,0),MATCH(F$1,'Tax_Share of Price'!$B$1:$AI$1,0)))</f>
        <v>0</v>
      </c>
      <c r="G2" s="35">
        <f>'Total Fuel Prices'!G189*(1-INDEX(Tax_share,MATCH('Total Fuel Prices'!$A$187,tax_fuel_labels,0),MATCH(G$1,'Tax_Share of Price'!$B$1:$AI$1,0)))</f>
        <v>0</v>
      </c>
      <c r="H2" s="35">
        <f>'Total Fuel Prices'!H189*(1-INDEX(Tax_share,MATCH('Total Fuel Prices'!$A$187,tax_fuel_labels,0),MATCH(H$1,'Tax_Share of Price'!$B$1:$AI$1,0)))</f>
        <v>0</v>
      </c>
      <c r="I2" s="35">
        <f>'Total Fuel Prices'!I189*(1-INDEX(Tax_share,MATCH('Total Fuel Prices'!$A$187,tax_fuel_labels,0),MATCH(I$1,'Tax_Share of Price'!$B$1:$AI$1,0)))</f>
        <v>0</v>
      </c>
      <c r="J2" s="35">
        <f>'Total Fuel Prices'!J189*(1-INDEX(Tax_share,MATCH('Total Fuel Prices'!$A$187,tax_fuel_labels,0),MATCH(J$1,'Tax_Share of Price'!$B$1:$AI$1,0)))</f>
        <v>0</v>
      </c>
      <c r="K2" s="35">
        <f>'Total Fuel Prices'!K189*(1-INDEX(Tax_share,MATCH('Total Fuel Prices'!$A$187,tax_fuel_labels,0),MATCH(K$1,'Tax_Share of Price'!$B$1:$AI$1,0)))</f>
        <v>0</v>
      </c>
      <c r="L2" s="35">
        <f>'Total Fuel Prices'!L189*(1-INDEX(Tax_share,MATCH('Total Fuel Prices'!$A$187,tax_fuel_labels,0),MATCH(L$1,'Tax_Share of Price'!$B$1:$AI$1,0)))</f>
        <v>0</v>
      </c>
      <c r="M2" s="35">
        <f>'Total Fuel Prices'!M189*(1-INDEX(Tax_share,MATCH('Total Fuel Prices'!$A$187,tax_fuel_labels,0),MATCH(M$1,'Tax_Share of Price'!$B$1:$AI$1,0)))</f>
        <v>0</v>
      </c>
      <c r="N2" s="35">
        <f>'Total Fuel Prices'!N189*(1-INDEX(Tax_share,MATCH('Total Fuel Prices'!$A$187,tax_fuel_labels,0),MATCH(N$1,'Tax_Share of Price'!$B$1:$AI$1,0)))</f>
        <v>0</v>
      </c>
      <c r="O2" s="35">
        <f>'Total Fuel Prices'!O189*(1-INDEX(Tax_share,MATCH('Total Fuel Prices'!$A$187,tax_fuel_labels,0),MATCH(O$1,'Tax_Share of Price'!$B$1:$AI$1,0)))</f>
        <v>0</v>
      </c>
      <c r="P2" s="35">
        <f>'Total Fuel Prices'!P189*(1-INDEX(Tax_share,MATCH('Total Fuel Prices'!$A$187,tax_fuel_labels,0),MATCH(P$1,'Tax_Share of Price'!$B$1:$AI$1,0)))</f>
        <v>0</v>
      </c>
      <c r="Q2" s="35">
        <f>'Total Fuel Prices'!Q189*(1-INDEX(Tax_share,MATCH('Total Fuel Prices'!$A$187,tax_fuel_labels,0),MATCH(Q$1,'Tax_Share of Price'!$B$1:$AI$1,0)))</f>
        <v>0</v>
      </c>
      <c r="R2" s="35">
        <f>'Total Fuel Prices'!R189*(1-INDEX(Tax_share,MATCH('Total Fuel Prices'!$A$187,tax_fuel_labels,0),MATCH(R$1,'Tax_Share of Price'!$B$1:$AI$1,0)))</f>
        <v>0</v>
      </c>
      <c r="S2" s="35">
        <f>'Total Fuel Prices'!S189*(1-INDEX(Tax_share,MATCH('Total Fuel Prices'!$A$187,tax_fuel_labels,0),MATCH(S$1,'Tax_Share of Price'!$B$1:$AI$1,0)))</f>
        <v>0</v>
      </c>
      <c r="T2" s="35">
        <f>'Total Fuel Prices'!T189*(1-INDEX(Tax_share,MATCH('Total Fuel Prices'!$A$187,tax_fuel_labels,0),MATCH(T$1,'Tax_Share of Price'!$B$1:$AI$1,0)))</f>
        <v>0</v>
      </c>
      <c r="U2" s="35">
        <f>'Total Fuel Prices'!U189*(1-INDEX(Tax_share,MATCH('Total Fuel Prices'!$A$187,tax_fuel_labels,0),MATCH(U$1,'Tax_Share of Price'!$B$1:$AI$1,0)))</f>
        <v>0</v>
      </c>
      <c r="V2" s="35">
        <f>'Total Fuel Prices'!V189*(1-INDEX(Tax_share,MATCH('Total Fuel Prices'!$A$187,tax_fuel_labels,0),MATCH(V$1,'Tax_Share of Price'!$B$1:$AI$1,0)))</f>
        <v>0</v>
      </c>
      <c r="W2" s="35">
        <f>'Total Fuel Prices'!W189*(1-INDEX(Tax_share,MATCH('Total Fuel Prices'!$A$187,tax_fuel_labels,0),MATCH(W$1,'Tax_Share of Price'!$B$1:$AI$1,0)))</f>
        <v>0</v>
      </c>
      <c r="X2" s="35">
        <f>'Total Fuel Prices'!X189*(1-INDEX(Tax_share,MATCH('Total Fuel Prices'!$A$187,tax_fuel_labels,0),MATCH(X$1,'Tax_Share of Price'!$B$1:$AI$1,0)))</f>
        <v>0</v>
      </c>
      <c r="Y2" s="35">
        <f>'Total Fuel Prices'!Y189*(1-INDEX(Tax_share,MATCH('Total Fuel Prices'!$A$187,tax_fuel_labels,0),MATCH(Y$1,'Tax_Share of Price'!$B$1:$AI$1,0)))</f>
        <v>0</v>
      </c>
      <c r="Z2" s="35">
        <f>'Total Fuel Prices'!Z189*(1-INDEX(Tax_share,MATCH('Total Fuel Prices'!$A$187,tax_fuel_labels,0),MATCH(Z$1,'Tax_Share of Price'!$B$1:$AI$1,0)))</f>
        <v>0</v>
      </c>
      <c r="AA2" s="35">
        <f>'Total Fuel Prices'!AA189*(1-INDEX(Tax_share,MATCH('Total Fuel Prices'!$A$187,tax_fuel_labels,0),MATCH(AA$1,'Tax_Share of Price'!$B$1:$AI$1,0)))</f>
        <v>0</v>
      </c>
      <c r="AB2" s="35">
        <f>'Total Fuel Prices'!AB189*(1-INDEX(Tax_share,MATCH('Total Fuel Prices'!$A$187,tax_fuel_labels,0),MATCH(AB$1,'Tax_Share of Price'!$B$1:$AI$1,0)))</f>
        <v>0</v>
      </c>
      <c r="AC2" s="35">
        <f>'Total Fuel Prices'!AC189*(1-INDEX(Tax_share,MATCH('Total Fuel Prices'!$A$187,tax_fuel_labels,0),MATCH(AC$1,'Tax_Share of Price'!$B$1:$AI$1,0)))</f>
        <v>0</v>
      </c>
      <c r="AD2" s="35">
        <f>'Total Fuel Prices'!AD189*(1-INDEX(Tax_share,MATCH('Total Fuel Prices'!$A$187,tax_fuel_labels,0),MATCH(AD$1,'Tax_Share of Price'!$B$1:$AI$1,0)))</f>
        <v>0</v>
      </c>
      <c r="AE2" s="35">
        <f>'Total Fuel Prices'!AE189*(1-INDEX(Tax_share,MATCH('Total Fuel Prices'!$A$187,tax_fuel_labels,0),MATCH(AE$1,'Tax_Share of Price'!$B$1:$AI$1,0)))</f>
        <v>0</v>
      </c>
      <c r="AF2" s="35">
        <f>'Total Fuel Prices'!AF189*(1-INDEX(Tax_share,MATCH('Total Fuel Prices'!$A$187,tax_fuel_labels,0),MATCH(AF$1,'Tax_Share of Price'!$B$1:$AI$1,0)))</f>
        <v>0</v>
      </c>
      <c r="AG2" s="35">
        <f>'Total Fuel Prices'!AG189*(1-INDEX(Tax_share,MATCH('Total Fuel Prices'!$A$187,tax_fuel_labels,0),MATCH(AG$1,'Tax_Share of Price'!$B$1:$AI$1,0)))</f>
        <v>0</v>
      </c>
      <c r="AH2" s="35">
        <f>'Total Fuel Prices'!AH189*(1-INDEX(Tax_share,MATCH('Total Fuel Prices'!$A$187,tax_fuel_labels,0),MATCH(AH$1,'Tax_Share of Price'!$B$1:$AI$1,0)))</f>
        <v>0</v>
      </c>
      <c r="AI2" s="35">
        <f>'Total Fuel Prices'!AI189*(1-INDEX(Tax_share,MATCH('Total Fuel Prices'!$A$187,tax_fuel_labels,0),MATCH(AI$1,'Tax_Share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Prices'!B190*(1-INDEX(Tax_share,MATCH('Total Fuel Prices'!$A$187,tax_fuel_labels,0),MATCH(B$1,'Tax_Share of Price'!$B$1:$AI$1,0)))</f>
        <v>0</v>
      </c>
      <c r="C3" s="35">
        <f>'Total Fuel Prices'!C190*(1-INDEX(Tax_share,MATCH('Total Fuel Prices'!$A$187,tax_fuel_labels,0),MATCH(C$1,'Tax_Share of Price'!$B$1:$AI$1,0)))</f>
        <v>0</v>
      </c>
      <c r="D3" s="35">
        <f>'Total Fuel Prices'!D190*(1-INDEX(Tax_share,MATCH('Total Fuel Prices'!$A$187,tax_fuel_labels,0),MATCH(D$1,'Tax_Share of Price'!$B$1:$AI$1,0)))</f>
        <v>0</v>
      </c>
      <c r="E3" s="35">
        <f>'Total Fuel Prices'!E190*(1-INDEX(Tax_share,MATCH('Total Fuel Prices'!$A$187,tax_fuel_labels,0),MATCH(E$1,'Tax_Share of Price'!$B$1:$AI$1,0)))</f>
        <v>0</v>
      </c>
      <c r="F3" s="35">
        <f>'Total Fuel Prices'!F190*(1-INDEX(Tax_share,MATCH('Total Fuel Prices'!$A$187,tax_fuel_labels,0),MATCH(F$1,'Tax_Share of Price'!$B$1:$AI$1,0)))</f>
        <v>0</v>
      </c>
      <c r="G3" s="35">
        <f>'Total Fuel Prices'!G190*(1-INDEX(Tax_share,MATCH('Total Fuel Prices'!$A$187,tax_fuel_labels,0),MATCH(G$1,'Tax_Share of Price'!$B$1:$AI$1,0)))</f>
        <v>0</v>
      </c>
      <c r="H3" s="35">
        <f>'Total Fuel Prices'!H190*(1-INDEX(Tax_share,MATCH('Total Fuel Prices'!$A$187,tax_fuel_labels,0),MATCH(H$1,'Tax_Share of Price'!$B$1:$AI$1,0)))</f>
        <v>0</v>
      </c>
      <c r="I3" s="35">
        <f>'Total Fuel Prices'!I190*(1-INDEX(Tax_share,MATCH('Total Fuel Prices'!$A$187,tax_fuel_labels,0),MATCH(I$1,'Tax_Share of Price'!$B$1:$AI$1,0)))</f>
        <v>0</v>
      </c>
      <c r="J3" s="35">
        <f>'Total Fuel Prices'!J190*(1-INDEX(Tax_share,MATCH('Total Fuel Prices'!$A$187,tax_fuel_labels,0),MATCH(J$1,'Tax_Share of Price'!$B$1:$AI$1,0)))</f>
        <v>0</v>
      </c>
      <c r="K3" s="35">
        <f>'Total Fuel Prices'!K190*(1-INDEX(Tax_share,MATCH('Total Fuel Prices'!$A$187,tax_fuel_labels,0),MATCH(K$1,'Tax_Share of Price'!$B$1:$AI$1,0)))</f>
        <v>0</v>
      </c>
      <c r="L3" s="35">
        <f>'Total Fuel Prices'!L190*(1-INDEX(Tax_share,MATCH('Total Fuel Prices'!$A$187,tax_fuel_labels,0),MATCH(L$1,'Tax_Share of Price'!$B$1:$AI$1,0)))</f>
        <v>0</v>
      </c>
      <c r="M3" s="35">
        <f>'Total Fuel Prices'!M190*(1-INDEX(Tax_share,MATCH('Total Fuel Prices'!$A$187,tax_fuel_labels,0),MATCH(M$1,'Tax_Share of Price'!$B$1:$AI$1,0)))</f>
        <v>0</v>
      </c>
      <c r="N3" s="35">
        <f>'Total Fuel Prices'!N190*(1-INDEX(Tax_share,MATCH('Total Fuel Prices'!$A$187,tax_fuel_labels,0),MATCH(N$1,'Tax_Share of Price'!$B$1:$AI$1,0)))</f>
        <v>0</v>
      </c>
      <c r="O3" s="35">
        <f>'Total Fuel Prices'!O190*(1-INDEX(Tax_share,MATCH('Total Fuel Prices'!$A$187,tax_fuel_labels,0),MATCH(O$1,'Tax_Share of Price'!$B$1:$AI$1,0)))</f>
        <v>0</v>
      </c>
      <c r="P3" s="35">
        <f>'Total Fuel Prices'!P190*(1-INDEX(Tax_share,MATCH('Total Fuel Prices'!$A$187,tax_fuel_labels,0),MATCH(P$1,'Tax_Share of Price'!$B$1:$AI$1,0)))</f>
        <v>0</v>
      </c>
      <c r="Q3" s="35">
        <f>'Total Fuel Prices'!Q190*(1-INDEX(Tax_share,MATCH('Total Fuel Prices'!$A$187,tax_fuel_labels,0),MATCH(Q$1,'Tax_Share of Price'!$B$1:$AI$1,0)))</f>
        <v>0</v>
      </c>
      <c r="R3" s="35">
        <f>'Total Fuel Prices'!R190*(1-INDEX(Tax_share,MATCH('Total Fuel Prices'!$A$187,tax_fuel_labels,0),MATCH(R$1,'Tax_Share of Price'!$B$1:$AI$1,0)))</f>
        <v>0</v>
      </c>
      <c r="S3" s="35">
        <f>'Total Fuel Prices'!S190*(1-INDEX(Tax_share,MATCH('Total Fuel Prices'!$A$187,tax_fuel_labels,0),MATCH(S$1,'Tax_Share of Price'!$B$1:$AI$1,0)))</f>
        <v>0</v>
      </c>
      <c r="T3" s="35">
        <f>'Total Fuel Prices'!T190*(1-INDEX(Tax_share,MATCH('Total Fuel Prices'!$A$187,tax_fuel_labels,0),MATCH(T$1,'Tax_Share of Price'!$B$1:$AI$1,0)))</f>
        <v>0</v>
      </c>
      <c r="U3" s="35">
        <f>'Total Fuel Prices'!U190*(1-INDEX(Tax_share,MATCH('Total Fuel Prices'!$A$187,tax_fuel_labels,0),MATCH(U$1,'Tax_Share of Price'!$B$1:$AI$1,0)))</f>
        <v>0</v>
      </c>
      <c r="V3" s="35">
        <f>'Total Fuel Prices'!V190*(1-INDEX(Tax_share,MATCH('Total Fuel Prices'!$A$187,tax_fuel_labels,0),MATCH(V$1,'Tax_Share of Price'!$B$1:$AI$1,0)))</f>
        <v>0</v>
      </c>
      <c r="W3" s="35">
        <f>'Total Fuel Prices'!W190*(1-INDEX(Tax_share,MATCH('Total Fuel Prices'!$A$187,tax_fuel_labels,0),MATCH(W$1,'Tax_Share of Price'!$B$1:$AI$1,0)))</f>
        <v>0</v>
      </c>
      <c r="X3" s="35">
        <f>'Total Fuel Prices'!X190*(1-INDEX(Tax_share,MATCH('Total Fuel Prices'!$A$187,tax_fuel_labels,0),MATCH(X$1,'Tax_Share of Price'!$B$1:$AI$1,0)))</f>
        <v>0</v>
      </c>
      <c r="Y3" s="35">
        <f>'Total Fuel Prices'!Y190*(1-INDEX(Tax_share,MATCH('Total Fuel Prices'!$A$187,tax_fuel_labels,0),MATCH(Y$1,'Tax_Share of Price'!$B$1:$AI$1,0)))</f>
        <v>0</v>
      </c>
      <c r="Z3" s="35">
        <f>'Total Fuel Prices'!Z190*(1-INDEX(Tax_share,MATCH('Total Fuel Prices'!$A$187,tax_fuel_labels,0),MATCH(Z$1,'Tax_Share of Price'!$B$1:$AI$1,0)))</f>
        <v>0</v>
      </c>
      <c r="AA3" s="35">
        <f>'Total Fuel Prices'!AA190*(1-INDEX(Tax_share,MATCH('Total Fuel Prices'!$A$187,tax_fuel_labels,0),MATCH(AA$1,'Tax_Share of Price'!$B$1:$AI$1,0)))</f>
        <v>0</v>
      </c>
      <c r="AB3" s="35">
        <f>'Total Fuel Prices'!AB190*(1-INDEX(Tax_share,MATCH('Total Fuel Prices'!$A$187,tax_fuel_labels,0),MATCH(AB$1,'Tax_Share of Price'!$B$1:$AI$1,0)))</f>
        <v>0</v>
      </c>
      <c r="AC3" s="35">
        <f>'Total Fuel Prices'!AC190*(1-INDEX(Tax_share,MATCH('Total Fuel Prices'!$A$187,tax_fuel_labels,0),MATCH(AC$1,'Tax_Share of Price'!$B$1:$AI$1,0)))</f>
        <v>0</v>
      </c>
      <c r="AD3" s="35">
        <f>'Total Fuel Prices'!AD190*(1-INDEX(Tax_share,MATCH('Total Fuel Prices'!$A$187,tax_fuel_labels,0),MATCH(AD$1,'Tax_Share of Price'!$B$1:$AI$1,0)))</f>
        <v>0</v>
      </c>
      <c r="AE3" s="35">
        <f>'Total Fuel Prices'!AE190*(1-INDEX(Tax_share,MATCH('Total Fuel Prices'!$A$187,tax_fuel_labels,0),MATCH(AE$1,'Tax_Share of Price'!$B$1:$AI$1,0)))</f>
        <v>0</v>
      </c>
      <c r="AF3" s="35">
        <f>'Total Fuel Prices'!AF190*(1-INDEX(Tax_share,MATCH('Total Fuel Prices'!$A$187,tax_fuel_labels,0),MATCH(AF$1,'Tax_Share of Price'!$B$1:$AI$1,0)))</f>
        <v>0</v>
      </c>
      <c r="AG3" s="35">
        <f>'Total Fuel Prices'!AG190*(1-INDEX(Tax_share,MATCH('Total Fuel Prices'!$A$187,tax_fuel_labels,0),MATCH(AG$1,'Tax_Share of Price'!$B$1:$AI$1,0)))</f>
        <v>0</v>
      </c>
      <c r="AH3" s="35">
        <f>'Total Fuel Prices'!AH190*(1-INDEX(Tax_share,MATCH('Total Fuel Prices'!$A$187,tax_fuel_labels,0),MATCH(AH$1,'Tax_Share of Price'!$B$1:$AI$1,0)))</f>
        <v>0</v>
      </c>
      <c r="AI3" s="35">
        <f>'Total Fuel Prices'!AI190*(1-INDEX(Tax_share,MATCH('Total Fuel Prices'!$A$187,tax_fuel_labels,0),MATCH(AI$1,'Tax_Share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Prices'!B191*(1-INDEX(Tax_share,MATCH('Total Fuel Prices'!$A$187,tax_fuel_labels,0),MATCH(B$1,'Tax_Share of Price'!$B$1:$AI$1,0)))</f>
        <v>1.298552790778595E-5</v>
      </c>
      <c r="C4" s="35">
        <f>'Total Fuel Prices'!C191*(1-INDEX(Tax_share,MATCH('Total Fuel Prices'!$A$187,tax_fuel_labels,0),MATCH(C$1,'Tax_Share of Price'!$B$1:$AI$1,0)))</f>
        <v>1.298552790778595E-5</v>
      </c>
      <c r="D4" s="35">
        <f>'Total Fuel Prices'!D191*(1-INDEX(Tax_share,MATCH('Total Fuel Prices'!$A$187,tax_fuel_labels,0),MATCH(D$1,'Tax_Share of Price'!$B$1:$AI$1,0)))</f>
        <v>1.3151693430776577E-5</v>
      </c>
      <c r="E4" s="35">
        <f>'Total Fuel Prices'!E191*(1-INDEX(Tax_share,MATCH('Total Fuel Prices'!$A$187,tax_fuel_labels,0),MATCH(E$1,'Tax_Share of Price'!$B$1:$AI$1,0)))</f>
        <v>1.298552790778595E-5</v>
      </c>
      <c r="F4" s="35">
        <f>'Total Fuel Prices'!F191*(1-INDEX(Tax_share,MATCH('Total Fuel Prices'!$A$187,tax_fuel_labels,0),MATCH(F$1,'Tax_Share of Price'!$B$1:$AI$1,0)))</f>
        <v>1.3213236217069397E-5</v>
      </c>
      <c r="G4" s="35">
        <f>'Total Fuel Prices'!G191*(1-INDEX(Tax_share,MATCH('Total Fuel Prices'!$A$187,tax_fuel_labels,0),MATCH(G$1,'Tax_Share of Price'!$B$1:$AI$1,0)))</f>
        <v>1.3650189999748451E-5</v>
      </c>
      <c r="H4" s="35">
        <f>'Total Fuel Prices'!H191*(1-INDEX(Tax_share,MATCH('Total Fuel Prices'!$A$187,tax_fuel_labels,0),MATCH(H$1,'Tax_Share of Price'!$B$1:$AI$1,0)))</f>
        <v>1.4080989503798222E-5</v>
      </c>
      <c r="I4" s="35">
        <f>'Total Fuel Prices'!I191*(1-INDEX(Tax_share,MATCH('Total Fuel Prices'!$A$187,tax_fuel_labels,0),MATCH(I$1,'Tax_Share of Price'!$B$1:$AI$1,0)))</f>
        <v>1.4554868958252969E-5</v>
      </c>
      <c r="J4" s="35">
        <f>'Total Fuel Prices'!J191*(1-INDEX(Tax_share,MATCH('Total Fuel Prices'!$A$187,tax_fuel_labels,0),MATCH(J$1,'Tax_Share of Price'!$B$1:$AI$1,0)))</f>
        <v>1.5157988263922649E-5</v>
      </c>
      <c r="K4" s="35">
        <f>'Total Fuel Prices'!K191*(1-INDEX(Tax_share,MATCH('Total Fuel Prices'!$A$187,tax_fuel_labels,0),MATCH(K$1,'Tax_Share of Price'!$B$1:$AI$1,0)))</f>
        <v>1.5810341798626592E-5</v>
      </c>
      <c r="L4" s="35">
        <f>'Total Fuel Prices'!L191*(1-INDEX(Tax_share,MATCH('Total Fuel Prices'!$A$187,tax_fuel_labels,0),MATCH(L$1,'Tax_Share of Price'!$B$1:$AI$1,0)))</f>
        <v>1.6333455482115594E-5</v>
      </c>
      <c r="M4" s="35">
        <f>'Total Fuel Prices'!M191*(1-INDEX(Tax_share,MATCH('Total Fuel Prices'!$A$187,tax_fuel_labels,0),MATCH(M$1,'Tax_Share of Price'!$B$1:$AI$1,0)))</f>
        <v>1.6733483593018956E-5</v>
      </c>
      <c r="N4" s="35">
        <f>'Total Fuel Prices'!N191*(1-INDEX(Tax_share,MATCH('Total Fuel Prices'!$A$187,tax_fuel_labels,0),MATCH(N$1,'Tax_Share of Price'!$B$1:$AI$1,0)))</f>
        <v>1.7016580409965946E-5</v>
      </c>
      <c r="O4" s="35">
        <f>'Total Fuel Prices'!O191*(1-INDEX(Tax_share,MATCH('Total Fuel Prices'!$A$187,tax_fuel_labels,0),MATCH(O$1,'Tax_Share of Price'!$B$1:$AI$1,0)))</f>
        <v>1.7256597276507965E-5</v>
      </c>
      <c r="P4" s="35">
        <f>'Total Fuel Prices'!P191*(1-INDEX(Tax_share,MATCH('Total Fuel Prices'!$A$187,tax_fuel_labels,0),MATCH(P$1,'Tax_Share of Price'!$B$1:$AI$1,0)))</f>
        <v>1.7348911455947199E-5</v>
      </c>
      <c r="Q4" s="35">
        <f>'Total Fuel Prices'!Q191*(1-INDEX(Tax_share,MATCH('Total Fuel Prices'!$A$187,tax_fuel_labels,0),MATCH(Q$1,'Tax_Share of Price'!$B$1:$AI$1,0)))</f>
        <v>1.7447379914015721E-5</v>
      </c>
      <c r="R4" s="35">
        <f>'Total Fuel Prices'!R191*(1-INDEX(Tax_share,MATCH('Total Fuel Prices'!$A$187,tax_fuel_labels,0),MATCH(R$1,'Tax_Share of Price'!$B$1:$AI$1,0)))</f>
        <v>1.7644316830152757E-5</v>
      </c>
      <c r="S4" s="35">
        <f>'Total Fuel Prices'!S191*(1-INDEX(Tax_share,MATCH('Total Fuel Prices'!$A$187,tax_fuel_labels,0),MATCH(S$1,'Tax_Share of Price'!$B$1:$AI$1,0)))</f>
        <v>1.7847408024919076E-5</v>
      </c>
      <c r="T4" s="35">
        <f>'Total Fuel Prices'!T191*(1-INDEX(Tax_share,MATCH('Total Fuel Prices'!$A$187,tax_fuel_labels,0),MATCH(T$1,'Tax_Share of Price'!$B$1:$AI$1,0)))</f>
        <v>1.8075116334202527E-5</v>
      </c>
      <c r="U4" s="35">
        <f>'Total Fuel Prices'!U191*(1-INDEX(Tax_share,MATCH('Total Fuel Prices'!$A$187,tax_fuel_labels,0),MATCH(U$1,'Tax_Share of Price'!$B$1:$AI$1,0)))</f>
        <v>1.8327441758003109E-5</v>
      </c>
      <c r="V4" s="35">
        <f>'Total Fuel Prices'!V191*(1-INDEX(Tax_share,MATCH('Total Fuel Prices'!$A$187,tax_fuel_labels,0),MATCH(V$1,'Tax_Share of Price'!$B$1:$AI$1,0)))</f>
        <v>1.860438429632082E-5</v>
      </c>
      <c r="W4" s="35">
        <f>'Total Fuel Prices'!W191*(1-INDEX(Tax_share,MATCH('Total Fuel Prices'!$A$187,tax_fuel_labels,0),MATCH(W$1,'Tax_Share of Price'!$B$1:$AI$1,0)))</f>
        <v>1.888748111326781E-5</v>
      </c>
      <c r="X4" s="35">
        <f>'Total Fuel Prices'!X191*(1-INDEX(Tax_share,MATCH('Total Fuel Prices'!$A$187,tax_fuel_labels,0),MATCH(X$1,'Tax_Share of Price'!$B$1:$AI$1,0)))</f>
        <v>1.9158269372956234E-5</v>
      </c>
      <c r="Y4" s="35">
        <f>'Total Fuel Prices'!Y191*(1-INDEX(Tax_share,MATCH('Total Fuel Prices'!$A$187,tax_fuel_labels,0),MATCH(Y$1,'Tax_Share of Price'!$B$1:$AI$1,0)))</f>
        <v>1.9410594796756816E-5</v>
      </c>
      <c r="Z4" s="35">
        <f>'Total Fuel Prices'!Z191*(1-INDEX(Tax_share,MATCH('Total Fuel Prices'!$A$187,tax_fuel_labels,0),MATCH(Z$1,'Tax_Share of Price'!$B$1:$AI$1,0)))</f>
        <v>1.9650611663298831E-5</v>
      </c>
      <c r="AA4" s="35">
        <f>'Total Fuel Prices'!AA191*(1-INDEX(Tax_share,MATCH('Total Fuel Prices'!$A$187,tax_fuel_labels,0),MATCH(AA$1,'Tax_Share of Price'!$B$1:$AI$1,0)))</f>
        <v>1.9946017037504388E-5</v>
      </c>
      <c r="AB4" s="35">
        <f>'Total Fuel Prices'!AB191*(1-INDEX(Tax_share,MATCH('Total Fuel Prices'!$A$187,tax_fuel_labels,0),MATCH(AB$1,'Tax_Share of Price'!$B$1:$AI$1,0)))</f>
        <v>2.0216805297192819E-5</v>
      </c>
      <c r="AC4" s="35">
        <f>'Total Fuel Prices'!AC191*(1-INDEX(Tax_share,MATCH('Total Fuel Prices'!$A$187,tax_fuel_labels,0),MATCH(AC$1,'Tax_Share of Price'!$B$1:$AI$1,0)))</f>
        <v>2.048143927825196E-5</v>
      </c>
      <c r="AD4" s="35">
        <f>'Total Fuel Prices'!AD191*(1-INDEX(Tax_share,MATCH('Total Fuel Prices'!$A$187,tax_fuel_labels,0),MATCH(AD$1,'Tax_Share of Price'!$B$1:$AI$1,0)))</f>
        <v>2.0746073259311108E-5</v>
      </c>
      <c r="AE4" s="35">
        <f>'Total Fuel Prices'!AE191*(1-INDEX(Tax_share,MATCH('Total Fuel Prices'!$A$187,tax_fuel_labels,0),MATCH(AE$1,'Tax_Share of Price'!$B$1:$AI$1,0)))</f>
        <v>2.0998398683111686E-5</v>
      </c>
      <c r="AF4" s="35">
        <f>'Total Fuel Prices'!AF191*(1-INDEX(Tax_share,MATCH('Total Fuel Prices'!$A$187,tax_fuel_labels,0),MATCH(AF$1,'Tax_Share of Price'!$B$1:$AI$1,0)))</f>
        <v>2.1293804057317246E-5</v>
      </c>
      <c r="AG4" s="35">
        <f>'Total Fuel Prices'!AG191*(1-INDEX(Tax_share,MATCH('Total Fuel Prices'!$A$187,tax_fuel_labels,0),MATCH(AG$1,'Tax_Share of Price'!$B$1:$AI$1,0)))</f>
        <v>2.1601517988781366E-5</v>
      </c>
      <c r="AH4" s="35">
        <f>'Total Fuel Prices'!AH191*(1-INDEX(Tax_share,MATCH('Total Fuel Prices'!$A$187,tax_fuel_labels,0),MATCH(AH$1,'Tax_Share of Price'!$B$1:$AI$1,0)))</f>
        <v>2.188461480572836E-5</v>
      </c>
      <c r="AI4" s="35">
        <f>'Total Fuel Prices'!AI191*(1-INDEX(Tax_share,MATCH('Total Fuel Prices'!$A$187,tax_fuel_labels,0),MATCH(AI$1,'Tax_Share of Price'!$B$1:$AI$1,0)))</f>
        <v>2.2155403065416784E-5</v>
      </c>
    </row>
    <row r="5" spans="1:35" x14ac:dyDescent="0.45">
      <c r="A5" s="12" t="s">
        <v>273</v>
      </c>
      <c r="B5" s="35">
        <f>'Total Fuel Prices'!B192*(1-INDEX(Tax_share,MATCH('Total Fuel Prices'!$A$187,tax_fuel_labels,0),MATCH(B$1,'Tax_Share of Price'!$B$1:$AI$1,0)))</f>
        <v>1.298552790778595E-5</v>
      </c>
      <c r="C5" s="35">
        <f>'Total Fuel Prices'!C192*(1-INDEX(Tax_share,MATCH('Total Fuel Prices'!$A$187,tax_fuel_labels,0),MATCH(C$1,'Tax_Share of Price'!$B$1:$AI$1,0)))</f>
        <v>1.298552790778595E-5</v>
      </c>
      <c r="D5" s="35">
        <f>'Total Fuel Prices'!D192*(1-INDEX(Tax_share,MATCH('Total Fuel Prices'!$A$187,tax_fuel_labels,0),MATCH(D$1,'Tax_Share of Price'!$B$1:$AI$1,0)))</f>
        <v>1.3829666113213107E-5</v>
      </c>
      <c r="E5" s="35">
        <f>'Total Fuel Prices'!E192*(1-INDEX(Tax_share,MATCH('Total Fuel Prices'!$A$187,tax_fuel_labels,0),MATCH(E$1,'Tax_Share of Price'!$B$1:$AI$1,0)))</f>
        <v>1.298552790778595E-5</v>
      </c>
      <c r="F5" s="35">
        <f>'Total Fuel Prices'!F192*(1-INDEX(Tax_share,MATCH('Total Fuel Prices'!$A$187,tax_fuel_labels,0),MATCH(F$1,'Tax_Share of Price'!$B$1:$AI$1,0)))</f>
        <v>1.3332650160484964E-5</v>
      </c>
      <c r="G5" s="35">
        <f>'Total Fuel Prices'!G192*(1-INDEX(Tax_share,MATCH('Total Fuel Prices'!$A$187,tax_fuel_labels,0),MATCH(G$1,'Tax_Share of Price'!$B$1:$AI$1,0)))</f>
        <v>1.3916446676387859E-5</v>
      </c>
      <c r="H5" s="35">
        <f>'Total Fuel Prices'!H192*(1-INDEX(Tax_share,MATCH('Total Fuel Prices'!$A$187,tax_fuel_labels,0),MATCH(H$1,'Tax_Share of Price'!$B$1:$AI$1,0)))</f>
        <v>1.4318792923834445E-5</v>
      </c>
      <c r="I5" s="35">
        <f>'Total Fuel Prices'!I192*(1-INDEX(Tax_share,MATCH('Total Fuel Prices'!$A$187,tax_fuel_labels,0),MATCH(I$1,'Tax_Share of Price'!$B$1:$AI$1,0)))</f>
        <v>1.4760584881815014E-5</v>
      </c>
      <c r="J5" s="35">
        <f>'Total Fuel Prices'!J192*(1-INDEX(Tax_share,MATCH('Total Fuel Prices'!$A$187,tax_fuel_labels,0),MATCH(J$1,'Tax_Share of Price'!$B$1:$AI$1,0)))</f>
        <v>1.5375937966145089E-5</v>
      </c>
      <c r="K5" s="35">
        <f>'Total Fuel Prices'!K192*(1-INDEX(Tax_share,MATCH('Total Fuel Prices'!$A$187,tax_fuel_labels,0),MATCH(K$1,'Tax_Share of Price'!$B$1:$AI$1,0)))</f>
        <v>1.5975512766261572E-5</v>
      </c>
      <c r="L5" s="35">
        <f>'Total Fuel Prices'!L192*(1-INDEX(Tax_share,MATCH('Total Fuel Prices'!$A$187,tax_fuel_labels,0),MATCH(L$1,'Tax_Share of Price'!$B$1:$AI$1,0)))</f>
        <v>1.6306856734747001E-5</v>
      </c>
      <c r="M5" s="35">
        <f>'Total Fuel Prices'!M192*(1-INDEX(Tax_share,MATCH('Total Fuel Prices'!$A$187,tax_fuel_labels,0),MATCH(M$1,'Tax_Share of Price'!$B$1:$AI$1,0)))</f>
        <v>1.6504085287416892E-5</v>
      </c>
      <c r="N5" s="35">
        <f>'Total Fuel Prices'!N192*(1-INDEX(Tax_share,MATCH('Total Fuel Prices'!$A$187,tax_fuel_labels,0),MATCH(N$1,'Tax_Share of Price'!$B$1:$AI$1,0)))</f>
        <v>1.6590865850591646E-5</v>
      </c>
      <c r="O5" s="35">
        <f>'Total Fuel Prices'!O192*(1-INDEX(Tax_share,MATCH('Total Fuel Prices'!$A$187,tax_fuel_labels,0),MATCH(O$1,'Tax_Share of Price'!$B$1:$AI$1,0)))</f>
        <v>1.6709202982193583E-5</v>
      </c>
      <c r="P5" s="35">
        <f>'Total Fuel Prices'!P192*(1-INDEX(Tax_share,MATCH('Total Fuel Prices'!$A$187,tax_fuel_labels,0),MATCH(P$1,'Tax_Share of Price'!$B$1:$AI$1,0)))</f>
        <v>1.6717092124300382E-5</v>
      </c>
      <c r="Q5" s="35">
        <f>'Total Fuel Prices'!Q192*(1-INDEX(Tax_share,MATCH('Total Fuel Prices'!$A$187,tax_fuel_labels,0),MATCH(Q$1,'Tax_Share of Price'!$B$1:$AI$1,0)))</f>
        <v>1.6780205261154748E-5</v>
      </c>
      <c r="R5" s="35">
        <f>'Total Fuel Prices'!R192*(1-INDEX(Tax_share,MATCH('Total Fuel Prices'!$A$187,tax_fuel_labels,0),MATCH(R$1,'Tax_Share of Price'!$B$1:$AI$1,0)))</f>
        <v>1.7008990382251826E-5</v>
      </c>
      <c r="S5" s="35">
        <f>'Total Fuel Prices'!S192*(1-INDEX(Tax_share,MATCH('Total Fuel Prices'!$A$187,tax_fuel_labels,0),MATCH(S$1,'Tax_Share of Price'!$B$1:$AI$1,0)))</f>
        <v>1.7206218934921723E-5</v>
      </c>
      <c r="T5" s="35">
        <f>'Total Fuel Prices'!T192*(1-INDEX(Tax_share,MATCH('Total Fuel Prices'!$A$187,tax_fuel_labels,0),MATCH(T$1,'Tax_Share of Price'!$B$1:$AI$1,0)))</f>
        <v>1.7411336629698414E-5</v>
      </c>
      <c r="U5" s="35">
        <f>'Total Fuel Prices'!U192*(1-INDEX(Tax_share,MATCH('Total Fuel Prices'!$A$187,tax_fuel_labels,0),MATCH(U$1,'Tax_Share of Price'!$B$1:$AI$1,0)))</f>
        <v>1.7640121750795495E-5</v>
      </c>
      <c r="V5" s="35">
        <f>'Total Fuel Prices'!V192*(1-INDEX(Tax_share,MATCH('Total Fuel Prices'!$A$187,tax_fuel_labels,0),MATCH(V$1,'Tax_Share of Price'!$B$1:$AI$1,0)))</f>
        <v>1.7884685156106167E-5</v>
      </c>
      <c r="W5" s="35">
        <f>'Total Fuel Prices'!W192*(1-INDEX(Tax_share,MATCH('Total Fuel Prices'!$A$187,tax_fuel_labels,0),MATCH(W$1,'Tax_Share of Price'!$B$1:$AI$1,0)))</f>
        <v>1.812135941931004E-5</v>
      </c>
      <c r="X5" s="35">
        <f>'Total Fuel Prices'!X192*(1-INDEX(Tax_share,MATCH('Total Fuel Prices'!$A$187,tax_fuel_labels,0),MATCH(X$1,'Tax_Share of Price'!$B$1:$AI$1,0)))</f>
        <v>1.8326477114086731E-5</v>
      </c>
      <c r="Y5" s="35">
        <f>'Total Fuel Prices'!Y192*(1-INDEX(Tax_share,MATCH('Total Fuel Prices'!$A$187,tax_fuel_labels,0),MATCH(Y$1,'Tax_Share of Price'!$B$1:$AI$1,0)))</f>
        <v>1.8507927382543037E-5</v>
      </c>
      <c r="Z5" s="35">
        <f>'Total Fuel Prices'!Z192*(1-INDEX(Tax_share,MATCH('Total Fuel Prices'!$A$187,tax_fuel_labels,0),MATCH(Z$1,'Tax_Share of Price'!$B$1:$AI$1,0)))</f>
        <v>1.8681488508892544E-5</v>
      </c>
      <c r="AA5" s="35">
        <f>'Total Fuel Prices'!AA192*(1-INDEX(Tax_share,MATCH('Total Fuel Prices'!$A$187,tax_fuel_labels,0),MATCH(AA$1,'Tax_Share of Price'!$B$1:$AI$1,0)))</f>
        <v>1.8949719340523604E-5</v>
      </c>
      <c r="AB5" s="35">
        <f>'Total Fuel Prices'!AB192*(1-INDEX(Tax_share,MATCH('Total Fuel Prices'!$A$187,tax_fuel_labels,0),MATCH(AB$1,'Tax_Share of Price'!$B$1:$AI$1,0)))</f>
        <v>1.9154837035300294E-5</v>
      </c>
      <c r="AC5" s="35">
        <f>'Total Fuel Prices'!AC192*(1-INDEX(Tax_share,MATCH('Total Fuel Prices'!$A$187,tax_fuel_labels,0),MATCH(AC$1,'Tax_Share of Price'!$B$1:$AI$1,0)))</f>
        <v>1.9352065587970192E-5</v>
      </c>
      <c r="AD5" s="35">
        <f>'Total Fuel Prices'!AD192*(1-INDEX(Tax_share,MATCH('Total Fuel Prices'!$A$187,tax_fuel_labels,0),MATCH(AD$1,'Tax_Share of Price'!$B$1:$AI$1,0)))</f>
        <v>1.9557183282746882E-5</v>
      </c>
      <c r="AE5" s="35">
        <f>'Total Fuel Prices'!AE192*(1-INDEX(Tax_share,MATCH('Total Fuel Prices'!$A$187,tax_fuel_labels,0),MATCH(AE$1,'Tax_Share of Price'!$B$1:$AI$1,0)))</f>
        <v>1.9746522693309984E-5</v>
      </c>
      <c r="AF5" s="35">
        <f>'Total Fuel Prices'!AF192*(1-INDEX(Tax_share,MATCH('Total Fuel Prices'!$A$187,tax_fuel_labels,0),MATCH(AF$1,'Tax_Share of Price'!$B$1:$AI$1,0)))</f>
        <v>1.9998975240727449E-5</v>
      </c>
      <c r="AG5" s="35">
        <f>'Total Fuel Prices'!AG192*(1-INDEX(Tax_share,MATCH('Total Fuel Prices'!$A$187,tax_fuel_labels,0),MATCH(AG$1,'Tax_Share of Price'!$B$1:$AI$1,0)))</f>
        <v>2.0259316930251713E-5</v>
      </c>
      <c r="AH5" s="35">
        <f>'Total Fuel Prices'!AH192*(1-INDEX(Tax_share,MATCH('Total Fuel Prices'!$A$187,tax_fuel_labels,0),MATCH(AH$1,'Tax_Share of Price'!$B$1:$AI$1,0)))</f>
        <v>2.0464434625028407E-5</v>
      </c>
      <c r="AI5" s="35">
        <f>'Total Fuel Prices'!AI192*(1-INDEX(Tax_share,MATCH('Total Fuel Prices'!$A$187,tax_fuel_labels,0),MATCH(AI$1,'Tax_Share of Price'!$B$1:$AI$1,0)))</f>
        <v>2.0653774035591502E-5</v>
      </c>
    </row>
    <row r="6" spans="1:35" x14ac:dyDescent="0.45">
      <c r="A6" s="12" t="s">
        <v>274</v>
      </c>
      <c r="B6" s="35">
        <f>'Total Fuel Prices'!B193*(1-INDEX(Tax_share,MATCH('Total Fuel Prices'!$A$187,tax_fuel_labels,0),MATCH(B$1,'Tax_Share of Price'!$B$1:$AI$1,0)))</f>
        <v>1.298552790778595E-5</v>
      </c>
      <c r="C6" s="35">
        <f>'Total Fuel Prices'!C193*(1-INDEX(Tax_share,MATCH('Total Fuel Prices'!$A$187,tax_fuel_labels,0),MATCH(C$1,'Tax_Share of Price'!$B$1:$AI$1,0)))</f>
        <v>1.298552790778595E-5</v>
      </c>
      <c r="D6" s="35">
        <f>'Total Fuel Prices'!D193*(1-INDEX(Tax_share,MATCH('Total Fuel Prices'!$A$187,tax_fuel_labels,0),MATCH(D$1,'Tax_Share of Price'!$B$1:$AI$1,0)))</f>
        <v>1.4221175027038937E-5</v>
      </c>
      <c r="E6" s="35">
        <f>'Total Fuel Prices'!E193*(1-INDEX(Tax_share,MATCH('Total Fuel Prices'!$A$187,tax_fuel_labels,0),MATCH(E$1,'Tax_Share of Price'!$B$1:$AI$1,0)))</f>
        <v>1.298552790778595E-5</v>
      </c>
      <c r="F6" s="35">
        <f>'Total Fuel Prices'!F193*(1-INDEX(Tax_share,MATCH('Total Fuel Prices'!$A$187,tax_fuel_labels,0),MATCH(F$1,'Tax_Share of Price'!$B$1:$AI$1,0)))</f>
        <v>1.3614584623042014E-5</v>
      </c>
      <c r="G6" s="35">
        <f>'Total Fuel Prices'!G193*(1-INDEX(Tax_share,MATCH('Total Fuel Prices'!$A$187,tax_fuel_labels,0),MATCH(G$1,'Tax_Share of Price'!$B$1:$AI$1,0)))</f>
        <v>1.449077076214868E-5</v>
      </c>
      <c r="H6" s="35">
        <f>'Total Fuel Prices'!H193*(1-INDEX(Tax_share,MATCH('Total Fuel Prices'!$A$187,tax_fuel_labels,0),MATCH(H$1,'Tax_Share of Price'!$B$1:$AI$1,0)))</f>
        <v>1.5029962232368167E-5</v>
      </c>
      <c r="I6" s="35">
        <f>'Total Fuel Prices'!I193*(1-INDEX(Tax_share,MATCH('Total Fuel Prices'!$A$187,tax_fuel_labels,0),MATCH(I$1,'Tax_Share of Price'!$B$1:$AI$1,0)))</f>
        <v>1.5636552636365087E-5</v>
      </c>
      <c r="J6" s="35">
        <f>'Total Fuel Prices'!J193*(1-INDEX(Tax_share,MATCH('Total Fuel Prices'!$A$187,tax_fuel_labels,0),MATCH(J$1,'Tax_Share of Price'!$B$1:$AI$1,0)))</f>
        <v>1.6535205086730896E-5</v>
      </c>
      <c r="K6" s="35">
        <f>'Total Fuel Prices'!K193*(1-INDEX(Tax_share,MATCH('Total Fuel Prices'!$A$187,tax_fuel_labels,0),MATCH(K$1,'Tax_Share of Price'!$B$1:$AI$1,0)))</f>
        <v>1.7400158070207991E-5</v>
      </c>
      <c r="L6" s="35">
        <f>'Total Fuel Prices'!L193*(1-INDEX(Tax_share,MATCH('Total Fuel Prices'!$A$187,tax_fuel_labels,0),MATCH(L$1,'Tax_Share of Price'!$B$1:$AI$1,0)))</f>
        <v>1.7827017984131746E-5</v>
      </c>
      <c r="M6" s="35">
        <f>'Total Fuel Prices'!M193*(1-INDEX(Tax_share,MATCH('Total Fuel Prices'!$A$187,tax_fuel_labels,0),MATCH(M$1,'Tax_Share of Price'!$B$1:$AI$1,0)))</f>
        <v>1.8074147407982346E-5</v>
      </c>
      <c r="N6" s="35">
        <f>'Total Fuel Prices'!N193*(1-INDEX(Tax_share,MATCH('Total Fuel Prices'!$A$187,tax_fuel_labels,0),MATCH(N$1,'Tax_Share of Price'!$B$1:$AI$1,0)))</f>
        <v>1.8186478964278075E-5</v>
      </c>
      <c r="O6" s="35">
        <f>'Total Fuel Prices'!O193*(1-INDEX(Tax_share,MATCH('Total Fuel Prices'!$A$187,tax_fuel_labels,0),MATCH(O$1,'Tax_Share of Price'!$B$1:$AI$1,0)))</f>
        <v>1.8096613719241491E-5</v>
      </c>
      <c r="P6" s="35">
        <f>'Total Fuel Prices'!P193*(1-INDEX(Tax_share,MATCH('Total Fuel Prices'!$A$187,tax_fuel_labels,0),MATCH(P$1,'Tax_Share of Price'!$B$1:$AI$1,0)))</f>
        <v>1.8119080030500636E-5</v>
      </c>
      <c r="Q6" s="35">
        <f>'Total Fuel Prices'!Q193*(1-INDEX(Tax_share,MATCH('Total Fuel Prices'!$A$187,tax_fuel_labels,0),MATCH(Q$1,'Tax_Share of Price'!$B$1:$AI$1,0)))</f>
        <v>1.8220178431166789E-5</v>
      </c>
      <c r="R6" s="35">
        <f>'Total Fuel Prices'!R193*(1-INDEX(Tax_share,MATCH('Total Fuel Prices'!$A$187,tax_fuel_labels,0),MATCH(R$1,'Tax_Share of Price'!$B$1:$AI$1,0)))</f>
        <v>1.855717310005397E-5</v>
      </c>
      <c r="S6" s="35">
        <f>'Total Fuel Prices'!S193*(1-INDEX(Tax_share,MATCH('Total Fuel Prices'!$A$187,tax_fuel_labels,0),MATCH(S$1,'Tax_Share of Price'!$B$1:$AI$1,0)))</f>
        <v>1.884923514642286E-5</v>
      </c>
      <c r="T6" s="35">
        <f>'Total Fuel Prices'!T193*(1-INDEX(Tax_share,MATCH('Total Fuel Prices'!$A$187,tax_fuel_labels,0),MATCH(T$1,'Tax_Share of Price'!$B$1:$AI$1,0)))</f>
        <v>1.9141297192791744E-5</v>
      </c>
      <c r="U6" s="35">
        <f>'Total Fuel Prices'!U193*(1-INDEX(Tax_share,MATCH('Total Fuel Prices'!$A$187,tax_fuel_labels,0),MATCH(U$1,'Tax_Share of Price'!$B$1:$AI$1,0)))</f>
        <v>1.9489525017308497E-5</v>
      </c>
      <c r="V6" s="35">
        <f>'Total Fuel Prices'!V193*(1-INDEX(Tax_share,MATCH('Total Fuel Prices'!$A$187,tax_fuel_labels,0),MATCH(V$1,'Tax_Share of Price'!$B$1:$AI$1,0)))</f>
        <v>1.9860219153084392E-5</v>
      </c>
      <c r="W6" s="35">
        <f>'Total Fuel Prices'!W193*(1-INDEX(Tax_share,MATCH('Total Fuel Prices'!$A$187,tax_fuel_labels,0),MATCH(W$1,'Tax_Share of Price'!$B$1:$AI$1,0)))</f>
        <v>2.0197213821971573E-5</v>
      </c>
      <c r="X6" s="35">
        <f>'Total Fuel Prices'!X193*(1-INDEX(Tax_share,MATCH('Total Fuel Prices'!$A$187,tax_fuel_labels,0),MATCH(X$1,'Tax_Share of Price'!$B$1:$AI$1,0)))</f>
        <v>2.0511742179599605E-5</v>
      </c>
      <c r="Y6" s="35">
        <f>'Total Fuel Prices'!Y193*(1-INDEX(Tax_share,MATCH('Total Fuel Prices'!$A$187,tax_fuel_labels,0),MATCH(Y$1,'Tax_Share of Price'!$B$1:$AI$1,0)))</f>
        <v>2.078133791470935E-5</v>
      </c>
      <c r="Z6" s="35">
        <f>'Total Fuel Prices'!Z193*(1-INDEX(Tax_share,MATCH('Total Fuel Prices'!$A$187,tax_fuel_labels,0),MATCH(Z$1,'Tax_Share of Price'!$B$1:$AI$1,0)))</f>
        <v>2.1039700494189516E-5</v>
      </c>
      <c r="AA6" s="35">
        <f>'Total Fuel Prices'!AA193*(1-INDEX(Tax_share,MATCH('Total Fuel Prices'!$A$187,tax_fuel_labels,0),MATCH(AA$1,'Tax_Share of Price'!$B$1:$AI$1,0)))</f>
        <v>2.1455327252483708E-5</v>
      </c>
      <c r="AB6" s="35">
        <f>'Total Fuel Prices'!AB193*(1-INDEX(Tax_share,MATCH('Total Fuel Prices'!$A$187,tax_fuel_labels,0),MATCH(AB$1,'Tax_Share of Price'!$B$1:$AI$1,0)))</f>
        <v>2.1758622454482167E-5</v>
      </c>
      <c r="AC6" s="35">
        <f>'Total Fuel Prices'!AC193*(1-INDEX(Tax_share,MATCH('Total Fuel Prices'!$A$187,tax_fuel_labels,0),MATCH(AC$1,'Tax_Share of Price'!$B$1:$AI$1,0)))</f>
        <v>2.2061917656480627E-5</v>
      </c>
      <c r="AD6" s="35">
        <f>'Total Fuel Prices'!AD193*(1-INDEX(Tax_share,MATCH('Total Fuel Prices'!$A$187,tax_fuel_labels,0),MATCH(AD$1,'Tax_Share of Price'!$B$1:$AI$1,0)))</f>
        <v>2.2376446014108662E-5</v>
      </c>
      <c r="AE6" s="35">
        <f>'Total Fuel Prices'!AE193*(1-INDEX(Tax_share,MATCH('Total Fuel Prices'!$A$187,tax_fuel_labels,0),MATCH(AE$1,'Tax_Share of Price'!$B$1:$AI$1,0)))</f>
        <v>2.2668508060477549E-5</v>
      </c>
      <c r="AF6" s="35">
        <f>'Total Fuel Prices'!AF193*(1-INDEX(Tax_share,MATCH('Total Fuel Prices'!$A$187,tax_fuel_labels,0),MATCH(AF$1,'Tax_Share of Price'!$B$1:$AI$1,0)))</f>
        <v>2.3072901663142159E-5</v>
      </c>
      <c r="AG6" s="35">
        <f>'Total Fuel Prices'!AG193*(1-INDEX(Tax_share,MATCH('Total Fuel Prices'!$A$187,tax_fuel_labels,0),MATCH(AG$1,'Tax_Share of Price'!$B$1:$AI$1,0)))</f>
        <v>2.3477295265806775E-5</v>
      </c>
      <c r="AH6" s="35">
        <f>'Total Fuel Prices'!AH193*(1-INDEX(Tax_share,MATCH('Total Fuel Prices'!$A$187,tax_fuel_labels,0),MATCH(AH$1,'Tax_Share of Price'!$B$1:$AI$1,0)))</f>
        <v>2.3780590467805238E-5</v>
      </c>
      <c r="AI6" s="35">
        <f>'Total Fuel Prices'!AI193*(1-INDEX(Tax_share,MATCH('Total Fuel Prices'!$A$187,tax_fuel_labels,0),MATCH(AI$1,'Tax_Share of Price'!$B$1:$AI$1,0)))</f>
        <v>2.4061419358544556E-5</v>
      </c>
    </row>
    <row r="7" spans="1:35" x14ac:dyDescent="0.45">
      <c r="A7" s="12" t="s">
        <v>275</v>
      </c>
      <c r="B7" s="35">
        <f>'Total Fuel Prices'!B194*(1-INDEX(Tax_share,MATCH('Total Fuel Prices'!$A$187,tax_fuel_labels,0),MATCH(B$1,'Tax_Share of Price'!$B$1:$AI$1,0)))</f>
        <v>0</v>
      </c>
      <c r="C7" s="35">
        <f>'Total Fuel Prices'!C194*(1-INDEX(Tax_share,MATCH('Total Fuel Prices'!$A$187,tax_fuel_labels,0),MATCH(C$1,'Tax_Share of Price'!$B$1:$AI$1,0)))</f>
        <v>0</v>
      </c>
      <c r="D7" s="35">
        <f>'Total Fuel Prices'!D194*(1-INDEX(Tax_share,MATCH('Total Fuel Prices'!$A$187,tax_fuel_labels,0),MATCH(D$1,'Tax_Share of Price'!$B$1:$AI$1,0)))</f>
        <v>0</v>
      </c>
      <c r="E7" s="35">
        <f>'Total Fuel Prices'!E194*(1-INDEX(Tax_share,MATCH('Total Fuel Prices'!$A$187,tax_fuel_labels,0),MATCH(E$1,'Tax_Share of Price'!$B$1:$AI$1,0)))</f>
        <v>0</v>
      </c>
      <c r="F7" s="35">
        <f>'Total Fuel Prices'!F194*(1-INDEX(Tax_share,MATCH('Total Fuel Prices'!$A$187,tax_fuel_labels,0),MATCH(F$1,'Tax_Share of Price'!$B$1:$AI$1,0)))</f>
        <v>0</v>
      </c>
      <c r="G7" s="35">
        <f>'Total Fuel Prices'!G194*(1-INDEX(Tax_share,MATCH('Total Fuel Prices'!$A$187,tax_fuel_labels,0),MATCH(G$1,'Tax_Share of Price'!$B$1:$AI$1,0)))</f>
        <v>0</v>
      </c>
      <c r="H7" s="35">
        <f>'Total Fuel Prices'!H194*(1-INDEX(Tax_share,MATCH('Total Fuel Prices'!$A$187,tax_fuel_labels,0),MATCH(H$1,'Tax_Share of Price'!$B$1:$AI$1,0)))</f>
        <v>0</v>
      </c>
      <c r="I7" s="35">
        <f>'Total Fuel Prices'!I194*(1-INDEX(Tax_share,MATCH('Total Fuel Prices'!$A$187,tax_fuel_labels,0),MATCH(I$1,'Tax_Share of Price'!$B$1:$AI$1,0)))</f>
        <v>0</v>
      </c>
      <c r="J7" s="35">
        <f>'Total Fuel Prices'!J194*(1-INDEX(Tax_share,MATCH('Total Fuel Prices'!$A$187,tax_fuel_labels,0),MATCH(J$1,'Tax_Share of Price'!$B$1:$AI$1,0)))</f>
        <v>0</v>
      </c>
      <c r="K7" s="35">
        <f>'Total Fuel Prices'!K194*(1-INDEX(Tax_share,MATCH('Total Fuel Prices'!$A$187,tax_fuel_labels,0),MATCH(K$1,'Tax_Share of Price'!$B$1:$AI$1,0)))</f>
        <v>0</v>
      </c>
      <c r="L7" s="35">
        <f>'Total Fuel Prices'!L194*(1-INDEX(Tax_share,MATCH('Total Fuel Prices'!$A$187,tax_fuel_labels,0),MATCH(L$1,'Tax_Share of Price'!$B$1:$AI$1,0)))</f>
        <v>0</v>
      </c>
      <c r="M7" s="35">
        <f>'Total Fuel Prices'!M194*(1-INDEX(Tax_share,MATCH('Total Fuel Prices'!$A$187,tax_fuel_labels,0),MATCH(M$1,'Tax_Share of Price'!$B$1:$AI$1,0)))</f>
        <v>0</v>
      </c>
      <c r="N7" s="35">
        <f>'Total Fuel Prices'!N194*(1-INDEX(Tax_share,MATCH('Total Fuel Prices'!$A$187,tax_fuel_labels,0),MATCH(N$1,'Tax_Share of Price'!$B$1:$AI$1,0)))</f>
        <v>0</v>
      </c>
      <c r="O7" s="35">
        <f>'Total Fuel Prices'!O194*(1-INDEX(Tax_share,MATCH('Total Fuel Prices'!$A$187,tax_fuel_labels,0),MATCH(O$1,'Tax_Share of Price'!$B$1:$AI$1,0)))</f>
        <v>0</v>
      </c>
      <c r="P7" s="35">
        <f>'Total Fuel Prices'!P194*(1-INDEX(Tax_share,MATCH('Total Fuel Prices'!$A$187,tax_fuel_labels,0),MATCH(P$1,'Tax_Share of Price'!$B$1:$AI$1,0)))</f>
        <v>0</v>
      </c>
      <c r="Q7" s="35">
        <f>'Total Fuel Prices'!Q194*(1-INDEX(Tax_share,MATCH('Total Fuel Prices'!$A$187,tax_fuel_labels,0),MATCH(Q$1,'Tax_Share of Price'!$B$1:$AI$1,0)))</f>
        <v>0</v>
      </c>
      <c r="R7" s="35">
        <f>'Total Fuel Prices'!R194*(1-INDEX(Tax_share,MATCH('Total Fuel Prices'!$A$187,tax_fuel_labels,0),MATCH(R$1,'Tax_Share of Price'!$B$1:$AI$1,0)))</f>
        <v>0</v>
      </c>
      <c r="S7" s="35">
        <f>'Total Fuel Prices'!S194*(1-INDEX(Tax_share,MATCH('Total Fuel Prices'!$A$187,tax_fuel_labels,0),MATCH(S$1,'Tax_Share of Price'!$B$1:$AI$1,0)))</f>
        <v>0</v>
      </c>
      <c r="T7" s="35">
        <f>'Total Fuel Prices'!T194*(1-INDEX(Tax_share,MATCH('Total Fuel Prices'!$A$187,tax_fuel_labels,0),MATCH(T$1,'Tax_Share of Price'!$B$1:$AI$1,0)))</f>
        <v>0</v>
      </c>
      <c r="U7" s="35">
        <f>'Total Fuel Prices'!U194*(1-INDEX(Tax_share,MATCH('Total Fuel Prices'!$A$187,tax_fuel_labels,0),MATCH(U$1,'Tax_Share of Price'!$B$1:$AI$1,0)))</f>
        <v>0</v>
      </c>
      <c r="V7" s="35">
        <f>'Total Fuel Prices'!V194*(1-INDEX(Tax_share,MATCH('Total Fuel Prices'!$A$187,tax_fuel_labels,0),MATCH(V$1,'Tax_Share of Price'!$B$1:$AI$1,0)))</f>
        <v>0</v>
      </c>
      <c r="W7" s="35">
        <f>'Total Fuel Prices'!W194*(1-INDEX(Tax_share,MATCH('Total Fuel Prices'!$A$187,tax_fuel_labels,0),MATCH(W$1,'Tax_Share of Price'!$B$1:$AI$1,0)))</f>
        <v>0</v>
      </c>
      <c r="X7" s="35">
        <f>'Total Fuel Prices'!X194*(1-INDEX(Tax_share,MATCH('Total Fuel Prices'!$A$187,tax_fuel_labels,0),MATCH(X$1,'Tax_Share of Price'!$B$1:$AI$1,0)))</f>
        <v>0</v>
      </c>
      <c r="Y7" s="35">
        <f>'Total Fuel Prices'!Y194*(1-INDEX(Tax_share,MATCH('Total Fuel Prices'!$A$187,tax_fuel_labels,0),MATCH(Y$1,'Tax_Share of Price'!$B$1:$AI$1,0)))</f>
        <v>0</v>
      </c>
      <c r="Z7" s="35">
        <f>'Total Fuel Prices'!Z194*(1-INDEX(Tax_share,MATCH('Total Fuel Prices'!$A$187,tax_fuel_labels,0),MATCH(Z$1,'Tax_Share of Price'!$B$1:$AI$1,0)))</f>
        <v>0</v>
      </c>
      <c r="AA7" s="35">
        <f>'Total Fuel Prices'!AA194*(1-INDEX(Tax_share,MATCH('Total Fuel Prices'!$A$187,tax_fuel_labels,0),MATCH(AA$1,'Tax_Share of Price'!$B$1:$AI$1,0)))</f>
        <v>0</v>
      </c>
      <c r="AB7" s="35">
        <f>'Total Fuel Prices'!AB194*(1-INDEX(Tax_share,MATCH('Total Fuel Prices'!$A$187,tax_fuel_labels,0),MATCH(AB$1,'Tax_Share of Price'!$B$1:$AI$1,0)))</f>
        <v>0</v>
      </c>
      <c r="AC7" s="35">
        <f>'Total Fuel Prices'!AC194*(1-INDEX(Tax_share,MATCH('Total Fuel Prices'!$A$187,tax_fuel_labels,0),MATCH(AC$1,'Tax_Share of Price'!$B$1:$AI$1,0)))</f>
        <v>0</v>
      </c>
      <c r="AD7" s="35">
        <f>'Total Fuel Prices'!AD194*(1-INDEX(Tax_share,MATCH('Total Fuel Prices'!$A$187,tax_fuel_labels,0),MATCH(AD$1,'Tax_Share of Price'!$B$1:$AI$1,0)))</f>
        <v>0</v>
      </c>
      <c r="AE7" s="35">
        <f>'Total Fuel Prices'!AE194*(1-INDEX(Tax_share,MATCH('Total Fuel Prices'!$A$187,tax_fuel_labels,0),MATCH(AE$1,'Tax_Share of Price'!$B$1:$AI$1,0)))</f>
        <v>0</v>
      </c>
      <c r="AF7" s="35">
        <f>'Total Fuel Prices'!AF194*(1-INDEX(Tax_share,MATCH('Total Fuel Prices'!$A$187,tax_fuel_labels,0),MATCH(AF$1,'Tax_Share of Price'!$B$1:$AI$1,0)))</f>
        <v>0</v>
      </c>
      <c r="AG7" s="35">
        <f>'Total Fuel Prices'!AG194*(1-INDEX(Tax_share,MATCH('Total Fuel Prices'!$A$187,tax_fuel_labels,0),MATCH(AG$1,'Tax_Share of Price'!$B$1:$AI$1,0)))</f>
        <v>0</v>
      </c>
      <c r="AH7" s="35">
        <f>'Total Fuel Prices'!AH194*(1-INDEX(Tax_share,MATCH('Total Fuel Prices'!$A$187,tax_fuel_labels,0),MATCH(AH$1,'Tax_Share of Price'!$B$1:$AI$1,0)))</f>
        <v>0</v>
      </c>
      <c r="AI7" s="35">
        <f>'Total Fuel Prices'!AI194*(1-INDEX(Tax_share,MATCH('Total Fuel Prices'!$A$187,tax_fuel_labels,0),MATCH(AI$1,'Tax_Share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Prices'!B195*(1-INDEX(Tax_share,MATCH('Total Fuel Prices'!$A$187,tax_fuel_labels,0),MATCH(B$1,'Tax_Share of Price'!$B$1:$AI$1,0)))</f>
        <v>0</v>
      </c>
      <c r="C8" s="35">
        <f>'Total Fuel Prices'!C195*(1-INDEX(Tax_share,MATCH('Total Fuel Prices'!$A$187,tax_fuel_labels,0),MATCH(C$1,'Tax_Share of Price'!$B$1:$AI$1,0)))</f>
        <v>0</v>
      </c>
      <c r="D8" s="35">
        <f>'Total Fuel Prices'!D195*(1-INDEX(Tax_share,MATCH('Total Fuel Prices'!$A$187,tax_fuel_labels,0),MATCH(D$1,'Tax_Share of Price'!$B$1:$AI$1,0)))</f>
        <v>0</v>
      </c>
      <c r="E8" s="35">
        <f>'Total Fuel Prices'!E195*(1-INDEX(Tax_share,MATCH('Total Fuel Prices'!$A$187,tax_fuel_labels,0),MATCH(E$1,'Tax_Share of Price'!$B$1:$AI$1,0)))</f>
        <v>0</v>
      </c>
      <c r="F8" s="35">
        <f>'Total Fuel Prices'!F195*(1-INDEX(Tax_share,MATCH('Total Fuel Prices'!$A$187,tax_fuel_labels,0),MATCH(F$1,'Tax_Share of Price'!$B$1:$AI$1,0)))</f>
        <v>0</v>
      </c>
      <c r="G8" s="35">
        <f>'Total Fuel Prices'!G195*(1-INDEX(Tax_share,MATCH('Total Fuel Prices'!$A$187,tax_fuel_labels,0),MATCH(G$1,'Tax_Share of Price'!$B$1:$AI$1,0)))</f>
        <v>0</v>
      </c>
      <c r="H8" s="35">
        <f>'Total Fuel Prices'!H195*(1-INDEX(Tax_share,MATCH('Total Fuel Prices'!$A$187,tax_fuel_labels,0),MATCH(H$1,'Tax_Share of Price'!$B$1:$AI$1,0)))</f>
        <v>0</v>
      </c>
      <c r="I8" s="35">
        <f>'Total Fuel Prices'!I195*(1-INDEX(Tax_share,MATCH('Total Fuel Prices'!$A$187,tax_fuel_labels,0),MATCH(I$1,'Tax_Share of Price'!$B$1:$AI$1,0)))</f>
        <v>0</v>
      </c>
      <c r="J8" s="35">
        <f>'Total Fuel Prices'!J195*(1-INDEX(Tax_share,MATCH('Total Fuel Prices'!$A$187,tax_fuel_labels,0),MATCH(J$1,'Tax_Share of Price'!$B$1:$AI$1,0)))</f>
        <v>0</v>
      </c>
      <c r="K8" s="35">
        <f>'Total Fuel Prices'!K195*(1-INDEX(Tax_share,MATCH('Total Fuel Prices'!$A$187,tax_fuel_labels,0),MATCH(K$1,'Tax_Share of Price'!$B$1:$AI$1,0)))</f>
        <v>0</v>
      </c>
      <c r="L8" s="35">
        <f>'Total Fuel Prices'!L195*(1-INDEX(Tax_share,MATCH('Total Fuel Prices'!$A$187,tax_fuel_labels,0),MATCH(L$1,'Tax_Share of Price'!$B$1:$AI$1,0)))</f>
        <v>0</v>
      </c>
      <c r="M8" s="35">
        <f>'Total Fuel Prices'!M195*(1-INDEX(Tax_share,MATCH('Total Fuel Prices'!$A$187,tax_fuel_labels,0),MATCH(M$1,'Tax_Share of Price'!$B$1:$AI$1,0)))</f>
        <v>0</v>
      </c>
      <c r="N8" s="35">
        <f>'Total Fuel Prices'!N195*(1-INDEX(Tax_share,MATCH('Total Fuel Prices'!$A$187,tax_fuel_labels,0),MATCH(N$1,'Tax_Share of Price'!$B$1:$AI$1,0)))</f>
        <v>0</v>
      </c>
      <c r="O8" s="35">
        <f>'Total Fuel Prices'!O195*(1-INDEX(Tax_share,MATCH('Total Fuel Prices'!$A$187,tax_fuel_labels,0),MATCH(O$1,'Tax_Share of Price'!$B$1:$AI$1,0)))</f>
        <v>0</v>
      </c>
      <c r="P8" s="35">
        <f>'Total Fuel Prices'!P195*(1-INDEX(Tax_share,MATCH('Total Fuel Prices'!$A$187,tax_fuel_labels,0),MATCH(P$1,'Tax_Share of Price'!$B$1:$AI$1,0)))</f>
        <v>0</v>
      </c>
      <c r="Q8" s="35">
        <f>'Total Fuel Prices'!Q195*(1-INDEX(Tax_share,MATCH('Total Fuel Prices'!$A$187,tax_fuel_labels,0),MATCH(Q$1,'Tax_Share of Price'!$B$1:$AI$1,0)))</f>
        <v>0</v>
      </c>
      <c r="R8" s="35">
        <f>'Total Fuel Prices'!R195*(1-INDEX(Tax_share,MATCH('Total Fuel Prices'!$A$187,tax_fuel_labels,0),MATCH(R$1,'Tax_Share of Price'!$B$1:$AI$1,0)))</f>
        <v>0</v>
      </c>
      <c r="S8" s="35">
        <f>'Total Fuel Prices'!S195*(1-INDEX(Tax_share,MATCH('Total Fuel Prices'!$A$187,tax_fuel_labels,0),MATCH(S$1,'Tax_Share of Price'!$B$1:$AI$1,0)))</f>
        <v>0</v>
      </c>
      <c r="T8" s="35">
        <f>'Total Fuel Prices'!T195*(1-INDEX(Tax_share,MATCH('Total Fuel Prices'!$A$187,tax_fuel_labels,0),MATCH(T$1,'Tax_Share of Price'!$B$1:$AI$1,0)))</f>
        <v>0</v>
      </c>
      <c r="U8" s="35">
        <f>'Total Fuel Prices'!U195*(1-INDEX(Tax_share,MATCH('Total Fuel Prices'!$A$187,tax_fuel_labels,0),MATCH(U$1,'Tax_Share of Price'!$B$1:$AI$1,0)))</f>
        <v>0</v>
      </c>
      <c r="V8" s="35">
        <f>'Total Fuel Prices'!V195*(1-INDEX(Tax_share,MATCH('Total Fuel Prices'!$A$187,tax_fuel_labels,0),MATCH(V$1,'Tax_Share of Price'!$B$1:$AI$1,0)))</f>
        <v>0</v>
      </c>
      <c r="W8" s="35">
        <f>'Total Fuel Prices'!W195*(1-INDEX(Tax_share,MATCH('Total Fuel Prices'!$A$187,tax_fuel_labels,0),MATCH(W$1,'Tax_Share of Price'!$B$1:$AI$1,0)))</f>
        <v>0</v>
      </c>
      <c r="X8" s="35">
        <f>'Total Fuel Prices'!X195*(1-INDEX(Tax_share,MATCH('Total Fuel Prices'!$A$187,tax_fuel_labels,0),MATCH(X$1,'Tax_Share of Price'!$B$1:$AI$1,0)))</f>
        <v>0</v>
      </c>
      <c r="Y8" s="35">
        <f>'Total Fuel Prices'!Y195*(1-INDEX(Tax_share,MATCH('Total Fuel Prices'!$A$187,tax_fuel_labels,0),MATCH(Y$1,'Tax_Share of Price'!$B$1:$AI$1,0)))</f>
        <v>0</v>
      </c>
      <c r="Z8" s="35">
        <f>'Total Fuel Prices'!Z195*(1-INDEX(Tax_share,MATCH('Total Fuel Prices'!$A$187,tax_fuel_labels,0),MATCH(Z$1,'Tax_Share of Price'!$B$1:$AI$1,0)))</f>
        <v>0</v>
      </c>
      <c r="AA8" s="35">
        <f>'Total Fuel Prices'!AA195*(1-INDEX(Tax_share,MATCH('Total Fuel Prices'!$A$187,tax_fuel_labels,0),MATCH(AA$1,'Tax_Share of Price'!$B$1:$AI$1,0)))</f>
        <v>0</v>
      </c>
      <c r="AB8" s="35">
        <f>'Total Fuel Prices'!AB195*(1-INDEX(Tax_share,MATCH('Total Fuel Prices'!$A$187,tax_fuel_labels,0),MATCH(AB$1,'Tax_Share of Price'!$B$1:$AI$1,0)))</f>
        <v>0</v>
      </c>
      <c r="AC8" s="35">
        <f>'Total Fuel Prices'!AC195*(1-INDEX(Tax_share,MATCH('Total Fuel Prices'!$A$187,tax_fuel_labels,0),MATCH(AC$1,'Tax_Share of Price'!$B$1:$AI$1,0)))</f>
        <v>0</v>
      </c>
      <c r="AD8" s="35">
        <f>'Total Fuel Prices'!AD195*(1-INDEX(Tax_share,MATCH('Total Fuel Prices'!$A$187,tax_fuel_labels,0),MATCH(AD$1,'Tax_Share of Price'!$B$1:$AI$1,0)))</f>
        <v>0</v>
      </c>
      <c r="AE8" s="35">
        <f>'Total Fuel Prices'!AE195*(1-INDEX(Tax_share,MATCH('Total Fuel Prices'!$A$187,tax_fuel_labels,0),MATCH(AE$1,'Tax_Share of Price'!$B$1:$AI$1,0)))</f>
        <v>0</v>
      </c>
      <c r="AF8" s="35">
        <f>'Total Fuel Prices'!AF195*(1-INDEX(Tax_share,MATCH('Total Fuel Prices'!$A$187,tax_fuel_labels,0),MATCH(AF$1,'Tax_Share of Price'!$B$1:$AI$1,0)))</f>
        <v>0</v>
      </c>
      <c r="AG8" s="35">
        <f>'Total Fuel Prices'!AG195*(1-INDEX(Tax_share,MATCH('Total Fuel Prices'!$A$187,tax_fuel_labels,0),MATCH(AG$1,'Tax_Share of Price'!$B$1:$AI$1,0)))</f>
        <v>0</v>
      </c>
      <c r="AH8" s="35">
        <f>'Total Fuel Prices'!AH195*(1-INDEX(Tax_share,MATCH('Total Fuel Prices'!$A$187,tax_fuel_labels,0),MATCH(AH$1,'Tax_Share of Price'!$B$1:$AI$1,0)))</f>
        <v>0</v>
      </c>
      <c r="AI8" s="35">
        <f>'Total Fuel Prices'!AI195*(1-INDEX(Tax_share,MATCH('Total Fuel Prices'!$A$187,tax_fuel_labels,0),MATCH(AI$1,'Tax_Share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Prices'!B196*(1-INDEX(Tax_share,MATCH('Total Fuel Prices'!$A$187,tax_fuel_labels,0),MATCH(B$1,'Tax_Share of Price'!$B$1:$AI$1,0)))</f>
        <v>1.298552790778595E-5</v>
      </c>
      <c r="C9" s="35">
        <f>'Total Fuel Prices'!C196*(1-INDEX(Tax_share,MATCH('Total Fuel Prices'!$A$187,tax_fuel_labels,0),MATCH(C$1,'Tax_Share of Price'!$B$1:$AI$1,0)))</f>
        <v>1.298552790778595E-5</v>
      </c>
      <c r="D9" s="35">
        <f>'Total Fuel Prices'!D196*(1-INDEX(Tax_share,MATCH('Total Fuel Prices'!$A$187,tax_fuel_labels,0),MATCH(D$1,'Tax_Share of Price'!$B$1:$AI$1,0)))</f>
        <v>1.4221175027038937E-5</v>
      </c>
      <c r="E9" s="35">
        <f>'Total Fuel Prices'!E196*(1-INDEX(Tax_share,MATCH('Total Fuel Prices'!$A$187,tax_fuel_labels,0),MATCH(E$1,'Tax_Share of Price'!$B$1:$AI$1,0)))</f>
        <v>1.298552790778595E-5</v>
      </c>
      <c r="F9" s="35">
        <f>'Total Fuel Prices'!F196*(1-INDEX(Tax_share,MATCH('Total Fuel Prices'!$A$187,tax_fuel_labels,0),MATCH(F$1,'Tax_Share of Price'!$B$1:$AI$1,0)))</f>
        <v>1.3614584623042014E-5</v>
      </c>
      <c r="G9" s="35">
        <f>'Total Fuel Prices'!G196*(1-INDEX(Tax_share,MATCH('Total Fuel Prices'!$A$187,tax_fuel_labels,0),MATCH(G$1,'Tax_Share of Price'!$B$1:$AI$1,0)))</f>
        <v>1.449077076214868E-5</v>
      </c>
      <c r="H9" s="35">
        <f>'Total Fuel Prices'!H196*(1-INDEX(Tax_share,MATCH('Total Fuel Prices'!$A$187,tax_fuel_labels,0),MATCH(H$1,'Tax_Share of Price'!$B$1:$AI$1,0)))</f>
        <v>1.5029962232368167E-5</v>
      </c>
      <c r="I9" s="35">
        <f>'Total Fuel Prices'!I196*(1-INDEX(Tax_share,MATCH('Total Fuel Prices'!$A$187,tax_fuel_labels,0),MATCH(I$1,'Tax_Share of Price'!$B$1:$AI$1,0)))</f>
        <v>1.5636552636365087E-5</v>
      </c>
      <c r="J9" s="35">
        <f>'Total Fuel Prices'!J196*(1-INDEX(Tax_share,MATCH('Total Fuel Prices'!$A$187,tax_fuel_labels,0),MATCH(J$1,'Tax_Share of Price'!$B$1:$AI$1,0)))</f>
        <v>1.6535205086730896E-5</v>
      </c>
      <c r="K9" s="35">
        <f>'Total Fuel Prices'!K196*(1-INDEX(Tax_share,MATCH('Total Fuel Prices'!$A$187,tax_fuel_labels,0),MATCH(K$1,'Tax_Share of Price'!$B$1:$AI$1,0)))</f>
        <v>1.7400158070207991E-5</v>
      </c>
      <c r="L9" s="35">
        <f>'Total Fuel Prices'!L196*(1-INDEX(Tax_share,MATCH('Total Fuel Prices'!$A$187,tax_fuel_labels,0),MATCH(L$1,'Tax_Share of Price'!$B$1:$AI$1,0)))</f>
        <v>1.7827017984131746E-5</v>
      </c>
      <c r="M9" s="35">
        <f>'Total Fuel Prices'!M196*(1-INDEX(Tax_share,MATCH('Total Fuel Prices'!$A$187,tax_fuel_labels,0),MATCH(M$1,'Tax_Share of Price'!$B$1:$AI$1,0)))</f>
        <v>1.8074147407982346E-5</v>
      </c>
      <c r="N9" s="35">
        <f>'Total Fuel Prices'!N196*(1-INDEX(Tax_share,MATCH('Total Fuel Prices'!$A$187,tax_fuel_labels,0),MATCH(N$1,'Tax_Share of Price'!$B$1:$AI$1,0)))</f>
        <v>1.8186478964278075E-5</v>
      </c>
      <c r="O9" s="35">
        <f>'Total Fuel Prices'!O196*(1-INDEX(Tax_share,MATCH('Total Fuel Prices'!$A$187,tax_fuel_labels,0),MATCH(O$1,'Tax_Share of Price'!$B$1:$AI$1,0)))</f>
        <v>1.8096613719241491E-5</v>
      </c>
      <c r="P9" s="35">
        <f>'Total Fuel Prices'!P196*(1-INDEX(Tax_share,MATCH('Total Fuel Prices'!$A$187,tax_fuel_labels,0),MATCH(P$1,'Tax_Share of Price'!$B$1:$AI$1,0)))</f>
        <v>1.8119080030500636E-5</v>
      </c>
      <c r="Q9" s="35">
        <f>'Total Fuel Prices'!Q196*(1-INDEX(Tax_share,MATCH('Total Fuel Prices'!$A$187,tax_fuel_labels,0),MATCH(Q$1,'Tax_Share of Price'!$B$1:$AI$1,0)))</f>
        <v>1.8220178431166789E-5</v>
      </c>
      <c r="R9" s="35">
        <f>'Total Fuel Prices'!R196*(1-INDEX(Tax_share,MATCH('Total Fuel Prices'!$A$187,tax_fuel_labels,0),MATCH(R$1,'Tax_Share of Price'!$B$1:$AI$1,0)))</f>
        <v>1.855717310005397E-5</v>
      </c>
      <c r="S9" s="35">
        <f>'Total Fuel Prices'!S196*(1-INDEX(Tax_share,MATCH('Total Fuel Prices'!$A$187,tax_fuel_labels,0),MATCH(S$1,'Tax_Share of Price'!$B$1:$AI$1,0)))</f>
        <v>1.884923514642286E-5</v>
      </c>
      <c r="T9" s="35">
        <f>'Total Fuel Prices'!T196*(1-INDEX(Tax_share,MATCH('Total Fuel Prices'!$A$187,tax_fuel_labels,0),MATCH(T$1,'Tax_Share of Price'!$B$1:$AI$1,0)))</f>
        <v>1.9141297192791744E-5</v>
      </c>
      <c r="U9" s="35">
        <f>'Total Fuel Prices'!U196*(1-INDEX(Tax_share,MATCH('Total Fuel Prices'!$A$187,tax_fuel_labels,0),MATCH(U$1,'Tax_Share of Price'!$B$1:$AI$1,0)))</f>
        <v>1.9489525017308497E-5</v>
      </c>
      <c r="V9" s="35">
        <f>'Total Fuel Prices'!V196*(1-INDEX(Tax_share,MATCH('Total Fuel Prices'!$A$187,tax_fuel_labels,0),MATCH(V$1,'Tax_Share of Price'!$B$1:$AI$1,0)))</f>
        <v>1.9860219153084392E-5</v>
      </c>
      <c r="W9" s="35">
        <f>'Total Fuel Prices'!W196*(1-INDEX(Tax_share,MATCH('Total Fuel Prices'!$A$187,tax_fuel_labels,0),MATCH(W$1,'Tax_Share of Price'!$B$1:$AI$1,0)))</f>
        <v>2.0197213821971573E-5</v>
      </c>
      <c r="X9" s="35">
        <f>'Total Fuel Prices'!X196*(1-INDEX(Tax_share,MATCH('Total Fuel Prices'!$A$187,tax_fuel_labels,0),MATCH(X$1,'Tax_Share of Price'!$B$1:$AI$1,0)))</f>
        <v>2.0511742179599605E-5</v>
      </c>
      <c r="Y9" s="35">
        <f>'Total Fuel Prices'!Y196*(1-INDEX(Tax_share,MATCH('Total Fuel Prices'!$A$187,tax_fuel_labels,0),MATCH(Y$1,'Tax_Share of Price'!$B$1:$AI$1,0)))</f>
        <v>2.078133791470935E-5</v>
      </c>
      <c r="Z9" s="35">
        <f>'Total Fuel Prices'!Z196*(1-INDEX(Tax_share,MATCH('Total Fuel Prices'!$A$187,tax_fuel_labels,0),MATCH(Z$1,'Tax_Share of Price'!$B$1:$AI$1,0)))</f>
        <v>2.1039700494189516E-5</v>
      </c>
      <c r="AA9" s="35">
        <f>'Total Fuel Prices'!AA196*(1-INDEX(Tax_share,MATCH('Total Fuel Prices'!$A$187,tax_fuel_labels,0),MATCH(AA$1,'Tax_Share of Price'!$B$1:$AI$1,0)))</f>
        <v>2.1455327252483708E-5</v>
      </c>
      <c r="AB9" s="35">
        <f>'Total Fuel Prices'!AB196*(1-INDEX(Tax_share,MATCH('Total Fuel Prices'!$A$187,tax_fuel_labels,0),MATCH(AB$1,'Tax_Share of Price'!$B$1:$AI$1,0)))</f>
        <v>2.1758622454482167E-5</v>
      </c>
      <c r="AC9" s="35">
        <f>'Total Fuel Prices'!AC196*(1-INDEX(Tax_share,MATCH('Total Fuel Prices'!$A$187,tax_fuel_labels,0),MATCH(AC$1,'Tax_Share of Price'!$B$1:$AI$1,0)))</f>
        <v>2.2061917656480627E-5</v>
      </c>
      <c r="AD9" s="35">
        <f>'Total Fuel Prices'!AD196*(1-INDEX(Tax_share,MATCH('Total Fuel Prices'!$A$187,tax_fuel_labels,0),MATCH(AD$1,'Tax_Share of Price'!$B$1:$AI$1,0)))</f>
        <v>2.2376446014108662E-5</v>
      </c>
      <c r="AE9" s="35">
        <f>'Total Fuel Prices'!AE196*(1-INDEX(Tax_share,MATCH('Total Fuel Prices'!$A$187,tax_fuel_labels,0),MATCH(AE$1,'Tax_Share of Price'!$B$1:$AI$1,0)))</f>
        <v>2.2668508060477549E-5</v>
      </c>
      <c r="AF9" s="35">
        <f>'Total Fuel Prices'!AF196*(1-INDEX(Tax_share,MATCH('Total Fuel Prices'!$A$187,tax_fuel_labels,0),MATCH(AF$1,'Tax_Share of Price'!$B$1:$AI$1,0)))</f>
        <v>2.3072901663142159E-5</v>
      </c>
      <c r="AG9" s="35">
        <f>'Total Fuel Prices'!AG196*(1-INDEX(Tax_share,MATCH('Total Fuel Prices'!$A$187,tax_fuel_labels,0),MATCH(AG$1,'Tax_Share of Price'!$B$1:$AI$1,0)))</f>
        <v>2.3477295265806775E-5</v>
      </c>
      <c r="AH9" s="35">
        <f>'Total Fuel Prices'!AH196*(1-INDEX(Tax_share,MATCH('Total Fuel Prices'!$A$187,tax_fuel_labels,0),MATCH(AH$1,'Tax_Share of Price'!$B$1:$AI$1,0)))</f>
        <v>2.3780590467805238E-5</v>
      </c>
      <c r="AI9" s="35">
        <f>'Total Fuel Prices'!AI196*(1-INDEX(Tax_share,MATCH('Total Fuel Prices'!$A$187,tax_fuel_labels,0),MATCH(AI$1,'Tax_Share of Price'!$B$1:$AI$1,0)))</f>
        <v>2.4061419358544556E-5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W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4.13281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Prices'!B199*(1-INDEX(Tax_share,MATCH('Total Fuel Prices'!$A$197,tax_fuel_labels,0),MATCH(B$1,'Tax_Share of Price'!$B$1:$AI$1,0)))</f>
        <v>0</v>
      </c>
      <c r="C2" s="35">
        <f>'Total Fuel Prices'!C199*(1-INDEX(Tax_share,MATCH('Total Fuel Prices'!$A$197,tax_fuel_labels,0),MATCH(C$1,'Tax_Share of Price'!$B$1:$AI$1,0)))</f>
        <v>0</v>
      </c>
      <c r="D2" s="35">
        <f>'Total Fuel Prices'!D199*(1-INDEX(Tax_share,MATCH('Total Fuel Prices'!$A$197,tax_fuel_labels,0),MATCH(D$1,'Tax_Share of Price'!$B$1:$AI$1,0)))</f>
        <v>0</v>
      </c>
      <c r="E2" s="35">
        <f>'Total Fuel Prices'!E199*(1-INDEX(Tax_share,MATCH('Total Fuel Prices'!$A$197,tax_fuel_labels,0),MATCH(E$1,'Tax_Share of Price'!$B$1:$AI$1,0)))</f>
        <v>0</v>
      </c>
      <c r="F2" s="35">
        <f>'Total Fuel Prices'!F199*(1-INDEX(Tax_share,MATCH('Total Fuel Prices'!$A$197,tax_fuel_labels,0),MATCH(F$1,'Tax_Share of Price'!$B$1:$AI$1,0)))</f>
        <v>0</v>
      </c>
      <c r="G2" s="35">
        <f>'Total Fuel Prices'!G199*(1-INDEX(Tax_share,MATCH('Total Fuel Prices'!$A$197,tax_fuel_labels,0),MATCH(G$1,'Tax_Share of Price'!$B$1:$AI$1,0)))</f>
        <v>0</v>
      </c>
      <c r="H2" s="35">
        <f>'Total Fuel Prices'!H199*(1-INDEX(Tax_share,MATCH('Total Fuel Prices'!$A$197,tax_fuel_labels,0),MATCH(H$1,'Tax_Share of Price'!$B$1:$AI$1,0)))</f>
        <v>0</v>
      </c>
      <c r="I2" s="35">
        <f>'Total Fuel Prices'!I199*(1-INDEX(Tax_share,MATCH('Total Fuel Prices'!$A$197,tax_fuel_labels,0),MATCH(I$1,'Tax_Share of Price'!$B$1:$AI$1,0)))</f>
        <v>0</v>
      </c>
      <c r="J2" s="35">
        <f>'Total Fuel Prices'!J199*(1-INDEX(Tax_share,MATCH('Total Fuel Prices'!$A$197,tax_fuel_labels,0),MATCH(J$1,'Tax_Share of Price'!$B$1:$AI$1,0)))</f>
        <v>0</v>
      </c>
      <c r="K2" s="35">
        <f>'Total Fuel Prices'!K199*(1-INDEX(Tax_share,MATCH('Total Fuel Prices'!$A$197,tax_fuel_labels,0),MATCH(K$1,'Tax_Share of Price'!$B$1:$AI$1,0)))</f>
        <v>0</v>
      </c>
      <c r="L2" s="35">
        <f>'Total Fuel Prices'!L199*(1-INDEX(Tax_share,MATCH('Total Fuel Prices'!$A$197,tax_fuel_labels,0),MATCH(L$1,'Tax_Share of Price'!$B$1:$AI$1,0)))</f>
        <v>0</v>
      </c>
      <c r="M2" s="35">
        <f>'Total Fuel Prices'!M199*(1-INDEX(Tax_share,MATCH('Total Fuel Prices'!$A$197,tax_fuel_labels,0),MATCH(M$1,'Tax_Share of Price'!$B$1:$AI$1,0)))</f>
        <v>0</v>
      </c>
      <c r="N2" s="35">
        <f>'Total Fuel Prices'!N199*(1-INDEX(Tax_share,MATCH('Total Fuel Prices'!$A$197,tax_fuel_labels,0),MATCH(N$1,'Tax_Share of Price'!$B$1:$AI$1,0)))</f>
        <v>0</v>
      </c>
      <c r="O2" s="35">
        <f>'Total Fuel Prices'!O199*(1-INDEX(Tax_share,MATCH('Total Fuel Prices'!$A$197,tax_fuel_labels,0),MATCH(O$1,'Tax_Share of Price'!$B$1:$AI$1,0)))</f>
        <v>0</v>
      </c>
      <c r="P2" s="35">
        <f>'Total Fuel Prices'!P199*(1-INDEX(Tax_share,MATCH('Total Fuel Prices'!$A$197,tax_fuel_labels,0),MATCH(P$1,'Tax_Share of Price'!$B$1:$AI$1,0)))</f>
        <v>0</v>
      </c>
      <c r="Q2" s="35">
        <f>'Total Fuel Prices'!Q199*(1-INDEX(Tax_share,MATCH('Total Fuel Prices'!$A$197,tax_fuel_labels,0),MATCH(Q$1,'Tax_Share of Price'!$B$1:$AI$1,0)))</f>
        <v>0</v>
      </c>
      <c r="R2" s="35">
        <f>'Total Fuel Prices'!R199*(1-INDEX(Tax_share,MATCH('Total Fuel Prices'!$A$197,tax_fuel_labels,0),MATCH(R$1,'Tax_Share of Price'!$B$1:$AI$1,0)))</f>
        <v>0</v>
      </c>
      <c r="S2" s="35">
        <f>'Total Fuel Prices'!S199*(1-INDEX(Tax_share,MATCH('Total Fuel Prices'!$A$197,tax_fuel_labels,0),MATCH(S$1,'Tax_Share of Price'!$B$1:$AI$1,0)))</f>
        <v>0</v>
      </c>
      <c r="T2" s="35">
        <f>'Total Fuel Prices'!T199*(1-INDEX(Tax_share,MATCH('Total Fuel Prices'!$A$197,tax_fuel_labels,0),MATCH(T$1,'Tax_Share of Price'!$B$1:$AI$1,0)))</f>
        <v>0</v>
      </c>
      <c r="U2" s="35">
        <f>'Total Fuel Prices'!U199*(1-INDEX(Tax_share,MATCH('Total Fuel Prices'!$A$197,tax_fuel_labels,0),MATCH(U$1,'Tax_Share of Price'!$B$1:$AI$1,0)))</f>
        <v>0</v>
      </c>
      <c r="V2" s="35">
        <f>'Total Fuel Prices'!V199*(1-INDEX(Tax_share,MATCH('Total Fuel Prices'!$A$197,tax_fuel_labels,0),MATCH(V$1,'Tax_Share of Price'!$B$1:$AI$1,0)))</f>
        <v>0</v>
      </c>
      <c r="W2" s="35">
        <f>'Total Fuel Prices'!W199*(1-INDEX(Tax_share,MATCH('Total Fuel Prices'!$A$197,tax_fuel_labels,0),MATCH(W$1,'Tax_Share of Price'!$B$1:$AI$1,0)))</f>
        <v>0</v>
      </c>
      <c r="X2" s="35">
        <f>'Total Fuel Prices'!X199*(1-INDEX(Tax_share,MATCH('Total Fuel Prices'!$A$197,tax_fuel_labels,0),MATCH(X$1,'Tax_Share of Price'!$B$1:$AI$1,0)))</f>
        <v>0</v>
      </c>
      <c r="Y2" s="35">
        <f>'Total Fuel Prices'!Y199*(1-INDEX(Tax_share,MATCH('Total Fuel Prices'!$A$197,tax_fuel_labels,0),MATCH(Y$1,'Tax_Share of Price'!$B$1:$AI$1,0)))</f>
        <v>0</v>
      </c>
      <c r="Z2" s="35">
        <f>'Total Fuel Prices'!Z199*(1-INDEX(Tax_share,MATCH('Total Fuel Prices'!$A$197,tax_fuel_labels,0),MATCH(Z$1,'Tax_Share of Price'!$B$1:$AI$1,0)))</f>
        <v>0</v>
      </c>
      <c r="AA2" s="35">
        <f>'Total Fuel Prices'!AA199*(1-INDEX(Tax_share,MATCH('Total Fuel Prices'!$A$197,tax_fuel_labels,0),MATCH(AA$1,'Tax_Share of Price'!$B$1:$AI$1,0)))</f>
        <v>0</v>
      </c>
      <c r="AB2" s="35">
        <f>'Total Fuel Prices'!AB199*(1-INDEX(Tax_share,MATCH('Total Fuel Prices'!$A$197,tax_fuel_labels,0),MATCH(AB$1,'Tax_Share of Price'!$B$1:$AI$1,0)))</f>
        <v>0</v>
      </c>
      <c r="AC2" s="35">
        <f>'Total Fuel Prices'!AC199*(1-INDEX(Tax_share,MATCH('Total Fuel Prices'!$A$197,tax_fuel_labels,0),MATCH(AC$1,'Tax_Share of Price'!$B$1:$AI$1,0)))</f>
        <v>0</v>
      </c>
      <c r="AD2" s="35">
        <f>'Total Fuel Prices'!AD199*(1-INDEX(Tax_share,MATCH('Total Fuel Prices'!$A$197,tax_fuel_labels,0),MATCH(AD$1,'Tax_Share of Price'!$B$1:$AI$1,0)))</f>
        <v>0</v>
      </c>
      <c r="AE2" s="35">
        <f>'Total Fuel Prices'!AE199*(1-INDEX(Tax_share,MATCH('Total Fuel Prices'!$A$197,tax_fuel_labels,0),MATCH(AE$1,'Tax_Share of Price'!$B$1:$AI$1,0)))</f>
        <v>0</v>
      </c>
      <c r="AF2" s="35">
        <f>'Total Fuel Prices'!AF199*(1-INDEX(Tax_share,MATCH('Total Fuel Prices'!$A$197,tax_fuel_labels,0),MATCH(AF$1,'Tax_Share of Price'!$B$1:$AI$1,0)))</f>
        <v>0</v>
      </c>
      <c r="AG2" s="35">
        <f>'Total Fuel Prices'!AG199*(1-INDEX(Tax_share,MATCH('Total Fuel Prices'!$A$197,tax_fuel_labels,0),MATCH(AG$1,'Tax_Share of Price'!$B$1:$AI$1,0)))</f>
        <v>0</v>
      </c>
      <c r="AH2" s="35">
        <f>'Total Fuel Prices'!AH199*(1-INDEX(Tax_share,MATCH('Total Fuel Prices'!$A$197,tax_fuel_labels,0),MATCH(AH$1,'Tax_Share of Price'!$B$1:$AI$1,0)))</f>
        <v>0</v>
      </c>
      <c r="AI2" s="35">
        <f>'Total Fuel Prices'!AI199*(1-INDEX(Tax_share,MATCH('Total Fuel Prices'!$A$197,tax_fuel_labels,0),MATCH(AI$1,'Tax_Share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Prices'!B200*(1-INDEX(Tax_share,MATCH('Total Fuel Prices'!$A$197,tax_fuel_labels,0),MATCH(B$1,'Tax_Share of Price'!$B$1:$AI$1,0)))</f>
        <v>2.0261479263456279E-6</v>
      </c>
      <c r="C3" s="35">
        <f>'Total Fuel Prices'!C200*(1-INDEX(Tax_share,MATCH('Total Fuel Prices'!$A$197,tax_fuel_labels,0),MATCH(C$1,'Tax_Share of Price'!$B$1:$AI$1,0)))</f>
        <v>2.0261479263456279E-6</v>
      </c>
      <c r="D3" s="35">
        <f>'Total Fuel Prices'!D200*(1-INDEX(Tax_share,MATCH('Total Fuel Prices'!$A$197,tax_fuel_labels,0),MATCH(D$1,'Tax_Share of Price'!$B$1:$AI$1,0)))</f>
        <v>2.0261479263456279E-6</v>
      </c>
      <c r="E3" s="35">
        <f>'Total Fuel Prices'!E200*(1-INDEX(Tax_share,MATCH('Total Fuel Prices'!$A$197,tax_fuel_labels,0),MATCH(E$1,'Tax_Share of Price'!$B$1:$AI$1,0)))</f>
        <v>2.0261479263456279E-6</v>
      </c>
      <c r="F3" s="35">
        <f>'Total Fuel Prices'!F200*(1-INDEX(Tax_share,MATCH('Total Fuel Prices'!$A$197,tax_fuel_labels,0),MATCH(F$1,'Tax_Share of Price'!$B$1:$AI$1,0)))</f>
        <v>2.0261479263456279E-6</v>
      </c>
      <c r="G3" s="35">
        <f>'Total Fuel Prices'!G200*(1-INDEX(Tax_share,MATCH('Total Fuel Prices'!$A$197,tax_fuel_labels,0),MATCH(G$1,'Tax_Share of Price'!$B$1:$AI$1,0)))</f>
        <v>2.0261479263456279E-6</v>
      </c>
      <c r="H3" s="35">
        <f>'Total Fuel Prices'!H200*(1-INDEX(Tax_share,MATCH('Total Fuel Prices'!$A$197,tax_fuel_labels,0),MATCH(H$1,'Tax_Share of Price'!$B$1:$AI$1,0)))</f>
        <v>2.0261479263456279E-6</v>
      </c>
      <c r="I3" s="35">
        <f>'Total Fuel Prices'!I200*(1-INDEX(Tax_share,MATCH('Total Fuel Prices'!$A$197,tax_fuel_labels,0),MATCH(I$1,'Tax_Share of Price'!$B$1:$AI$1,0)))</f>
        <v>2.0261479263456279E-6</v>
      </c>
      <c r="J3" s="35">
        <f>'Total Fuel Prices'!J200*(1-INDEX(Tax_share,MATCH('Total Fuel Prices'!$A$197,tax_fuel_labels,0),MATCH(J$1,'Tax_Share of Price'!$B$1:$AI$1,0)))</f>
        <v>2.0261479263456279E-6</v>
      </c>
      <c r="K3" s="35">
        <f>'Total Fuel Prices'!K200*(1-INDEX(Tax_share,MATCH('Total Fuel Prices'!$A$197,tax_fuel_labels,0),MATCH(K$1,'Tax_Share of Price'!$B$1:$AI$1,0)))</f>
        <v>2.0261479263456279E-6</v>
      </c>
      <c r="L3" s="35">
        <f>'Total Fuel Prices'!L200*(1-INDEX(Tax_share,MATCH('Total Fuel Prices'!$A$197,tax_fuel_labels,0),MATCH(L$1,'Tax_Share of Price'!$B$1:$AI$1,0)))</f>
        <v>2.0261479263456279E-6</v>
      </c>
      <c r="M3" s="35">
        <f>'Total Fuel Prices'!M200*(1-INDEX(Tax_share,MATCH('Total Fuel Prices'!$A$197,tax_fuel_labels,0),MATCH(M$1,'Tax_Share of Price'!$B$1:$AI$1,0)))</f>
        <v>2.0261479263456279E-6</v>
      </c>
      <c r="N3" s="35">
        <f>'Total Fuel Prices'!N200*(1-INDEX(Tax_share,MATCH('Total Fuel Prices'!$A$197,tax_fuel_labels,0),MATCH(N$1,'Tax_Share of Price'!$B$1:$AI$1,0)))</f>
        <v>2.0261479263456279E-6</v>
      </c>
      <c r="O3" s="35">
        <f>'Total Fuel Prices'!O200*(1-INDEX(Tax_share,MATCH('Total Fuel Prices'!$A$197,tax_fuel_labels,0),MATCH(O$1,'Tax_Share of Price'!$B$1:$AI$1,0)))</f>
        <v>2.0261479263456279E-6</v>
      </c>
      <c r="P3" s="35">
        <f>'Total Fuel Prices'!P200*(1-INDEX(Tax_share,MATCH('Total Fuel Prices'!$A$197,tax_fuel_labels,0),MATCH(P$1,'Tax_Share of Price'!$B$1:$AI$1,0)))</f>
        <v>2.0261479263456279E-6</v>
      </c>
      <c r="Q3" s="35">
        <f>'Total Fuel Prices'!Q200*(1-INDEX(Tax_share,MATCH('Total Fuel Prices'!$A$197,tax_fuel_labels,0),MATCH(Q$1,'Tax_Share of Price'!$B$1:$AI$1,0)))</f>
        <v>2.0261479263456279E-6</v>
      </c>
      <c r="R3" s="35">
        <f>'Total Fuel Prices'!R200*(1-INDEX(Tax_share,MATCH('Total Fuel Prices'!$A$197,tax_fuel_labels,0),MATCH(R$1,'Tax_Share of Price'!$B$1:$AI$1,0)))</f>
        <v>2.0261479263456279E-6</v>
      </c>
      <c r="S3" s="35">
        <f>'Total Fuel Prices'!S200*(1-INDEX(Tax_share,MATCH('Total Fuel Prices'!$A$197,tax_fuel_labels,0),MATCH(S$1,'Tax_Share of Price'!$B$1:$AI$1,0)))</f>
        <v>2.0261479263456279E-6</v>
      </c>
      <c r="T3" s="35">
        <f>'Total Fuel Prices'!T200*(1-INDEX(Tax_share,MATCH('Total Fuel Prices'!$A$197,tax_fuel_labels,0),MATCH(T$1,'Tax_Share of Price'!$B$1:$AI$1,0)))</f>
        <v>2.0261479263456279E-6</v>
      </c>
      <c r="U3" s="35">
        <f>'Total Fuel Prices'!U200*(1-INDEX(Tax_share,MATCH('Total Fuel Prices'!$A$197,tax_fuel_labels,0),MATCH(U$1,'Tax_Share of Price'!$B$1:$AI$1,0)))</f>
        <v>2.0261479263456279E-6</v>
      </c>
      <c r="V3" s="35">
        <f>'Total Fuel Prices'!V200*(1-INDEX(Tax_share,MATCH('Total Fuel Prices'!$A$197,tax_fuel_labels,0),MATCH(V$1,'Tax_Share of Price'!$B$1:$AI$1,0)))</f>
        <v>2.0261479263456279E-6</v>
      </c>
      <c r="W3" s="35">
        <f>'Total Fuel Prices'!W200*(1-INDEX(Tax_share,MATCH('Total Fuel Prices'!$A$197,tax_fuel_labels,0),MATCH(W$1,'Tax_Share of Price'!$B$1:$AI$1,0)))</f>
        <v>2.0261479263456279E-6</v>
      </c>
      <c r="X3" s="35">
        <f>'Total Fuel Prices'!X200*(1-INDEX(Tax_share,MATCH('Total Fuel Prices'!$A$197,tax_fuel_labels,0),MATCH(X$1,'Tax_Share of Price'!$B$1:$AI$1,0)))</f>
        <v>2.0261479263456279E-6</v>
      </c>
      <c r="Y3" s="35">
        <f>'Total Fuel Prices'!Y200*(1-INDEX(Tax_share,MATCH('Total Fuel Prices'!$A$197,tax_fuel_labels,0),MATCH(Y$1,'Tax_Share of Price'!$B$1:$AI$1,0)))</f>
        <v>2.0261479263456279E-6</v>
      </c>
      <c r="Z3" s="35">
        <f>'Total Fuel Prices'!Z200*(1-INDEX(Tax_share,MATCH('Total Fuel Prices'!$A$197,tax_fuel_labels,0),MATCH(Z$1,'Tax_Share of Price'!$B$1:$AI$1,0)))</f>
        <v>2.0261479263456279E-6</v>
      </c>
      <c r="AA3" s="35">
        <f>'Total Fuel Prices'!AA200*(1-INDEX(Tax_share,MATCH('Total Fuel Prices'!$A$197,tax_fuel_labels,0),MATCH(AA$1,'Tax_Share of Price'!$B$1:$AI$1,0)))</f>
        <v>2.0261479263456279E-6</v>
      </c>
      <c r="AB3" s="35">
        <f>'Total Fuel Prices'!AB200*(1-INDEX(Tax_share,MATCH('Total Fuel Prices'!$A$197,tax_fuel_labels,0),MATCH(AB$1,'Tax_Share of Price'!$B$1:$AI$1,0)))</f>
        <v>2.0261479263456279E-6</v>
      </c>
      <c r="AC3" s="35">
        <f>'Total Fuel Prices'!AC200*(1-INDEX(Tax_share,MATCH('Total Fuel Prices'!$A$197,tax_fuel_labels,0),MATCH(AC$1,'Tax_Share of Price'!$B$1:$AI$1,0)))</f>
        <v>2.0261479263456279E-6</v>
      </c>
      <c r="AD3" s="35">
        <f>'Total Fuel Prices'!AD200*(1-INDEX(Tax_share,MATCH('Total Fuel Prices'!$A$197,tax_fuel_labels,0),MATCH(AD$1,'Tax_Share of Price'!$B$1:$AI$1,0)))</f>
        <v>2.0261479263456279E-6</v>
      </c>
      <c r="AE3" s="35">
        <f>'Total Fuel Prices'!AE200*(1-INDEX(Tax_share,MATCH('Total Fuel Prices'!$A$197,tax_fuel_labels,0),MATCH(AE$1,'Tax_Share of Price'!$B$1:$AI$1,0)))</f>
        <v>2.0261479263456279E-6</v>
      </c>
      <c r="AF3" s="35">
        <f>'Total Fuel Prices'!AF200*(1-INDEX(Tax_share,MATCH('Total Fuel Prices'!$A$197,tax_fuel_labels,0),MATCH(AF$1,'Tax_Share of Price'!$B$1:$AI$1,0)))</f>
        <v>2.0261479263456279E-6</v>
      </c>
      <c r="AG3" s="35">
        <f>'Total Fuel Prices'!AG200*(1-INDEX(Tax_share,MATCH('Total Fuel Prices'!$A$197,tax_fuel_labels,0),MATCH(AG$1,'Tax_Share of Price'!$B$1:$AI$1,0)))</f>
        <v>2.0261479263456279E-6</v>
      </c>
      <c r="AH3" s="35">
        <f>'Total Fuel Prices'!AH200*(1-INDEX(Tax_share,MATCH('Total Fuel Prices'!$A$197,tax_fuel_labels,0),MATCH(AH$1,'Tax_Share of Price'!$B$1:$AI$1,0)))</f>
        <v>2.0261479263456279E-6</v>
      </c>
      <c r="AI3" s="35">
        <f>'Total Fuel Prices'!AI200*(1-INDEX(Tax_share,MATCH('Total Fuel Prices'!$A$197,tax_fuel_labels,0),MATCH(AI$1,'Tax_Share of Price'!$B$1:$AI$1,0)))</f>
        <v>2.0261479263456279E-6</v>
      </c>
    </row>
    <row r="4" spans="1:35" x14ac:dyDescent="0.45">
      <c r="A4" s="12" t="s">
        <v>272</v>
      </c>
      <c r="B4" s="35">
        <f>'Total Fuel Prices'!B201*(1-INDEX(Tax_share,MATCH('Total Fuel Prices'!$A$197,tax_fuel_labels,0),MATCH(B$1,'Tax_Share of Price'!$B$1:$AI$1,0)))</f>
        <v>0</v>
      </c>
      <c r="C4" s="35">
        <f>'Total Fuel Prices'!C201*(1-INDEX(Tax_share,MATCH('Total Fuel Prices'!$A$197,tax_fuel_labels,0),MATCH(C$1,'Tax_Share of Price'!$B$1:$AI$1,0)))</f>
        <v>0</v>
      </c>
      <c r="D4" s="35">
        <f>'Total Fuel Prices'!D201*(1-INDEX(Tax_share,MATCH('Total Fuel Prices'!$A$197,tax_fuel_labels,0),MATCH(D$1,'Tax_Share of Price'!$B$1:$AI$1,0)))</f>
        <v>0</v>
      </c>
      <c r="E4" s="35">
        <f>'Total Fuel Prices'!E201*(1-INDEX(Tax_share,MATCH('Total Fuel Prices'!$A$197,tax_fuel_labels,0),MATCH(E$1,'Tax_Share of Price'!$B$1:$AI$1,0)))</f>
        <v>0</v>
      </c>
      <c r="F4" s="35">
        <f>'Total Fuel Prices'!F201*(1-INDEX(Tax_share,MATCH('Total Fuel Prices'!$A$197,tax_fuel_labels,0),MATCH(F$1,'Tax_Share of Price'!$B$1:$AI$1,0)))</f>
        <v>0</v>
      </c>
      <c r="G4" s="35">
        <f>'Total Fuel Prices'!G201*(1-INDEX(Tax_share,MATCH('Total Fuel Prices'!$A$197,tax_fuel_labels,0),MATCH(G$1,'Tax_Share of Price'!$B$1:$AI$1,0)))</f>
        <v>0</v>
      </c>
      <c r="H4" s="35">
        <f>'Total Fuel Prices'!H201*(1-INDEX(Tax_share,MATCH('Total Fuel Prices'!$A$197,tax_fuel_labels,0),MATCH(H$1,'Tax_Share of Price'!$B$1:$AI$1,0)))</f>
        <v>0</v>
      </c>
      <c r="I4" s="35">
        <f>'Total Fuel Prices'!I201*(1-INDEX(Tax_share,MATCH('Total Fuel Prices'!$A$197,tax_fuel_labels,0),MATCH(I$1,'Tax_Share of Price'!$B$1:$AI$1,0)))</f>
        <v>0</v>
      </c>
      <c r="J4" s="35">
        <f>'Total Fuel Prices'!J201*(1-INDEX(Tax_share,MATCH('Total Fuel Prices'!$A$197,tax_fuel_labels,0),MATCH(J$1,'Tax_Share of Price'!$B$1:$AI$1,0)))</f>
        <v>0</v>
      </c>
      <c r="K4" s="35">
        <f>'Total Fuel Prices'!K201*(1-INDEX(Tax_share,MATCH('Total Fuel Prices'!$A$197,tax_fuel_labels,0),MATCH(K$1,'Tax_Share of Price'!$B$1:$AI$1,0)))</f>
        <v>0</v>
      </c>
      <c r="L4" s="35">
        <f>'Total Fuel Prices'!L201*(1-INDEX(Tax_share,MATCH('Total Fuel Prices'!$A$197,tax_fuel_labels,0),MATCH(L$1,'Tax_Share of Price'!$B$1:$AI$1,0)))</f>
        <v>0</v>
      </c>
      <c r="M4" s="35">
        <f>'Total Fuel Prices'!M201*(1-INDEX(Tax_share,MATCH('Total Fuel Prices'!$A$197,tax_fuel_labels,0),MATCH(M$1,'Tax_Share of Price'!$B$1:$AI$1,0)))</f>
        <v>0</v>
      </c>
      <c r="N4" s="35">
        <f>'Total Fuel Prices'!N201*(1-INDEX(Tax_share,MATCH('Total Fuel Prices'!$A$197,tax_fuel_labels,0),MATCH(N$1,'Tax_Share of Price'!$B$1:$AI$1,0)))</f>
        <v>0</v>
      </c>
      <c r="O4" s="35">
        <f>'Total Fuel Prices'!O201*(1-INDEX(Tax_share,MATCH('Total Fuel Prices'!$A$197,tax_fuel_labels,0),MATCH(O$1,'Tax_Share of Price'!$B$1:$AI$1,0)))</f>
        <v>0</v>
      </c>
      <c r="P4" s="35">
        <f>'Total Fuel Prices'!P201*(1-INDEX(Tax_share,MATCH('Total Fuel Prices'!$A$197,tax_fuel_labels,0),MATCH(P$1,'Tax_Share of Price'!$B$1:$AI$1,0)))</f>
        <v>0</v>
      </c>
      <c r="Q4" s="35">
        <f>'Total Fuel Prices'!Q201*(1-INDEX(Tax_share,MATCH('Total Fuel Prices'!$A$197,tax_fuel_labels,0),MATCH(Q$1,'Tax_Share of Price'!$B$1:$AI$1,0)))</f>
        <v>0</v>
      </c>
      <c r="R4" s="35">
        <f>'Total Fuel Prices'!R201*(1-INDEX(Tax_share,MATCH('Total Fuel Prices'!$A$197,tax_fuel_labels,0),MATCH(R$1,'Tax_Share of Price'!$B$1:$AI$1,0)))</f>
        <v>0</v>
      </c>
      <c r="S4" s="35">
        <f>'Total Fuel Prices'!S201*(1-INDEX(Tax_share,MATCH('Total Fuel Prices'!$A$197,tax_fuel_labels,0),MATCH(S$1,'Tax_Share of Price'!$B$1:$AI$1,0)))</f>
        <v>0</v>
      </c>
      <c r="T4" s="35">
        <f>'Total Fuel Prices'!T201*(1-INDEX(Tax_share,MATCH('Total Fuel Prices'!$A$197,tax_fuel_labels,0),MATCH(T$1,'Tax_Share of Price'!$B$1:$AI$1,0)))</f>
        <v>0</v>
      </c>
      <c r="U4" s="35">
        <f>'Total Fuel Prices'!U201*(1-INDEX(Tax_share,MATCH('Total Fuel Prices'!$A$197,tax_fuel_labels,0),MATCH(U$1,'Tax_Share of Price'!$B$1:$AI$1,0)))</f>
        <v>0</v>
      </c>
      <c r="V4" s="35">
        <f>'Total Fuel Prices'!V201*(1-INDEX(Tax_share,MATCH('Total Fuel Prices'!$A$197,tax_fuel_labels,0),MATCH(V$1,'Tax_Share of Price'!$B$1:$AI$1,0)))</f>
        <v>0</v>
      </c>
      <c r="W4" s="35">
        <f>'Total Fuel Prices'!W201*(1-INDEX(Tax_share,MATCH('Total Fuel Prices'!$A$197,tax_fuel_labels,0),MATCH(W$1,'Tax_Share of Price'!$B$1:$AI$1,0)))</f>
        <v>0</v>
      </c>
      <c r="X4" s="35">
        <f>'Total Fuel Prices'!X201*(1-INDEX(Tax_share,MATCH('Total Fuel Prices'!$A$197,tax_fuel_labels,0),MATCH(X$1,'Tax_Share of Price'!$B$1:$AI$1,0)))</f>
        <v>0</v>
      </c>
      <c r="Y4" s="35">
        <f>'Total Fuel Prices'!Y201*(1-INDEX(Tax_share,MATCH('Total Fuel Prices'!$A$197,tax_fuel_labels,0),MATCH(Y$1,'Tax_Share of Price'!$B$1:$AI$1,0)))</f>
        <v>0</v>
      </c>
      <c r="Z4" s="35">
        <f>'Total Fuel Prices'!Z201*(1-INDEX(Tax_share,MATCH('Total Fuel Prices'!$A$197,tax_fuel_labels,0),MATCH(Z$1,'Tax_Share of Price'!$B$1:$AI$1,0)))</f>
        <v>0</v>
      </c>
      <c r="AA4" s="35">
        <f>'Total Fuel Prices'!AA201*(1-INDEX(Tax_share,MATCH('Total Fuel Prices'!$A$197,tax_fuel_labels,0),MATCH(AA$1,'Tax_Share of Price'!$B$1:$AI$1,0)))</f>
        <v>0</v>
      </c>
      <c r="AB4" s="35">
        <f>'Total Fuel Prices'!AB201*(1-INDEX(Tax_share,MATCH('Total Fuel Prices'!$A$197,tax_fuel_labels,0),MATCH(AB$1,'Tax_Share of Price'!$B$1:$AI$1,0)))</f>
        <v>0</v>
      </c>
      <c r="AC4" s="35">
        <f>'Total Fuel Prices'!AC201*(1-INDEX(Tax_share,MATCH('Total Fuel Prices'!$A$197,tax_fuel_labels,0),MATCH(AC$1,'Tax_Share of Price'!$B$1:$AI$1,0)))</f>
        <v>0</v>
      </c>
      <c r="AD4" s="35">
        <f>'Total Fuel Prices'!AD201*(1-INDEX(Tax_share,MATCH('Total Fuel Prices'!$A$197,tax_fuel_labels,0),MATCH(AD$1,'Tax_Share of Price'!$B$1:$AI$1,0)))</f>
        <v>0</v>
      </c>
      <c r="AE4" s="35">
        <f>'Total Fuel Prices'!AE201*(1-INDEX(Tax_share,MATCH('Total Fuel Prices'!$A$197,tax_fuel_labels,0),MATCH(AE$1,'Tax_Share of Price'!$B$1:$AI$1,0)))</f>
        <v>0</v>
      </c>
      <c r="AF4" s="35">
        <f>'Total Fuel Prices'!AF201*(1-INDEX(Tax_share,MATCH('Total Fuel Prices'!$A$197,tax_fuel_labels,0),MATCH(AF$1,'Tax_Share of Price'!$B$1:$AI$1,0)))</f>
        <v>0</v>
      </c>
      <c r="AG4" s="35">
        <f>'Total Fuel Prices'!AG201*(1-INDEX(Tax_share,MATCH('Total Fuel Prices'!$A$197,tax_fuel_labels,0),MATCH(AG$1,'Tax_Share of Price'!$B$1:$AI$1,0)))</f>
        <v>0</v>
      </c>
      <c r="AH4" s="35">
        <f>'Total Fuel Prices'!AH201*(1-INDEX(Tax_share,MATCH('Total Fuel Prices'!$A$197,tax_fuel_labels,0),MATCH(AH$1,'Tax_Share of Price'!$B$1:$AI$1,0)))</f>
        <v>0</v>
      </c>
      <c r="AI4" s="35">
        <f>'Total Fuel Prices'!AI201*(1-INDEX(Tax_share,MATCH('Total Fuel Prices'!$A$197,tax_fuel_labels,0),MATCH(AI$1,'Tax_Share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Prices'!B202*(1-INDEX(Tax_share,MATCH('Total Fuel Prices'!$A$197,tax_fuel_labels,0),MATCH(B$1,'Tax_Share of Price'!$B$1:$AI$1,0)))</f>
        <v>0</v>
      </c>
      <c r="C5" s="35">
        <f>'Total Fuel Prices'!C202*(1-INDEX(Tax_share,MATCH('Total Fuel Prices'!$A$197,tax_fuel_labels,0),MATCH(C$1,'Tax_Share of Price'!$B$1:$AI$1,0)))</f>
        <v>0</v>
      </c>
      <c r="D5" s="35">
        <f>'Total Fuel Prices'!D202*(1-INDEX(Tax_share,MATCH('Total Fuel Prices'!$A$197,tax_fuel_labels,0),MATCH(D$1,'Tax_Share of Price'!$B$1:$AI$1,0)))</f>
        <v>0</v>
      </c>
      <c r="E5" s="35">
        <f>'Total Fuel Prices'!E202*(1-INDEX(Tax_share,MATCH('Total Fuel Prices'!$A$197,tax_fuel_labels,0),MATCH(E$1,'Tax_Share of Price'!$B$1:$AI$1,0)))</f>
        <v>0</v>
      </c>
      <c r="F5" s="35">
        <f>'Total Fuel Prices'!F202*(1-INDEX(Tax_share,MATCH('Total Fuel Prices'!$A$197,tax_fuel_labels,0),MATCH(F$1,'Tax_Share of Price'!$B$1:$AI$1,0)))</f>
        <v>0</v>
      </c>
      <c r="G5" s="35">
        <f>'Total Fuel Prices'!G202*(1-INDEX(Tax_share,MATCH('Total Fuel Prices'!$A$197,tax_fuel_labels,0),MATCH(G$1,'Tax_Share of Price'!$B$1:$AI$1,0)))</f>
        <v>0</v>
      </c>
      <c r="H5" s="35">
        <f>'Total Fuel Prices'!H202*(1-INDEX(Tax_share,MATCH('Total Fuel Prices'!$A$197,tax_fuel_labels,0),MATCH(H$1,'Tax_Share of Price'!$B$1:$AI$1,0)))</f>
        <v>0</v>
      </c>
      <c r="I5" s="35">
        <f>'Total Fuel Prices'!I202*(1-INDEX(Tax_share,MATCH('Total Fuel Prices'!$A$197,tax_fuel_labels,0),MATCH(I$1,'Tax_Share of Price'!$B$1:$AI$1,0)))</f>
        <v>0</v>
      </c>
      <c r="J5" s="35">
        <f>'Total Fuel Prices'!J202*(1-INDEX(Tax_share,MATCH('Total Fuel Prices'!$A$197,tax_fuel_labels,0),MATCH(J$1,'Tax_Share of Price'!$B$1:$AI$1,0)))</f>
        <v>0</v>
      </c>
      <c r="K5" s="35">
        <f>'Total Fuel Prices'!K202*(1-INDEX(Tax_share,MATCH('Total Fuel Prices'!$A$197,tax_fuel_labels,0),MATCH(K$1,'Tax_Share of Price'!$B$1:$AI$1,0)))</f>
        <v>0</v>
      </c>
      <c r="L5" s="35">
        <f>'Total Fuel Prices'!L202*(1-INDEX(Tax_share,MATCH('Total Fuel Prices'!$A$197,tax_fuel_labels,0),MATCH(L$1,'Tax_Share of Price'!$B$1:$AI$1,0)))</f>
        <v>0</v>
      </c>
      <c r="M5" s="35">
        <f>'Total Fuel Prices'!M202*(1-INDEX(Tax_share,MATCH('Total Fuel Prices'!$A$197,tax_fuel_labels,0),MATCH(M$1,'Tax_Share of Price'!$B$1:$AI$1,0)))</f>
        <v>0</v>
      </c>
      <c r="N5" s="35">
        <f>'Total Fuel Prices'!N202*(1-INDEX(Tax_share,MATCH('Total Fuel Prices'!$A$197,tax_fuel_labels,0),MATCH(N$1,'Tax_Share of Price'!$B$1:$AI$1,0)))</f>
        <v>0</v>
      </c>
      <c r="O5" s="35">
        <f>'Total Fuel Prices'!O202*(1-INDEX(Tax_share,MATCH('Total Fuel Prices'!$A$197,tax_fuel_labels,0),MATCH(O$1,'Tax_Share of Price'!$B$1:$AI$1,0)))</f>
        <v>0</v>
      </c>
      <c r="P5" s="35">
        <f>'Total Fuel Prices'!P202*(1-INDEX(Tax_share,MATCH('Total Fuel Prices'!$A$197,tax_fuel_labels,0),MATCH(P$1,'Tax_Share of Price'!$B$1:$AI$1,0)))</f>
        <v>0</v>
      </c>
      <c r="Q5" s="35">
        <f>'Total Fuel Prices'!Q202*(1-INDEX(Tax_share,MATCH('Total Fuel Prices'!$A$197,tax_fuel_labels,0),MATCH(Q$1,'Tax_Share of Price'!$B$1:$AI$1,0)))</f>
        <v>0</v>
      </c>
      <c r="R5" s="35">
        <f>'Total Fuel Prices'!R202*(1-INDEX(Tax_share,MATCH('Total Fuel Prices'!$A$197,tax_fuel_labels,0),MATCH(R$1,'Tax_Share of Price'!$B$1:$AI$1,0)))</f>
        <v>0</v>
      </c>
      <c r="S5" s="35">
        <f>'Total Fuel Prices'!S202*(1-INDEX(Tax_share,MATCH('Total Fuel Prices'!$A$197,tax_fuel_labels,0),MATCH(S$1,'Tax_Share of Price'!$B$1:$AI$1,0)))</f>
        <v>0</v>
      </c>
      <c r="T5" s="35">
        <f>'Total Fuel Prices'!T202*(1-INDEX(Tax_share,MATCH('Total Fuel Prices'!$A$197,tax_fuel_labels,0),MATCH(T$1,'Tax_Share of Price'!$B$1:$AI$1,0)))</f>
        <v>0</v>
      </c>
      <c r="U5" s="35">
        <f>'Total Fuel Prices'!U202*(1-INDEX(Tax_share,MATCH('Total Fuel Prices'!$A$197,tax_fuel_labels,0),MATCH(U$1,'Tax_Share of Price'!$B$1:$AI$1,0)))</f>
        <v>0</v>
      </c>
      <c r="V5" s="35">
        <f>'Total Fuel Prices'!V202*(1-INDEX(Tax_share,MATCH('Total Fuel Prices'!$A$197,tax_fuel_labels,0),MATCH(V$1,'Tax_Share of Price'!$B$1:$AI$1,0)))</f>
        <v>0</v>
      </c>
      <c r="W5" s="35">
        <f>'Total Fuel Prices'!W202*(1-INDEX(Tax_share,MATCH('Total Fuel Prices'!$A$197,tax_fuel_labels,0),MATCH(W$1,'Tax_Share of Price'!$B$1:$AI$1,0)))</f>
        <v>0</v>
      </c>
      <c r="X5" s="35">
        <f>'Total Fuel Prices'!X202*(1-INDEX(Tax_share,MATCH('Total Fuel Prices'!$A$197,tax_fuel_labels,0),MATCH(X$1,'Tax_Share of Price'!$B$1:$AI$1,0)))</f>
        <v>0</v>
      </c>
      <c r="Y5" s="35">
        <f>'Total Fuel Prices'!Y202*(1-INDEX(Tax_share,MATCH('Total Fuel Prices'!$A$197,tax_fuel_labels,0),MATCH(Y$1,'Tax_Share of Price'!$B$1:$AI$1,0)))</f>
        <v>0</v>
      </c>
      <c r="Z5" s="35">
        <f>'Total Fuel Prices'!Z202*(1-INDEX(Tax_share,MATCH('Total Fuel Prices'!$A$197,tax_fuel_labels,0),MATCH(Z$1,'Tax_Share of Price'!$B$1:$AI$1,0)))</f>
        <v>0</v>
      </c>
      <c r="AA5" s="35">
        <f>'Total Fuel Prices'!AA202*(1-INDEX(Tax_share,MATCH('Total Fuel Prices'!$A$197,tax_fuel_labels,0),MATCH(AA$1,'Tax_Share of Price'!$B$1:$AI$1,0)))</f>
        <v>0</v>
      </c>
      <c r="AB5" s="35">
        <f>'Total Fuel Prices'!AB202*(1-INDEX(Tax_share,MATCH('Total Fuel Prices'!$A$197,tax_fuel_labels,0),MATCH(AB$1,'Tax_Share of Price'!$B$1:$AI$1,0)))</f>
        <v>0</v>
      </c>
      <c r="AC5" s="35">
        <f>'Total Fuel Prices'!AC202*(1-INDEX(Tax_share,MATCH('Total Fuel Prices'!$A$197,tax_fuel_labels,0),MATCH(AC$1,'Tax_Share of Price'!$B$1:$AI$1,0)))</f>
        <v>0</v>
      </c>
      <c r="AD5" s="35">
        <f>'Total Fuel Prices'!AD202*(1-INDEX(Tax_share,MATCH('Total Fuel Prices'!$A$197,tax_fuel_labels,0),MATCH(AD$1,'Tax_Share of Price'!$B$1:$AI$1,0)))</f>
        <v>0</v>
      </c>
      <c r="AE5" s="35">
        <f>'Total Fuel Prices'!AE202*(1-INDEX(Tax_share,MATCH('Total Fuel Prices'!$A$197,tax_fuel_labels,0),MATCH(AE$1,'Tax_Share of Price'!$B$1:$AI$1,0)))</f>
        <v>0</v>
      </c>
      <c r="AF5" s="35">
        <f>'Total Fuel Prices'!AF202*(1-INDEX(Tax_share,MATCH('Total Fuel Prices'!$A$197,tax_fuel_labels,0),MATCH(AF$1,'Tax_Share of Price'!$B$1:$AI$1,0)))</f>
        <v>0</v>
      </c>
      <c r="AG5" s="35">
        <f>'Total Fuel Prices'!AG202*(1-INDEX(Tax_share,MATCH('Total Fuel Prices'!$A$197,tax_fuel_labels,0),MATCH(AG$1,'Tax_Share of Price'!$B$1:$AI$1,0)))</f>
        <v>0</v>
      </c>
      <c r="AH5" s="35">
        <f>'Total Fuel Prices'!AH202*(1-INDEX(Tax_share,MATCH('Total Fuel Prices'!$A$197,tax_fuel_labels,0),MATCH(AH$1,'Tax_Share of Price'!$B$1:$AI$1,0)))</f>
        <v>0</v>
      </c>
      <c r="AI5" s="35">
        <f>'Total Fuel Prices'!AI202*(1-INDEX(Tax_share,MATCH('Total Fuel Prices'!$A$197,tax_fuel_labels,0),MATCH(AI$1,'Tax_Share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Prices'!B203*(1-INDEX(Tax_share,MATCH('Total Fuel Prices'!$A$197,tax_fuel_labels,0),MATCH(B$1,'Tax_Share of Price'!$B$1:$AI$1,0)))</f>
        <v>2.0261479263456279E-6</v>
      </c>
      <c r="C6" s="35">
        <f>'Total Fuel Prices'!C203*(1-INDEX(Tax_share,MATCH('Total Fuel Prices'!$A$197,tax_fuel_labels,0),MATCH(C$1,'Tax_Share of Price'!$B$1:$AI$1,0)))</f>
        <v>2.0261479263456279E-6</v>
      </c>
      <c r="D6" s="35">
        <f>'Total Fuel Prices'!D203*(1-INDEX(Tax_share,MATCH('Total Fuel Prices'!$A$197,tax_fuel_labels,0),MATCH(D$1,'Tax_Share of Price'!$B$1:$AI$1,0)))</f>
        <v>2.0261479263456279E-6</v>
      </c>
      <c r="E6" s="35">
        <f>'Total Fuel Prices'!E203*(1-INDEX(Tax_share,MATCH('Total Fuel Prices'!$A$197,tax_fuel_labels,0),MATCH(E$1,'Tax_Share of Price'!$B$1:$AI$1,0)))</f>
        <v>2.0261479263456279E-6</v>
      </c>
      <c r="F6" s="35">
        <f>'Total Fuel Prices'!F203*(1-INDEX(Tax_share,MATCH('Total Fuel Prices'!$A$197,tax_fuel_labels,0),MATCH(F$1,'Tax_Share of Price'!$B$1:$AI$1,0)))</f>
        <v>2.0261479263456279E-6</v>
      </c>
      <c r="G6" s="35">
        <f>'Total Fuel Prices'!G203*(1-INDEX(Tax_share,MATCH('Total Fuel Prices'!$A$197,tax_fuel_labels,0),MATCH(G$1,'Tax_Share of Price'!$B$1:$AI$1,0)))</f>
        <v>2.0261479263456279E-6</v>
      </c>
      <c r="H6" s="35">
        <f>'Total Fuel Prices'!H203*(1-INDEX(Tax_share,MATCH('Total Fuel Prices'!$A$197,tax_fuel_labels,0),MATCH(H$1,'Tax_Share of Price'!$B$1:$AI$1,0)))</f>
        <v>2.0261479263456279E-6</v>
      </c>
      <c r="I6" s="35">
        <f>'Total Fuel Prices'!I203*(1-INDEX(Tax_share,MATCH('Total Fuel Prices'!$A$197,tax_fuel_labels,0),MATCH(I$1,'Tax_Share of Price'!$B$1:$AI$1,0)))</f>
        <v>2.0261479263456279E-6</v>
      </c>
      <c r="J6" s="35">
        <f>'Total Fuel Prices'!J203*(1-INDEX(Tax_share,MATCH('Total Fuel Prices'!$A$197,tax_fuel_labels,0),MATCH(J$1,'Tax_Share of Price'!$B$1:$AI$1,0)))</f>
        <v>2.0261479263456279E-6</v>
      </c>
      <c r="K6" s="35">
        <f>'Total Fuel Prices'!K203*(1-INDEX(Tax_share,MATCH('Total Fuel Prices'!$A$197,tax_fuel_labels,0),MATCH(K$1,'Tax_Share of Price'!$B$1:$AI$1,0)))</f>
        <v>2.0261479263456279E-6</v>
      </c>
      <c r="L6" s="35">
        <f>'Total Fuel Prices'!L203*(1-INDEX(Tax_share,MATCH('Total Fuel Prices'!$A$197,tax_fuel_labels,0),MATCH(L$1,'Tax_Share of Price'!$B$1:$AI$1,0)))</f>
        <v>2.0261479263456279E-6</v>
      </c>
      <c r="M6" s="35">
        <f>'Total Fuel Prices'!M203*(1-INDEX(Tax_share,MATCH('Total Fuel Prices'!$A$197,tax_fuel_labels,0),MATCH(M$1,'Tax_Share of Price'!$B$1:$AI$1,0)))</f>
        <v>2.0261479263456279E-6</v>
      </c>
      <c r="N6" s="35">
        <f>'Total Fuel Prices'!N203*(1-INDEX(Tax_share,MATCH('Total Fuel Prices'!$A$197,tax_fuel_labels,0),MATCH(N$1,'Tax_Share of Price'!$B$1:$AI$1,0)))</f>
        <v>2.0261479263456279E-6</v>
      </c>
      <c r="O6" s="35">
        <f>'Total Fuel Prices'!O203*(1-INDEX(Tax_share,MATCH('Total Fuel Prices'!$A$197,tax_fuel_labels,0),MATCH(O$1,'Tax_Share of Price'!$B$1:$AI$1,0)))</f>
        <v>2.0261479263456279E-6</v>
      </c>
      <c r="P6" s="35">
        <f>'Total Fuel Prices'!P203*(1-INDEX(Tax_share,MATCH('Total Fuel Prices'!$A$197,tax_fuel_labels,0),MATCH(P$1,'Tax_Share of Price'!$B$1:$AI$1,0)))</f>
        <v>2.0261479263456279E-6</v>
      </c>
      <c r="Q6" s="35">
        <f>'Total Fuel Prices'!Q203*(1-INDEX(Tax_share,MATCH('Total Fuel Prices'!$A$197,tax_fuel_labels,0),MATCH(Q$1,'Tax_Share of Price'!$B$1:$AI$1,0)))</f>
        <v>2.0261479263456279E-6</v>
      </c>
      <c r="R6" s="35">
        <f>'Total Fuel Prices'!R203*(1-INDEX(Tax_share,MATCH('Total Fuel Prices'!$A$197,tax_fuel_labels,0),MATCH(R$1,'Tax_Share of Price'!$B$1:$AI$1,0)))</f>
        <v>2.0261479263456279E-6</v>
      </c>
      <c r="S6" s="35">
        <f>'Total Fuel Prices'!S203*(1-INDEX(Tax_share,MATCH('Total Fuel Prices'!$A$197,tax_fuel_labels,0),MATCH(S$1,'Tax_Share of Price'!$B$1:$AI$1,0)))</f>
        <v>2.0261479263456279E-6</v>
      </c>
      <c r="T6" s="35">
        <f>'Total Fuel Prices'!T203*(1-INDEX(Tax_share,MATCH('Total Fuel Prices'!$A$197,tax_fuel_labels,0),MATCH(T$1,'Tax_Share of Price'!$B$1:$AI$1,0)))</f>
        <v>2.0261479263456279E-6</v>
      </c>
      <c r="U6" s="35">
        <f>'Total Fuel Prices'!U203*(1-INDEX(Tax_share,MATCH('Total Fuel Prices'!$A$197,tax_fuel_labels,0),MATCH(U$1,'Tax_Share of Price'!$B$1:$AI$1,0)))</f>
        <v>2.0261479263456279E-6</v>
      </c>
      <c r="V6" s="35">
        <f>'Total Fuel Prices'!V203*(1-INDEX(Tax_share,MATCH('Total Fuel Prices'!$A$197,tax_fuel_labels,0),MATCH(V$1,'Tax_Share of Price'!$B$1:$AI$1,0)))</f>
        <v>2.0261479263456279E-6</v>
      </c>
      <c r="W6" s="35">
        <f>'Total Fuel Prices'!W203*(1-INDEX(Tax_share,MATCH('Total Fuel Prices'!$A$197,tax_fuel_labels,0),MATCH(W$1,'Tax_Share of Price'!$B$1:$AI$1,0)))</f>
        <v>2.0261479263456279E-6</v>
      </c>
      <c r="X6" s="35">
        <f>'Total Fuel Prices'!X203*(1-INDEX(Tax_share,MATCH('Total Fuel Prices'!$A$197,tax_fuel_labels,0),MATCH(X$1,'Tax_Share of Price'!$B$1:$AI$1,0)))</f>
        <v>2.0261479263456279E-6</v>
      </c>
      <c r="Y6" s="35">
        <f>'Total Fuel Prices'!Y203*(1-INDEX(Tax_share,MATCH('Total Fuel Prices'!$A$197,tax_fuel_labels,0),MATCH(Y$1,'Tax_Share of Price'!$B$1:$AI$1,0)))</f>
        <v>2.0261479263456279E-6</v>
      </c>
      <c r="Z6" s="35">
        <f>'Total Fuel Prices'!Z203*(1-INDEX(Tax_share,MATCH('Total Fuel Prices'!$A$197,tax_fuel_labels,0),MATCH(Z$1,'Tax_Share of Price'!$B$1:$AI$1,0)))</f>
        <v>2.0261479263456279E-6</v>
      </c>
      <c r="AA6" s="35">
        <f>'Total Fuel Prices'!AA203*(1-INDEX(Tax_share,MATCH('Total Fuel Prices'!$A$197,tax_fuel_labels,0),MATCH(AA$1,'Tax_Share of Price'!$B$1:$AI$1,0)))</f>
        <v>2.0261479263456279E-6</v>
      </c>
      <c r="AB6" s="35">
        <f>'Total Fuel Prices'!AB203*(1-INDEX(Tax_share,MATCH('Total Fuel Prices'!$A$197,tax_fuel_labels,0),MATCH(AB$1,'Tax_Share of Price'!$B$1:$AI$1,0)))</f>
        <v>2.0261479263456279E-6</v>
      </c>
      <c r="AC6" s="35">
        <f>'Total Fuel Prices'!AC203*(1-INDEX(Tax_share,MATCH('Total Fuel Prices'!$A$197,tax_fuel_labels,0),MATCH(AC$1,'Tax_Share of Price'!$B$1:$AI$1,0)))</f>
        <v>2.0261479263456279E-6</v>
      </c>
      <c r="AD6" s="35">
        <f>'Total Fuel Prices'!AD203*(1-INDEX(Tax_share,MATCH('Total Fuel Prices'!$A$197,tax_fuel_labels,0),MATCH(AD$1,'Tax_Share of Price'!$B$1:$AI$1,0)))</f>
        <v>2.0261479263456279E-6</v>
      </c>
      <c r="AE6" s="35">
        <f>'Total Fuel Prices'!AE203*(1-INDEX(Tax_share,MATCH('Total Fuel Prices'!$A$197,tax_fuel_labels,0),MATCH(AE$1,'Tax_Share of Price'!$B$1:$AI$1,0)))</f>
        <v>2.0261479263456279E-6</v>
      </c>
      <c r="AF6" s="35">
        <f>'Total Fuel Prices'!AF203*(1-INDEX(Tax_share,MATCH('Total Fuel Prices'!$A$197,tax_fuel_labels,0),MATCH(AF$1,'Tax_Share of Price'!$B$1:$AI$1,0)))</f>
        <v>2.0261479263456279E-6</v>
      </c>
      <c r="AG6" s="35">
        <f>'Total Fuel Prices'!AG203*(1-INDEX(Tax_share,MATCH('Total Fuel Prices'!$A$197,tax_fuel_labels,0),MATCH(AG$1,'Tax_Share of Price'!$B$1:$AI$1,0)))</f>
        <v>2.0261479263456279E-6</v>
      </c>
      <c r="AH6" s="35">
        <f>'Total Fuel Prices'!AH203*(1-INDEX(Tax_share,MATCH('Total Fuel Prices'!$A$197,tax_fuel_labels,0),MATCH(AH$1,'Tax_Share of Price'!$B$1:$AI$1,0)))</f>
        <v>2.0261479263456279E-6</v>
      </c>
      <c r="AI6" s="35">
        <f>'Total Fuel Prices'!AI203*(1-INDEX(Tax_share,MATCH('Total Fuel Prices'!$A$197,tax_fuel_labels,0),MATCH(AI$1,'Tax_Share of Price'!$B$1:$AI$1,0)))</f>
        <v>2.0261479263456279E-6</v>
      </c>
    </row>
    <row r="7" spans="1:35" x14ac:dyDescent="0.45">
      <c r="A7" s="12" t="s">
        <v>275</v>
      </c>
      <c r="B7" s="35">
        <f>'Total Fuel Prices'!B204*(1-INDEX(Tax_share,MATCH('Total Fuel Prices'!$A$197,tax_fuel_labels,0),MATCH(B$1,'Tax_Share of Price'!$B$1:$AI$1,0)))</f>
        <v>0</v>
      </c>
      <c r="C7" s="35">
        <f>'Total Fuel Prices'!C204*(1-INDEX(Tax_share,MATCH('Total Fuel Prices'!$A$197,tax_fuel_labels,0),MATCH(C$1,'Tax_Share of Price'!$B$1:$AI$1,0)))</f>
        <v>0</v>
      </c>
      <c r="D7" s="35">
        <f>'Total Fuel Prices'!D204*(1-INDEX(Tax_share,MATCH('Total Fuel Prices'!$A$197,tax_fuel_labels,0),MATCH(D$1,'Tax_Share of Price'!$B$1:$AI$1,0)))</f>
        <v>0</v>
      </c>
      <c r="E7" s="35">
        <f>'Total Fuel Prices'!E204*(1-INDEX(Tax_share,MATCH('Total Fuel Prices'!$A$197,tax_fuel_labels,0),MATCH(E$1,'Tax_Share of Price'!$B$1:$AI$1,0)))</f>
        <v>0</v>
      </c>
      <c r="F7" s="35">
        <f>'Total Fuel Prices'!F204*(1-INDEX(Tax_share,MATCH('Total Fuel Prices'!$A$197,tax_fuel_labels,0),MATCH(F$1,'Tax_Share of Price'!$B$1:$AI$1,0)))</f>
        <v>0</v>
      </c>
      <c r="G7" s="35">
        <f>'Total Fuel Prices'!G204*(1-INDEX(Tax_share,MATCH('Total Fuel Prices'!$A$197,tax_fuel_labels,0),MATCH(G$1,'Tax_Share of Price'!$B$1:$AI$1,0)))</f>
        <v>0</v>
      </c>
      <c r="H7" s="35">
        <f>'Total Fuel Prices'!H204*(1-INDEX(Tax_share,MATCH('Total Fuel Prices'!$A$197,tax_fuel_labels,0),MATCH(H$1,'Tax_Share of Price'!$B$1:$AI$1,0)))</f>
        <v>0</v>
      </c>
      <c r="I7" s="35">
        <f>'Total Fuel Prices'!I204*(1-INDEX(Tax_share,MATCH('Total Fuel Prices'!$A$197,tax_fuel_labels,0),MATCH(I$1,'Tax_Share of Price'!$B$1:$AI$1,0)))</f>
        <v>0</v>
      </c>
      <c r="J7" s="35">
        <f>'Total Fuel Prices'!J204*(1-INDEX(Tax_share,MATCH('Total Fuel Prices'!$A$197,tax_fuel_labels,0),MATCH(J$1,'Tax_Share of Price'!$B$1:$AI$1,0)))</f>
        <v>0</v>
      </c>
      <c r="K7" s="35">
        <f>'Total Fuel Prices'!K204*(1-INDEX(Tax_share,MATCH('Total Fuel Prices'!$A$197,tax_fuel_labels,0),MATCH(K$1,'Tax_Share of Price'!$B$1:$AI$1,0)))</f>
        <v>0</v>
      </c>
      <c r="L7" s="35">
        <f>'Total Fuel Prices'!L204*(1-INDEX(Tax_share,MATCH('Total Fuel Prices'!$A$197,tax_fuel_labels,0),MATCH(L$1,'Tax_Share of Price'!$B$1:$AI$1,0)))</f>
        <v>0</v>
      </c>
      <c r="M7" s="35">
        <f>'Total Fuel Prices'!M204*(1-INDEX(Tax_share,MATCH('Total Fuel Prices'!$A$197,tax_fuel_labels,0),MATCH(M$1,'Tax_Share of Price'!$B$1:$AI$1,0)))</f>
        <v>0</v>
      </c>
      <c r="N7" s="35">
        <f>'Total Fuel Prices'!N204*(1-INDEX(Tax_share,MATCH('Total Fuel Prices'!$A$197,tax_fuel_labels,0),MATCH(N$1,'Tax_Share of Price'!$B$1:$AI$1,0)))</f>
        <v>0</v>
      </c>
      <c r="O7" s="35">
        <f>'Total Fuel Prices'!O204*(1-INDEX(Tax_share,MATCH('Total Fuel Prices'!$A$197,tax_fuel_labels,0),MATCH(O$1,'Tax_Share of Price'!$B$1:$AI$1,0)))</f>
        <v>0</v>
      </c>
      <c r="P7" s="35">
        <f>'Total Fuel Prices'!P204*(1-INDEX(Tax_share,MATCH('Total Fuel Prices'!$A$197,tax_fuel_labels,0),MATCH(P$1,'Tax_Share of Price'!$B$1:$AI$1,0)))</f>
        <v>0</v>
      </c>
      <c r="Q7" s="35">
        <f>'Total Fuel Prices'!Q204*(1-INDEX(Tax_share,MATCH('Total Fuel Prices'!$A$197,tax_fuel_labels,0),MATCH(Q$1,'Tax_Share of Price'!$B$1:$AI$1,0)))</f>
        <v>0</v>
      </c>
      <c r="R7" s="35">
        <f>'Total Fuel Prices'!R204*(1-INDEX(Tax_share,MATCH('Total Fuel Prices'!$A$197,tax_fuel_labels,0),MATCH(R$1,'Tax_Share of Price'!$B$1:$AI$1,0)))</f>
        <v>0</v>
      </c>
      <c r="S7" s="35">
        <f>'Total Fuel Prices'!S204*(1-INDEX(Tax_share,MATCH('Total Fuel Prices'!$A$197,tax_fuel_labels,0),MATCH(S$1,'Tax_Share of Price'!$B$1:$AI$1,0)))</f>
        <v>0</v>
      </c>
      <c r="T7" s="35">
        <f>'Total Fuel Prices'!T204*(1-INDEX(Tax_share,MATCH('Total Fuel Prices'!$A$197,tax_fuel_labels,0),MATCH(T$1,'Tax_Share of Price'!$B$1:$AI$1,0)))</f>
        <v>0</v>
      </c>
      <c r="U7" s="35">
        <f>'Total Fuel Prices'!U204*(1-INDEX(Tax_share,MATCH('Total Fuel Prices'!$A$197,tax_fuel_labels,0),MATCH(U$1,'Tax_Share of Price'!$B$1:$AI$1,0)))</f>
        <v>0</v>
      </c>
      <c r="V7" s="35">
        <f>'Total Fuel Prices'!V204*(1-INDEX(Tax_share,MATCH('Total Fuel Prices'!$A$197,tax_fuel_labels,0),MATCH(V$1,'Tax_Share of Price'!$B$1:$AI$1,0)))</f>
        <v>0</v>
      </c>
      <c r="W7" s="35">
        <f>'Total Fuel Prices'!W204*(1-INDEX(Tax_share,MATCH('Total Fuel Prices'!$A$197,tax_fuel_labels,0),MATCH(W$1,'Tax_Share of Price'!$B$1:$AI$1,0)))</f>
        <v>0</v>
      </c>
      <c r="X7" s="35">
        <f>'Total Fuel Prices'!X204*(1-INDEX(Tax_share,MATCH('Total Fuel Prices'!$A$197,tax_fuel_labels,0),MATCH(X$1,'Tax_Share of Price'!$B$1:$AI$1,0)))</f>
        <v>0</v>
      </c>
      <c r="Y7" s="35">
        <f>'Total Fuel Prices'!Y204*(1-INDEX(Tax_share,MATCH('Total Fuel Prices'!$A$197,tax_fuel_labels,0),MATCH(Y$1,'Tax_Share of Price'!$B$1:$AI$1,0)))</f>
        <v>0</v>
      </c>
      <c r="Z7" s="35">
        <f>'Total Fuel Prices'!Z204*(1-INDEX(Tax_share,MATCH('Total Fuel Prices'!$A$197,tax_fuel_labels,0),MATCH(Z$1,'Tax_Share of Price'!$B$1:$AI$1,0)))</f>
        <v>0</v>
      </c>
      <c r="AA7" s="35">
        <f>'Total Fuel Prices'!AA204*(1-INDEX(Tax_share,MATCH('Total Fuel Prices'!$A$197,tax_fuel_labels,0),MATCH(AA$1,'Tax_Share of Price'!$B$1:$AI$1,0)))</f>
        <v>0</v>
      </c>
      <c r="AB7" s="35">
        <f>'Total Fuel Prices'!AB204*(1-INDEX(Tax_share,MATCH('Total Fuel Prices'!$A$197,tax_fuel_labels,0),MATCH(AB$1,'Tax_Share of Price'!$B$1:$AI$1,0)))</f>
        <v>0</v>
      </c>
      <c r="AC7" s="35">
        <f>'Total Fuel Prices'!AC204*(1-INDEX(Tax_share,MATCH('Total Fuel Prices'!$A$197,tax_fuel_labels,0),MATCH(AC$1,'Tax_Share of Price'!$B$1:$AI$1,0)))</f>
        <v>0</v>
      </c>
      <c r="AD7" s="35">
        <f>'Total Fuel Prices'!AD204*(1-INDEX(Tax_share,MATCH('Total Fuel Prices'!$A$197,tax_fuel_labels,0),MATCH(AD$1,'Tax_Share of Price'!$B$1:$AI$1,0)))</f>
        <v>0</v>
      </c>
      <c r="AE7" s="35">
        <f>'Total Fuel Prices'!AE204*(1-INDEX(Tax_share,MATCH('Total Fuel Prices'!$A$197,tax_fuel_labels,0),MATCH(AE$1,'Tax_Share of Price'!$B$1:$AI$1,0)))</f>
        <v>0</v>
      </c>
      <c r="AF7" s="35">
        <f>'Total Fuel Prices'!AF204*(1-INDEX(Tax_share,MATCH('Total Fuel Prices'!$A$197,tax_fuel_labels,0),MATCH(AF$1,'Tax_Share of Price'!$B$1:$AI$1,0)))</f>
        <v>0</v>
      </c>
      <c r="AG7" s="35">
        <f>'Total Fuel Prices'!AG204*(1-INDEX(Tax_share,MATCH('Total Fuel Prices'!$A$197,tax_fuel_labels,0),MATCH(AG$1,'Tax_Share of Price'!$B$1:$AI$1,0)))</f>
        <v>0</v>
      </c>
      <c r="AH7" s="35">
        <f>'Total Fuel Prices'!AH204*(1-INDEX(Tax_share,MATCH('Total Fuel Prices'!$A$197,tax_fuel_labels,0),MATCH(AH$1,'Tax_Share of Price'!$B$1:$AI$1,0)))</f>
        <v>0</v>
      </c>
      <c r="AI7" s="35">
        <f>'Total Fuel Prices'!AI204*(1-INDEX(Tax_share,MATCH('Total Fuel Prices'!$A$197,tax_fuel_labels,0),MATCH(AI$1,'Tax_Share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Prices'!B205*(1-INDEX(Tax_share,MATCH('Total Fuel Prices'!$A$197,tax_fuel_labels,0),MATCH(B$1,'Tax_Share of Price'!$B$1:$AI$1,0)))</f>
        <v>0</v>
      </c>
      <c r="C8" s="35">
        <f>'Total Fuel Prices'!C205*(1-INDEX(Tax_share,MATCH('Total Fuel Prices'!$A$197,tax_fuel_labels,0),MATCH(C$1,'Tax_Share of Price'!$B$1:$AI$1,0)))</f>
        <v>0</v>
      </c>
      <c r="D8" s="35">
        <f>'Total Fuel Prices'!D205*(1-INDEX(Tax_share,MATCH('Total Fuel Prices'!$A$197,tax_fuel_labels,0),MATCH(D$1,'Tax_Share of Price'!$B$1:$AI$1,0)))</f>
        <v>0</v>
      </c>
      <c r="E8" s="35">
        <f>'Total Fuel Prices'!E205*(1-INDEX(Tax_share,MATCH('Total Fuel Prices'!$A$197,tax_fuel_labels,0),MATCH(E$1,'Tax_Share of Price'!$B$1:$AI$1,0)))</f>
        <v>0</v>
      </c>
      <c r="F8" s="35">
        <f>'Total Fuel Prices'!F205*(1-INDEX(Tax_share,MATCH('Total Fuel Prices'!$A$197,tax_fuel_labels,0),MATCH(F$1,'Tax_Share of Price'!$B$1:$AI$1,0)))</f>
        <v>0</v>
      </c>
      <c r="G8" s="35">
        <f>'Total Fuel Prices'!G205*(1-INDEX(Tax_share,MATCH('Total Fuel Prices'!$A$197,tax_fuel_labels,0),MATCH(G$1,'Tax_Share of Price'!$B$1:$AI$1,0)))</f>
        <v>0</v>
      </c>
      <c r="H8" s="35">
        <f>'Total Fuel Prices'!H205*(1-INDEX(Tax_share,MATCH('Total Fuel Prices'!$A$197,tax_fuel_labels,0),MATCH(H$1,'Tax_Share of Price'!$B$1:$AI$1,0)))</f>
        <v>0</v>
      </c>
      <c r="I8" s="35">
        <f>'Total Fuel Prices'!I205*(1-INDEX(Tax_share,MATCH('Total Fuel Prices'!$A$197,tax_fuel_labels,0),MATCH(I$1,'Tax_Share of Price'!$B$1:$AI$1,0)))</f>
        <v>0</v>
      </c>
      <c r="J8" s="35">
        <f>'Total Fuel Prices'!J205*(1-INDEX(Tax_share,MATCH('Total Fuel Prices'!$A$197,tax_fuel_labels,0),MATCH(J$1,'Tax_Share of Price'!$B$1:$AI$1,0)))</f>
        <v>0</v>
      </c>
      <c r="K8" s="35">
        <f>'Total Fuel Prices'!K205*(1-INDEX(Tax_share,MATCH('Total Fuel Prices'!$A$197,tax_fuel_labels,0),MATCH(K$1,'Tax_Share of Price'!$B$1:$AI$1,0)))</f>
        <v>0</v>
      </c>
      <c r="L8" s="35">
        <f>'Total Fuel Prices'!L205*(1-INDEX(Tax_share,MATCH('Total Fuel Prices'!$A$197,tax_fuel_labels,0),MATCH(L$1,'Tax_Share of Price'!$B$1:$AI$1,0)))</f>
        <v>0</v>
      </c>
      <c r="M8" s="35">
        <f>'Total Fuel Prices'!M205*(1-INDEX(Tax_share,MATCH('Total Fuel Prices'!$A$197,tax_fuel_labels,0),MATCH(M$1,'Tax_Share of Price'!$B$1:$AI$1,0)))</f>
        <v>0</v>
      </c>
      <c r="N8" s="35">
        <f>'Total Fuel Prices'!N205*(1-INDEX(Tax_share,MATCH('Total Fuel Prices'!$A$197,tax_fuel_labels,0),MATCH(N$1,'Tax_Share of Price'!$B$1:$AI$1,0)))</f>
        <v>0</v>
      </c>
      <c r="O8" s="35">
        <f>'Total Fuel Prices'!O205*(1-INDEX(Tax_share,MATCH('Total Fuel Prices'!$A$197,tax_fuel_labels,0),MATCH(O$1,'Tax_Share of Price'!$B$1:$AI$1,0)))</f>
        <v>0</v>
      </c>
      <c r="P8" s="35">
        <f>'Total Fuel Prices'!P205*(1-INDEX(Tax_share,MATCH('Total Fuel Prices'!$A$197,tax_fuel_labels,0),MATCH(P$1,'Tax_Share of Price'!$B$1:$AI$1,0)))</f>
        <v>0</v>
      </c>
      <c r="Q8" s="35">
        <f>'Total Fuel Prices'!Q205*(1-INDEX(Tax_share,MATCH('Total Fuel Prices'!$A$197,tax_fuel_labels,0),MATCH(Q$1,'Tax_Share of Price'!$B$1:$AI$1,0)))</f>
        <v>0</v>
      </c>
      <c r="R8" s="35">
        <f>'Total Fuel Prices'!R205*(1-INDEX(Tax_share,MATCH('Total Fuel Prices'!$A$197,tax_fuel_labels,0),MATCH(R$1,'Tax_Share of Price'!$B$1:$AI$1,0)))</f>
        <v>0</v>
      </c>
      <c r="S8" s="35">
        <f>'Total Fuel Prices'!S205*(1-INDEX(Tax_share,MATCH('Total Fuel Prices'!$A$197,tax_fuel_labels,0),MATCH(S$1,'Tax_Share of Price'!$B$1:$AI$1,0)))</f>
        <v>0</v>
      </c>
      <c r="T8" s="35">
        <f>'Total Fuel Prices'!T205*(1-INDEX(Tax_share,MATCH('Total Fuel Prices'!$A$197,tax_fuel_labels,0),MATCH(T$1,'Tax_Share of Price'!$B$1:$AI$1,0)))</f>
        <v>0</v>
      </c>
      <c r="U8" s="35">
        <f>'Total Fuel Prices'!U205*(1-INDEX(Tax_share,MATCH('Total Fuel Prices'!$A$197,tax_fuel_labels,0),MATCH(U$1,'Tax_Share of Price'!$B$1:$AI$1,0)))</f>
        <v>0</v>
      </c>
      <c r="V8" s="35">
        <f>'Total Fuel Prices'!V205*(1-INDEX(Tax_share,MATCH('Total Fuel Prices'!$A$197,tax_fuel_labels,0),MATCH(V$1,'Tax_Share of Price'!$B$1:$AI$1,0)))</f>
        <v>0</v>
      </c>
      <c r="W8" s="35">
        <f>'Total Fuel Prices'!W205*(1-INDEX(Tax_share,MATCH('Total Fuel Prices'!$A$197,tax_fuel_labels,0),MATCH(W$1,'Tax_Share of Price'!$B$1:$AI$1,0)))</f>
        <v>0</v>
      </c>
      <c r="X8" s="35">
        <f>'Total Fuel Prices'!X205*(1-INDEX(Tax_share,MATCH('Total Fuel Prices'!$A$197,tax_fuel_labels,0),MATCH(X$1,'Tax_Share of Price'!$B$1:$AI$1,0)))</f>
        <v>0</v>
      </c>
      <c r="Y8" s="35">
        <f>'Total Fuel Prices'!Y205*(1-INDEX(Tax_share,MATCH('Total Fuel Prices'!$A$197,tax_fuel_labels,0),MATCH(Y$1,'Tax_Share of Price'!$B$1:$AI$1,0)))</f>
        <v>0</v>
      </c>
      <c r="Z8" s="35">
        <f>'Total Fuel Prices'!Z205*(1-INDEX(Tax_share,MATCH('Total Fuel Prices'!$A$197,tax_fuel_labels,0),MATCH(Z$1,'Tax_Share of Price'!$B$1:$AI$1,0)))</f>
        <v>0</v>
      </c>
      <c r="AA8" s="35">
        <f>'Total Fuel Prices'!AA205*(1-INDEX(Tax_share,MATCH('Total Fuel Prices'!$A$197,tax_fuel_labels,0),MATCH(AA$1,'Tax_Share of Price'!$B$1:$AI$1,0)))</f>
        <v>0</v>
      </c>
      <c r="AB8" s="35">
        <f>'Total Fuel Prices'!AB205*(1-INDEX(Tax_share,MATCH('Total Fuel Prices'!$A$197,tax_fuel_labels,0),MATCH(AB$1,'Tax_Share of Price'!$B$1:$AI$1,0)))</f>
        <v>0</v>
      </c>
      <c r="AC8" s="35">
        <f>'Total Fuel Prices'!AC205*(1-INDEX(Tax_share,MATCH('Total Fuel Prices'!$A$197,tax_fuel_labels,0),MATCH(AC$1,'Tax_Share of Price'!$B$1:$AI$1,0)))</f>
        <v>0</v>
      </c>
      <c r="AD8" s="35">
        <f>'Total Fuel Prices'!AD205*(1-INDEX(Tax_share,MATCH('Total Fuel Prices'!$A$197,tax_fuel_labels,0),MATCH(AD$1,'Tax_Share of Price'!$B$1:$AI$1,0)))</f>
        <v>0</v>
      </c>
      <c r="AE8" s="35">
        <f>'Total Fuel Prices'!AE205*(1-INDEX(Tax_share,MATCH('Total Fuel Prices'!$A$197,tax_fuel_labels,0),MATCH(AE$1,'Tax_Share of Price'!$B$1:$AI$1,0)))</f>
        <v>0</v>
      </c>
      <c r="AF8" s="35">
        <f>'Total Fuel Prices'!AF205*(1-INDEX(Tax_share,MATCH('Total Fuel Prices'!$A$197,tax_fuel_labels,0),MATCH(AF$1,'Tax_Share of Price'!$B$1:$AI$1,0)))</f>
        <v>0</v>
      </c>
      <c r="AG8" s="35">
        <f>'Total Fuel Prices'!AG205*(1-INDEX(Tax_share,MATCH('Total Fuel Prices'!$A$197,tax_fuel_labels,0),MATCH(AG$1,'Tax_Share of Price'!$B$1:$AI$1,0)))</f>
        <v>0</v>
      </c>
      <c r="AH8" s="35">
        <f>'Total Fuel Prices'!AH205*(1-INDEX(Tax_share,MATCH('Total Fuel Prices'!$A$197,tax_fuel_labels,0),MATCH(AH$1,'Tax_Share of Price'!$B$1:$AI$1,0)))</f>
        <v>0</v>
      </c>
      <c r="AI8" s="35">
        <f>'Total Fuel Prices'!AI205*(1-INDEX(Tax_share,MATCH('Total Fuel Prices'!$A$197,tax_fuel_labels,0),MATCH(AI$1,'Tax_Share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Prices'!B206*(1-INDEX(Tax_share,MATCH('Total Fuel Prices'!$A$197,tax_fuel_labels,0),MATCH(B$1,'Tax_Share of Price'!$B$1:$AI$1,0)))</f>
        <v>2.0261479263456279E-6</v>
      </c>
      <c r="C9" s="35">
        <f>'Total Fuel Prices'!C206*(1-INDEX(Tax_share,MATCH('Total Fuel Prices'!$A$197,tax_fuel_labels,0),MATCH(C$1,'Tax_Share of Price'!$B$1:$AI$1,0)))</f>
        <v>2.0261479263456279E-6</v>
      </c>
      <c r="D9" s="35">
        <f>'Total Fuel Prices'!D206*(1-INDEX(Tax_share,MATCH('Total Fuel Prices'!$A$197,tax_fuel_labels,0),MATCH(D$1,'Tax_Share of Price'!$B$1:$AI$1,0)))</f>
        <v>2.0261479263456279E-6</v>
      </c>
      <c r="E9" s="35">
        <f>'Total Fuel Prices'!E206*(1-INDEX(Tax_share,MATCH('Total Fuel Prices'!$A$197,tax_fuel_labels,0),MATCH(E$1,'Tax_Share of Price'!$B$1:$AI$1,0)))</f>
        <v>2.0261479263456279E-6</v>
      </c>
      <c r="F9" s="35">
        <f>'Total Fuel Prices'!F206*(1-INDEX(Tax_share,MATCH('Total Fuel Prices'!$A$197,tax_fuel_labels,0),MATCH(F$1,'Tax_Share of Price'!$B$1:$AI$1,0)))</f>
        <v>2.0261479263456279E-6</v>
      </c>
      <c r="G9" s="35">
        <f>'Total Fuel Prices'!G206*(1-INDEX(Tax_share,MATCH('Total Fuel Prices'!$A$197,tax_fuel_labels,0),MATCH(G$1,'Tax_Share of Price'!$B$1:$AI$1,0)))</f>
        <v>2.0261479263456279E-6</v>
      </c>
      <c r="H9" s="35">
        <f>'Total Fuel Prices'!H206*(1-INDEX(Tax_share,MATCH('Total Fuel Prices'!$A$197,tax_fuel_labels,0),MATCH(H$1,'Tax_Share of Price'!$B$1:$AI$1,0)))</f>
        <v>2.0261479263456279E-6</v>
      </c>
      <c r="I9" s="35">
        <f>'Total Fuel Prices'!I206*(1-INDEX(Tax_share,MATCH('Total Fuel Prices'!$A$197,tax_fuel_labels,0),MATCH(I$1,'Tax_Share of Price'!$B$1:$AI$1,0)))</f>
        <v>2.0261479263456279E-6</v>
      </c>
      <c r="J9" s="35">
        <f>'Total Fuel Prices'!J206*(1-INDEX(Tax_share,MATCH('Total Fuel Prices'!$A$197,tax_fuel_labels,0),MATCH(J$1,'Tax_Share of Price'!$B$1:$AI$1,0)))</f>
        <v>2.0261479263456279E-6</v>
      </c>
      <c r="K9" s="35">
        <f>'Total Fuel Prices'!K206*(1-INDEX(Tax_share,MATCH('Total Fuel Prices'!$A$197,tax_fuel_labels,0),MATCH(K$1,'Tax_Share of Price'!$B$1:$AI$1,0)))</f>
        <v>2.0261479263456279E-6</v>
      </c>
      <c r="L9" s="35">
        <f>'Total Fuel Prices'!L206*(1-INDEX(Tax_share,MATCH('Total Fuel Prices'!$A$197,tax_fuel_labels,0),MATCH(L$1,'Tax_Share of Price'!$B$1:$AI$1,0)))</f>
        <v>2.0261479263456279E-6</v>
      </c>
      <c r="M9" s="35">
        <f>'Total Fuel Prices'!M206*(1-INDEX(Tax_share,MATCH('Total Fuel Prices'!$A$197,tax_fuel_labels,0),MATCH(M$1,'Tax_Share of Price'!$B$1:$AI$1,0)))</f>
        <v>2.0261479263456279E-6</v>
      </c>
      <c r="N9" s="35">
        <f>'Total Fuel Prices'!N206*(1-INDEX(Tax_share,MATCH('Total Fuel Prices'!$A$197,tax_fuel_labels,0),MATCH(N$1,'Tax_Share of Price'!$B$1:$AI$1,0)))</f>
        <v>2.0261479263456279E-6</v>
      </c>
      <c r="O9" s="35">
        <f>'Total Fuel Prices'!O206*(1-INDEX(Tax_share,MATCH('Total Fuel Prices'!$A$197,tax_fuel_labels,0),MATCH(O$1,'Tax_Share of Price'!$B$1:$AI$1,0)))</f>
        <v>2.0261479263456279E-6</v>
      </c>
      <c r="P9" s="35">
        <f>'Total Fuel Prices'!P206*(1-INDEX(Tax_share,MATCH('Total Fuel Prices'!$A$197,tax_fuel_labels,0),MATCH(P$1,'Tax_Share of Price'!$B$1:$AI$1,0)))</f>
        <v>2.0261479263456279E-6</v>
      </c>
      <c r="Q9" s="35">
        <f>'Total Fuel Prices'!Q206*(1-INDEX(Tax_share,MATCH('Total Fuel Prices'!$A$197,tax_fuel_labels,0),MATCH(Q$1,'Tax_Share of Price'!$B$1:$AI$1,0)))</f>
        <v>2.0261479263456279E-6</v>
      </c>
      <c r="R9" s="35">
        <f>'Total Fuel Prices'!R206*(1-INDEX(Tax_share,MATCH('Total Fuel Prices'!$A$197,tax_fuel_labels,0),MATCH(R$1,'Tax_Share of Price'!$B$1:$AI$1,0)))</f>
        <v>2.0261479263456279E-6</v>
      </c>
      <c r="S9" s="35">
        <f>'Total Fuel Prices'!S206*(1-INDEX(Tax_share,MATCH('Total Fuel Prices'!$A$197,tax_fuel_labels,0),MATCH(S$1,'Tax_Share of Price'!$B$1:$AI$1,0)))</f>
        <v>2.0261479263456279E-6</v>
      </c>
      <c r="T9" s="35">
        <f>'Total Fuel Prices'!T206*(1-INDEX(Tax_share,MATCH('Total Fuel Prices'!$A$197,tax_fuel_labels,0),MATCH(T$1,'Tax_Share of Price'!$B$1:$AI$1,0)))</f>
        <v>2.0261479263456279E-6</v>
      </c>
      <c r="U9" s="35">
        <f>'Total Fuel Prices'!U206*(1-INDEX(Tax_share,MATCH('Total Fuel Prices'!$A$197,tax_fuel_labels,0),MATCH(U$1,'Tax_Share of Price'!$B$1:$AI$1,0)))</f>
        <v>2.0261479263456279E-6</v>
      </c>
      <c r="V9" s="35">
        <f>'Total Fuel Prices'!V206*(1-INDEX(Tax_share,MATCH('Total Fuel Prices'!$A$197,tax_fuel_labels,0),MATCH(V$1,'Tax_Share of Price'!$B$1:$AI$1,0)))</f>
        <v>2.0261479263456279E-6</v>
      </c>
      <c r="W9" s="35">
        <f>'Total Fuel Prices'!W206*(1-INDEX(Tax_share,MATCH('Total Fuel Prices'!$A$197,tax_fuel_labels,0),MATCH(W$1,'Tax_Share of Price'!$B$1:$AI$1,0)))</f>
        <v>2.0261479263456279E-6</v>
      </c>
      <c r="X9" s="35">
        <f>'Total Fuel Prices'!X206*(1-INDEX(Tax_share,MATCH('Total Fuel Prices'!$A$197,tax_fuel_labels,0),MATCH(X$1,'Tax_Share of Price'!$B$1:$AI$1,0)))</f>
        <v>2.0261479263456279E-6</v>
      </c>
      <c r="Y9" s="35">
        <f>'Total Fuel Prices'!Y206*(1-INDEX(Tax_share,MATCH('Total Fuel Prices'!$A$197,tax_fuel_labels,0),MATCH(Y$1,'Tax_Share of Price'!$B$1:$AI$1,0)))</f>
        <v>2.0261479263456279E-6</v>
      </c>
      <c r="Z9" s="35">
        <f>'Total Fuel Prices'!Z206*(1-INDEX(Tax_share,MATCH('Total Fuel Prices'!$A$197,tax_fuel_labels,0),MATCH(Z$1,'Tax_Share of Price'!$B$1:$AI$1,0)))</f>
        <v>2.0261479263456279E-6</v>
      </c>
      <c r="AA9" s="35">
        <f>'Total Fuel Prices'!AA206*(1-INDEX(Tax_share,MATCH('Total Fuel Prices'!$A$197,tax_fuel_labels,0),MATCH(AA$1,'Tax_Share of Price'!$B$1:$AI$1,0)))</f>
        <v>2.0261479263456279E-6</v>
      </c>
      <c r="AB9" s="35">
        <f>'Total Fuel Prices'!AB206*(1-INDEX(Tax_share,MATCH('Total Fuel Prices'!$A$197,tax_fuel_labels,0),MATCH(AB$1,'Tax_Share of Price'!$B$1:$AI$1,0)))</f>
        <v>2.0261479263456279E-6</v>
      </c>
      <c r="AC9" s="35">
        <f>'Total Fuel Prices'!AC206*(1-INDEX(Tax_share,MATCH('Total Fuel Prices'!$A$197,tax_fuel_labels,0),MATCH(AC$1,'Tax_Share of Price'!$B$1:$AI$1,0)))</f>
        <v>2.0261479263456279E-6</v>
      </c>
      <c r="AD9" s="35">
        <f>'Total Fuel Prices'!AD206*(1-INDEX(Tax_share,MATCH('Total Fuel Prices'!$A$197,tax_fuel_labels,0),MATCH(AD$1,'Tax_Share of Price'!$B$1:$AI$1,0)))</f>
        <v>2.0261479263456279E-6</v>
      </c>
      <c r="AE9" s="35">
        <f>'Total Fuel Prices'!AE206*(1-INDEX(Tax_share,MATCH('Total Fuel Prices'!$A$197,tax_fuel_labels,0),MATCH(AE$1,'Tax_Share of Price'!$B$1:$AI$1,0)))</f>
        <v>2.0261479263456279E-6</v>
      </c>
      <c r="AF9" s="35">
        <f>'Total Fuel Prices'!AF206*(1-INDEX(Tax_share,MATCH('Total Fuel Prices'!$A$197,tax_fuel_labels,0),MATCH(AF$1,'Tax_Share of Price'!$B$1:$AI$1,0)))</f>
        <v>2.0261479263456279E-6</v>
      </c>
      <c r="AG9" s="35">
        <f>'Total Fuel Prices'!AG206*(1-INDEX(Tax_share,MATCH('Total Fuel Prices'!$A$197,tax_fuel_labels,0),MATCH(AG$1,'Tax_Share of Price'!$B$1:$AI$1,0)))</f>
        <v>2.0261479263456279E-6</v>
      </c>
      <c r="AH9" s="35">
        <f>'Total Fuel Prices'!AH206*(1-INDEX(Tax_share,MATCH('Total Fuel Prices'!$A$197,tax_fuel_labels,0),MATCH(AH$1,'Tax_Share of Price'!$B$1:$AI$1,0)))</f>
        <v>2.0261479263456279E-6</v>
      </c>
      <c r="AI9" s="35">
        <f>'Total Fuel Prices'!AI206*(1-INDEX(Tax_share,MATCH('Total Fuel Prices'!$A$197,tax_fuel_labels,0),MATCH(AI$1,'Tax_Share of Price'!$B$1:$AI$1,0)))</f>
        <v>2.0261479263456279E-6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A2" sqref="A2"/>
    </sheetView>
    <sheetView tabSelected="1" topLeftCell="W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5.2656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Prices'!B209*(1-INDEX(Tax_share,MATCH('Total Fuel Prices'!$A$207,tax_fuel_labels,0),MATCH(B$1,'Tax_Share of Price'!$B$1:$AI$1,0)))</f>
        <v>0</v>
      </c>
      <c r="C2" s="35">
        <f>'Total Fuel Prices'!C209*(1-INDEX(Tax_share,MATCH('Total Fuel Prices'!$A$207,tax_fuel_labels,0),MATCH(C$1,'Tax_Share of Price'!$B$1:$AI$1,0)))</f>
        <v>0</v>
      </c>
      <c r="D2" s="35">
        <f>'Total Fuel Prices'!D209*(1-INDEX(Tax_share,MATCH('Total Fuel Prices'!$A$207,tax_fuel_labels,0),MATCH(D$1,'Tax_Share of Price'!$B$1:$AI$1,0)))</f>
        <v>0</v>
      </c>
      <c r="E2" s="35">
        <f>'Total Fuel Prices'!E209*(1-INDEX(Tax_share,MATCH('Total Fuel Prices'!$A$207,tax_fuel_labels,0),MATCH(E$1,'Tax_Share of Price'!$B$1:$AI$1,0)))</f>
        <v>0</v>
      </c>
      <c r="F2" s="35">
        <f>'Total Fuel Prices'!F209*(1-INDEX(Tax_share,MATCH('Total Fuel Prices'!$A$207,tax_fuel_labels,0),MATCH(F$1,'Tax_Share of Price'!$B$1:$AI$1,0)))</f>
        <v>0</v>
      </c>
      <c r="G2" s="35">
        <f>'Total Fuel Prices'!G209*(1-INDEX(Tax_share,MATCH('Total Fuel Prices'!$A$207,tax_fuel_labels,0),MATCH(G$1,'Tax_Share of Price'!$B$1:$AI$1,0)))</f>
        <v>0</v>
      </c>
      <c r="H2" s="35">
        <f>'Total Fuel Prices'!H209*(1-INDEX(Tax_share,MATCH('Total Fuel Prices'!$A$207,tax_fuel_labels,0),MATCH(H$1,'Tax_Share of Price'!$B$1:$AI$1,0)))</f>
        <v>0</v>
      </c>
      <c r="I2" s="35">
        <f>'Total Fuel Prices'!I209*(1-INDEX(Tax_share,MATCH('Total Fuel Prices'!$A$207,tax_fuel_labels,0),MATCH(I$1,'Tax_Share of Price'!$B$1:$AI$1,0)))</f>
        <v>0</v>
      </c>
      <c r="J2" s="35">
        <f>'Total Fuel Prices'!J209*(1-INDEX(Tax_share,MATCH('Total Fuel Prices'!$A$207,tax_fuel_labels,0),MATCH(J$1,'Tax_Share of Price'!$B$1:$AI$1,0)))</f>
        <v>0</v>
      </c>
      <c r="K2" s="35">
        <f>'Total Fuel Prices'!K209*(1-INDEX(Tax_share,MATCH('Total Fuel Prices'!$A$207,tax_fuel_labels,0),MATCH(K$1,'Tax_Share of Price'!$B$1:$AI$1,0)))</f>
        <v>0</v>
      </c>
      <c r="L2" s="35">
        <f>'Total Fuel Prices'!L209*(1-INDEX(Tax_share,MATCH('Total Fuel Prices'!$A$207,tax_fuel_labels,0),MATCH(L$1,'Tax_Share of Price'!$B$1:$AI$1,0)))</f>
        <v>0</v>
      </c>
      <c r="M2" s="35">
        <f>'Total Fuel Prices'!M209*(1-INDEX(Tax_share,MATCH('Total Fuel Prices'!$A$207,tax_fuel_labels,0),MATCH(M$1,'Tax_Share of Price'!$B$1:$AI$1,0)))</f>
        <v>0</v>
      </c>
      <c r="N2" s="35">
        <f>'Total Fuel Prices'!N209*(1-INDEX(Tax_share,MATCH('Total Fuel Prices'!$A$207,tax_fuel_labels,0),MATCH(N$1,'Tax_Share of Price'!$B$1:$AI$1,0)))</f>
        <v>0</v>
      </c>
      <c r="O2" s="35">
        <f>'Total Fuel Prices'!O209*(1-INDEX(Tax_share,MATCH('Total Fuel Prices'!$A$207,tax_fuel_labels,0),MATCH(O$1,'Tax_Share of Price'!$B$1:$AI$1,0)))</f>
        <v>0</v>
      </c>
      <c r="P2" s="35">
        <f>'Total Fuel Prices'!P209*(1-INDEX(Tax_share,MATCH('Total Fuel Prices'!$A$207,tax_fuel_labels,0),MATCH(P$1,'Tax_Share of Price'!$B$1:$AI$1,0)))</f>
        <v>0</v>
      </c>
      <c r="Q2" s="35">
        <f>'Total Fuel Prices'!Q209*(1-INDEX(Tax_share,MATCH('Total Fuel Prices'!$A$207,tax_fuel_labels,0),MATCH(Q$1,'Tax_Share of Price'!$B$1:$AI$1,0)))</f>
        <v>0</v>
      </c>
      <c r="R2" s="35">
        <f>'Total Fuel Prices'!R209*(1-INDEX(Tax_share,MATCH('Total Fuel Prices'!$A$207,tax_fuel_labels,0),MATCH(R$1,'Tax_Share of Price'!$B$1:$AI$1,0)))</f>
        <v>0</v>
      </c>
      <c r="S2" s="35">
        <f>'Total Fuel Prices'!S209*(1-INDEX(Tax_share,MATCH('Total Fuel Prices'!$A$207,tax_fuel_labels,0),MATCH(S$1,'Tax_Share of Price'!$B$1:$AI$1,0)))</f>
        <v>0</v>
      </c>
      <c r="T2" s="35">
        <f>'Total Fuel Prices'!T209*(1-INDEX(Tax_share,MATCH('Total Fuel Prices'!$A$207,tax_fuel_labels,0),MATCH(T$1,'Tax_Share of Price'!$B$1:$AI$1,0)))</f>
        <v>0</v>
      </c>
      <c r="U2" s="35">
        <f>'Total Fuel Prices'!U209*(1-INDEX(Tax_share,MATCH('Total Fuel Prices'!$A$207,tax_fuel_labels,0),MATCH(U$1,'Tax_Share of Price'!$B$1:$AI$1,0)))</f>
        <v>0</v>
      </c>
      <c r="V2" s="35">
        <f>'Total Fuel Prices'!V209*(1-INDEX(Tax_share,MATCH('Total Fuel Prices'!$A$207,tax_fuel_labels,0),MATCH(V$1,'Tax_Share of Price'!$B$1:$AI$1,0)))</f>
        <v>0</v>
      </c>
      <c r="W2" s="35">
        <f>'Total Fuel Prices'!W209*(1-INDEX(Tax_share,MATCH('Total Fuel Prices'!$A$207,tax_fuel_labels,0),MATCH(W$1,'Tax_Share of Price'!$B$1:$AI$1,0)))</f>
        <v>0</v>
      </c>
      <c r="X2" s="35">
        <f>'Total Fuel Prices'!X209*(1-INDEX(Tax_share,MATCH('Total Fuel Prices'!$A$207,tax_fuel_labels,0),MATCH(X$1,'Tax_Share of Price'!$B$1:$AI$1,0)))</f>
        <v>0</v>
      </c>
      <c r="Y2" s="35">
        <f>'Total Fuel Prices'!Y209*(1-INDEX(Tax_share,MATCH('Total Fuel Prices'!$A$207,tax_fuel_labels,0),MATCH(Y$1,'Tax_Share of Price'!$B$1:$AI$1,0)))</f>
        <v>0</v>
      </c>
      <c r="Z2" s="35">
        <f>'Total Fuel Prices'!Z209*(1-INDEX(Tax_share,MATCH('Total Fuel Prices'!$A$207,tax_fuel_labels,0),MATCH(Z$1,'Tax_Share of Price'!$B$1:$AI$1,0)))</f>
        <v>0</v>
      </c>
      <c r="AA2" s="35">
        <f>'Total Fuel Prices'!AA209*(1-INDEX(Tax_share,MATCH('Total Fuel Prices'!$A$207,tax_fuel_labels,0),MATCH(AA$1,'Tax_Share of Price'!$B$1:$AI$1,0)))</f>
        <v>0</v>
      </c>
      <c r="AB2" s="35">
        <f>'Total Fuel Prices'!AB209*(1-INDEX(Tax_share,MATCH('Total Fuel Prices'!$A$207,tax_fuel_labels,0),MATCH(AB$1,'Tax_Share of Price'!$B$1:$AI$1,0)))</f>
        <v>0</v>
      </c>
      <c r="AC2" s="35">
        <f>'Total Fuel Prices'!AC209*(1-INDEX(Tax_share,MATCH('Total Fuel Prices'!$A$207,tax_fuel_labels,0),MATCH(AC$1,'Tax_Share of Price'!$B$1:$AI$1,0)))</f>
        <v>0</v>
      </c>
      <c r="AD2" s="35">
        <f>'Total Fuel Prices'!AD209*(1-INDEX(Tax_share,MATCH('Total Fuel Prices'!$A$207,tax_fuel_labels,0),MATCH(AD$1,'Tax_Share of Price'!$B$1:$AI$1,0)))</f>
        <v>0</v>
      </c>
      <c r="AE2" s="35">
        <f>'Total Fuel Prices'!AE209*(1-INDEX(Tax_share,MATCH('Total Fuel Prices'!$A$207,tax_fuel_labels,0),MATCH(AE$1,'Tax_Share of Price'!$B$1:$AI$1,0)))</f>
        <v>0</v>
      </c>
      <c r="AF2" s="35">
        <f>'Total Fuel Prices'!AF209*(1-INDEX(Tax_share,MATCH('Total Fuel Prices'!$A$207,tax_fuel_labels,0),MATCH(AF$1,'Tax_Share of Price'!$B$1:$AI$1,0)))</f>
        <v>0</v>
      </c>
      <c r="AG2" s="35">
        <f>'Total Fuel Prices'!AG209*(1-INDEX(Tax_share,MATCH('Total Fuel Prices'!$A$207,tax_fuel_labels,0),MATCH(AG$1,'Tax_Share of Price'!$B$1:$AI$1,0)))</f>
        <v>0</v>
      </c>
      <c r="AH2" s="35">
        <f>'Total Fuel Prices'!AH209*(1-INDEX(Tax_share,MATCH('Total Fuel Prices'!$A$207,tax_fuel_labels,0),MATCH(AH$1,'Tax_Share of Price'!$B$1:$AI$1,0)))</f>
        <v>0</v>
      </c>
      <c r="AI2" s="35">
        <f>'Total Fuel Prices'!AI209*(1-INDEX(Tax_share,MATCH('Total Fuel Prices'!$A$207,tax_fuel_labels,0),MATCH(AI$1,'Tax_Share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Prices'!B210*(1-INDEX(Tax_share,MATCH('Total Fuel Prices'!$A$207,tax_fuel_labels,0),MATCH(B$1,'Tax_Share of Price'!$B$1:$AI$1,0)))</f>
        <v>0</v>
      </c>
      <c r="C3" s="35">
        <f>'Total Fuel Prices'!C210*(1-INDEX(Tax_share,MATCH('Total Fuel Prices'!$A$207,tax_fuel_labels,0),MATCH(C$1,'Tax_Share of Price'!$B$1:$AI$1,0)))</f>
        <v>0</v>
      </c>
      <c r="D3" s="35">
        <f>'Total Fuel Prices'!D210*(1-INDEX(Tax_share,MATCH('Total Fuel Prices'!$A$207,tax_fuel_labels,0),MATCH(D$1,'Tax_Share of Price'!$B$1:$AI$1,0)))</f>
        <v>0</v>
      </c>
      <c r="E3" s="35">
        <f>'Total Fuel Prices'!E210*(1-INDEX(Tax_share,MATCH('Total Fuel Prices'!$A$207,tax_fuel_labels,0),MATCH(E$1,'Tax_Share of Price'!$B$1:$AI$1,0)))</f>
        <v>0</v>
      </c>
      <c r="F3" s="35">
        <f>'Total Fuel Prices'!F210*(1-INDEX(Tax_share,MATCH('Total Fuel Prices'!$A$207,tax_fuel_labels,0),MATCH(F$1,'Tax_Share of Price'!$B$1:$AI$1,0)))</f>
        <v>0</v>
      </c>
      <c r="G3" s="35">
        <f>'Total Fuel Prices'!G210*(1-INDEX(Tax_share,MATCH('Total Fuel Prices'!$A$207,tax_fuel_labels,0),MATCH(G$1,'Tax_Share of Price'!$B$1:$AI$1,0)))</f>
        <v>0</v>
      </c>
      <c r="H3" s="35">
        <f>'Total Fuel Prices'!H210*(1-INDEX(Tax_share,MATCH('Total Fuel Prices'!$A$207,tax_fuel_labels,0),MATCH(H$1,'Tax_Share of Price'!$B$1:$AI$1,0)))</f>
        <v>0</v>
      </c>
      <c r="I3" s="35">
        <f>'Total Fuel Prices'!I210*(1-INDEX(Tax_share,MATCH('Total Fuel Prices'!$A$207,tax_fuel_labels,0),MATCH(I$1,'Tax_Share of Price'!$B$1:$AI$1,0)))</f>
        <v>0</v>
      </c>
      <c r="J3" s="35">
        <f>'Total Fuel Prices'!J210*(1-INDEX(Tax_share,MATCH('Total Fuel Prices'!$A$207,tax_fuel_labels,0),MATCH(J$1,'Tax_Share of Price'!$B$1:$AI$1,0)))</f>
        <v>0</v>
      </c>
      <c r="K3" s="35">
        <f>'Total Fuel Prices'!K210*(1-INDEX(Tax_share,MATCH('Total Fuel Prices'!$A$207,tax_fuel_labels,0),MATCH(K$1,'Tax_Share of Price'!$B$1:$AI$1,0)))</f>
        <v>0</v>
      </c>
      <c r="L3" s="35">
        <f>'Total Fuel Prices'!L210*(1-INDEX(Tax_share,MATCH('Total Fuel Prices'!$A$207,tax_fuel_labels,0),MATCH(L$1,'Tax_Share of Price'!$B$1:$AI$1,0)))</f>
        <v>0</v>
      </c>
      <c r="M3" s="35">
        <f>'Total Fuel Prices'!M210*(1-INDEX(Tax_share,MATCH('Total Fuel Prices'!$A$207,tax_fuel_labels,0),MATCH(M$1,'Tax_Share of Price'!$B$1:$AI$1,0)))</f>
        <v>0</v>
      </c>
      <c r="N3" s="35">
        <f>'Total Fuel Prices'!N210*(1-INDEX(Tax_share,MATCH('Total Fuel Prices'!$A$207,tax_fuel_labels,0),MATCH(N$1,'Tax_Share of Price'!$B$1:$AI$1,0)))</f>
        <v>0</v>
      </c>
      <c r="O3" s="35">
        <f>'Total Fuel Prices'!O210*(1-INDEX(Tax_share,MATCH('Total Fuel Prices'!$A$207,tax_fuel_labels,0),MATCH(O$1,'Tax_Share of Price'!$B$1:$AI$1,0)))</f>
        <v>0</v>
      </c>
      <c r="P3" s="35">
        <f>'Total Fuel Prices'!P210*(1-INDEX(Tax_share,MATCH('Total Fuel Prices'!$A$207,tax_fuel_labels,0),MATCH(P$1,'Tax_Share of Price'!$B$1:$AI$1,0)))</f>
        <v>0</v>
      </c>
      <c r="Q3" s="35">
        <f>'Total Fuel Prices'!Q210*(1-INDEX(Tax_share,MATCH('Total Fuel Prices'!$A$207,tax_fuel_labels,0),MATCH(Q$1,'Tax_Share of Price'!$B$1:$AI$1,0)))</f>
        <v>0</v>
      </c>
      <c r="R3" s="35">
        <f>'Total Fuel Prices'!R210*(1-INDEX(Tax_share,MATCH('Total Fuel Prices'!$A$207,tax_fuel_labels,0),MATCH(R$1,'Tax_Share of Price'!$B$1:$AI$1,0)))</f>
        <v>0</v>
      </c>
      <c r="S3" s="35">
        <f>'Total Fuel Prices'!S210*(1-INDEX(Tax_share,MATCH('Total Fuel Prices'!$A$207,tax_fuel_labels,0),MATCH(S$1,'Tax_Share of Price'!$B$1:$AI$1,0)))</f>
        <v>0</v>
      </c>
      <c r="T3" s="35">
        <f>'Total Fuel Prices'!T210*(1-INDEX(Tax_share,MATCH('Total Fuel Prices'!$A$207,tax_fuel_labels,0),MATCH(T$1,'Tax_Share of Price'!$B$1:$AI$1,0)))</f>
        <v>0</v>
      </c>
      <c r="U3" s="35">
        <f>'Total Fuel Prices'!U210*(1-INDEX(Tax_share,MATCH('Total Fuel Prices'!$A$207,tax_fuel_labels,0),MATCH(U$1,'Tax_Share of Price'!$B$1:$AI$1,0)))</f>
        <v>0</v>
      </c>
      <c r="V3" s="35">
        <f>'Total Fuel Prices'!V210*(1-INDEX(Tax_share,MATCH('Total Fuel Prices'!$A$207,tax_fuel_labels,0),MATCH(V$1,'Tax_Share of Price'!$B$1:$AI$1,0)))</f>
        <v>0</v>
      </c>
      <c r="W3" s="35">
        <f>'Total Fuel Prices'!W210*(1-INDEX(Tax_share,MATCH('Total Fuel Prices'!$A$207,tax_fuel_labels,0),MATCH(W$1,'Tax_Share of Price'!$B$1:$AI$1,0)))</f>
        <v>0</v>
      </c>
      <c r="X3" s="35">
        <f>'Total Fuel Prices'!X210*(1-INDEX(Tax_share,MATCH('Total Fuel Prices'!$A$207,tax_fuel_labels,0),MATCH(X$1,'Tax_Share of Price'!$B$1:$AI$1,0)))</f>
        <v>0</v>
      </c>
      <c r="Y3" s="35">
        <f>'Total Fuel Prices'!Y210*(1-INDEX(Tax_share,MATCH('Total Fuel Prices'!$A$207,tax_fuel_labels,0),MATCH(Y$1,'Tax_Share of Price'!$B$1:$AI$1,0)))</f>
        <v>0</v>
      </c>
      <c r="Z3" s="35">
        <f>'Total Fuel Prices'!Z210*(1-INDEX(Tax_share,MATCH('Total Fuel Prices'!$A$207,tax_fuel_labels,0),MATCH(Z$1,'Tax_Share of Price'!$B$1:$AI$1,0)))</f>
        <v>0</v>
      </c>
      <c r="AA3" s="35">
        <f>'Total Fuel Prices'!AA210*(1-INDEX(Tax_share,MATCH('Total Fuel Prices'!$A$207,tax_fuel_labels,0),MATCH(AA$1,'Tax_Share of Price'!$B$1:$AI$1,0)))</f>
        <v>0</v>
      </c>
      <c r="AB3" s="35">
        <f>'Total Fuel Prices'!AB210*(1-INDEX(Tax_share,MATCH('Total Fuel Prices'!$A$207,tax_fuel_labels,0),MATCH(AB$1,'Tax_Share of Price'!$B$1:$AI$1,0)))</f>
        <v>0</v>
      </c>
      <c r="AC3" s="35">
        <f>'Total Fuel Prices'!AC210*(1-INDEX(Tax_share,MATCH('Total Fuel Prices'!$A$207,tax_fuel_labels,0),MATCH(AC$1,'Tax_Share of Price'!$B$1:$AI$1,0)))</f>
        <v>0</v>
      </c>
      <c r="AD3" s="35">
        <f>'Total Fuel Prices'!AD210*(1-INDEX(Tax_share,MATCH('Total Fuel Prices'!$A$207,tax_fuel_labels,0),MATCH(AD$1,'Tax_Share of Price'!$B$1:$AI$1,0)))</f>
        <v>0</v>
      </c>
      <c r="AE3" s="35">
        <f>'Total Fuel Prices'!AE210*(1-INDEX(Tax_share,MATCH('Total Fuel Prices'!$A$207,tax_fuel_labels,0),MATCH(AE$1,'Tax_Share of Price'!$B$1:$AI$1,0)))</f>
        <v>0</v>
      </c>
      <c r="AF3" s="35">
        <f>'Total Fuel Prices'!AF210*(1-INDEX(Tax_share,MATCH('Total Fuel Prices'!$A$207,tax_fuel_labels,0),MATCH(AF$1,'Tax_Share of Price'!$B$1:$AI$1,0)))</f>
        <v>0</v>
      </c>
      <c r="AG3" s="35">
        <f>'Total Fuel Prices'!AG210*(1-INDEX(Tax_share,MATCH('Total Fuel Prices'!$A$207,tax_fuel_labels,0),MATCH(AG$1,'Tax_Share of Price'!$B$1:$AI$1,0)))</f>
        <v>0</v>
      </c>
      <c r="AH3" s="35">
        <f>'Total Fuel Prices'!AH210*(1-INDEX(Tax_share,MATCH('Total Fuel Prices'!$A$207,tax_fuel_labels,0),MATCH(AH$1,'Tax_Share of Price'!$B$1:$AI$1,0)))</f>
        <v>0</v>
      </c>
      <c r="AI3" s="35">
        <f>'Total Fuel Prices'!AI210*(1-INDEX(Tax_share,MATCH('Total Fuel Prices'!$A$207,tax_fuel_labels,0),MATCH(AI$1,'Tax_Share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Prices'!B211*(1-INDEX(Tax_share,MATCH('Total Fuel Prices'!$A$207,tax_fuel_labels,0),MATCH(B$1,'Tax_Share of Price'!$B$1:$AI$1,0)))</f>
        <v>0</v>
      </c>
      <c r="C4" s="35">
        <f>'Total Fuel Prices'!C211*(1-INDEX(Tax_share,MATCH('Total Fuel Prices'!$A$207,tax_fuel_labels,0),MATCH(C$1,'Tax_Share of Price'!$B$1:$AI$1,0)))</f>
        <v>0</v>
      </c>
      <c r="D4" s="35">
        <f>'Total Fuel Prices'!D211*(1-INDEX(Tax_share,MATCH('Total Fuel Prices'!$A$207,tax_fuel_labels,0),MATCH(D$1,'Tax_Share of Price'!$B$1:$AI$1,0)))</f>
        <v>0</v>
      </c>
      <c r="E4" s="35">
        <f>'Total Fuel Prices'!E211*(1-INDEX(Tax_share,MATCH('Total Fuel Prices'!$A$207,tax_fuel_labels,0),MATCH(E$1,'Tax_Share of Price'!$B$1:$AI$1,0)))</f>
        <v>0</v>
      </c>
      <c r="F4" s="35">
        <f>'Total Fuel Prices'!F211*(1-INDEX(Tax_share,MATCH('Total Fuel Prices'!$A$207,tax_fuel_labels,0),MATCH(F$1,'Tax_Share of Price'!$B$1:$AI$1,0)))</f>
        <v>0</v>
      </c>
      <c r="G4" s="35">
        <f>'Total Fuel Prices'!G211*(1-INDEX(Tax_share,MATCH('Total Fuel Prices'!$A$207,tax_fuel_labels,0),MATCH(G$1,'Tax_Share of Price'!$B$1:$AI$1,0)))</f>
        <v>0</v>
      </c>
      <c r="H4" s="35">
        <f>'Total Fuel Prices'!H211*(1-INDEX(Tax_share,MATCH('Total Fuel Prices'!$A$207,tax_fuel_labels,0),MATCH(H$1,'Tax_Share of Price'!$B$1:$AI$1,0)))</f>
        <v>0</v>
      </c>
      <c r="I4" s="35">
        <f>'Total Fuel Prices'!I211*(1-INDEX(Tax_share,MATCH('Total Fuel Prices'!$A$207,tax_fuel_labels,0),MATCH(I$1,'Tax_Share of Price'!$B$1:$AI$1,0)))</f>
        <v>0</v>
      </c>
      <c r="J4" s="35">
        <f>'Total Fuel Prices'!J211*(1-INDEX(Tax_share,MATCH('Total Fuel Prices'!$A$207,tax_fuel_labels,0),MATCH(J$1,'Tax_Share of Price'!$B$1:$AI$1,0)))</f>
        <v>0</v>
      </c>
      <c r="K4" s="35">
        <f>'Total Fuel Prices'!K211*(1-INDEX(Tax_share,MATCH('Total Fuel Prices'!$A$207,tax_fuel_labels,0),MATCH(K$1,'Tax_Share of Price'!$B$1:$AI$1,0)))</f>
        <v>0</v>
      </c>
      <c r="L4" s="35">
        <f>'Total Fuel Prices'!L211*(1-INDEX(Tax_share,MATCH('Total Fuel Prices'!$A$207,tax_fuel_labels,0),MATCH(L$1,'Tax_Share of Price'!$B$1:$AI$1,0)))</f>
        <v>0</v>
      </c>
      <c r="M4" s="35">
        <f>'Total Fuel Prices'!M211*(1-INDEX(Tax_share,MATCH('Total Fuel Prices'!$A$207,tax_fuel_labels,0),MATCH(M$1,'Tax_Share of Price'!$B$1:$AI$1,0)))</f>
        <v>0</v>
      </c>
      <c r="N4" s="35">
        <f>'Total Fuel Prices'!N211*(1-INDEX(Tax_share,MATCH('Total Fuel Prices'!$A$207,tax_fuel_labels,0),MATCH(N$1,'Tax_Share of Price'!$B$1:$AI$1,0)))</f>
        <v>0</v>
      </c>
      <c r="O4" s="35">
        <f>'Total Fuel Prices'!O211*(1-INDEX(Tax_share,MATCH('Total Fuel Prices'!$A$207,tax_fuel_labels,0),MATCH(O$1,'Tax_Share of Price'!$B$1:$AI$1,0)))</f>
        <v>0</v>
      </c>
      <c r="P4" s="35">
        <f>'Total Fuel Prices'!P211*(1-INDEX(Tax_share,MATCH('Total Fuel Prices'!$A$207,tax_fuel_labels,0),MATCH(P$1,'Tax_Share of Price'!$B$1:$AI$1,0)))</f>
        <v>0</v>
      </c>
      <c r="Q4" s="35">
        <f>'Total Fuel Prices'!Q211*(1-INDEX(Tax_share,MATCH('Total Fuel Prices'!$A$207,tax_fuel_labels,0),MATCH(Q$1,'Tax_Share of Price'!$B$1:$AI$1,0)))</f>
        <v>0</v>
      </c>
      <c r="R4" s="35">
        <f>'Total Fuel Prices'!R211*(1-INDEX(Tax_share,MATCH('Total Fuel Prices'!$A$207,tax_fuel_labels,0),MATCH(R$1,'Tax_Share of Price'!$B$1:$AI$1,0)))</f>
        <v>0</v>
      </c>
      <c r="S4" s="35">
        <f>'Total Fuel Prices'!S211*(1-INDEX(Tax_share,MATCH('Total Fuel Prices'!$A$207,tax_fuel_labels,0),MATCH(S$1,'Tax_Share of Price'!$B$1:$AI$1,0)))</f>
        <v>0</v>
      </c>
      <c r="T4" s="35">
        <f>'Total Fuel Prices'!T211*(1-INDEX(Tax_share,MATCH('Total Fuel Prices'!$A$207,tax_fuel_labels,0),MATCH(T$1,'Tax_Share of Price'!$B$1:$AI$1,0)))</f>
        <v>0</v>
      </c>
      <c r="U4" s="35">
        <f>'Total Fuel Prices'!U211*(1-INDEX(Tax_share,MATCH('Total Fuel Prices'!$A$207,tax_fuel_labels,0),MATCH(U$1,'Tax_Share of Price'!$B$1:$AI$1,0)))</f>
        <v>0</v>
      </c>
      <c r="V4" s="35">
        <f>'Total Fuel Prices'!V211*(1-INDEX(Tax_share,MATCH('Total Fuel Prices'!$A$207,tax_fuel_labels,0),MATCH(V$1,'Tax_Share of Price'!$B$1:$AI$1,0)))</f>
        <v>0</v>
      </c>
      <c r="W4" s="35">
        <f>'Total Fuel Prices'!W211*(1-INDEX(Tax_share,MATCH('Total Fuel Prices'!$A$207,tax_fuel_labels,0),MATCH(W$1,'Tax_Share of Price'!$B$1:$AI$1,0)))</f>
        <v>0</v>
      </c>
      <c r="X4" s="35">
        <f>'Total Fuel Prices'!X211*(1-INDEX(Tax_share,MATCH('Total Fuel Prices'!$A$207,tax_fuel_labels,0),MATCH(X$1,'Tax_Share of Price'!$B$1:$AI$1,0)))</f>
        <v>0</v>
      </c>
      <c r="Y4" s="35">
        <f>'Total Fuel Prices'!Y211*(1-INDEX(Tax_share,MATCH('Total Fuel Prices'!$A$207,tax_fuel_labels,0),MATCH(Y$1,'Tax_Share of Price'!$B$1:$AI$1,0)))</f>
        <v>0</v>
      </c>
      <c r="Z4" s="35">
        <f>'Total Fuel Prices'!Z211*(1-INDEX(Tax_share,MATCH('Total Fuel Prices'!$A$207,tax_fuel_labels,0),MATCH(Z$1,'Tax_Share of Price'!$B$1:$AI$1,0)))</f>
        <v>0</v>
      </c>
      <c r="AA4" s="35">
        <f>'Total Fuel Prices'!AA211*(1-INDEX(Tax_share,MATCH('Total Fuel Prices'!$A$207,tax_fuel_labels,0),MATCH(AA$1,'Tax_Share of Price'!$B$1:$AI$1,0)))</f>
        <v>0</v>
      </c>
      <c r="AB4" s="35">
        <f>'Total Fuel Prices'!AB211*(1-INDEX(Tax_share,MATCH('Total Fuel Prices'!$A$207,tax_fuel_labels,0),MATCH(AB$1,'Tax_Share of Price'!$B$1:$AI$1,0)))</f>
        <v>0</v>
      </c>
      <c r="AC4" s="35">
        <f>'Total Fuel Prices'!AC211*(1-INDEX(Tax_share,MATCH('Total Fuel Prices'!$A$207,tax_fuel_labels,0),MATCH(AC$1,'Tax_Share of Price'!$B$1:$AI$1,0)))</f>
        <v>0</v>
      </c>
      <c r="AD4" s="35">
        <f>'Total Fuel Prices'!AD211*(1-INDEX(Tax_share,MATCH('Total Fuel Prices'!$A$207,tax_fuel_labels,0),MATCH(AD$1,'Tax_Share of Price'!$B$1:$AI$1,0)))</f>
        <v>0</v>
      </c>
      <c r="AE4" s="35">
        <f>'Total Fuel Prices'!AE211*(1-INDEX(Tax_share,MATCH('Total Fuel Prices'!$A$207,tax_fuel_labels,0),MATCH(AE$1,'Tax_Share of Price'!$B$1:$AI$1,0)))</f>
        <v>0</v>
      </c>
      <c r="AF4" s="35">
        <f>'Total Fuel Prices'!AF211*(1-INDEX(Tax_share,MATCH('Total Fuel Prices'!$A$207,tax_fuel_labels,0),MATCH(AF$1,'Tax_Share of Price'!$B$1:$AI$1,0)))</f>
        <v>0</v>
      </c>
      <c r="AG4" s="35">
        <f>'Total Fuel Prices'!AG211*(1-INDEX(Tax_share,MATCH('Total Fuel Prices'!$A$207,tax_fuel_labels,0),MATCH(AG$1,'Tax_Share of Price'!$B$1:$AI$1,0)))</f>
        <v>0</v>
      </c>
      <c r="AH4" s="35">
        <f>'Total Fuel Prices'!AH211*(1-INDEX(Tax_share,MATCH('Total Fuel Prices'!$A$207,tax_fuel_labels,0),MATCH(AH$1,'Tax_Share of Price'!$B$1:$AI$1,0)))</f>
        <v>0</v>
      </c>
      <c r="AI4" s="35">
        <f>'Total Fuel Prices'!AI211*(1-INDEX(Tax_share,MATCH('Total Fuel Prices'!$A$207,tax_fuel_labels,0),MATCH(AI$1,'Tax_Share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Prices'!B212*(1-INDEX(Tax_share,MATCH('Total Fuel Prices'!$A$207,tax_fuel_labels,0),MATCH(B$1,'Tax_Share of Price'!$B$1:$AI$1,0)))</f>
        <v>0</v>
      </c>
      <c r="C5" s="35">
        <f>'Total Fuel Prices'!C212*(1-INDEX(Tax_share,MATCH('Total Fuel Prices'!$A$207,tax_fuel_labels,0),MATCH(C$1,'Tax_Share of Price'!$B$1:$AI$1,0)))</f>
        <v>0</v>
      </c>
      <c r="D5" s="35">
        <f>'Total Fuel Prices'!D212*(1-INDEX(Tax_share,MATCH('Total Fuel Prices'!$A$207,tax_fuel_labels,0),MATCH(D$1,'Tax_Share of Price'!$B$1:$AI$1,0)))</f>
        <v>0</v>
      </c>
      <c r="E5" s="35">
        <f>'Total Fuel Prices'!E212*(1-INDEX(Tax_share,MATCH('Total Fuel Prices'!$A$207,tax_fuel_labels,0),MATCH(E$1,'Tax_Share of Price'!$B$1:$AI$1,0)))</f>
        <v>0</v>
      </c>
      <c r="F5" s="35">
        <f>'Total Fuel Prices'!F212*(1-INDEX(Tax_share,MATCH('Total Fuel Prices'!$A$207,tax_fuel_labels,0),MATCH(F$1,'Tax_Share of Price'!$B$1:$AI$1,0)))</f>
        <v>0</v>
      </c>
      <c r="G5" s="35">
        <f>'Total Fuel Prices'!G212*(1-INDEX(Tax_share,MATCH('Total Fuel Prices'!$A$207,tax_fuel_labels,0),MATCH(G$1,'Tax_Share of Price'!$B$1:$AI$1,0)))</f>
        <v>0</v>
      </c>
      <c r="H5" s="35">
        <f>'Total Fuel Prices'!H212*(1-INDEX(Tax_share,MATCH('Total Fuel Prices'!$A$207,tax_fuel_labels,0),MATCH(H$1,'Tax_Share of Price'!$B$1:$AI$1,0)))</f>
        <v>0</v>
      </c>
      <c r="I5" s="35">
        <f>'Total Fuel Prices'!I212*(1-INDEX(Tax_share,MATCH('Total Fuel Prices'!$A$207,tax_fuel_labels,0),MATCH(I$1,'Tax_Share of Price'!$B$1:$AI$1,0)))</f>
        <v>0</v>
      </c>
      <c r="J5" s="35">
        <f>'Total Fuel Prices'!J212*(1-INDEX(Tax_share,MATCH('Total Fuel Prices'!$A$207,tax_fuel_labels,0),MATCH(J$1,'Tax_Share of Price'!$B$1:$AI$1,0)))</f>
        <v>0</v>
      </c>
      <c r="K5" s="35">
        <f>'Total Fuel Prices'!K212*(1-INDEX(Tax_share,MATCH('Total Fuel Prices'!$A$207,tax_fuel_labels,0),MATCH(K$1,'Tax_Share of Price'!$B$1:$AI$1,0)))</f>
        <v>0</v>
      </c>
      <c r="L5" s="35">
        <f>'Total Fuel Prices'!L212*(1-INDEX(Tax_share,MATCH('Total Fuel Prices'!$A$207,tax_fuel_labels,0),MATCH(L$1,'Tax_Share of Price'!$B$1:$AI$1,0)))</f>
        <v>0</v>
      </c>
      <c r="M5" s="35">
        <f>'Total Fuel Prices'!M212*(1-INDEX(Tax_share,MATCH('Total Fuel Prices'!$A$207,tax_fuel_labels,0),MATCH(M$1,'Tax_Share of Price'!$B$1:$AI$1,0)))</f>
        <v>0</v>
      </c>
      <c r="N5" s="35">
        <f>'Total Fuel Prices'!N212*(1-INDEX(Tax_share,MATCH('Total Fuel Prices'!$A$207,tax_fuel_labels,0),MATCH(N$1,'Tax_Share of Price'!$B$1:$AI$1,0)))</f>
        <v>0</v>
      </c>
      <c r="O5" s="35">
        <f>'Total Fuel Prices'!O212*(1-INDEX(Tax_share,MATCH('Total Fuel Prices'!$A$207,tax_fuel_labels,0),MATCH(O$1,'Tax_Share of Price'!$B$1:$AI$1,0)))</f>
        <v>0</v>
      </c>
      <c r="P5" s="35">
        <f>'Total Fuel Prices'!P212*(1-INDEX(Tax_share,MATCH('Total Fuel Prices'!$A$207,tax_fuel_labels,0),MATCH(P$1,'Tax_Share of Price'!$B$1:$AI$1,0)))</f>
        <v>0</v>
      </c>
      <c r="Q5" s="35">
        <f>'Total Fuel Prices'!Q212*(1-INDEX(Tax_share,MATCH('Total Fuel Prices'!$A$207,tax_fuel_labels,0),MATCH(Q$1,'Tax_Share of Price'!$B$1:$AI$1,0)))</f>
        <v>0</v>
      </c>
      <c r="R5" s="35">
        <f>'Total Fuel Prices'!R212*(1-INDEX(Tax_share,MATCH('Total Fuel Prices'!$A$207,tax_fuel_labels,0),MATCH(R$1,'Tax_Share of Price'!$B$1:$AI$1,0)))</f>
        <v>0</v>
      </c>
      <c r="S5" s="35">
        <f>'Total Fuel Prices'!S212*(1-INDEX(Tax_share,MATCH('Total Fuel Prices'!$A$207,tax_fuel_labels,0),MATCH(S$1,'Tax_Share of Price'!$B$1:$AI$1,0)))</f>
        <v>0</v>
      </c>
      <c r="T5" s="35">
        <f>'Total Fuel Prices'!T212*(1-INDEX(Tax_share,MATCH('Total Fuel Prices'!$A$207,tax_fuel_labels,0),MATCH(T$1,'Tax_Share of Price'!$B$1:$AI$1,0)))</f>
        <v>0</v>
      </c>
      <c r="U5" s="35">
        <f>'Total Fuel Prices'!U212*(1-INDEX(Tax_share,MATCH('Total Fuel Prices'!$A$207,tax_fuel_labels,0),MATCH(U$1,'Tax_Share of Price'!$B$1:$AI$1,0)))</f>
        <v>0</v>
      </c>
      <c r="V5" s="35">
        <f>'Total Fuel Prices'!V212*(1-INDEX(Tax_share,MATCH('Total Fuel Prices'!$A$207,tax_fuel_labels,0),MATCH(V$1,'Tax_Share of Price'!$B$1:$AI$1,0)))</f>
        <v>0</v>
      </c>
      <c r="W5" s="35">
        <f>'Total Fuel Prices'!W212*(1-INDEX(Tax_share,MATCH('Total Fuel Prices'!$A$207,tax_fuel_labels,0),MATCH(W$1,'Tax_Share of Price'!$B$1:$AI$1,0)))</f>
        <v>0</v>
      </c>
      <c r="X5" s="35">
        <f>'Total Fuel Prices'!X212*(1-INDEX(Tax_share,MATCH('Total Fuel Prices'!$A$207,tax_fuel_labels,0),MATCH(X$1,'Tax_Share of Price'!$B$1:$AI$1,0)))</f>
        <v>0</v>
      </c>
      <c r="Y5" s="35">
        <f>'Total Fuel Prices'!Y212*(1-INDEX(Tax_share,MATCH('Total Fuel Prices'!$A$207,tax_fuel_labels,0),MATCH(Y$1,'Tax_Share of Price'!$B$1:$AI$1,0)))</f>
        <v>0</v>
      </c>
      <c r="Z5" s="35">
        <f>'Total Fuel Prices'!Z212*(1-INDEX(Tax_share,MATCH('Total Fuel Prices'!$A$207,tax_fuel_labels,0),MATCH(Z$1,'Tax_Share of Price'!$B$1:$AI$1,0)))</f>
        <v>0</v>
      </c>
      <c r="AA5" s="35">
        <f>'Total Fuel Prices'!AA212*(1-INDEX(Tax_share,MATCH('Total Fuel Prices'!$A$207,tax_fuel_labels,0),MATCH(AA$1,'Tax_Share of Price'!$B$1:$AI$1,0)))</f>
        <v>0</v>
      </c>
      <c r="AB5" s="35">
        <f>'Total Fuel Prices'!AB212*(1-INDEX(Tax_share,MATCH('Total Fuel Prices'!$A$207,tax_fuel_labels,0),MATCH(AB$1,'Tax_Share of Price'!$B$1:$AI$1,0)))</f>
        <v>0</v>
      </c>
      <c r="AC5" s="35">
        <f>'Total Fuel Prices'!AC212*(1-INDEX(Tax_share,MATCH('Total Fuel Prices'!$A$207,tax_fuel_labels,0),MATCH(AC$1,'Tax_Share of Price'!$B$1:$AI$1,0)))</f>
        <v>0</v>
      </c>
      <c r="AD5" s="35">
        <f>'Total Fuel Prices'!AD212*(1-INDEX(Tax_share,MATCH('Total Fuel Prices'!$A$207,tax_fuel_labels,0),MATCH(AD$1,'Tax_Share of Price'!$B$1:$AI$1,0)))</f>
        <v>0</v>
      </c>
      <c r="AE5" s="35">
        <f>'Total Fuel Prices'!AE212*(1-INDEX(Tax_share,MATCH('Total Fuel Prices'!$A$207,tax_fuel_labels,0),MATCH(AE$1,'Tax_Share of Price'!$B$1:$AI$1,0)))</f>
        <v>0</v>
      </c>
      <c r="AF5" s="35">
        <f>'Total Fuel Prices'!AF212*(1-INDEX(Tax_share,MATCH('Total Fuel Prices'!$A$207,tax_fuel_labels,0),MATCH(AF$1,'Tax_Share of Price'!$B$1:$AI$1,0)))</f>
        <v>0</v>
      </c>
      <c r="AG5" s="35">
        <f>'Total Fuel Prices'!AG212*(1-INDEX(Tax_share,MATCH('Total Fuel Prices'!$A$207,tax_fuel_labels,0),MATCH(AG$1,'Tax_Share of Price'!$B$1:$AI$1,0)))</f>
        <v>0</v>
      </c>
      <c r="AH5" s="35">
        <f>'Total Fuel Prices'!AH212*(1-INDEX(Tax_share,MATCH('Total Fuel Prices'!$A$207,tax_fuel_labels,0),MATCH(AH$1,'Tax_Share of Price'!$B$1:$AI$1,0)))</f>
        <v>0</v>
      </c>
      <c r="AI5" s="35">
        <f>'Total Fuel Prices'!AI212*(1-INDEX(Tax_share,MATCH('Total Fuel Prices'!$A$207,tax_fuel_labels,0),MATCH(AI$1,'Tax_Share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Prices'!B213*(1-INDEX(Tax_share,MATCH('Total Fuel Prices'!$A$207,tax_fuel_labels,0),MATCH(B$1,'Tax_Share of Price'!$B$1:$AI$1,0)))</f>
        <v>0</v>
      </c>
      <c r="C6" s="35">
        <f>'Total Fuel Prices'!C213*(1-INDEX(Tax_share,MATCH('Total Fuel Prices'!$A$207,tax_fuel_labels,0),MATCH(C$1,'Tax_Share of Price'!$B$1:$AI$1,0)))</f>
        <v>0</v>
      </c>
      <c r="D6" s="35">
        <f>'Total Fuel Prices'!D213*(1-INDEX(Tax_share,MATCH('Total Fuel Prices'!$A$207,tax_fuel_labels,0),MATCH(D$1,'Tax_Share of Price'!$B$1:$AI$1,0)))</f>
        <v>0</v>
      </c>
      <c r="E6" s="35">
        <f>'Total Fuel Prices'!E213*(1-INDEX(Tax_share,MATCH('Total Fuel Prices'!$A$207,tax_fuel_labels,0),MATCH(E$1,'Tax_Share of Price'!$B$1:$AI$1,0)))</f>
        <v>0</v>
      </c>
      <c r="F6" s="35">
        <f>'Total Fuel Prices'!F213*(1-INDEX(Tax_share,MATCH('Total Fuel Prices'!$A$207,tax_fuel_labels,0),MATCH(F$1,'Tax_Share of Price'!$B$1:$AI$1,0)))</f>
        <v>0</v>
      </c>
      <c r="G6" s="35">
        <f>'Total Fuel Prices'!G213*(1-INDEX(Tax_share,MATCH('Total Fuel Prices'!$A$207,tax_fuel_labels,0),MATCH(G$1,'Tax_Share of Price'!$B$1:$AI$1,0)))</f>
        <v>0</v>
      </c>
      <c r="H6" s="35">
        <f>'Total Fuel Prices'!H213*(1-INDEX(Tax_share,MATCH('Total Fuel Prices'!$A$207,tax_fuel_labels,0),MATCH(H$1,'Tax_Share of Price'!$B$1:$AI$1,0)))</f>
        <v>0</v>
      </c>
      <c r="I6" s="35">
        <f>'Total Fuel Prices'!I213*(1-INDEX(Tax_share,MATCH('Total Fuel Prices'!$A$207,tax_fuel_labels,0),MATCH(I$1,'Tax_Share of Price'!$B$1:$AI$1,0)))</f>
        <v>0</v>
      </c>
      <c r="J6" s="35">
        <f>'Total Fuel Prices'!J213*(1-INDEX(Tax_share,MATCH('Total Fuel Prices'!$A$207,tax_fuel_labels,0),MATCH(J$1,'Tax_Share of Price'!$B$1:$AI$1,0)))</f>
        <v>0</v>
      </c>
      <c r="K6" s="35">
        <f>'Total Fuel Prices'!K213*(1-INDEX(Tax_share,MATCH('Total Fuel Prices'!$A$207,tax_fuel_labels,0),MATCH(K$1,'Tax_Share of Price'!$B$1:$AI$1,0)))</f>
        <v>0</v>
      </c>
      <c r="L6" s="35">
        <f>'Total Fuel Prices'!L213*(1-INDEX(Tax_share,MATCH('Total Fuel Prices'!$A$207,tax_fuel_labels,0),MATCH(L$1,'Tax_Share of Price'!$B$1:$AI$1,0)))</f>
        <v>0</v>
      </c>
      <c r="M6" s="35">
        <f>'Total Fuel Prices'!M213*(1-INDEX(Tax_share,MATCH('Total Fuel Prices'!$A$207,tax_fuel_labels,0),MATCH(M$1,'Tax_Share of Price'!$B$1:$AI$1,0)))</f>
        <v>0</v>
      </c>
      <c r="N6" s="35">
        <f>'Total Fuel Prices'!N213*(1-INDEX(Tax_share,MATCH('Total Fuel Prices'!$A$207,tax_fuel_labels,0),MATCH(N$1,'Tax_Share of Price'!$B$1:$AI$1,0)))</f>
        <v>0</v>
      </c>
      <c r="O6" s="35">
        <f>'Total Fuel Prices'!O213*(1-INDEX(Tax_share,MATCH('Total Fuel Prices'!$A$207,tax_fuel_labels,0),MATCH(O$1,'Tax_Share of Price'!$B$1:$AI$1,0)))</f>
        <v>0</v>
      </c>
      <c r="P6" s="35">
        <f>'Total Fuel Prices'!P213*(1-INDEX(Tax_share,MATCH('Total Fuel Prices'!$A$207,tax_fuel_labels,0),MATCH(P$1,'Tax_Share of Price'!$B$1:$AI$1,0)))</f>
        <v>0</v>
      </c>
      <c r="Q6" s="35">
        <f>'Total Fuel Prices'!Q213*(1-INDEX(Tax_share,MATCH('Total Fuel Prices'!$A$207,tax_fuel_labels,0),MATCH(Q$1,'Tax_Share of Price'!$B$1:$AI$1,0)))</f>
        <v>0</v>
      </c>
      <c r="R6" s="35">
        <f>'Total Fuel Prices'!R213*(1-INDEX(Tax_share,MATCH('Total Fuel Prices'!$A$207,tax_fuel_labels,0),MATCH(R$1,'Tax_Share of Price'!$B$1:$AI$1,0)))</f>
        <v>0</v>
      </c>
      <c r="S6" s="35">
        <f>'Total Fuel Prices'!S213*(1-INDEX(Tax_share,MATCH('Total Fuel Prices'!$A$207,tax_fuel_labels,0),MATCH(S$1,'Tax_Share of Price'!$B$1:$AI$1,0)))</f>
        <v>0</v>
      </c>
      <c r="T6" s="35">
        <f>'Total Fuel Prices'!T213*(1-INDEX(Tax_share,MATCH('Total Fuel Prices'!$A$207,tax_fuel_labels,0),MATCH(T$1,'Tax_Share of Price'!$B$1:$AI$1,0)))</f>
        <v>0</v>
      </c>
      <c r="U6" s="35">
        <f>'Total Fuel Prices'!U213*(1-INDEX(Tax_share,MATCH('Total Fuel Prices'!$A$207,tax_fuel_labels,0),MATCH(U$1,'Tax_Share of Price'!$B$1:$AI$1,0)))</f>
        <v>0</v>
      </c>
      <c r="V6" s="35">
        <f>'Total Fuel Prices'!V213*(1-INDEX(Tax_share,MATCH('Total Fuel Prices'!$A$207,tax_fuel_labels,0),MATCH(V$1,'Tax_Share of Price'!$B$1:$AI$1,0)))</f>
        <v>0</v>
      </c>
      <c r="W6" s="35">
        <f>'Total Fuel Prices'!W213*(1-INDEX(Tax_share,MATCH('Total Fuel Prices'!$A$207,tax_fuel_labels,0),MATCH(W$1,'Tax_Share of Price'!$B$1:$AI$1,0)))</f>
        <v>0</v>
      </c>
      <c r="X6" s="35">
        <f>'Total Fuel Prices'!X213*(1-INDEX(Tax_share,MATCH('Total Fuel Prices'!$A$207,tax_fuel_labels,0),MATCH(X$1,'Tax_Share of Price'!$B$1:$AI$1,0)))</f>
        <v>0</v>
      </c>
      <c r="Y6" s="35">
        <f>'Total Fuel Prices'!Y213*(1-INDEX(Tax_share,MATCH('Total Fuel Prices'!$A$207,tax_fuel_labels,0),MATCH(Y$1,'Tax_Share of Price'!$B$1:$AI$1,0)))</f>
        <v>0</v>
      </c>
      <c r="Z6" s="35">
        <f>'Total Fuel Prices'!Z213*(1-INDEX(Tax_share,MATCH('Total Fuel Prices'!$A$207,tax_fuel_labels,0),MATCH(Z$1,'Tax_Share of Price'!$B$1:$AI$1,0)))</f>
        <v>0</v>
      </c>
      <c r="AA6" s="35">
        <f>'Total Fuel Prices'!AA213*(1-INDEX(Tax_share,MATCH('Total Fuel Prices'!$A$207,tax_fuel_labels,0),MATCH(AA$1,'Tax_Share of Price'!$B$1:$AI$1,0)))</f>
        <v>0</v>
      </c>
      <c r="AB6" s="35">
        <f>'Total Fuel Prices'!AB213*(1-INDEX(Tax_share,MATCH('Total Fuel Prices'!$A$207,tax_fuel_labels,0),MATCH(AB$1,'Tax_Share of Price'!$B$1:$AI$1,0)))</f>
        <v>0</v>
      </c>
      <c r="AC6" s="35">
        <f>'Total Fuel Prices'!AC213*(1-INDEX(Tax_share,MATCH('Total Fuel Prices'!$A$207,tax_fuel_labels,0),MATCH(AC$1,'Tax_Share of Price'!$B$1:$AI$1,0)))</f>
        <v>0</v>
      </c>
      <c r="AD6" s="35">
        <f>'Total Fuel Prices'!AD213*(1-INDEX(Tax_share,MATCH('Total Fuel Prices'!$A$207,tax_fuel_labels,0),MATCH(AD$1,'Tax_Share of Price'!$B$1:$AI$1,0)))</f>
        <v>0</v>
      </c>
      <c r="AE6" s="35">
        <f>'Total Fuel Prices'!AE213*(1-INDEX(Tax_share,MATCH('Total Fuel Prices'!$A$207,tax_fuel_labels,0),MATCH(AE$1,'Tax_Share of Price'!$B$1:$AI$1,0)))</f>
        <v>0</v>
      </c>
      <c r="AF6" s="35">
        <f>'Total Fuel Prices'!AF213*(1-INDEX(Tax_share,MATCH('Total Fuel Prices'!$A$207,tax_fuel_labels,0),MATCH(AF$1,'Tax_Share of Price'!$B$1:$AI$1,0)))</f>
        <v>0</v>
      </c>
      <c r="AG6" s="35">
        <f>'Total Fuel Prices'!AG213*(1-INDEX(Tax_share,MATCH('Total Fuel Prices'!$A$207,tax_fuel_labels,0),MATCH(AG$1,'Tax_Share of Price'!$B$1:$AI$1,0)))</f>
        <v>0</v>
      </c>
      <c r="AH6" s="35">
        <f>'Total Fuel Prices'!AH213*(1-INDEX(Tax_share,MATCH('Total Fuel Prices'!$A$207,tax_fuel_labels,0),MATCH(AH$1,'Tax_Share of Price'!$B$1:$AI$1,0)))</f>
        <v>0</v>
      </c>
      <c r="AI6" s="35">
        <f>'Total Fuel Prices'!AI213*(1-INDEX(Tax_share,MATCH('Total Fuel Prices'!$A$207,tax_fuel_labels,0),MATCH(AI$1,'Tax_Share of Price'!$B$1:$AI$1,0)))</f>
        <v>0</v>
      </c>
    </row>
    <row r="7" spans="1:35" x14ac:dyDescent="0.45">
      <c r="A7" s="12" t="s">
        <v>275</v>
      </c>
      <c r="B7" s="35">
        <f>'Total Fuel Prices'!B214*(1-INDEX(Tax_share,MATCH('Total Fuel Prices'!$A$207,tax_fuel_labels,0),MATCH(B$1,'Tax_Share of Price'!$B$1:$AI$1,0)))</f>
        <v>0</v>
      </c>
      <c r="C7" s="35">
        <f>'Total Fuel Prices'!C214*(1-INDEX(Tax_share,MATCH('Total Fuel Prices'!$A$207,tax_fuel_labels,0),MATCH(C$1,'Tax_Share of Price'!$B$1:$AI$1,0)))</f>
        <v>0</v>
      </c>
      <c r="D7" s="35">
        <f>'Total Fuel Prices'!D214*(1-INDEX(Tax_share,MATCH('Total Fuel Prices'!$A$207,tax_fuel_labels,0),MATCH(D$1,'Tax_Share of Price'!$B$1:$AI$1,0)))</f>
        <v>0</v>
      </c>
      <c r="E7" s="35">
        <f>'Total Fuel Prices'!E214*(1-INDEX(Tax_share,MATCH('Total Fuel Prices'!$A$207,tax_fuel_labels,0),MATCH(E$1,'Tax_Share of Price'!$B$1:$AI$1,0)))</f>
        <v>0</v>
      </c>
      <c r="F7" s="35">
        <f>'Total Fuel Prices'!F214*(1-INDEX(Tax_share,MATCH('Total Fuel Prices'!$A$207,tax_fuel_labels,0),MATCH(F$1,'Tax_Share of Price'!$B$1:$AI$1,0)))</f>
        <v>0</v>
      </c>
      <c r="G7" s="35">
        <f>'Total Fuel Prices'!G214*(1-INDEX(Tax_share,MATCH('Total Fuel Prices'!$A$207,tax_fuel_labels,0),MATCH(G$1,'Tax_Share of Price'!$B$1:$AI$1,0)))</f>
        <v>0</v>
      </c>
      <c r="H7" s="35">
        <f>'Total Fuel Prices'!H214*(1-INDEX(Tax_share,MATCH('Total Fuel Prices'!$A$207,tax_fuel_labels,0),MATCH(H$1,'Tax_Share of Price'!$B$1:$AI$1,0)))</f>
        <v>0</v>
      </c>
      <c r="I7" s="35">
        <f>'Total Fuel Prices'!I214*(1-INDEX(Tax_share,MATCH('Total Fuel Prices'!$A$207,tax_fuel_labels,0),MATCH(I$1,'Tax_Share of Price'!$B$1:$AI$1,0)))</f>
        <v>0</v>
      </c>
      <c r="J7" s="35">
        <f>'Total Fuel Prices'!J214*(1-INDEX(Tax_share,MATCH('Total Fuel Prices'!$A$207,tax_fuel_labels,0),MATCH(J$1,'Tax_Share of Price'!$B$1:$AI$1,0)))</f>
        <v>0</v>
      </c>
      <c r="K7" s="35">
        <f>'Total Fuel Prices'!K214*(1-INDEX(Tax_share,MATCH('Total Fuel Prices'!$A$207,tax_fuel_labels,0),MATCH(K$1,'Tax_Share of Price'!$B$1:$AI$1,0)))</f>
        <v>0</v>
      </c>
      <c r="L7" s="35">
        <f>'Total Fuel Prices'!L214*(1-INDEX(Tax_share,MATCH('Total Fuel Prices'!$A$207,tax_fuel_labels,0),MATCH(L$1,'Tax_Share of Price'!$B$1:$AI$1,0)))</f>
        <v>0</v>
      </c>
      <c r="M7" s="35">
        <f>'Total Fuel Prices'!M214*(1-INDEX(Tax_share,MATCH('Total Fuel Prices'!$A$207,tax_fuel_labels,0),MATCH(M$1,'Tax_Share of Price'!$B$1:$AI$1,0)))</f>
        <v>0</v>
      </c>
      <c r="N7" s="35">
        <f>'Total Fuel Prices'!N214*(1-INDEX(Tax_share,MATCH('Total Fuel Prices'!$A$207,tax_fuel_labels,0),MATCH(N$1,'Tax_Share of Price'!$B$1:$AI$1,0)))</f>
        <v>0</v>
      </c>
      <c r="O7" s="35">
        <f>'Total Fuel Prices'!O214*(1-INDEX(Tax_share,MATCH('Total Fuel Prices'!$A$207,tax_fuel_labels,0),MATCH(O$1,'Tax_Share of Price'!$B$1:$AI$1,0)))</f>
        <v>0</v>
      </c>
      <c r="P7" s="35">
        <f>'Total Fuel Prices'!P214*(1-INDEX(Tax_share,MATCH('Total Fuel Prices'!$A$207,tax_fuel_labels,0),MATCH(P$1,'Tax_Share of Price'!$B$1:$AI$1,0)))</f>
        <v>0</v>
      </c>
      <c r="Q7" s="35">
        <f>'Total Fuel Prices'!Q214*(1-INDEX(Tax_share,MATCH('Total Fuel Prices'!$A$207,tax_fuel_labels,0),MATCH(Q$1,'Tax_Share of Price'!$B$1:$AI$1,0)))</f>
        <v>0</v>
      </c>
      <c r="R7" s="35">
        <f>'Total Fuel Prices'!R214*(1-INDEX(Tax_share,MATCH('Total Fuel Prices'!$A$207,tax_fuel_labels,0),MATCH(R$1,'Tax_Share of Price'!$B$1:$AI$1,0)))</f>
        <v>0</v>
      </c>
      <c r="S7" s="35">
        <f>'Total Fuel Prices'!S214*(1-INDEX(Tax_share,MATCH('Total Fuel Prices'!$A$207,tax_fuel_labels,0),MATCH(S$1,'Tax_Share of Price'!$B$1:$AI$1,0)))</f>
        <v>0</v>
      </c>
      <c r="T7" s="35">
        <f>'Total Fuel Prices'!T214*(1-INDEX(Tax_share,MATCH('Total Fuel Prices'!$A$207,tax_fuel_labels,0),MATCH(T$1,'Tax_Share of Price'!$B$1:$AI$1,0)))</f>
        <v>0</v>
      </c>
      <c r="U7" s="35">
        <f>'Total Fuel Prices'!U214*(1-INDEX(Tax_share,MATCH('Total Fuel Prices'!$A$207,tax_fuel_labels,0),MATCH(U$1,'Tax_Share of Price'!$B$1:$AI$1,0)))</f>
        <v>0</v>
      </c>
      <c r="V7" s="35">
        <f>'Total Fuel Prices'!V214*(1-INDEX(Tax_share,MATCH('Total Fuel Prices'!$A$207,tax_fuel_labels,0),MATCH(V$1,'Tax_Share of Price'!$B$1:$AI$1,0)))</f>
        <v>0</v>
      </c>
      <c r="W7" s="35">
        <f>'Total Fuel Prices'!W214*(1-INDEX(Tax_share,MATCH('Total Fuel Prices'!$A$207,tax_fuel_labels,0),MATCH(W$1,'Tax_Share of Price'!$B$1:$AI$1,0)))</f>
        <v>0</v>
      </c>
      <c r="X7" s="35">
        <f>'Total Fuel Prices'!X214*(1-INDEX(Tax_share,MATCH('Total Fuel Prices'!$A$207,tax_fuel_labels,0),MATCH(X$1,'Tax_Share of Price'!$B$1:$AI$1,0)))</f>
        <v>0</v>
      </c>
      <c r="Y7" s="35">
        <f>'Total Fuel Prices'!Y214*(1-INDEX(Tax_share,MATCH('Total Fuel Prices'!$A$207,tax_fuel_labels,0),MATCH(Y$1,'Tax_Share of Price'!$B$1:$AI$1,0)))</f>
        <v>0</v>
      </c>
      <c r="Z7" s="35">
        <f>'Total Fuel Prices'!Z214*(1-INDEX(Tax_share,MATCH('Total Fuel Prices'!$A$207,tax_fuel_labels,0),MATCH(Z$1,'Tax_Share of Price'!$B$1:$AI$1,0)))</f>
        <v>0</v>
      </c>
      <c r="AA7" s="35">
        <f>'Total Fuel Prices'!AA214*(1-INDEX(Tax_share,MATCH('Total Fuel Prices'!$A$207,tax_fuel_labels,0),MATCH(AA$1,'Tax_Share of Price'!$B$1:$AI$1,0)))</f>
        <v>0</v>
      </c>
      <c r="AB7" s="35">
        <f>'Total Fuel Prices'!AB214*(1-INDEX(Tax_share,MATCH('Total Fuel Prices'!$A$207,tax_fuel_labels,0),MATCH(AB$1,'Tax_Share of Price'!$B$1:$AI$1,0)))</f>
        <v>0</v>
      </c>
      <c r="AC7" s="35">
        <f>'Total Fuel Prices'!AC214*(1-INDEX(Tax_share,MATCH('Total Fuel Prices'!$A$207,tax_fuel_labels,0),MATCH(AC$1,'Tax_Share of Price'!$B$1:$AI$1,0)))</f>
        <v>0</v>
      </c>
      <c r="AD7" s="35">
        <f>'Total Fuel Prices'!AD214*(1-INDEX(Tax_share,MATCH('Total Fuel Prices'!$A$207,tax_fuel_labels,0),MATCH(AD$1,'Tax_Share of Price'!$B$1:$AI$1,0)))</f>
        <v>0</v>
      </c>
      <c r="AE7" s="35">
        <f>'Total Fuel Prices'!AE214*(1-INDEX(Tax_share,MATCH('Total Fuel Prices'!$A$207,tax_fuel_labels,0),MATCH(AE$1,'Tax_Share of Price'!$B$1:$AI$1,0)))</f>
        <v>0</v>
      </c>
      <c r="AF7" s="35">
        <f>'Total Fuel Prices'!AF214*(1-INDEX(Tax_share,MATCH('Total Fuel Prices'!$A$207,tax_fuel_labels,0),MATCH(AF$1,'Tax_Share of Price'!$B$1:$AI$1,0)))</f>
        <v>0</v>
      </c>
      <c r="AG7" s="35">
        <f>'Total Fuel Prices'!AG214*(1-INDEX(Tax_share,MATCH('Total Fuel Prices'!$A$207,tax_fuel_labels,0),MATCH(AG$1,'Tax_Share of Price'!$B$1:$AI$1,0)))</f>
        <v>0</v>
      </c>
      <c r="AH7" s="35">
        <f>'Total Fuel Prices'!AH214*(1-INDEX(Tax_share,MATCH('Total Fuel Prices'!$A$207,tax_fuel_labels,0),MATCH(AH$1,'Tax_Share of Price'!$B$1:$AI$1,0)))</f>
        <v>0</v>
      </c>
      <c r="AI7" s="35">
        <f>'Total Fuel Prices'!AI214*(1-INDEX(Tax_share,MATCH('Total Fuel Prices'!$A$207,tax_fuel_labels,0),MATCH(AI$1,'Tax_Share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Prices'!B215*(1-INDEX(Tax_share,MATCH('Total Fuel Prices'!$A$207,tax_fuel_labels,0),MATCH(B$1,'Tax_Share of Price'!$B$1:$AI$1,0)))</f>
        <v>0</v>
      </c>
      <c r="C8" s="35">
        <f>'Total Fuel Prices'!C215*(1-INDEX(Tax_share,MATCH('Total Fuel Prices'!$A$207,tax_fuel_labels,0),MATCH(C$1,'Tax_Share of Price'!$B$1:$AI$1,0)))</f>
        <v>0</v>
      </c>
      <c r="D8" s="35">
        <f>'Total Fuel Prices'!D215*(1-INDEX(Tax_share,MATCH('Total Fuel Prices'!$A$207,tax_fuel_labels,0),MATCH(D$1,'Tax_Share of Price'!$B$1:$AI$1,0)))</f>
        <v>0</v>
      </c>
      <c r="E8" s="35">
        <f>'Total Fuel Prices'!E215*(1-INDEX(Tax_share,MATCH('Total Fuel Prices'!$A$207,tax_fuel_labels,0),MATCH(E$1,'Tax_Share of Price'!$B$1:$AI$1,0)))</f>
        <v>0</v>
      </c>
      <c r="F8" s="35">
        <f>'Total Fuel Prices'!F215*(1-INDEX(Tax_share,MATCH('Total Fuel Prices'!$A$207,tax_fuel_labels,0),MATCH(F$1,'Tax_Share of Price'!$B$1:$AI$1,0)))</f>
        <v>0</v>
      </c>
      <c r="G8" s="35">
        <f>'Total Fuel Prices'!G215*(1-INDEX(Tax_share,MATCH('Total Fuel Prices'!$A$207,tax_fuel_labels,0),MATCH(G$1,'Tax_Share of Price'!$B$1:$AI$1,0)))</f>
        <v>0</v>
      </c>
      <c r="H8" s="35">
        <f>'Total Fuel Prices'!H215*(1-INDEX(Tax_share,MATCH('Total Fuel Prices'!$A$207,tax_fuel_labels,0),MATCH(H$1,'Tax_Share of Price'!$B$1:$AI$1,0)))</f>
        <v>0</v>
      </c>
      <c r="I8" s="35">
        <f>'Total Fuel Prices'!I215*(1-INDEX(Tax_share,MATCH('Total Fuel Prices'!$A$207,tax_fuel_labels,0),MATCH(I$1,'Tax_Share of Price'!$B$1:$AI$1,0)))</f>
        <v>0</v>
      </c>
      <c r="J8" s="35">
        <f>'Total Fuel Prices'!J215*(1-INDEX(Tax_share,MATCH('Total Fuel Prices'!$A$207,tax_fuel_labels,0),MATCH(J$1,'Tax_Share of Price'!$B$1:$AI$1,0)))</f>
        <v>0</v>
      </c>
      <c r="K8" s="35">
        <f>'Total Fuel Prices'!K215*(1-INDEX(Tax_share,MATCH('Total Fuel Prices'!$A$207,tax_fuel_labels,0),MATCH(K$1,'Tax_Share of Price'!$B$1:$AI$1,0)))</f>
        <v>0</v>
      </c>
      <c r="L8" s="35">
        <f>'Total Fuel Prices'!L215*(1-INDEX(Tax_share,MATCH('Total Fuel Prices'!$A$207,tax_fuel_labels,0),MATCH(L$1,'Tax_Share of Price'!$B$1:$AI$1,0)))</f>
        <v>0</v>
      </c>
      <c r="M8" s="35">
        <f>'Total Fuel Prices'!M215*(1-INDEX(Tax_share,MATCH('Total Fuel Prices'!$A$207,tax_fuel_labels,0),MATCH(M$1,'Tax_Share of Price'!$B$1:$AI$1,0)))</f>
        <v>0</v>
      </c>
      <c r="N8" s="35">
        <f>'Total Fuel Prices'!N215*(1-INDEX(Tax_share,MATCH('Total Fuel Prices'!$A$207,tax_fuel_labels,0),MATCH(N$1,'Tax_Share of Price'!$B$1:$AI$1,0)))</f>
        <v>0</v>
      </c>
      <c r="O8" s="35">
        <f>'Total Fuel Prices'!O215*(1-INDEX(Tax_share,MATCH('Total Fuel Prices'!$A$207,tax_fuel_labels,0),MATCH(O$1,'Tax_Share of Price'!$B$1:$AI$1,0)))</f>
        <v>0</v>
      </c>
      <c r="P8" s="35">
        <f>'Total Fuel Prices'!P215*(1-INDEX(Tax_share,MATCH('Total Fuel Prices'!$A$207,tax_fuel_labels,0),MATCH(P$1,'Tax_Share of Price'!$B$1:$AI$1,0)))</f>
        <v>0</v>
      </c>
      <c r="Q8" s="35">
        <f>'Total Fuel Prices'!Q215*(1-INDEX(Tax_share,MATCH('Total Fuel Prices'!$A$207,tax_fuel_labels,0),MATCH(Q$1,'Tax_Share of Price'!$B$1:$AI$1,0)))</f>
        <v>0</v>
      </c>
      <c r="R8" s="35">
        <f>'Total Fuel Prices'!R215*(1-INDEX(Tax_share,MATCH('Total Fuel Prices'!$A$207,tax_fuel_labels,0),MATCH(R$1,'Tax_Share of Price'!$B$1:$AI$1,0)))</f>
        <v>0</v>
      </c>
      <c r="S8" s="35">
        <f>'Total Fuel Prices'!S215*(1-INDEX(Tax_share,MATCH('Total Fuel Prices'!$A$207,tax_fuel_labels,0),MATCH(S$1,'Tax_Share of Price'!$B$1:$AI$1,0)))</f>
        <v>0</v>
      </c>
      <c r="T8" s="35">
        <f>'Total Fuel Prices'!T215*(1-INDEX(Tax_share,MATCH('Total Fuel Prices'!$A$207,tax_fuel_labels,0),MATCH(T$1,'Tax_Share of Price'!$B$1:$AI$1,0)))</f>
        <v>0</v>
      </c>
      <c r="U8" s="35">
        <f>'Total Fuel Prices'!U215*(1-INDEX(Tax_share,MATCH('Total Fuel Prices'!$A$207,tax_fuel_labels,0),MATCH(U$1,'Tax_Share of Price'!$B$1:$AI$1,0)))</f>
        <v>0</v>
      </c>
      <c r="V8" s="35">
        <f>'Total Fuel Prices'!V215*(1-INDEX(Tax_share,MATCH('Total Fuel Prices'!$A$207,tax_fuel_labels,0),MATCH(V$1,'Tax_Share of Price'!$B$1:$AI$1,0)))</f>
        <v>0</v>
      </c>
      <c r="W8" s="35">
        <f>'Total Fuel Prices'!W215*(1-INDEX(Tax_share,MATCH('Total Fuel Prices'!$A$207,tax_fuel_labels,0),MATCH(W$1,'Tax_Share of Price'!$B$1:$AI$1,0)))</f>
        <v>0</v>
      </c>
      <c r="X8" s="35">
        <f>'Total Fuel Prices'!X215*(1-INDEX(Tax_share,MATCH('Total Fuel Prices'!$A$207,tax_fuel_labels,0),MATCH(X$1,'Tax_Share of Price'!$B$1:$AI$1,0)))</f>
        <v>0</v>
      </c>
      <c r="Y8" s="35">
        <f>'Total Fuel Prices'!Y215*(1-INDEX(Tax_share,MATCH('Total Fuel Prices'!$A$207,tax_fuel_labels,0),MATCH(Y$1,'Tax_Share of Price'!$B$1:$AI$1,0)))</f>
        <v>0</v>
      </c>
      <c r="Z8" s="35">
        <f>'Total Fuel Prices'!Z215*(1-INDEX(Tax_share,MATCH('Total Fuel Prices'!$A$207,tax_fuel_labels,0),MATCH(Z$1,'Tax_Share of Price'!$B$1:$AI$1,0)))</f>
        <v>0</v>
      </c>
      <c r="AA8" s="35">
        <f>'Total Fuel Prices'!AA215*(1-INDEX(Tax_share,MATCH('Total Fuel Prices'!$A$207,tax_fuel_labels,0),MATCH(AA$1,'Tax_Share of Price'!$B$1:$AI$1,0)))</f>
        <v>0</v>
      </c>
      <c r="AB8" s="35">
        <f>'Total Fuel Prices'!AB215*(1-INDEX(Tax_share,MATCH('Total Fuel Prices'!$A$207,tax_fuel_labels,0),MATCH(AB$1,'Tax_Share of Price'!$B$1:$AI$1,0)))</f>
        <v>0</v>
      </c>
      <c r="AC8" s="35">
        <f>'Total Fuel Prices'!AC215*(1-INDEX(Tax_share,MATCH('Total Fuel Prices'!$A$207,tax_fuel_labels,0),MATCH(AC$1,'Tax_Share of Price'!$B$1:$AI$1,0)))</f>
        <v>0</v>
      </c>
      <c r="AD8" s="35">
        <f>'Total Fuel Prices'!AD215*(1-INDEX(Tax_share,MATCH('Total Fuel Prices'!$A$207,tax_fuel_labels,0),MATCH(AD$1,'Tax_Share of Price'!$B$1:$AI$1,0)))</f>
        <v>0</v>
      </c>
      <c r="AE8" s="35">
        <f>'Total Fuel Prices'!AE215*(1-INDEX(Tax_share,MATCH('Total Fuel Prices'!$A$207,tax_fuel_labels,0),MATCH(AE$1,'Tax_Share of Price'!$B$1:$AI$1,0)))</f>
        <v>0</v>
      </c>
      <c r="AF8" s="35">
        <f>'Total Fuel Prices'!AF215*(1-INDEX(Tax_share,MATCH('Total Fuel Prices'!$A$207,tax_fuel_labels,0),MATCH(AF$1,'Tax_Share of Price'!$B$1:$AI$1,0)))</f>
        <v>0</v>
      </c>
      <c r="AG8" s="35">
        <f>'Total Fuel Prices'!AG215*(1-INDEX(Tax_share,MATCH('Total Fuel Prices'!$A$207,tax_fuel_labels,0),MATCH(AG$1,'Tax_Share of Price'!$B$1:$AI$1,0)))</f>
        <v>0</v>
      </c>
      <c r="AH8" s="35">
        <f>'Total Fuel Prices'!AH215*(1-INDEX(Tax_share,MATCH('Total Fuel Prices'!$A$207,tax_fuel_labels,0),MATCH(AH$1,'Tax_Share of Price'!$B$1:$AI$1,0)))</f>
        <v>0</v>
      </c>
      <c r="AI8" s="35">
        <f>'Total Fuel Prices'!AI215*(1-INDEX(Tax_share,MATCH('Total Fuel Prices'!$A$207,tax_fuel_labels,0),MATCH(AI$1,'Tax_Share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Prices'!B216*(1-INDEX(Tax_share,MATCH('Total Fuel Prices'!$A$207,tax_fuel_labels,0),MATCH(B$1,'Tax_Share of Price'!$B$1:$AI$1,0)))</f>
        <v>0</v>
      </c>
      <c r="C9" s="35">
        <f>'Total Fuel Prices'!C216*(1-INDEX(Tax_share,MATCH('Total Fuel Prices'!$A$207,tax_fuel_labels,0),MATCH(C$1,'Tax_Share of Price'!$B$1:$AI$1,0)))</f>
        <v>0</v>
      </c>
      <c r="D9" s="35">
        <f>'Total Fuel Prices'!D216*(1-INDEX(Tax_share,MATCH('Total Fuel Prices'!$A$207,tax_fuel_labels,0),MATCH(D$1,'Tax_Share of Price'!$B$1:$AI$1,0)))</f>
        <v>0</v>
      </c>
      <c r="E9" s="35">
        <f>'Total Fuel Prices'!E216*(1-INDEX(Tax_share,MATCH('Total Fuel Prices'!$A$207,tax_fuel_labels,0),MATCH(E$1,'Tax_Share of Price'!$B$1:$AI$1,0)))</f>
        <v>0</v>
      </c>
      <c r="F9" s="35">
        <f>'Total Fuel Prices'!F216*(1-INDEX(Tax_share,MATCH('Total Fuel Prices'!$A$207,tax_fuel_labels,0),MATCH(F$1,'Tax_Share of Price'!$B$1:$AI$1,0)))</f>
        <v>0</v>
      </c>
      <c r="G9" s="35">
        <f>'Total Fuel Prices'!G216*(1-INDEX(Tax_share,MATCH('Total Fuel Prices'!$A$207,tax_fuel_labels,0),MATCH(G$1,'Tax_Share of Price'!$B$1:$AI$1,0)))</f>
        <v>0</v>
      </c>
      <c r="H9" s="35">
        <f>'Total Fuel Prices'!H216*(1-INDEX(Tax_share,MATCH('Total Fuel Prices'!$A$207,tax_fuel_labels,0),MATCH(H$1,'Tax_Share of Price'!$B$1:$AI$1,0)))</f>
        <v>0</v>
      </c>
      <c r="I9" s="35">
        <f>'Total Fuel Prices'!I216*(1-INDEX(Tax_share,MATCH('Total Fuel Prices'!$A$207,tax_fuel_labels,0),MATCH(I$1,'Tax_Share of Price'!$B$1:$AI$1,0)))</f>
        <v>0</v>
      </c>
      <c r="J9" s="35">
        <f>'Total Fuel Prices'!J216*(1-INDEX(Tax_share,MATCH('Total Fuel Prices'!$A$207,tax_fuel_labels,0),MATCH(J$1,'Tax_Share of Price'!$B$1:$AI$1,0)))</f>
        <v>0</v>
      </c>
      <c r="K9" s="35">
        <f>'Total Fuel Prices'!K216*(1-INDEX(Tax_share,MATCH('Total Fuel Prices'!$A$207,tax_fuel_labels,0),MATCH(K$1,'Tax_Share of Price'!$B$1:$AI$1,0)))</f>
        <v>0</v>
      </c>
      <c r="L9" s="35">
        <f>'Total Fuel Prices'!L216*(1-INDEX(Tax_share,MATCH('Total Fuel Prices'!$A$207,tax_fuel_labels,0),MATCH(L$1,'Tax_Share of Price'!$B$1:$AI$1,0)))</f>
        <v>0</v>
      </c>
      <c r="M9" s="35">
        <f>'Total Fuel Prices'!M216*(1-INDEX(Tax_share,MATCH('Total Fuel Prices'!$A$207,tax_fuel_labels,0),MATCH(M$1,'Tax_Share of Price'!$B$1:$AI$1,0)))</f>
        <v>0</v>
      </c>
      <c r="N9" s="35">
        <f>'Total Fuel Prices'!N216*(1-INDEX(Tax_share,MATCH('Total Fuel Prices'!$A$207,tax_fuel_labels,0),MATCH(N$1,'Tax_Share of Price'!$B$1:$AI$1,0)))</f>
        <v>0</v>
      </c>
      <c r="O9" s="35">
        <f>'Total Fuel Prices'!O216*(1-INDEX(Tax_share,MATCH('Total Fuel Prices'!$A$207,tax_fuel_labels,0),MATCH(O$1,'Tax_Share of Price'!$B$1:$AI$1,0)))</f>
        <v>0</v>
      </c>
      <c r="P9" s="35">
        <f>'Total Fuel Prices'!P216*(1-INDEX(Tax_share,MATCH('Total Fuel Prices'!$A$207,tax_fuel_labels,0),MATCH(P$1,'Tax_Share of Price'!$B$1:$AI$1,0)))</f>
        <v>0</v>
      </c>
      <c r="Q9" s="35">
        <f>'Total Fuel Prices'!Q216*(1-INDEX(Tax_share,MATCH('Total Fuel Prices'!$A$207,tax_fuel_labels,0),MATCH(Q$1,'Tax_Share of Price'!$B$1:$AI$1,0)))</f>
        <v>0</v>
      </c>
      <c r="R9" s="35">
        <f>'Total Fuel Prices'!R216*(1-INDEX(Tax_share,MATCH('Total Fuel Prices'!$A$207,tax_fuel_labels,0),MATCH(R$1,'Tax_Share of Price'!$B$1:$AI$1,0)))</f>
        <v>0</v>
      </c>
      <c r="S9" s="35">
        <f>'Total Fuel Prices'!S216*(1-INDEX(Tax_share,MATCH('Total Fuel Prices'!$A$207,tax_fuel_labels,0),MATCH(S$1,'Tax_Share of Price'!$B$1:$AI$1,0)))</f>
        <v>0</v>
      </c>
      <c r="T9" s="35">
        <f>'Total Fuel Prices'!T216*(1-INDEX(Tax_share,MATCH('Total Fuel Prices'!$A$207,tax_fuel_labels,0),MATCH(T$1,'Tax_Share of Price'!$B$1:$AI$1,0)))</f>
        <v>0</v>
      </c>
      <c r="U9" s="35">
        <f>'Total Fuel Prices'!U216*(1-INDEX(Tax_share,MATCH('Total Fuel Prices'!$A$207,tax_fuel_labels,0),MATCH(U$1,'Tax_Share of Price'!$B$1:$AI$1,0)))</f>
        <v>0</v>
      </c>
      <c r="V9" s="35">
        <f>'Total Fuel Prices'!V216*(1-INDEX(Tax_share,MATCH('Total Fuel Prices'!$A$207,tax_fuel_labels,0),MATCH(V$1,'Tax_Share of Price'!$B$1:$AI$1,0)))</f>
        <v>0</v>
      </c>
      <c r="W9" s="35">
        <f>'Total Fuel Prices'!W216*(1-INDEX(Tax_share,MATCH('Total Fuel Prices'!$A$207,tax_fuel_labels,0),MATCH(W$1,'Tax_Share of Price'!$B$1:$AI$1,0)))</f>
        <v>0</v>
      </c>
      <c r="X9" s="35">
        <f>'Total Fuel Prices'!X216*(1-INDEX(Tax_share,MATCH('Total Fuel Prices'!$A$207,tax_fuel_labels,0),MATCH(X$1,'Tax_Share of Price'!$B$1:$AI$1,0)))</f>
        <v>0</v>
      </c>
      <c r="Y9" s="35">
        <f>'Total Fuel Prices'!Y216*(1-INDEX(Tax_share,MATCH('Total Fuel Prices'!$A$207,tax_fuel_labels,0),MATCH(Y$1,'Tax_Share of Price'!$B$1:$AI$1,0)))</f>
        <v>0</v>
      </c>
      <c r="Z9" s="35">
        <f>'Total Fuel Prices'!Z216*(1-INDEX(Tax_share,MATCH('Total Fuel Prices'!$A$207,tax_fuel_labels,0),MATCH(Z$1,'Tax_Share of Price'!$B$1:$AI$1,0)))</f>
        <v>0</v>
      </c>
      <c r="AA9" s="35">
        <f>'Total Fuel Prices'!AA216*(1-INDEX(Tax_share,MATCH('Total Fuel Prices'!$A$207,tax_fuel_labels,0),MATCH(AA$1,'Tax_Share of Price'!$B$1:$AI$1,0)))</f>
        <v>0</v>
      </c>
      <c r="AB9" s="35">
        <f>'Total Fuel Prices'!AB216*(1-INDEX(Tax_share,MATCH('Total Fuel Prices'!$A$207,tax_fuel_labels,0),MATCH(AB$1,'Tax_Share of Price'!$B$1:$AI$1,0)))</f>
        <v>0</v>
      </c>
      <c r="AC9" s="35">
        <f>'Total Fuel Prices'!AC216*(1-INDEX(Tax_share,MATCH('Total Fuel Prices'!$A$207,tax_fuel_labels,0),MATCH(AC$1,'Tax_Share of Price'!$B$1:$AI$1,0)))</f>
        <v>0</v>
      </c>
      <c r="AD9" s="35">
        <f>'Total Fuel Prices'!AD216*(1-INDEX(Tax_share,MATCH('Total Fuel Prices'!$A$207,tax_fuel_labels,0),MATCH(AD$1,'Tax_Share of Price'!$B$1:$AI$1,0)))</f>
        <v>0</v>
      </c>
      <c r="AE9" s="35">
        <f>'Total Fuel Prices'!AE216*(1-INDEX(Tax_share,MATCH('Total Fuel Prices'!$A$207,tax_fuel_labels,0),MATCH(AE$1,'Tax_Share of Price'!$B$1:$AI$1,0)))</f>
        <v>0</v>
      </c>
      <c r="AF9" s="35">
        <f>'Total Fuel Prices'!AF216*(1-INDEX(Tax_share,MATCH('Total Fuel Prices'!$A$207,tax_fuel_labels,0),MATCH(AF$1,'Tax_Share of Price'!$B$1:$AI$1,0)))</f>
        <v>0</v>
      </c>
      <c r="AG9" s="35">
        <f>'Total Fuel Prices'!AG216*(1-INDEX(Tax_share,MATCH('Total Fuel Prices'!$A$207,tax_fuel_labels,0),MATCH(AG$1,'Tax_Share of Price'!$B$1:$AI$1,0)))</f>
        <v>0</v>
      </c>
      <c r="AH9" s="35">
        <f>'Total Fuel Prices'!AH216*(1-INDEX(Tax_share,MATCH('Total Fuel Prices'!$A$207,tax_fuel_labels,0),MATCH(AH$1,'Tax_Share of Price'!$B$1:$AI$1,0)))</f>
        <v>0</v>
      </c>
      <c r="AI9" s="35">
        <f>'Total Fuel Prices'!AI216*(1-INDEX(Tax_share,MATCH('Total Fuel Prices'!$A$207,tax_fuel_labels,0),MATCH(AI$1,'Tax_Share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1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1328125" style="11" customWidth="1"/>
    <col min="4" max="10" width="10" style="10" customWidth="1"/>
    <col min="11" max="35" width="10" style="11" customWidth="1"/>
    <col min="36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45">
      <c r="A2" s="12" t="s">
        <v>270</v>
      </c>
      <c r="B2" s="35">
        <f>'Total Fuel Prices'!B5*(INDEX('Tax_Share of Price'!$B$2:$AI$22,MATCH('Total Fuel Prices'!$A$3,'Tax_Share of Price'!$A$2:$A$22,0),MATCH('BFPaT-pretax-electricity'!B$1,'Tax_Share of Price'!$B$1:$AI$1,0)))</f>
        <v>1.0636313245411939E-6</v>
      </c>
      <c r="C2" s="35">
        <f>'Total Fuel Prices'!C5*(INDEX('Tax_Share of Price'!$B$2:$AI$22,MATCH('Total Fuel Prices'!$A$3,'Tax_Share of Price'!$A$2:$A$22,0),MATCH('BFPaT-pretax-electricity'!C$1,'Tax_Share of Price'!$B$1:$AI$1,0)))</f>
        <v>1.0636313245411939E-6</v>
      </c>
      <c r="D2" s="35">
        <f>'Total Fuel Prices'!D5*(INDEX('Tax_Share of Price'!$B$2:$AI$22,MATCH('Total Fuel Prices'!$A$3,'Tax_Share of Price'!$A$2:$A$22,0),MATCH('BFPaT-pretax-electricity'!D$1,'Tax_Share of Price'!$B$1:$AI$1,0)))</f>
        <v>1.0636313245411939E-6</v>
      </c>
      <c r="E2" s="35">
        <f>'Total Fuel Prices'!E5*(INDEX('Tax_Share of Price'!$B$2:$AI$22,MATCH('Total Fuel Prices'!$A$3,'Tax_Share of Price'!$A$2:$A$22,0),MATCH('BFPaT-pretax-electricity'!E$1,'Tax_Share of Price'!$B$1:$AI$1,0)))</f>
        <v>1.0847440064719362E-6</v>
      </c>
      <c r="F2" s="35">
        <f>'Total Fuel Prices'!F5*(INDEX('Tax_Share of Price'!$B$2:$AI$22,MATCH('Total Fuel Prices'!$A$3,'Tax_Share of Price'!$A$2:$A$22,0),MATCH('BFPaT-pretax-electricity'!F$1,'Tax_Share of Price'!$B$1:$AI$1,0)))</f>
        <v>1.086663341192913E-6</v>
      </c>
      <c r="G2" s="35">
        <f>'Total Fuel Prices'!G5*(INDEX('Tax_Share of Price'!$B$2:$AI$22,MATCH('Total Fuel Prices'!$A$3,'Tax_Share of Price'!$A$2:$A$22,0),MATCH('BFPaT-pretax-electricity'!G$1,'Tax_Share of Price'!$B$1:$AI$1,0)))</f>
        <v>1.0991390168792609E-6</v>
      </c>
      <c r="H2" s="35">
        <f>'Total Fuel Prices'!H5*(INDEX('Tax_Share of Price'!$B$2:$AI$22,MATCH('Total Fuel Prices'!$A$3,'Tax_Share of Price'!$A$2:$A$22,0),MATCH('BFPaT-pretax-electricity'!H$1,'Tax_Share of Price'!$B$1:$AI$1,0)))</f>
        <v>1.1164130293680502E-6</v>
      </c>
      <c r="I2" s="35">
        <f>'Total Fuel Prices'!I5*(INDEX('Tax_Share of Price'!$B$2:$AI$22,MATCH('Total Fuel Prices'!$A$3,'Tax_Share of Price'!$A$2:$A$22,0),MATCH('BFPaT-pretax-electricity'!I$1,'Tax_Share of Price'!$B$1:$AI$1,0)))</f>
        <v>1.1320875962560257E-6</v>
      </c>
      <c r="J2" s="35">
        <f>'Total Fuel Prices'!J5*(INDEX('Tax_Share of Price'!$B$2:$AI$22,MATCH('Total Fuel Prices'!$A$3,'Tax_Share of Price'!$A$2:$A$22,0),MATCH('BFPaT-pretax-electricity'!J$1,'Tax_Share of Price'!$B$1:$AI$1,0)))</f>
        <v>1.1560792802682329E-6</v>
      </c>
      <c r="K2" s="35">
        <f>'Total Fuel Prices'!K5*(INDEX('Tax_Share of Price'!$B$2:$AI$22,MATCH('Total Fuel Prices'!$A$3,'Tax_Share of Price'!$A$2:$A$22,0),MATCH('BFPaT-pretax-electricity'!K$1,'Tax_Share of Price'!$B$1:$AI$1,0)))</f>
        <v>1.1759124057183244E-6</v>
      </c>
      <c r="L2" s="35">
        <f>'Total Fuel Prices'!L5*(INDEX('Tax_Share of Price'!$B$2:$AI$22,MATCH('Total Fuel Prices'!$A$3,'Tax_Share of Price'!$A$2:$A$22,0),MATCH('BFPaT-pretax-electricity'!L$1,'Tax_Share of Price'!$B$1:$AI$1,0)))</f>
        <v>1.184549411962719E-6</v>
      </c>
      <c r="M2" s="35">
        <f>'Total Fuel Prices'!M5*(INDEX('Tax_Share of Price'!$B$2:$AI$22,MATCH('Total Fuel Prices'!$A$3,'Tax_Share of Price'!$A$2:$A$22,0),MATCH('BFPaT-pretax-electricity'!M$1,'Tax_Share of Price'!$B$1:$AI$1,0)))</f>
        <v>1.1829499663619051E-6</v>
      </c>
      <c r="N2" s="35">
        <f>'Total Fuel Prices'!N5*(INDEX('Tax_Share of Price'!$B$2:$AI$22,MATCH('Total Fuel Prices'!$A$3,'Tax_Share of Price'!$A$2:$A$22,0),MATCH('BFPaT-pretax-electricity'!N$1,'Tax_Share of Price'!$B$1:$AI$1,0)))</f>
        <v>1.1787914077997894E-6</v>
      </c>
      <c r="O2" s="35">
        <f>'Total Fuel Prices'!O5*(INDEX('Tax_Share of Price'!$B$2:$AI$22,MATCH('Total Fuel Prices'!$A$3,'Tax_Share of Price'!$A$2:$A$22,0),MATCH('BFPaT-pretax-electricity'!O$1,'Tax_Share of Price'!$B$1:$AI$1,0)))</f>
        <v>1.1739930709973478E-6</v>
      </c>
      <c r="P2" s="35">
        <f>'Total Fuel Prices'!P5*(INDEX('Tax_Share of Price'!$B$2:$AI$22,MATCH('Total Fuel Prices'!$A$3,'Tax_Share of Price'!$A$2:$A$22,0),MATCH('BFPaT-pretax-electricity'!P$1,'Tax_Share of Price'!$B$1:$AI$1,0)))</f>
        <v>1.1723936253965341E-6</v>
      </c>
      <c r="Q2" s="35">
        <f>'Total Fuel Prices'!Q5*(INDEX('Tax_Share of Price'!$B$2:$AI$22,MATCH('Total Fuel Prices'!$A$3,'Tax_Share of Price'!$A$2:$A$22,0),MATCH('BFPaT-pretax-electricity'!Q$1,'Tax_Share of Price'!$B$1:$AI$1,0)))</f>
        <v>1.1717538471562087E-6</v>
      </c>
      <c r="R2" s="35">
        <f>'Total Fuel Prices'!R5*(INDEX('Tax_Share of Price'!$B$2:$AI$22,MATCH('Total Fuel Prices'!$A$3,'Tax_Share of Price'!$A$2:$A$22,0),MATCH('BFPaT-pretax-electricity'!R$1,'Tax_Share of Price'!$B$1:$AI$1,0)))</f>
        <v>1.1781516295594638E-6</v>
      </c>
      <c r="S2" s="35">
        <f>'Total Fuel Prices'!S5*(INDEX('Tax_Share of Price'!$B$2:$AI$22,MATCH('Total Fuel Prices'!$A$3,'Tax_Share of Price'!$A$2:$A$22,0),MATCH('BFPaT-pretax-electricity'!S$1,'Tax_Share of Price'!$B$1:$AI$1,0)))</f>
        <v>1.1807107425207658E-6</v>
      </c>
      <c r="T2" s="35">
        <f>'Total Fuel Prices'!T5*(INDEX('Tax_Share of Price'!$B$2:$AI$22,MATCH('Total Fuel Prices'!$A$3,'Tax_Share of Price'!$A$2:$A$22,0),MATCH('BFPaT-pretax-electricity'!T$1,'Tax_Share of Price'!$B$1:$AI$1,0)))</f>
        <v>1.1698345124352318E-6</v>
      </c>
      <c r="U2" s="35">
        <f>'Total Fuel Prices'!U5*(INDEX('Tax_Share of Price'!$B$2:$AI$22,MATCH('Total Fuel Prices'!$A$3,'Tax_Share of Price'!$A$2:$A$22,0),MATCH('BFPaT-pretax-electricity'!U$1,'Tax_Share of Price'!$B$1:$AI$1,0)))</f>
        <v>1.1611975061908372E-6</v>
      </c>
      <c r="V2" s="35">
        <f>'Total Fuel Prices'!V5*(INDEX('Tax_Share of Price'!$B$2:$AI$22,MATCH('Total Fuel Prices'!$A$3,'Tax_Share of Price'!$A$2:$A$22,0),MATCH('BFPaT-pretax-electricity'!V$1,'Tax_Share of Price'!$B$1:$AI$1,0)))</f>
        <v>1.1560792802682329E-6</v>
      </c>
      <c r="W2" s="35">
        <f>'Total Fuel Prices'!W5*(INDEX('Tax_Share of Price'!$B$2:$AI$22,MATCH('Total Fuel Prices'!$A$3,'Tax_Share of Price'!$A$2:$A$22,0),MATCH('BFPaT-pretax-electricity'!W$1,'Tax_Share of Price'!$B$1:$AI$1,0)))</f>
        <v>1.1525604999464426E-6</v>
      </c>
      <c r="X2" s="35">
        <f>'Total Fuel Prices'!X5*(INDEX('Tax_Share of Price'!$B$2:$AI$22,MATCH('Total Fuel Prices'!$A$3,'Tax_Share of Price'!$A$2:$A$22,0),MATCH('BFPaT-pretax-electricity'!X$1,'Tax_Share of Price'!$B$1:$AI$1,0)))</f>
        <v>1.1461627175431871E-6</v>
      </c>
      <c r="Y2" s="35">
        <f>'Total Fuel Prices'!Y5*(INDEX('Tax_Share of Price'!$B$2:$AI$22,MATCH('Total Fuel Prices'!$A$3,'Tax_Share of Price'!$A$2:$A$22,0),MATCH('BFPaT-pretax-electricity'!Y$1,'Tax_Share of Price'!$B$1:$AI$1,0)))</f>
        <v>1.1391251568996064E-6</v>
      </c>
      <c r="Z2" s="35">
        <f>'Total Fuel Prices'!Z5*(INDEX('Tax_Share of Price'!$B$2:$AI$22,MATCH('Total Fuel Prices'!$A$3,'Tax_Share of Price'!$A$2:$A$22,0),MATCH('BFPaT-pretax-electricity'!Z$1,'Tax_Share of Price'!$B$1:$AI$1,0)))</f>
        <v>1.133047263616514E-6</v>
      </c>
      <c r="AA2" s="35">
        <f>'Total Fuel Prices'!AA5*(INDEX('Tax_Share of Price'!$B$2:$AI$22,MATCH('Total Fuel Prices'!$A$3,'Tax_Share of Price'!$A$2:$A$22,0),MATCH('BFPaT-pretax-electricity'!AA$1,'Tax_Share of Price'!$B$1:$AI$1,0)))</f>
        <v>1.127609148573747E-6</v>
      </c>
      <c r="AB2" s="35">
        <f>'Total Fuel Prices'!AB5*(INDEX('Tax_Share of Price'!$B$2:$AI$22,MATCH('Total Fuel Prices'!$A$3,'Tax_Share of Price'!$A$2:$A$22,0),MATCH('BFPaT-pretax-electricity'!AB$1,'Tax_Share of Price'!$B$1:$AI$1,0)))</f>
        <v>1.1189721423293522E-6</v>
      </c>
      <c r="AC2" s="35">
        <f>'Total Fuel Prices'!AC5*(INDEX('Tax_Share of Price'!$B$2:$AI$22,MATCH('Total Fuel Prices'!$A$3,'Tax_Share of Price'!$A$2:$A$22,0),MATCH('BFPaT-pretax-electricity'!AC$1,'Tax_Share of Price'!$B$1:$AI$1,0)))</f>
        <v>1.1135340272865854E-6</v>
      </c>
      <c r="AD2" s="35">
        <f>'Total Fuel Prices'!AD5*(INDEX('Tax_Share of Price'!$B$2:$AI$22,MATCH('Total Fuel Prices'!$A$3,'Tax_Share of Price'!$A$2:$A$22,0),MATCH('BFPaT-pretax-electricity'!AD$1,'Tax_Share of Price'!$B$1:$AI$1,0)))</f>
        <v>1.1093754687244695E-6</v>
      </c>
      <c r="AE2" s="35">
        <f>'Total Fuel Prices'!AE5*(INDEX('Tax_Share of Price'!$B$2:$AI$22,MATCH('Total Fuel Prices'!$A$3,'Tax_Share of Price'!$A$2:$A$22,0),MATCH('BFPaT-pretax-electricity'!AE$1,'Tax_Share of Price'!$B$1:$AI$1,0)))</f>
        <v>1.1052169101623533E-6</v>
      </c>
      <c r="AF2" s="35">
        <f>'Total Fuel Prices'!AF5*(INDEX('Tax_Share of Price'!$B$2:$AI$22,MATCH('Total Fuel Prices'!$A$3,'Tax_Share of Price'!$A$2:$A$22,0),MATCH('BFPaT-pretax-electricity'!AF$1,'Tax_Share of Price'!$B$1:$AI$1,0)))</f>
        <v>1.1010583516002376E-6</v>
      </c>
      <c r="AG2" s="35">
        <f>'Total Fuel Prices'!AG5*(INDEX('Tax_Share of Price'!$B$2:$AI$22,MATCH('Total Fuel Prices'!$A$3,'Tax_Share of Price'!$A$2:$A$22,0),MATCH('BFPaT-pretax-electricity'!AG$1,'Tax_Share of Price'!$B$1:$AI$1,0)))</f>
        <v>1.0959401256776331E-6</v>
      </c>
      <c r="AH2" s="35">
        <f>'Total Fuel Prices'!AH5*(INDEX('Tax_Share of Price'!$B$2:$AI$22,MATCH('Total Fuel Prices'!$A$3,'Tax_Share of Price'!$A$2:$A$22,0),MATCH('BFPaT-pretax-electricity'!AH$1,'Tax_Share of Price'!$B$1:$AI$1,0)))</f>
        <v>1.0879428976735638E-6</v>
      </c>
      <c r="AI2" s="35">
        <f>'Total Fuel Prices'!AI5*(INDEX('Tax_Share of Price'!$B$2:$AI$22,MATCH('Total Fuel Prices'!$A$3,'Tax_Share of Price'!$A$2:$A$22,0),MATCH('BFPaT-pretax-electricity'!AI$1,'Tax_Share of Price'!$B$1:$AI$1,0)))</f>
        <v>1.0805854479098204E-6</v>
      </c>
    </row>
    <row r="3" spans="1:37" x14ac:dyDescent="0.45">
      <c r="A3" s="12" t="s">
        <v>271</v>
      </c>
      <c r="B3" s="35">
        <f>'Total Fuel Prices'!B6*(INDEX('Tax_Share of Price'!$B$2:$AI$22,MATCH('Total Fuel Prices'!$A$3,'Tax_Share of Price'!$A$2:$A$22,0),MATCH('BFPaT-pretax-electricity'!B$1,'Tax_Share of Price'!$B$1:$AI$1,0)))</f>
        <v>0</v>
      </c>
      <c r="C3" s="35">
        <f>'Total Fuel Prices'!C6*(INDEX('Tax_Share of Price'!$B$2:$AI$22,MATCH('Total Fuel Prices'!$A$3,'Tax_Share of Price'!$A$2:$A$22,0),MATCH('BFPaT-pretax-electricity'!C$1,'Tax_Share of Price'!$B$1:$AI$1,0)))</f>
        <v>0</v>
      </c>
      <c r="D3" s="35">
        <f>'Total Fuel Prices'!D6*(INDEX('Tax_Share of Price'!$B$2:$AI$22,MATCH('Total Fuel Prices'!$A$3,'Tax_Share of Price'!$A$2:$A$22,0),MATCH('BFPaT-pretax-electricity'!D$1,'Tax_Share of Price'!$B$1:$AI$1,0)))</f>
        <v>0</v>
      </c>
      <c r="E3" s="35">
        <f>'Total Fuel Prices'!E6*(INDEX('Tax_Share of Price'!$B$2:$AI$22,MATCH('Total Fuel Prices'!$A$3,'Tax_Share of Price'!$A$2:$A$22,0),MATCH('BFPaT-pretax-electricity'!E$1,'Tax_Share of Price'!$B$1:$AI$1,0)))</f>
        <v>0</v>
      </c>
      <c r="F3" s="35">
        <f>'Total Fuel Prices'!F6*(INDEX('Tax_Share of Price'!$B$2:$AI$22,MATCH('Total Fuel Prices'!$A$3,'Tax_Share of Price'!$A$2:$A$22,0),MATCH('BFPaT-pretax-electricity'!F$1,'Tax_Share of Price'!$B$1:$AI$1,0)))</f>
        <v>0</v>
      </c>
      <c r="G3" s="35">
        <f>'Total Fuel Prices'!G6*(INDEX('Tax_Share of Price'!$B$2:$AI$22,MATCH('Total Fuel Prices'!$A$3,'Tax_Share of Price'!$A$2:$A$22,0),MATCH('BFPaT-pretax-electricity'!G$1,'Tax_Share of Price'!$B$1:$AI$1,0)))</f>
        <v>0</v>
      </c>
      <c r="H3" s="35">
        <f>'Total Fuel Prices'!H6*(INDEX('Tax_Share of Price'!$B$2:$AI$22,MATCH('Total Fuel Prices'!$A$3,'Tax_Share of Price'!$A$2:$A$22,0),MATCH('BFPaT-pretax-electricity'!H$1,'Tax_Share of Price'!$B$1:$AI$1,0)))</f>
        <v>0</v>
      </c>
      <c r="I3" s="35">
        <f>'Total Fuel Prices'!I6*(INDEX('Tax_Share of Price'!$B$2:$AI$22,MATCH('Total Fuel Prices'!$A$3,'Tax_Share of Price'!$A$2:$A$22,0),MATCH('BFPaT-pretax-electricity'!I$1,'Tax_Share of Price'!$B$1:$AI$1,0)))</f>
        <v>0</v>
      </c>
      <c r="J3" s="35">
        <f>'Total Fuel Prices'!J6*(INDEX('Tax_Share of Price'!$B$2:$AI$22,MATCH('Total Fuel Prices'!$A$3,'Tax_Share of Price'!$A$2:$A$22,0),MATCH('BFPaT-pretax-electricity'!J$1,'Tax_Share of Price'!$B$1:$AI$1,0)))</f>
        <v>0</v>
      </c>
      <c r="K3" s="35">
        <f>'Total Fuel Prices'!K6*(INDEX('Tax_Share of Price'!$B$2:$AI$22,MATCH('Total Fuel Prices'!$A$3,'Tax_Share of Price'!$A$2:$A$22,0),MATCH('BFPaT-pretax-electricity'!K$1,'Tax_Share of Price'!$B$1:$AI$1,0)))</f>
        <v>0</v>
      </c>
      <c r="L3" s="35">
        <f>'Total Fuel Prices'!L6*(INDEX('Tax_Share of Price'!$B$2:$AI$22,MATCH('Total Fuel Prices'!$A$3,'Tax_Share of Price'!$A$2:$A$22,0),MATCH('BFPaT-pretax-electricity'!L$1,'Tax_Share of Price'!$B$1:$AI$1,0)))</f>
        <v>0</v>
      </c>
      <c r="M3" s="35">
        <f>'Total Fuel Prices'!M6*(INDEX('Tax_Share of Price'!$B$2:$AI$22,MATCH('Total Fuel Prices'!$A$3,'Tax_Share of Price'!$A$2:$A$22,0),MATCH('BFPaT-pretax-electricity'!M$1,'Tax_Share of Price'!$B$1:$AI$1,0)))</f>
        <v>0</v>
      </c>
      <c r="N3" s="35">
        <f>'Total Fuel Prices'!N6*(INDEX('Tax_Share of Price'!$B$2:$AI$22,MATCH('Total Fuel Prices'!$A$3,'Tax_Share of Price'!$A$2:$A$22,0),MATCH('BFPaT-pretax-electricity'!N$1,'Tax_Share of Price'!$B$1:$AI$1,0)))</f>
        <v>0</v>
      </c>
      <c r="O3" s="35">
        <f>'Total Fuel Prices'!O6*(INDEX('Tax_Share of Price'!$B$2:$AI$22,MATCH('Total Fuel Prices'!$A$3,'Tax_Share of Price'!$A$2:$A$22,0),MATCH('BFPaT-pretax-electricity'!O$1,'Tax_Share of Price'!$B$1:$AI$1,0)))</f>
        <v>0</v>
      </c>
      <c r="P3" s="35">
        <f>'Total Fuel Prices'!P6*(INDEX('Tax_Share of Price'!$B$2:$AI$22,MATCH('Total Fuel Prices'!$A$3,'Tax_Share of Price'!$A$2:$A$22,0),MATCH('BFPaT-pretax-electricity'!P$1,'Tax_Share of Price'!$B$1:$AI$1,0)))</f>
        <v>0</v>
      </c>
      <c r="Q3" s="35">
        <f>'Total Fuel Prices'!Q6*(INDEX('Tax_Share of Price'!$B$2:$AI$22,MATCH('Total Fuel Prices'!$A$3,'Tax_Share of Price'!$A$2:$A$22,0),MATCH('BFPaT-pretax-electricity'!Q$1,'Tax_Share of Price'!$B$1:$AI$1,0)))</f>
        <v>0</v>
      </c>
      <c r="R3" s="35">
        <f>'Total Fuel Prices'!R6*(INDEX('Tax_Share of Price'!$B$2:$AI$22,MATCH('Total Fuel Prices'!$A$3,'Tax_Share of Price'!$A$2:$A$22,0),MATCH('BFPaT-pretax-electricity'!R$1,'Tax_Share of Price'!$B$1:$AI$1,0)))</f>
        <v>0</v>
      </c>
      <c r="S3" s="35">
        <f>'Total Fuel Prices'!S6*(INDEX('Tax_Share of Price'!$B$2:$AI$22,MATCH('Total Fuel Prices'!$A$3,'Tax_Share of Price'!$A$2:$A$22,0),MATCH('BFPaT-pretax-electricity'!S$1,'Tax_Share of Price'!$B$1:$AI$1,0)))</f>
        <v>0</v>
      </c>
      <c r="T3" s="35">
        <f>'Total Fuel Prices'!T6*(INDEX('Tax_Share of Price'!$B$2:$AI$22,MATCH('Total Fuel Prices'!$A$3,'Tax_Share of Price'!$A$2:$A$22,0),MATCH('BFPaT-pretax-electricity'!T$1,'Tax_Share of Price'!$B$1:$AI$1,0)))</f>
        <v>0</v>
      </c>
      <c r="U3" s="35">
        <f>'Total Fuel Prices'!U6*(INDEX('Tax_Share of Price'!$B$2:$AI$22,MATCH('Total Fuel Prices'!$A$3,'Tax_Share of Price'!$A$2:$A$22,0),MATCH('BFPaT-pretax-electricity'!U$1,'Tax_Share of Price'!$B$1:$AI$1,0)))</f>
        <v>0</v>
      </c>
      <c r="V3" s="35">
        <f>'Total Fuel Prices'!V6*(INDEX('Tax_Share of Price'!$B$2:$AI$22,MATCH('Total Fuel Prices'!$A$3,'Tax_Share of Price'!$A$2:$A$22,0),MATCH('BFPaT-pretax-electricity'!V$1,'Tax_Share of Price'!$B$1:$AI$1,0)))</f>
        <v>0</v>
      </c>
      <c r="W3" s="35">
        <f>'Total Fuel Prices'!W6*(INDEX('Tax_Share of Price'!$B$2:$AI$22,MATCH('Total Fuel Prices'!$A$3,'Tax_Share of Price'!$A$2:$A$22,0),MATCH('BFPaT-pretax-electricity'!W$1,'Tax_Share of Price'!$B$1:$AI$1,0)))</f>
        <v>0</v>
      </c>
      <c r="X3" s="35">
        <f>'Total Fuel Prices'!X6*(INDEX('Tax_Share of Price'!$B$2:$AI$22,MATCH('Total Fuel Prices'!$A$3,'Tax_Share of Price'!$A$2:$A$22,0),MATCH('BFPaT-pretax-electricity'!X$1,'Tax_Share of Price'!$B$1:$AI$1,0)))</f>
        <v>0</v>
      </c>
      <c r="Y3" s="35">
        <f>'Total Fuel Prices'!Y6*(INDEX('Tax_Share of Price'!$B$2:$AI$22,MATCH('Total Fuel Prices'!$A$3,'Tax_Share of Price'!$A$2:$A$22,0),MATCH('BFPaT-pretax-electricity'!Y$1,'Tax_Share of Price'!$B$1:$AI$1,0)))</f>
        <v>0</v>
      </c>
      <c r="Z3" s="35">
        <f>'Total Fuel Prices'!Z6*(INDEX('Tax_Share of Price'!$B$2:$AI$22,MATCH('Total Fuel Prices'!$A$3,'Tax_Share of Price'!$A$2:$A$22,0),MATCH('BFPaT-pretax-electricity'!Z$1,'Tax_Share of Price'!$B$1:$AI$1,0)))</f>
        <v>0</v>
      </c>
      <c r="AA3" s="35">
        <f>'Total Fuel Prices'!AA6*(INDEX('Tax_Share of Price'!$B$2:$AI$22,MATCH('Total Fuel Prices'!$A$3,'Tax_Share of Price'!$A$2:$A$22,0),MATCH('BFPaT-pretax-electricity'!AA$1,'Tax_Share of Price'!$B$1:$AI$1,0)))</f>
        <v>0</v>
      </c>
      <c r="AB3" s="35">
        <f>'Total Fuel Prices'!AB6*(INDEX('Tax_Share of Price'!$B$2:$AI$22,MATCH('Total Fuel Prices'!$A$3,'Tax_Share of Price'!$A$2:$A$22,0),MATCH('BFPaT-pretax-electricity'!AB$1,'Tax_Share of Price'!$B$1:$AI$1,0)))</f>
        <v>0</v>
      </c>
      <c r="AC3" s="35">
        <f>'Total Fuel Prices'!AC6*(INDEX('Tax_Share of Price'!$B$2:$AI$22,MATCH('Total Fuel Prices'!$A$3,'Tax_Share of Price'!$A$2:$A$22,0),MATCH('BFPaT-pretax-electricity'!AC$1,'Tax_Share of Price'!$B$1:$AI$1,0)))</f>
        <v>0</v>
      </c>
      <c r="AD3" s="35">
        <f>'Total Fuel Prices'!AD6*(INDEX('Tax_Share of Price'!$B$2:$AI$22,MATCH('Total Fuel Prices'!$A$3,'Tax_Share of Price'!$A$2:$A$22,0),MATCH('BFPaT-pretax-electricity'!AD$1,'Tax_Share of Price'!$B$1:$AI$1,0)))</f>
        <v>0</v>
      </c>
      <c r="AE3" s="35">
        <f>'Total Fuel Prices'!AE6*(INDEX('Tax_Share of Price'!$B$2:$AI$22,MATCH('Total Fuel Prices'!$A$3,'Tax_Share of Price'!$A$2:$A$22,0),MATCH('BFPaT-pretax-electricity'!AE$1,'Tax_Share of Price'!$B$1:$AI$1,0)))</f>
        <v>0</v>
      </c>
      <c r="AF3" s="35">
        <f>'Total Fuel Prices'!AF6*(INDEX('Tax_Share of Price'!$B$2:$AI$22,MATCH('Total Fuel Prices'!$A$3,'Tax_Share of Price'!$A$2:$A$22,0),MATCH('BFPaT-pretax-electricity'!AF$1,'Tax_Share of Price'!$B$1:$AI$1,0)))</f>
        <v>0</v>
      </c>
      <c r="AG3" s="35">
        <f>'Total Fuel Prices'!AG6*(INDEX('Tax_Share of Price'!$B$2:$AI$22,MATCH('Total Fuel Prices'!$A$3,'Tax_Share of Price'!$A$2:$A$22,0),MATCH('BFPaT-pretax-electricity'!AG$1,'Tax_Share of Price'!$B$1:$AI$1,0)))</f>
        <v>0</v>
      </c>
      <c r="AH3" s="35">
        <f>'Total Fuel Prices'!AH6*(INDEX('Tax_Share of Price'!$B$2:$AI$22,MATCH('Total Fuel Prices'!$A$3,'Tax_Share of Price'!$A$2:$A$22,0),MATCH('BFPaT-pretax-electricity'!AH$1,'Tax_Share of Price'!$B$1:$AI$1,0)))</f>
        <v>0</v>
      </c>
      <c r="AI3" s="35">
        <f>'Total Fuel Prices'!AI6*(INDEX('Tax_Share of Price'!$B$2:$AI$22,MATCH('Total Fuel Prices'!$A$3,'Tax_Share of Price'!$A$2:$A$22,0),MATCH('BFPaT-pretax-electricity'!AI$1,'Tax_Share of Price'!$B$1:$AI$1,0)))</f>
        <v>0</v>
      </c>
    </row>
    <row r="4" spans="1:37" x14ac:dyDescent="0.45">
      <c r="A4" s="12" t="s">
        <v>272</v>
      </c>
      <c r="B4" s="35">
        <f>'Total Fuel Prices'!B7*(INDEX('Tax_Share of Price'!$B$2:$AI$22,MATCH('Total Fuel Prices'!$A$3,'Tax_Share of Price'!$A$2:$A$22,0),MATCH('BFPaT-pretax-electricity'!B$1,'Tax_Share of Price'!$B$1:$AI$1,0)))</f>
        <v>9.0403342656068771E-7</v>
      </c>
      <c r="C4" s="35">
        <f>'Total Fuel Prices'!C7*(INDEX('Tax_Share of Price'!$B$2:$AI$22,MATCH('Total Fuel Prices'!$A$3,'Tax_Share of Price'!$A$2:$A$22,0),MATCH('BFPaT-pretax-electricity'!C$1,'Tax_Share of Price'!$B$1:$AI$1,0)))</f>
        <v>9.0403342656068771E-7</v>
      </c>
      <c r="D4" s="35">
        <f>'Total Fuel Prices'!D7*(INDEX('Tax_Share of Price'!$B$2:$AI$22,MATCH('Total Fuel Prices'!$A$3,'Tax_Share of Price'!$A$2:$A$22,0),MATCH('BFPaT-pretax-electricity'!D$1,'Tax_Share of Price'!$B$1:$AI$1,0)))</f>
        <v>9.1597771625926011E-7</v>
      </c>
      <c r="E4" s="35">
        <f>'Total Fuel Prices'!E7*(INDEX('Tax_Share of Price'!$B$2:$AI$22,MATCH('Total Fuel Prices'!$A$3,'Tax_Share of Price'!$A$2:$A$22,0),MATCH('BFPaT-pretax-electricity'!E$1,'Tax_Share of Price'!$B$1:$AI$1,0)))</f>
        <v>9.0403342656068771E-7</v>
      </c>
      <c r="F4" s="35">
        <f>'Total Fuel Prices'!F7*(INDEX('Tax_Share of Price'!$B$2:$AI$22,MATCH('Total Fuel Prices'!$A$3,'Tax_Share of Price'!$A$2:$A$22,0),MATCH('BFPaT-pretax-electricity'!F$1,'Tax_Share of Price'!$B$1:$AI$1,0)))</f>
        <v>9.0876137456637266E-7</v>
      </c>
      <c r="G4" s="35">
        <f>'Total Fuel Prices'!G7*(INDEX('Tax_Share of Price'!$B$2:$AI$22,MATCH('Total Fuel Prices'!$A$3,'Tax_Share of Price'!$A$2:$A$22,0),MATCH('BFPaT-pretax-electricity'!G$1,'Tax_Share of Price'!$B$1:$AI$1,0)))</f>
        <v>9.1000557140997385E-7</v>
      </c>
      <c r="H4" s="35">
        <f>'Total Fuel Prices'!H7*(INDEX('Tax_Share of Price'!$B$2:$AI$22,MATCH('Total Fuel Prices'!$A$3,'Tax_Share of Price'!$A$2:$A$22,0),MATCH('BFPaT-pretax-electricity'!H$1,'Tax_Share of Price'!$B$1:$AI$1,0)))</f>
        <v>9.1498235878437896E-7</v>
      </c>
      <c r="I4" s="35">
        <f>'Total Fuel Prices'!I7*(INDEX('Tax_Share of Price'!$B$2:$AI$22,MATCH('Total Fuel Prices'!$A$3,'Tax_Share of Price'!$A$2:$A$22,0),MATCH('BFPaT-pretax-electricity'!I$1,'Tax_Share of Price'!$B$1:$AI$1,0)))</f>
        <v>9.2468709416446891E-7</v>
      </c>
      <c r="J4" s="35">
        <f>'Total Fuel Prices'!J7*(INDEX('Tax_Share of Price'!$B$2:$AI$22,MATCH('Total Fuel Prices'!$A$3,'Tax_Share of Price'!$A$2:$A$22,0),MATCH('BFPaT-pretax-electricity'!J$1,'Tax_Share of Price'!$B$1:$AI$1,0)))</f>
        <v>9.3787558070664241E-7</v>
      </c>
      <c r="K4" s="35">
        <f>'Total Fuel Prices'!K7*(INDEX('Tax_Share of Price'!$B$2:$AI$22,MATCH('Total Fuel Prices'!$A$3,'Tax_Share of Price'!$A$2:$A$22,0),MATCH('BFPaT-pretax-electricity'!K$1,'Tax_Share of Price'!$B$1:$AI$1,0)))</f>
        <v>9.4981987040521481E-7</v>
      </c>
      <c r="L4" s="35">
        <f>'Total Fuel Prices'!L7*(INDEX('Tax_Share of Price'!$B$2:$AI$22,MATCH('Total Fuel Prices'!$A$3,'Tax_Share of Price'!$A$2:$A$22,0),MATCH('BFPaT-pretax-electricity'!L$1,'Tax_Share of Price'!$B$1:$AI$1,0)))</f>
        <v>9.5628969399194148E-7</v>
      </c>
      <c r="M4" s="35">
        <f>'Total Fuel Prices'!M7*(INDEX('Tax_Share of Price'!$B$2:$AI$22,MATCH('Total Fuel Prices'!$A$3,'Tax_Share of Price'!$A$2:$A$22,0),MATCH('BFPaT-pretax-electricity'!M$1,'Tax_Share of Price'!$B$1:$AI$1,0)))</f>
        <v>9.5504549714834039E-7</v>
      </c>
      <c r="N4" s="35">
        <f>'Total Fuel Prices'!N7*(INDEX('Tax_Share of Price'!$B$2:$AI$22,MATCH('Total Fuel Prices'!$A$3,'Tax_Share of Price'!$A$2:$A$22,0),MATCH('BFPaT-pretax-electricity'!N$1,'Tax_Share of Price'!$B$1:$AI$1,0)))</f>
        <v>9.5181058535497658E-7</v>
      </c>
      <c r="O4" s="35">
        <f>'Total Fuel Prices'!O7*(INDEX('Tax_Share of Price'!$B$2:$AI$22,MATCH('Total Fuel Prices'!$A$3,'Tax_Share of Price'!$A$2:$A$22,0),MATCH('BFPaT-pretax-electricity'!O$1,'Tax_Share of Price'!$B$1:$AI$1,0)))</f>
        <v>9.5230826409241731E-7</v>
      </c>
      <c r="P4" s="35">
        <f>'Total Fuel Prices'!P7*(INDEX('Tax_Share of Price'!$B$2:$AI$22,MATCH('Total Fuel Prices'!$A$3,'Tax_Share of Price'!$A$2:$A$22,0),MATCH('BFPaT-pretax-electricity'!P$1,'Tax_Share of Price'!$B$1:$AI$1,0)))</f>
        <v>9.5031754914265512E-7</v>
      </c>
      <c r="Q4" s="35">
        <f>'Total Fuel Prices'!Q7*(INDEX('Tax_Share of Price'!$B$2:$AI$22,MATCH('Total Fuel Prices'!$A$3,'Tax_Share of Price'!$A$2:$A$22,0),MATCH('BFPaT-pretax-electricity'!Q$1,'Tax_Share of Price'!$B$1:$AI$1,0)))</f>
        <v>9.4807799482417299E-7</v>
      </c>
      <c r="R4" s="35">
        <f>'Total Fuel Prices'!R7*(INDEX('Tax_Share of Price'!$B$2:$AI$22,MATCH('Total Fuel Prices'!$A$3,'Tax_Share of Price'!$A$2:$A$22,0),MATCH('BFPaT-pretax-electricity'!R$1,'Tax_Share of Price'!$B$1:$AI$1,0)))</f>
        <v>9.5131290661753617E-7</v>
      </c>
      <c r="S4" s="35">
        <f>'Total Fuel Prices'!S7*(INDEX('Tax_Share of Price'!$B$2:$AI$22,MATCH('Total Fuel Prices'!$A$3,'Tax_Share of Price'!$A$2:$A$22,0),MATCH('BFPaT-pretax-electricity'!S$1,'Tax_Share of Price'!$B$1:$AI$1,0)))</f>
        <v>9.5255710346113747E-7</v>
      </c>
      <c r="T4" s="35">
        <f>'Total Fuel Prices'!T7*(INDEX('Tax_Share of Price'!$B$2:$AI$22,MATCH('Total Fuel Prices'!$A$3,'Tax_Share of Price'!$A$2:$A$22,0),MATCH('BFPaT-pretax-electricity'!T$1,'Tax_Share of Price'!$B$1:$AI$1,0)))</f>
        <v>9.4807799482417299E-7</v>
      </c>
      <c r="U4" s="35">
        <f>'Total Fuel Prices'!U7*(INDEX('Tax_Share of Price'!$B$2:$AI$22,MATCH('Total Fuel Prices'!$A$3,'Tax_Share of Price'!$A$2:$A$22,0),MATCH('BFPaT-pretax-electricity'!U$1,'Tax_Share of Price'!$B$1:$AI$1,0)))</f>
        <v>9.4534076176825023E-7</v>
      </c>
      <c r="V4" s="35">
        <f>'Total Fuel Prices'!V7*(INDEX('Tax_Share of Price'!$B$2:$AI$22,MATCH('Total Fuel Prices'!$A$3,'Tax_Share of Price'!$A$2:$A$22,0),MATCH('BFPaT-pretax-electricity'!V$1,'Tax_Share of Price'!$B$1:$AI$1,0)))</f>
        <v>9.42354689343607E-7</v>
      </c>
      <c r="W4" s="35">
        <f>'Total Fuel Prices'!W7*(INDEX('Tax_Share of Price'!$B$2:$AI$22,MATCH('Total Fuel Prices'!$A$3,'Tax_Share of Price'!$A$2:$A$22,0),MATCH('BFPaT-pretax-electricity'!W$1,'Tax_Share of Price'!$B$1:$AI$1,0)))</f>
        <v>9.4335004681848804E-7</v>
      </c>
      <c r="X4" s="35">
        <f>'Total Fuel Prices'!X7*(INDEX('Tax_Share of Price'!$B$2:$AI$22,MATCH('Total Fuel Prices'!$A$3,'Tax_Share of Price'!$A$2:$A$22,0),MATCH('BFPaT-pretax-electricity'!X$1,'Tax_Share of Price'!$B$1:$AI$1,0)))</f>
        <v>9.4061281376256517E-7</v>
      </c>
      <c r="Y4" s="35">
        <f>'Total Fuel Prices'!Y7*(INDEX('Tax_Share of Price'!$B$2:$AI$22,MATCH('Total Fuel Prices'!$A$3,'Tax_Share of Price'!$A$2:$A$22,0),MATCH('BFPaT-pretax-electricity'!Y$1,'Tax_Share of Price'!$B$1:$AI$1,0)))</f>
        <v>9.3663138386304121E-7</v>
      </c>
      <c r="Z4" s="35">
        <f>'Total Fuel Prices'!Z7*(INDEX('Tax_Share of Price'!$B$2:$AI$22,MATCH('Total Fuel Prices'!$A$3,'Tax_Share of Price'!$A$2:$A$22,0),MATCH('BFPaT-pretax-electricity'!Z$1,'Tax_Share of Price'!$B$1:$AI$1,0)))</f>
        <v>9.348895082819996E-7</v>
      </c>
      <c r="AA4" s="35">
        <f>'Total Fuel Prices'!AA7*(INDEX('Tax_Share of Price'!$B$2:$AI$22,MATCH('Total Fuel Prices'!$A$3,'Tax_Share of Price'!$A$2:$A$22,0),MATCH('BFPaT-pretax-electricity'!AA$1,'Tax_Share of Price'!$B$1:$AI$1,0)))</f>
        <v>9.3215227522607652E-7</v>
      </c>
      <c r="AB4" s="35">
        <f>'Total Fuel Prices'!AB7*(INDEX('Tax_Share of Price'!$B$2:$AI$22,MATCH('Total Fuel Prices'!$A$3,'Tax_Share of Price'!$A$2:$A$22,0),MATCH('BFPaT-pretax-electricity'!AB$1,'Tax_Share of Price'!$B$1:$AI$1,0)))</f>
        <v>9.2966388153887413E-7</v>
      </c>
      <c r="AC4" s="35">
        <f>'Total Fuel Prices'!AC7*(INDEX('Tax_Share of Price'!$B$2:$AI$22,MATCH('Total Fuel Prices'!$A$3,'Tax_Share of Price'!$A$2:$A$22,0),MATCH('BFPaT-pretax-electricity'!AC$1,'Tax_Share of Price'!$B$1:$AI$1,0)))</f>
        <v>9.2941504217015397E-7</v>
      </c>
      <c r="AD4" s="35">
        <f>'Total Fuel Prices'!AD7*(INDEX('Tax_Share of Price'!$B$2:$AI$22,MATCH('Total Fuel Prices'!$A$3,'Tax_Share of Price'!$A$2:$A$22,0),MATCH('BFPaT-pretax-electricity'!AD$1,'Tax_Share of Price'!$B$1:$AI$1,0)))</f>
        <v>9.2767316658911215E-7</v>
      </c>
      <c r="AE4" s="35">
        <f>'Total Fuel Prices'!AE7*(INDEX('Tax_Share of Price'!$B$2:$AI$22,MATCH('Total Fuel Prices'!$A$3,'Tax_Share of Price'!$A$2:$A$22,0),MATCH('BFPaT-pretax-electricity'!AE$1,'Tax_Share of Price'!$B$1:$AI$1,0)))</f>
        <v>9.2468709416446891E-7</v>
      </c>
      <c r="AF4" s="35">
        <f>'Total Fuel Prices'!AF7*(INDEX('Tax_Share of Price'!$B$2:$AI$22,MATCH('Total Fuel Prices'!$A$3,'Tax_Share of Price'!$A$2:$A$22,0),MATCH('BFPaT-pretax-electricity'!AF$1,'Tax_Share of Price'!$B$1:$AI$1,0)))</f>
        <v>9.2418941542702839E-7</v>
      </c>
      <c r="AG4" s="35">
        <f>'Total Fuel Prices'!AG7*(INDEX('Tax_Share of Price'!$B$2:$AI$22,MATCH('Total Fuel Prices'!$A$3,'Tax_Share of Price'!$A$2:$A$22,0),MATCH('BFPaT-pretax-electricity'!AG$1,'Tax_Share of Price'!$B$1:$AI$1,0)))</f>
        <v>9.2145218237110584E-7</v>
      </c>
      <c r="AH4" s="35">
        <f>'Total Fuel Prices'!AH7*(INDEX('Tax_Share of Price'!$B$2:$AI$22,MATCH('Total Fuel Prices'!$A$3,'Tax_Share of Price'!$A$2:$A$22,0),MATCH('BFPaT-pretax-electricity'!AH$1,'Tax_Share of Price'!$B$1:$AI$1,0)))</f>
        <v>9.1647539499670042E-7</v>
      </c>
      <c r="AI4" s="35">
        <f>'Total Fuel Prices'!AI7*(INDEX('Tax_Share of Price'!$B$2:$AI$22,MATCH('Total Fuel Prices'!$A$3,'Tax_Share of Price'!$A$2:$A$22,0),MATCH('BFPaT-pretax-electricity'!AI$1,'Tax_Share of Price'!$B$1:$AI$1,0)))</f>
        <v>9.1274280446589662E-7</v>
      </c>
    </row>
    <row r="5" spans="1:37" x14ac:dyDescent="0.45">
      <c r="A5" s="12" t="s">
        <v>273</v>
      </c>
      <c r="B5" s="35">
        <f>'Total Fuel Prices'!B8*(INDEX('Tax_Share of Price'!$B$2:$AI$22,MATCH('Total Fuel Prices'!$A$3,'Tax_Share of Price'!$A$2:$A$22,0),MATCH('BFPaT-pretax-electricity'!B$1,'Tax_Share of Price'!$B$1:$AI$1,0)))</f>
        <v>1.6935110285709232E-6</v>
      </c>
      <c r="C5" s="35">
        <f>'Total Fuel Prices'!C8*(INDEX('Tax_Share of Price'!$B$2:$AI$22,MATCH('Total Fuel Prices'!$A$3,'Tax_Share of Price'!$A$2:$A$22,0),MATCH('BFPaT-pretax-electricity'!C$1,'Tax_Share of Price'!$B$1:$AI$1,0)))</f>
        <v>1.6935110285709232E-6</v>
      </c>
      <c r="D5" s="35">
        <f>'Total Fuel Prices'!D8*(INDEX('Tax_Share of Price'!$B$2:$AI$22,MATCH('Total Fuel Prices'!$A$3,'Tax_Share of Price'!$A$2:$A$22,0),MATCH('BFPaT-pretax-electricity'!D$1,'Tax_Share of Price'!$B$1:$AI$1,0)))</f>
        <v>1.7276950698491582E-6</v>
      </c>
      <c r="E5" s="35">
        <f>'Total Fuel Prices'!E8*(INDEX('Tax_Share of Price'!$B$2:$AI$22,MATCH('Total Fuel Prices'!$A$3,'Tax_Share of Price'!$A$2:$A$22,0),MATCH('BFPaT-pretax-electricity'!E$1,'Tax_Share of Price'!$B$1:$AI$1,0)))</f>
        <v>1.6935110285709232E-6</v>
      </c>
      <c r="F5" s="35">
        <f>'Total Fuel Prices'!F8*(INDEX('Tax_Share of Price'!$B$2:$AI$22,MATCH('Total Fuel Prices'!$A$3,'Tax_Share of Price'!$A$2:$A$22,0),MATCH('BFPaT-pretax-electricity'!F$1,'Tax_Share of Price'!$B$1:$AI$1,0)))</f>
        <v>1.6766992049914635E-6</v>
      </c>
      <c r="G5" s="35">
        <f>'Total Fuel Prices'!G8*(INDEX('Tax_Share of Price'!$B$2:$AI$22,MATCH('Total Fuel Prices'!$A$3,'Tax_Share of Price'!$A$2:$A$22,0),MATCH('BFPaT-pretax-electricity'!G$1,'Tax_Share of Price'!$B$1:$AI$1,0)))</f>
        <v>1.6738972343948871E-6</v>
      </c>
      <c r="H5" s="35">
        <f>'Total Fuel Prices'!H8*(INDEX('Tax_Share of Price'!$B$2:$AI$22,MATCH('Total Fuel Prices'!$A$3,'Tax_Share of Price'!$A$2:$A$22,0),MATCH('BFPaT-pretax-electricity'!H$1,'Tax_Share of Price'!$B$1:$AI$1,0)))</f>
        <v>1.6722160520369409E-6</v>
      </c>
      <c r="I5" s="35">
        <f>'Total Fuel Prices'!I8*(INDEX('Tax_Share of Price'!$B$2:$AI$22,MATCH('Total Fuel Prices'!$A$3,'Tax_Share of Price'!$A$2:$A$22,0),MATCH('BFPaT-pretax-electricity'!I$1,'Tax_Share of Price'!$B$1:$AI$1,0)))</f>
        <v>1.6817427520653016E-6</v>
      </c>
      <c r="J5" s="35">
        <f>'Total Fuel Prices'!J8*(INDEX('Tax_Share of Price'!$B$2:$AI$22,MATCH('Total Fuel Prices'!$A$3,'Tax_Share of Price'!$A$2:$A$22,0),MATCH('BFPaT-pretax-electricity'!J$1,'Tax_Share of Price'!$B$1:$AI$1,0)))</f>
        <v>1.7058396991958604E-6</v>
      </c>
      <c r="K5" s="35">
        <f>'Total Fuel Prices'!K8*(INDEX('Tax_Share of Price'!$B$2:$AI$22,MATCH('Total Fuel Prices'!$A$3,'Tax_Share of Price'!$A$2:$A$22,0),MATCH('BFPaT-pretax-electricity'!K$1,'Tax_Share of Price'!$B$1:$AI$1,0)))</f>
        <v>1.7265742816105277E-6</v>
      </c>
      <c r="L5" s="35">
        <f>'Total Fuel Prices'!L8*(INDEX('Tax_Share of Price'!$B$2:$AI$22,MATCH('Total Fuel Prices'!$A$3,'Tax_Share of Price'!$A$2:$A$22,0),MATCH('BFPaT-pretax-electricity'!L$1,'Tax_Share of Price'!$B$1:$AI$1,0)))</f>
        <v>1.7338594051616275E-6</v>
      </c>
      <c r="M5" s="35">
        <f>'Total Fuel Prices'!M8*(INDEX('Tax_Share of Price'!$B$2:$AI$22,MATCH('Total Fuel Prices'!$A$3,'Tax_Share of Price'!$A$2:$A$22,0),MATCH('BFPaT-pretax-electricity'!M$1,'Tax_Share of Price'!$B$1:$AI$1,0)))</f>
        <v>1.7232119168946359E-6</v>
      </c>
      <c r="N5" s="35">
        <f>'Total Fuel Prices'!N8*(INDEX('Tax_Share of Price'!$B$2:$AI$22,MATCH('Total Fuel Prices'!$A$3,'Tax_Share of Price'!$A$2:$A$22,0),MATCH('BFPaT-pretax-electricity'!N$1,'Tax_Share of Price'!$B$1:$AI$1,0)))</f>
        <v>1.7086416697924371E-6</v>
      </c>
      <c r="O5" s="35">
        <f>'Total Fuel Prices'!O8*(INDEX('Tax_Share of Price'!$B$2:$AI$22,MATCH('Total Fuel Prices'!$A$3,'Tax_Share of Price'!$A$2:$A$22,0),MATCH('BFPaT-pretax-electricity'!O$1,'Tax_Share of Price'!$B$1:$AI$1,0)))</f>
        <v>1.7052793050765453E-6</v>
      </c>
      <c r="P5" s="35">
        <f>'Total Fuel Prices'!P8*(INDEX('Tax_Share of Price'!$B$2:$AI$22,MATCH('Total Fuel Prices'!$A$3,'Tax_Share of Price'!$A$2:$A$22,0),MATCH('BFPaT-pretax-electricity'!P$1,'Tax_Share of Price'!$B$1:$AI$1,0)))</f>
        <v>1.6951922109288692E-6</v>
      </c>
      <c r="Q5" s="35">
        <f>'Total Fuel Prices'!Q8*(INDEX('Tax_Share of Price'!$B$2:$AI$22,MATCH('Total Fuel Prices'!$A$3,'Tax_Share of Price'!$A$2:$A$22,0),MATCH('BFPaT-pretax-electricity'!Q$1,'Tax_Share of Price'!$B$1:$AI$1,0)))</f>
        <v>1.681182357945986E-6</v>
      </c>
      <c r="R5" s="35">
        <f>'Total Fuel Prices'!R8*(INDEX('Tax_Share of Price'!$B$2:$AI$22,MATCH('Total Fuel Prices'!$A$3,'Tax_Share of Price'!$A$2:$A$22,0),MATCH('BFPaT-pretax-electricity'!R$1,'Tax_Share of Price'!$B$1:$AI$1,0)))</f>
        <v>1.6862259050198241E-6</v>
      </c>
      <c r="S5" s="35">
        <f>'Total Fuel Prices'!S8*(INDEX('Tax_Share of Price'!$B$2:$AI$22,MATCH('Total Fuel Prices'!$A$3,'Tax_Share of Price'!$A$2:$A$22,0),MATCH('BFPaT-pretax-electricity'!S$1,'Tax_Share of Price'!$B$1:$AI$1,0)))</f>
        <v>1.6851051167811934E-6</v>
      </c>
      <c r="T5" s="35">
        <f>'Total Fuel Prices'!T8*(INDEX('Tax_Share of Price'!$B$2:$AI$22,MATCH('Total Fuel Prices'!$A$3,'Tax_Share of Price'!$A$2:$A$22,0),MATCH('BFPaT-pretax-electricity'!T$1,'Tax_Share of Price'!$B$1:$AI$1,0)))</f>
        <v>1.6716556579176253E-6</v>
      </c>
      <c r="U5" s="35">
        <f>'Total Fuel Prices'!U8*(INDEX('Tax_Share of Price'!$B$2:$AI$22,MATCH('Total Fuel Prices'!$A$3,'Tax_Share of Price'!$A$2:$A$22,0),MATCH('BFPaT-pretax-electricity'!U$1,'Tax_Share of Price'!$B$1:$AI$1,0)))</f>
        <v>1.6643705343665261E-6</v>
      </c>
      <c r="V5" s="35">
        <f>'Total Fuel Prices'!V8*(INDEX('Tax_Share of Price'!$B$2:$AI$22,MATCH('Total Fuel Prices'!$A$3,'Tax_Share of Price'!$A$2:$A$22,0),MATCH('BFPaT-pretax-electricity'!V$1,'Tax_Share of Price'!$B$1:$AI$1,0)))</f>
        <v>1.655404228457481E-6</v>
      </c>
      <c r="W5" s="35">
        <f>'Total Fuel Prices'!W8*(INDEX('Tax_Share of Price'!$B$2:$AI$22,MATCH('Total Fuel Prices'!$A$3,'Tax_Share of Price'!$A$2:$A$22,0),MATCH('BFPaT-pretax-electricity'!W$1,'Tax_Share of Price'!$B$1:$AI$1,0)))</f>
        <v>1.6582061990540576E-6</v>
      </c>
      <c r="X5" s="35">
        <f>'Total Fuel Prices'!X8*(INDEX('Tax_Share of Price'!$B$2:$AI$22,MATCH('Total Fuel Prices'!$A$3,'Tax_Share of Price'!$A$2:$A$22,0),MATCH('BFPaT-pretax-electricity'!X$1,'Tax_Share of Price'!$B$1:$AI$1,0)))</f>
        <v>1.6509210755029585E-6</v>
      </c>
      <c r="Y5" s="35">
        <f>'Total Fuel Prices'!Y8*(INDEX('Tax_Share of Price'!$B$2:$AI$22,MATCH('Total Fuel Prices'!$A$3,'Tax_Share of Price'!$A$2:$A$22,0),MATCH('BFPaT-pretax-electricity'!Y$1,'Tax_Share of Price'!$B$1:$AI$1,0)))</f>
        <v>1.6385924048780208E-6</v>
      </c>
      <c r="Z5" s="35">
        <f>'Total Fuel Prices'!Z8*(INDEX('Tax_Share of Price'!$B$2:$AI$22,MATCH('Total Fuel Prices'!$A$3,'Tax_Share of Price'!$A$2:$A$22,0),MATCH('BFPaT-pretax-electricity'!Z$1,'Tax_Share of Price'!$B$1:$AI$1,0)))</f>
        <v>1.6352300401621293E-6</v>
      </c>
      <c r="AA5" s="35">
        <f>'Total Fuel Prices'!AA8*(INDEX('Tax_Share of Price'!$B$2:$AI$22,MATCH('Total Fuel Prices'!$A$3,'Tax_Share of Price'!$A$2:$A$22,0),MATCH('BFPaT-pretax-electricity'!AA$1,'Tax_Share of Price'!$B$1:$AI$1,0)))</f>
        <v>1.6307468872076066E-6</v>
      </c>
      <c r="AB5" s="35">
        <f>'Total Fuel Prices'!AB8*(INDEX('Tax_Share of Price'!$B$2:$AI$22,MATCH('Total Fuel Prices'!$A$3,'Tax_Share of Price'!$A$2:$A$22,0),MATCH('BFPaT-pretax-electricity'!AB$1,'Tax_Share of Price'!$B$1:$AI$1,0)))</f>
        <v>1.6217805812985612E-6</v>
      </c>
      <c r="AC5" s="35">
        <f>'Total Fuel Prices'!AC8*(INDEX('Tax_Share of Price'!$B$2:$AI$22,MATCH('Total Fuel Prices'!$A$3,'Tax_Share of Price'!$A$2:$A$22,0),MATCH('BFPaT-pretax-electricity'!AC$1,'Tax_Share of Price'!$B$1:$AI$1,0)))</f>
        <v>1.6206597930599307E-6</v>
      </c>
      <c r="AD5" s="35">
        <f>'Total Fuel Prices'!AD8*(INDEX('Tax_Share of Price'!$B$2:$AI$22,MATCH('Total Fuel Prices'!$A$3,'Tax_Share of Price'!$A$2:$A$22,0),MATCH('BFPaT-pretax-electricity'!AD$1,'Tax_Share of Price'!$B$1:$AI$1,0)))</f>
        <v>1.6150558518667773E-6</v>
      </c>
      <c r="AE5" s="35">
        <f>'Total Fuel Prices'!AE8*(INDEX('Tax_Share of Price'!$B$2:$AI$22,MATCH('Total Fuel Prices'!$A$3,'Tax_Share of Price'!$A$2:$A$22,0),MATCH('BFPaT-pretax-electricity'!AE$1,'Tax_Share of Price'!$B$1:$AI$1,0)))</f>
        <v>1.6077707283156782E-6</v>
      </c>
      <c r="AF5" s="35">
        <f>'Total Fuel Prices'!AF8*(INDEX('Tax_Share of Price'!$B$2:$AI$22,MATCH('Total Fuel Prices'!$A$3,'Tax_Share of Price'!$A$2:$A$22,0),MATCH('BFPaT-pretax-electricity'!AF$1,'Tax_Share of Price'!$B$1:$AI$1,0)))</f>
        <v>1.6072103341963626E-6</v>
      </c>
      <c r="AG5" s="35">
        <f>'Total Fuel Prices'!AG8*(INDEX('Tax_Share of Price'!$B$2:$AI$22,MATCH('Total Fuel Prices'!$A$3,'Tax_Share of Price'!$A$2:$A$22,0),MATCH('BFPaT-pretax-electricity'!AG$1,'Tax_Share of Price'!$B$1:$AI$1,0)))</f>
        <v>1.6004856047645788E-6</v>
      </c>
      <c r="AH5" s="35">
        <f>'Total Fuel Prices'!AH8*(INDEX('Tax_Share of Price'!$B$2:$AI$22,MATCH('Total Fuel Prices'!$A$3,'Tax_Share of Price'!$A$2:$A$22,0),MATCH('BFPaT-pretax-electricity'!AH$1,'Tax_Share of Price'!$B$1:$AI$1,0)))</f>
        <v>1.5909589047362183E-6</v>
      </c>
      <c r="AI5" s="35">
        <f>'Total Fuel Prices'!AI8*(INDEX('Tax_Share of Price'!$B$2:$AI$22,MATCH('Total Fuel Prices'!$A$3,'Tax_Share of Price'!$A$2:$A$22,0),MATCH('BFPaT-pretax-electricity'!AI$1,'Tax_Share of Price'!$B$1:$AI$1,0)))</f>
        <v>1.5842341753044342E-6</v>
      </c>
    </row>
    <row r="6" spans="1:37" x14ac:dyDescent="0.45">
      <c r="A6" s="12" t="s">
        <v>274</v>
      </c>
      <c r="B6" s="35">
        <f>'Total Fuel Prices'!B9*(INDEX('Tax_Share of Price'!$B$2:$AI$22,MATCH('Total Fuel Prices'!$A$3,'Tax_Share of Price'!$A$2:$A$22,0),MATCH('BFPaT-pretax-electricity'!B$1,'Tax_Share of Price'!$B$1:$AI$1,0)))</f>
        <v>1.387371227319706E-6</v>
      </c>
      <c r="C6" s="35">
        <f>'Total Fuel Prices'!C9*(INDEX('Tax_Share of Price'!$B$2:$AI$22,MATCH('Total Fuel Prices'!$A$3,'Tax_Share of Price'!$A$2:$A$22,0),MATCH('BFPaT-pretax-electricity'!C$1,'Tax_Share of Price'!$B$1:$AI$1,0)))</f>
        <v>1.387371227319706E-6</v>
      </c>
      <c r="D6" s="35">
        <f>'Total Fuel Prices'!D9*(INDEX('Tax_Share of Price'!$B$2:$AI$22,MATCH('Total Fuel Prices'!$A$3,'Tax_Share of Price'!$A$2:$A$22,0),MATCH('BFPaT-pretax-electricity'!D$1,'Tax_Share of Price'!$B$1:$AI$1,0)))</f>
        <v>1.4210725526796986E-6</v>
      </c>
      <c r="E6" s="35">
        <f>'Total Fuel Prices'!E9*(INDEX('Tax_Share of Price'!$B$2:$AI$22,MATCH('Total Fuel Prices'!$A$3,'Tax_Share of Price'!$A$2:$A$22,0),MATCH('BFPaT-pretax-electricity'!E$1,'Tax_Share of Price'!$B$1:$AI$1,0)))</f>
        <v>1.387371227319706E-6</v>
      </c>
      <c r="F6" s="35">
        <f>'Total Fuel Prices'!F9*(INDEX('Tax_Share of Price'!$B$2:$AI$22,MATCH('Total Fuel Prices'!$A$3,'Tax_Share of Price'!$A$2:$A$22,0),MATCH('BFPaT-pretax-electricity'!F$1,'Tax_Share of Price'!$B$1:$AI$1,0)))</f>
        <v>1.3396276830597158E-6</v>
      </c>
      <c r="G6" s="35">
        <f>'Total Fuel Prices'!G9*(INDEX('Tax_Share of Price'!$B$2:$AI$22,MATCH('Total Fuel Prices'!$A$3,'Tax_Share of Price'!$A$2:$A$22,0),MATCH('BFPaT-pretax-electricity'!G$1,'Tax_Share of Price'!$B$1:$AI$1,0)))</f>
        <v>1.3361171283347168E-6</v>
      </c>
      <c r="H6" s="35">
        <f>'Total Fuel Prices'!H9*(INDEX('Tax_Share of Price'!$B$2:$AI$22,MATCH('Total Fuel Prices'!$A$3,'Tax_Share of Price'!$A$2:$A$22,0),MATCH('BFPaT-pretax-electricity'!H$1,'Tax_Share of Price'!$B$1:$AI$1,0)))</f>
        <v>1.3297981298297182E-6</v>
      </c>
      <c r="I6" s="35">
        <f>'Total Fuel Prices'!I9*(INDEX('Tax_Share of Price'!$B$2:$AI$22,MATCH('Total Fuel Prices'!$A$3,'Tax_Share of Price'!$A$2:$A$22,0),MATCH('BFPaT-pretax-electricity'!I$1,'Tax_Share of Price'!$B$1:$AI$1,0)))</f>
        <v>1.3340107954997172E-6</v>
      </c>
      <c r="J6" s="35">
        <f>'Total Fuel Prices'!J9*(INDEX('Tax_Share of Price'!$B$2:$AI$22,MATCH('Total Fuel Prices'!$A$3,'Tax_Share of Price'!$A$2:$A$22,0),MATCH('BFPaT-pretax-electricity'!J$1,'Tax_Share of Price'!$B$1:$AI$1,0)))</f>
        <v>1.3543720129047127E-6</v>
      </c>
      <c r="K6" s="35">
        <f>'Total Fuel Prices'!K9*(INDEX('Tax_Share of Price'!$B$2:$AI$22,MATCH('Total Fuel Prices'!$A$3,'Tax_Share of Price'!$A$2:$A$22,0),MATCH('BFPaT-pretax-electricity'!K$1,'Tax_Share of Price'!$B$1:$AI$1,0)))</f>
        <v>1.3698184536947097E-6</v>
      </c>
      <c r="L6" s="35">
        <f>'Total Fuel Prices'!L9*(INDEX('Tax_Share of Price'!$B$2:$AI$22,MATCH('Total Fuel Prices'!$A$3,'Tax_Share of Price'!$A$2:$A$22,0),MATCH('BFPaT-pretax-electricity'!L$1,'Tax_Share of Price'!$B$1:$AI$1,0)))</f>
        <v>1.3754353412547083E-6</v>
      </c>
      <c r="M6" s="35">
        <f>'Total Fuel Prices'!M9*(INDEX('Tax_Share of Price'!$B$2:$AI$22,MATCH('Total Fuel Prices'!$A$3,'Tax_Share of Price'!$A$2:$A$22,0),MATCH('BFPaT-pretax-electricity'!M$1,'Tax_Share of Price'!$B$1:$AI$1,0)))</f>
        <v>1.3698184536947097E-6</v>
      </c>
      <c r="N6" s="35">
        <f>'Total Fuel Prices'!N9*(INDEX('Tax_Share of Price'!$B$2:$AI$22,MATCH('Total Fuel Prices'!$A$3,'Tax_Share of Price'!$A$2:$A$22,0),MATCH('BFPaT-pretax-electricity'!N$1,'Tax_Share of Price'!$B$1:$AI$1,0)))</f>
        <v>1.3620952332997112E-6</v>
      </c>
      <c r="O6" s="35">
        <f>'Total Fuel Prices'!O9*(INDEX('Tax_Share of Price'!$B$2:$AI$22,MATCH('Total Fuel Prices'!$A$3,'Tax_Share of Price'!$A$2:$A$22,0),MATCH('BFPaT-pretax-electricity'!O$1,'Tax_Share of Price'!$B$1:$AI$1,0)))</f>
        <v>1.3522656800697133E-6</v>
      </c>
      <c r="P6" s="35">
        <f>'Total Fuel Prices'!P9*(INDEX('Tax_Share of Price'!$B$2:$AI$22,MATCH('Total Fuel Prices'!$A$3,'Tax_Share of Price'!$A$2:$A$22,0),MATCH('BFPaT-pretax-electricity'!P$1,'Tax_Share of Price'!$B$1:$AI$1,0)))</f>
        <v>1.3445424596747146E-6</v>
      </c>
      <c r="Q6" s="35">
        <f>'Total Fuel Prices'!Q9*(INDEX('Tax_Share of Price'!$B$2:$AI$22,MATCH('Total Fuel Prices'!$A$3,'Tax_Share of Price'!$A$2:$A$22,0),MATCH('BFPaT-pretax-electricity'!Q$1,'Tax_Share of Price'!$B$1:$AI$1,0)))</f>
        <v>1.3382234611697162E-6</v>
      </c>
      <c r="R6" s="35">
        <f>'Total Fuel Prices'!R9*(INDEX('Tax_Share of Price'!$B$2:$AI$22,MATCH('Total Fuel Prices'!$A$3,'Tax_Share of Price'!$A$2:$A$22,0),MATCH('BFPaT-pretax-electricity'!R$1,'Tax_Share of Price'!$B$1:$AI$1,0)))</f>
        <v>1.3410319049497156E-6</v>
      </c>
      <c r="S6" s="35">
        <f>'Total Fuel Prices'!S9*(INDEX('Tax_Share of Price'!$B$2:$AI$22,MATCH('Total Fuel Prices'!$A$3,'Tax_Share of Price'!$A$2:$A$22,0),MATCH('BFPaT-pretax-electricity'!S$1,'Tax_Share of Price'!$B$1:$AI$1,0)))</f>
        <v>1.3410319049497156E-6</v>
      </c>
      <c r="T6" s="35">
        <f>'Total Fuel Prices'!T9*(INDEX('Tax_Share of Price'!$B$2:$AI$22,MATCH('Total Fuel Prices'!$A$3,'Tax_Share of Price'!$A$2:$A$22,0),MATCH('BFPaT-pretax-electricity'!T$1,'Tax_Share of Price'!$B$1:$AI$1,0)))</f>
        <v>1.3333086845547172E-6</v>
      </c>
      <c r="U6" s="35">
        <f>'Total Fuel Prices'!U9*(INDEX('Tax_Share of Price'!$B$2:$AI$22,MATCH('Total Fuel Prices'!$A$3,'Tax_Share of Price'!$A$2:$A$22,0),MATCH('BFPaT-pretax-electricity'!U$1,'Tax_Share of Price'!$B$1:$AI$1,0)))</f>
        <v>1.3283939079397183E-6</v>
      </c>
      <c r="V6" s="35">
        <f>'Total Fuel Prices'!V9*(INDEX('Tax_Share of Price'!$B$2:$AI$22,MATCH('Total Fuel Prices'!$A$3,'Tax_Share of Price'!$A$2:$A$22,0),MATCH('BFPaT-pretax-electricity'!V$1,'Tax_Share of Price'!$B$1:$AI$1,0)))</f>
        <v>1.3248833532147191E-6</v>
      </c>
      <c r="W6" s="35">
        <f>'Total Fuel Prices'!W9*(INDEX('Tax_Share of Price'!$B$2:$AI$22,MATCH('Total Fuel Prices'!$A$3,'Tax_Share of Price'!$A$2:$A$22,0),MATCH('BFPaT-pretax-electricity'!W$1,'Tax_Share of Price'!$B$1:$AI$1,0)))</f>
        <v>1.3255854641597189E-6</v>
      </c>
      <c r="X6" s="35">
        <f>'Total Fuel Prices'!X9*(INDEX('Tax_Share of Price'!$B$2:$AI$22,MATCH('Total Fuel Prices'!$A$3,'Tax_Share of Price'!$A$2:$A$22,0),MATCH('BFPaT-pretax-electricity'!X$1,'Tax_Share of Price'!$B$1:$AI$1,0)))</f>
        <v>1.3206706875447197E-6</v>
      </c>
      <c r="Y6" s="35">
        <f>'Total Fuel Prices'!Y9*(INDEX('Tax_Share of Price'!$B$2:$AI$22,MATCH('Total Fuel Prices'!$A$3,'Tax_Share of Price'!$A$2:$A$22,0),MATCH('BFPaT-pretax-electricity'!Y$1,'Tax_Share of Price'!$B$1:$AI$1,0)))</f>
        <v>1.3136495780947216E-6</v>
      </c>
      <c r="Z6" s="35">
        <f>'Total Fuel Prices'!Z9*(INDEX('Tax_Share of Price'!$B$2:$AI$22,MATCH('Total Fuel Prices'!$A$3,'Tax_Share of Price'!$A$2:$A$22,0),MATCH('BFPaT-pretax-electricity'!Z$1,'Tax_Share of Price'!$B$1:$AI$1,0)))</f>
        <v>1.3094369124247224E-6</v>
      </c>
      <c r="AA6" s="35">
        <f>'Total Fuel Prices'!AA9*(INDEX('Tax_Share of Price'!$B$2:$AI$22,MATCH('Total Fuel Prices'!$A$3,'Tax_Share of Price'!$A$2:$A$22,0),MATCH('BFPaT-pretax-electricity'!AA$1,'Tax_Share of Price'!$B$1:$AI$1,0)))</f>
        <v>1.3052242467547232E-6</v>
      </c>
      <c r="AB6" s="35">
        <f>'Total Fuel Prices'!AB9*(INDEX('Tax_Share of Price'!$B$2:$AI$22,MATCH('Total Fuel Prices'!$A$3,'Tax_Share of Price'!$A$2:$A$22,0),MATCH('BFPaT-pretax-electricity'!AB$1,'Tax_Share of Price'!$B$1:$AI$1,0)))</f>
        <v>1.3017136920297237E-6</v>
      </c>
      <c r="AC6" s="35">
        <f>'Total Fuel Prices'!AC9*(INDEX('Tax_Share of Price'!$B$2:$AI$22,MATCH('Total Fuel Prices'!$A$3,'Tax_Share of Price'!$A$2:$A$22,0),MATCH('BFPaT-pretax-electricity'!AC$1,'Tax_Share of Price'!$B$1:$AI$1,0)))</f>
        <v>1.3003094701397241E-6</v>
      </c>
      <c r="AD6" s="35">
        <f>'Total Fuel Prices'!AD9*(INDEX('Tax_Share of Price'!$B$2:$AI$22,MATCH('Total Fuel Prices'!$A$3,'Tax_Share of Price'!$A$2:$A$22,0),MATCH('BFPaT-pretax-electricity'!AD$1,'Tax_Share of Price'!$B$1:$AI$1,0)))</f>
        <v>1.2967989154147249E-6</v>
      </c>
      <c r="AE6" s="35">
        <f>'Total Fuel Prices'!AE9*(INDEX('Tax_Share of Price'!$B$2:$AI$22,MATCH('Total Fuel Prices'!$A$3,'Tax_Share of Price'!$A$2:$A$22,0),MATCH('BFPaT-pretax-electricity'!AE$1,'Tax_Share of Price'!$B$1:$AI$1,0)))</f>
        <v>1.2939904716347255E-6</v>
      </c>
      <c r="AF6" s="35">
        <f>'Total Fuel Prices'!AF9*(INDEX('Tax_Share of Price'!$B$2:$AI$22,MATCH('Total Fuel Prices'!$A$3,'Tax_Share of Price'!$A$2:$A$22,0),MATCH('BFPaT-pretax-electricity'!AF$1,'Tax_Share of Price'!$B$1:$AI$1,0)))</f>
        <v>1.2960968044697253E-6</v>
      </c>
      <c r="AG6" s="35">
        <f>'Total Fuel Prices'!AG9*(INDEX('Tax_Share of Price'!$B$2:$AI$22,MATCH('Total Fuel Prices'!$A$3,'Tax_Share of Price'!$A$2:$A$22,0),MATCH('BFPaT-pretax-electricity'!AG$1,'Tax_Share of Price'!$B$1:$AI$1,0)))</f>
        <v>1.2939904716347255E-6</v>
      </c>
      <c r="AH6" s="35">
        <f>'Total Fuel Prices'!AH9*(INDEX('Tax_Share of Price'!$B$2:$AI$22,MATCH('Total Fuel Prices'!$A$3,'Tax_Share of Price'!$A$2:$A$22,0),MATCH('BFPaT-pretax-electricity'!AH$1,'Tax_Share of Price'!$B$1:$AI$1,0)))</f>
        <v>1.2911820278547261E-6</v>
      </c>
      <c r="AI6" s="35">
        <f>'Total Fuel Prices'!AI9*(INDEX('Tax_Share of Price'!$B$2:$AI$22,MATCH('Total Fuel Prices'!$A$3,'Tax_Share of Price'!$A$2:$A$22,0),MATCH('BFPaT-pretax-electricity'!AI$1,'Tax_Share of Price'!$B$1:$AI$1,0)))</f>
        <v>1.2904799169097263E-6</v>
      </c>
    </row>
    <row r="7" spans="1:37" x14ac:dyDescent="0.45">
      <c r="A7" s="12" t="s">
        <v>275</v>
      </c>
      <c r="B7" s="35">
        <f>'Total Fuel Prices'!B10*(INDEX('Tax_Share of Price'!$B$2:$AI$22,MATCH('Total Fuel Prices'!$A$3,'Tax_Share of Price'!$A$2:$A$22,0),MATCH('BFPaT-pretax-electricity'!B$1,'Tax_Share of Price'!$B$1:$AI$1,0)))</f>
        <v>0</v>
      </c>
      <c r="C7" s="35">
        <f>'Total Fuel Prices'!C10*(INDEX('Tax_Share of Price'!$B$2:$AI$22,MATCH('Total Fuel Prices'!$A$3,'Tax_Share of Price'!$A$2:$A$22,0),MATCH('BFPaT-pretax-electricity'!C$1,'Tax_Share of Price'!$B$1:$AI$1,0)))</f>
        <v>0</v>
      </c>
      <c r="D7" s="35">
        <f>'Total Fuel Prices'!D10*(INDEX('Tax_Share of Price'!$B$2:$AI$22,MATCH('Total Fuel Prices'!$A$3,'Tax_Share of Price'!$A$2:$A$22,0),MATCH('BFPaT-pretax-electricity'!D$1,'Tax_Share of Price'!$B$1:$AI$1,0)))</f>
        <v>0</v>
      </c>
      <c r="E7" s="35">
        <f>'Total Fuel Prices'!E10*(INDEX('Tax_Share of Price'!$B$2:$AI$22,MATCH('Total Fuel Prices'!$A$3,'Tax_Share of Price'!$A$2:$A$22,0),MATCH('BFPaT-pretax-electricity'!E$1,'Tax_Share of Price'!$B$1:$AI$1,0)))</f>
        <v>0</v>
      </c>
      <c r="F7" s="35">
        <f>'Total Fuel Prices'!F10*(INDEX('Tax_Share of Price'!$B$2:$AI$22,MATCH('Total Fuel Prices'!$A$3,'Tax_Share of Price'!$A$2:$A$22,0),MATCH('BFPaT-pretax-electricity'!F$1,'Tax_Share of Price'!$B$1:$AI$1,0)))</f>
        <v>0</v>
      </c>
      <c r="G7" s="35">
        <f>'Total Fuel Prices'!G10*(INDEX('Tax_Share of Price'!$B$2:$AI$22,MATCH('Total Fuel Prices'!$A$3,'Tax_Share of Price'!$A$2:$A$22,0),MATCH('BFPaT-pretax-electricity'!G$1,'Tax_Share of Price'!$B$1:$AI$1,0)))</f>
        <v>0</v>
      </c>
      <c r="H7" s="35">
        <f>'Total Fuel Prices'!H10*(INDEX('Tax_Share of Price'!$B$2:$AI$22,MATCH('Total Fuel Prices'!$A$3,'Tax_Share of Price'!$A$2:$A$22,0),MATCH('BFPaT-pretax-electricity'!H$1,'Tax_Share of Price'!$B$1:$AI$1,0)))</f>
        <v>0</v>
      </c>
      <c r="I7" s="35">
        <f>'Total Fuel Prices'!I10*(INDEX('Tax_Share of Price'!$B$2:$AI$22,MATCH('Total Fuel Prices'!$A$3,'Tax_Share of Price'!$A$2:$A$22,0),MATCH('BFPaT-pretax-electricity'!I$1,'Tax_Share of Price'!$B$1:$AI$1,0)))</f>
        <v>0</v>
      </c>
      <c r="J7" s="35">
        <f>'Total Fuel Prices'!J10*(INDEX('Tax_Share of Price'!$B$2:$AI$22,MATCH('Total Fuel Prices'!$A$3,'Tax_Share of Price'!$A$2:$A$22,0),MATCH('BFPaT-pretax-electricity'!J$1,'Tax_Share of Price'!$B$1:$AI$1,0)))</f>
        <v>0</v>
      </c>
      <c r="K7" s="35">
        <f>'Total Fuel Prices'!K10*(INDEX('Tax_Share of Price'!$B$2:$AI$22,MATCH('Total Fuel Prices'!$A$3,'Tax_Share of Price'!$A$2:$A$22,0),MATCH('BFPaT-pretax-electricity'!K$1,'Tax_Share of Price'!$B$1:$AI$1,0)))</f>
        <v>0</v>
      </c>
      <c r="L7" s="35">
        <f>'Total Fuel Prices'!L10*(INDEX('Tax_Share of Price'!$B$2:$AI$22,MATCH('Total Fuel Prices'!$A$3,'Tax_Share of Price'!$A$2:$A$22,0),MATCH('BFPaT-pretax-electricity'!L$1,'Tax_Share of Price'!$B$1:$AI$1,0)))</f>
        <v>0</v>
      </c>
      <c r="M7" s="35">
        <f>'Total Fuel Prices'!M10*(INDEX('Tax_Share of Price'!$B$2:$AI$22,MATCH('Total Fuel Prices'!$A$3,'Tax_Share of Price'!$A$2:$A$22,0),MATCH('BFPaT-pretax-electricity'!M$1,'Tax_Share of Price'!$B$1:$AI$1,0)))</f>
        <v>0</v>
      </c>
      <c r="N7" s="35">
        <f>'Total Fuel Prices'!N10*(INDEX('Tax_Share of Price'!$B$2:$AI$22,MATCH('Total Fuel Prices'!$A$3,'Tax_Share of Price'!$A$2:$A$22,0),MATCH('BFPaT-pretax-electricity'!N$1,'Tax_Share of Price'!$B$1:$AI$1,0)))</f>
        <v>0</v>
      </c>
      <c r="O7" s="35">
        <f>'Total Fuel Prices'!O10*(INDEX('Tax_Share of Price'!$B$2:$AI$22,MATCH('Total Fuel Prices'!$A$3,'Tax_Share of Price'!$A$2:$A$22,0),MATCH('BFPaT-pretax-electricity'!O$1,'Tax_Share of Price'!$B$1:$AI$1,0)))</f>
        <v>0</v>
      </c>
      <c r="P7" s="35">
        <f>'Total Fuel Prices'!P10*(INDEX('Tax_Share of Price'!$B$2:$AI$22,MATCH('Total Fuel Prices'!$A$3,'Tax_Share of Price'!$A$2:$A$22,0),MATCH('BFPaT-pretax-electricity'!P$1,'Tax_Share of Price'!$B$1:$AI$1,0)))</f>
        <v>0</v>
      </c>
      <c r="Q7" s="35">
        <f>'Total Fuel Prices'!Q10*(INDEX('Tax_Share of Price'!$B$2:$AI$22,MATCH('Total Fuel Prices'!$A$3,'Tax_Share of Price'!$A$2:$A$22,0),MATCH('BFPaT-pretax-electricity'!Q$1,'Tax_Share of Price'!$B$1:$AI$1,0)))</f>
        <v>0</v>
      </c>
      <c r="R7" s="35">
        <f>'Total Fuel Prices'!R10*(INDEX('Tax_Share of Price'!$B$2:$AI$22,MATCH('Total Fuel Prices'!$A$3,'Tax_Share of Price'!$A$2:$A$22,0),MATCH('BFPaT-pretax-electricity'!R$1,'Tax_Share of Price'!$B$1:$AI$1,0)))</f>
        <v>0</v>
      </c>
      <c r="S7" s="35">
        <f>'Total Fuel Prices'!S10*(INDEX('Tax_Share of Price'!$B$2:$AI$22,MATCH('Total Fuel Prices'!$A$3,'Tax_Share of Price'!$A$2:$A$22,0),MATCH('BFPaT-pretax-electricity'!S$1,'Tax_Share of Price'!$B$1:$AI$1,0)))</f>
        <v>0</v>
      </c>
      <c r="T7" s="35">
        <f>'Total Fuel Prices'!T10*(INDEX('Tax_Share of Price'!$B$2:$AI$22,MATCH('Total Fuel Prices'!$A$3,'Tax_Share of Price'!$A$2:$A$22,0),MATCH('BFPaT-pretax-electricity'!T$1,'Tax_Share of Price'!$B$1:$AI$1,0)))</f>
        <v>0</v>
      </c>
      <c r="U7" s="35">
        <f>'Total Fuel Prices'!U10*(INDEX('Tax_Share of Price'!$B$2:$AI$22,MATCH('Total Fuel Prices'!$A$3,'Tax_Share of Price'!$A$2:$A$22,0),MATCH('BFPaT-pretax-electricity'!U$1,'Tax_Share of Price'!$B$1:$AI$1,0)))</f>
        <v>0</v>
      </c>
      <c r="V7" s="35">
        <f>'Total Fuel Prices'!V10*(INDEX('Tax_Share of Price'!$B$2:$AI$22,MATCH('Total Fuel Prices'!$A$3,'Tax_Share of Price'!$A$2:$A$22,0),MATCH('BFPaT-pretax-electricity'!V$1,'Tax_Share of Price'!$B$1:$AI$1,0)))</f>
        <v>0</v>
      </c>
      <c r="W7" s="35">
        <f>'Total Fuel Prices'!W10*(INDEX('Tax_Share of Price'!$B$2:$AI$22,MATCH('Total Fuel Prices'!$A$3,'Tax_Share of Price'!$A$2:$A$22,0),MATCH('BFPaT-pretax-electricity'!W$1,'Tax_Share of Price'!$B$1:$AI$1,0)))</f>
        <v>0</v>
      </c>
      <c r="X7" s="35">
        <f>'Total Fuel Prices'!X10*(INDEX('Tax_Share of Price'!$B$2:$AI$22,MATCH('Total Fuel Prices'!$A$3,'Tax_Share of Price'!$A$2:$A$22,0),MATCH('BFPaT-pretax-electricity'!X$1,'Tax_Share of Price'!$B$1:$AI$1,0)))</f>
        <v>0</v>
      </c>
      <c r="Y7" s="35">
        <f>'Total Fuel Prices'!Y10*(INDEX('Tax_Share of Price'!$B$2:$AI$22,MATCH('Total Fuel Prices'!$A$3,'Tax_Share of Price'!$A$2:$A$22,0),MATCH('BFPaT-pretax-electricity'!Y$1,'Tax_Share of Price'!$B$1:$AI$1,0)))</f>
        <v>0</v>
      </c>
      <c r="Z7" s="35">
        <f>'Total Fuel Prices'!Z10*(INDEX('Tax_Share of Price'!$B$2:$AI$22,MATCH('Total Fuel Prices'!$A$3,'Tax_Share of Price'!$A$2:$A$22,0),MATCH('BFPaT-pretax-electricity'!Z$1,'Tax_Share of Price'!$B$1:$AI$1,0)))</f>
        <v>0</v>
      </c>
      <c r="AA7" s="35">
        <f>'Total Fuel Prices'!AA10*(INDEX('Tax_Share of Price'!$B$2:$AI$22,MATCH('Total Fuel Prices'!$A$3,'Tax_Share of Price'!$A$2:$A$22,0),MATCH('BFPaT-pretax-electricity'!AA$1,'Tax_Share of Price'!$B$1:$AI$1,0)))</f>
        <v>0</v>
      </c>
      <c r="AB7" s="35">
        <f>'Total Fuel Prices'!AB10*(INDEX('Tax_Share of Price'!$B$2:$AI$22,MATCH('Total Fuel Prices'!$A$3,'Tax_Share of Price'!$A$2:$A$22,0),MATCH('BFPaT-pretax-electricity'!AB$1,'Tax_Share of Price'!$B$1:$AI$1,0)))</f>
        <v>0</v>
      </c>
      <c r="AC7" s="35">
        <f>'Total Fuel Prices'!AC10*(INDEX('Tax_Share of Price'!$B$2:$AI$22,MATCH('Total Fuel Prices'!$A$3,'Tax_Share of Price'!$A$2:$A$22,0),MATCH('BFPaT-pretax-electricity'!AC$1,'Tax_Share of Price'!$B$1:$AI$1,0)))</f>
        <v>0</v>
      </c>
      <c r="AD7" s="35">
        <f>'Total Fuel Prices'!AD10*(INDEX('Tax_Share of Price'!$B$2:$AI$22,MATCH('Total Fuel Prices'!$A$3,'Tax_Share of Price'!$A$2:$A$22,0),MATCH('BFPaT-pretax-electricity'!AD$1,'Tax_Share of Price'!$B$1:$AI$1,0)))</f>
        <v>0</v>
      </c>
      <c r="AE7" s="35">
        <f>'Total Fuel Prices'!AE10*(INDEX('Tax_Share of Price'!$B$2:$AI$22,MATCH('Total Fuel Prices'!$A$3,'Tax_Share of Price'!$A$2:$A$22,0),MATCH('BFPaT-pretax-electricity'!AE$1,'Tax_Share of Price'!$B$1:$AI$1,0)))</f>
        <v>0</v>
      </c>
      <c r="AF7" s="35">
        <f>'Total Fuel Prices'!AF10*(INDEX('Tax_Share of Price'!$B$2:$AI$22,MATCH('Total Fuel Prices'!$A$3,'Tax_Share of Price'!$A$2:$A$22,0),MATCH('BFPaT-pretax-electricity'!AF$1,'Tax_Share of Price'!$B$1:$AI$1,0)))</f>
        <v>0</v>
      </c>
      <c r="AG7" s="35">
        <f>'Total Fuel Prices'!AG10*(INDEX('Tax_Share of Price'!$B$2:$AI$22,MATCH('Total Fuel Prices'!$A$3,'Tax_Share of Price'!$A$2:$A$22,0),MATCH('BFPaT-pretax-electricity'!AG$1,'Tax_Share of Price'!$B$1:$AI$1,0)))</f>
        <v>0</v>
      </c>
      <c r="AH7" s="35">
        <f>'Total Fuel Prices'!AH10*(INDEX('Tax_Share of Price'!$B$2:$AI$22,MATCH('Total Fuel Prices'!$A$3,'Tax_Share of Price'!$A$2:$A$22,0),MATCH('BFPaT-pretax-electricity'!AH$1,'Tax_Share of Price'!$B$1:$AI$1,0)))</f>
        <v>0</v>
      </c>
      <c r="AI7" s="35">
        <f>'Total Fuel Prices'!AI10*(INDEX('Tax_Share of Price'!$B$2:$AI$22,MATCH('Total Fuel Prices'!$A$3,'Tax_Share of Price'!$A$2:$A$22,0),MATCH('BFPaT-pretax-electricity'!AI$1,'Tax_Share of Price'!$B$1:$AI$1,0)))</f>
        <v>0</v>
      </c>
    </row>
    <row r="8" spans="1:37" x14ac:dyDescent="0.45">
      <c r="A8" s="12" t="s">
        <v>276</v>
      </c>
      <c r="B8" s="35">
        <f>'Total Fuel Prices'!B11*(INDEX('Tax_Share of Price'!$B$2:$AI$22,MATCH('Total Fuel Prices'!$A$3,'Tax_Share of Price'!$A$2:$A$22,0),MATCH('BFPaT-pretax-electricity'!B$1,'Tax_Share of Price'!$B$1:$AI$1,0)))</f>
        <v>0</v>
      </c>
      <c r="C8" s="35">
        <f>'Total Fuel Prices'!C11*(INDEX('Tax_Share of Price'!$B$2:$AI$22,MATCH('Total Fuel Prices'!$A$3,'Tax_Share of Price'!$A$2:$A$22,0),MATCH('BFPaT-pretax-electricity'!C$1,'Tax_Share of Price'!$B$1:$AI$1,0)))</f>
        <v>0</v>
      </c>
      <c r="D8" s="35">
        <f>'Total Fuel Prices'!D11*(INDEX('Tax_Share of Price'!$B$2:$AI$22,MATCH('Total Fuel Prices'!$A$3,'Tax_Share of Price'!$A$2:$A$22,0),MATCH('BFPaT-pretax-electricity'!D$1,'Tax_Share of Price'!$B$1:$AI$1,0)))</f>
        <v>0</v>
      </c>
      <c r="E8" s="35">
        <f>'Total Fuel Prices'!E11*(INDEX('Tax_Share of Price'!$B$2:$AI$22,MATCH('Total Fuel Prices'!$A$3,'Tax_Share of Price'!$A$2:$A$22,0),MATCH('BFPaT-pretax-electricity'!E$1,'Tax_Share of Price'!$B$1:$AI$1,0)))</f>
        <v>0</v>
      </c>
      <c r="F8" s="35">
        <f>'Total Fuel Prices'!F11*(INDEX('Tax_Share of Price'!$B$2:$AI$22,MATCH('Total Fuel Prices'!$A$3,'Tax_Share of Price'!$A$2:$A$22,0),MATCH('BFPaT-pretax-electricity'!F$1,'Tax_Share of Price'!$B$1:$AI$1,0)))</f>
        <v>0</v>
      </c>
      <c r="G8" s="35">
        <f>'Total Fuel Prices'!G11*(INDEX('Tax_Share of Price'!$B$2:$AI$22,MATCH('Total Fuel Prices'!$A$3,'Tax_Share of Price'!$A$2:$A$22,0),MATCH('BFPaT-pretax-electricity'!G$1,'Tax_Share of Price'!$B$1:$AI$1,0)))</f>
        <v>0</v>
      </c>
      <c r="H8" s="35">
        <f>'Total Fuel Prices'!H11*(INDEX('Tax_Share of Price'!$B$2:$AI$22,MATCH('Total Fuel Prices'!$A$3,'Tax_Share of Price'!$A$2:$A$22,0),MATCH('BFPaT-pretax-electricity'!H$1,'Tax_Share of Price'!$B$1:$AI$1,0)))</f>
        <v>0</v>
      </c>
      <c r="I8" s="35">
        <f>'Total Fuel Prices'!I11*(INDEX('Tax_Share of Price'!$B$2:$AI$22,MATCH('Total Fuel Prices'!$A$3,'Tax_Share of Price'!$A$2:$A$22,0),MATCH('BFPaT-pretax-electricity'!I$1,'Tax_Share of Price'!$B$1:$AI$1,0)))</f>
        <v>0</v>
      </c>
      <c r="J8" s="35">
        <f>'Total Fuel Prices'!J11*(INDEX('Tax_Share of Price'!$B$2:$AI$22,MATCH('Total Fuel Prices'!$A$3,'Tax_Share of Price'!$A$2:$A$22,0),MATCH('BFPaT-pretax-electricity'!J$1,'Tax_Share of Price'!$B$1:$AI$1,0)))</f>
        <v>0</v>
      </c>
      <c r="K8" s="35">
        <f>'Total Fuel Prices'!K11*(INDEX('Tax_Share of Price'!$B$2:$AI$22,MATCH('Total Fuel Prices'!$A$3,'Tax_Share of Price'!$A$2:$A$22,0),MATCH('BFPaT-pretax-electricity'!K$1,'Tax_Share of Price'!$B$1:$AI$1,0)))</f>
        <v>0</v>
      </c>
      <c r="L8" s="35">
        <f>'Total Fuel Prices'!L11*(INDEX('Tax_Share of Price'!$B$2:$AI$22,MATCH('Total Fuel Prices'!$A$3,'Tax_Share of Price'!$A$2:$A$22,0),MATCH('BFPaT-pretax-electricity'!L$1,'Tax_Share of Price'!$B$1:$AI$1,0)))</f>
        <v>0</v>
      </c>
      <c r="M8" s="35">
        <f>'Total Fuel Prices'!M11*(INDEX('Tax_Share of Price'!$B$2:$AI$22,MATCH('Total Fuel Prices'!$A$3,'Tax_Share of Price'!$A$2:$A$22,0),MATCH('BFPaT-pretax-electricity'!M$1,'Tax_Share of Price'!$B$1:$AI$1,0)))</f>
        <v>0</v>
      </c>
      <c r="N8" s="35">
        <f>'Total Fuel Prices'!N11*(INDEX('Tax_Share of Price'!$B$2:$AI$22,MATCH('Total Fuel Prices'!$A$3,'Tax_Share of Price'!$A$2:$A$22,0),MATCH('BFPaT-pretax-electricity'!N$1,'Tax_Share of Price'!$B$1:$AI$1,0)))</f>
        <v>0</v>
      </c>
      <c r="O8" s="35">
        <f>'Total Fuel Prices'!O11*(INDEX('Tax_Share of Price'!$B$2:$AI$22,MATCH('Total Fuel Prices'!$A$3,'Tax_Share of Price'!$A$2:$A$22,0),MATCH('BFPaT-pretax-electricity'!O$1,'Tax_Share of Price'!$B$1:$AI$1,0)))</f>
        <v>0</v>
      </c>
      <c r="P8" s="35">
        <f>'Total Fuel Prices'!P11*(INDEX('Tax_Share of Price'!$B$2:$AI$22,MATCH('Total Fuel Prices'!$A$3,'Tax_Share of Price'!$A$2:$A$22,0),MATCH('BFPaT-pretax-electricity'!P$1,'Tax_Share of Price'!$B$1:$AI$1,0)))</f>
        <v>0</v>
      </c>
      <c r="Q8" s="35">
        <f>'Total Fuel Prices'!Q11*(INDEX('Tax_Share of Price'!$B$2:$AI$22,MATCH('Total Fuel Prices'!$A$3,'Tax_Share of Price'!$A$2:$A$22,0),MATCH('BFPaT-pretax-electricity'!Q$1,'Tax_Share of Price'!$B$1:$AI$1,0)))</f>
        <v>0</v>
      </c>
      <c r="R8" s="35">
        <f>'Total Fuel Prices'!R11*(INDEX('Tax_Share of Price'!$B$2:$AI$22,MATCH('Total Fuel Prices'!$A$3,'Tax_Share of Price'!$A$2:$A$22,0),MATCH('BFPaT-pretax-electricity'!R$1,'Tax_Share of Price'!$B$1:$AI$1,0)))</f>
        <v>0</v>
      </c>
      <c r="S8" s="35">
        <f>'Total Fuel Prices'!S11*(INDEX('Tax_Share of Price'!$B$2:$AI$22,MATCH('Total Fuel Prices'!$A$3,'Tax_Share of Price'!$A$2:$A$22,0),MATCH('BFPaT-pretax-electricity'!S$1,'Tax_Share of Price'!$B$1:$AI$1,0)))</f>
        <v>0</v>
      </c>
      <c r="T8" s="35">
        <f>'Total Fuel Prices'!T11*(INDEX('Tax_Share of Price'!$B$2:$AI$22,MATCH('Total Fuel Prices'!$A$3,'Tax_Share of Price'!$A$2:$A$22,0),MATCH('BFPaT-pretax-electricity'!T$1,'Tax_Share of Price'!$B$1:$AI$1,0)))</f>
        <v>0</v>
      </c>
      <c r="U8" s="35">
        <f>'Total Fuel Prices'!U11*(INDEX('Tax_Share of Price'!$B$2:$AI$22,MATCH('Total Fuel Prices'!$A$3,'Tax_Share of Price'!$A$2:$A$22,0),MATCH('BFPaT-pretax-electricity'!U$1,'Tax_Share of Price'!$B$1:$AI$1,0)))</f>
        <v>0</v>
      </c>
      <c r="V8" s="35">
        <f>'Total Fuel Prices'!V11*(INDEX('Tax_Share of Price'!$B$2:$AI$22,MATCH('Total Fuel Prices'!$A$3,'Tax_Share of Price'!$A$2:$A$22,0),MATCH('BFPaT-pretax-electricity'!V$1,'Tax_Share of Price'!$B$1:$AI$1,0)))</f>
        <v>0</v>
      </c>
      <c r="W8" s="35">
        <f>'Total Fuel Prices'!W11*(INDEX('Tax_Share of Price'!$B$2:$AI$22,MATCH('Total Fuel Prices'!$A$3,'Tax_Share of Price'!$A$2:$A$22,0),MATCH('BFPaT-pretax-electricity'!W$1,'Tax_Share of Price'!$B$1:$AI$1,0)))</f>
        <v>0</v>
      </c>
      <c r="X8" s="35">
        <f>'Total Fuel Prices'!X11*(INDEX('Tax_Share of Price'!$B$2:$AI$22,MATCH('Total Fuel Prices'!$A$3,'Tax_Share of Price'!$A$2:$A$22,0),MATCH('BFPaT-pretax-electricity'!X$1,'Tax_Share of Price'!$B$1:$AI$1,0)))</f>
        <v>0</v>
      </c>
      <c r="Y8" s="35">
        <f>'Total Fuel Prices'!Y11*(INDEX('Tax_Share of Price'!$B$2:$AI$22,MATCH('Total Fuel Prices'!$A$3,'Tax_Share of Price'!$A$2:$A$22,0),MATCH('BFPaT-pretax-electricity'!Y$1,'Tax_Share of Price'!$B$1:$AI$1,0)))</f>
        <v>0</v>
      </c>
      <c r="Z8" s="35">
        <f>'Total Fuel Prices'!Z11*(INDEX('Tax_Share of Price'!$B$2:$AI$22,MATCH('Total Fuel Prices'!$A$3,'Tax_Share of Price'!$A$2:$A$22,0),MATCH('BFPaT-pretax-electricity'!Z$1,'Tax_Share of Price'!$B$1:$AI$1,0)))</f>
        <v>0</v>
      </c>
      <c r="AA8" s="35">
        <f>'Total Fuel Prices'!AA11*(INDEX('Tax_Share of Price'!$B$2:$AI$22,MATCH('Total Fuel Prices'!$A$3,'Tax_Share of Price'!$A$2:$A$22,0),MATCH('BFPaT-pretax-electricity'!AA$1,'Tax_Share of Price'!$B$1:$AI$1,0)))</f>
        <v>0</v>
      </c>
      <c r="AB8" s="35">
        <f>'Total Fuel Prices'!AB11*(INDEX('Tax_Share of Price'!$B$2:$AI$22,MATCH('Total Fuel Prices'!$A$3,'Tax_Share of Price'!$A$2:$A$22,0),MATCH('BFPaT-pretax-electricity'!AB$1,'Tax_Share of Price'!$B$1:$AI$1,0)))</f>
        <v>0</v>
      </c>
      <c r="AC8" s="35">
        <f>'Total Fuel Prices'!AC11*(INDEX('Tax_Share of Price'!$B$2:$AI$22,MATCH('Total Fuel Prices'!$A$3,'Tax_Share of Price'!$A$2:$A$22,0),MATCH('BFPaT-pretax-electricity'!AC$1,'Tax_Share of Price'!$B$1:$AI$1,0)))</f>
        <v>0</v>
      </c>
      <c r="AD8" s="35">
        <f>'Total Fuel Prices'!AD11*(INDEX('Tax_Share of Price'!$B$2:$AI$22,MATCH('Total Fuel Prices'!$A$3,'Tax_Share of Price'!$A$2:$A$22,0),MATCH('BFPaT-pretax-electricity'!AD$1,'Tax_Share of Price'!$B$1:$AI$1,0)))</f>
        <v>0</v>
      </c>
      <c r="AE8" s="35">
        <f>'Total Fuel Prices'!AE11*(INDEX('Tax_Share of Price'!$B$2:$AI$22,MATCH('Total Fuel Prices'!$A$3,'Tax_Share of Price'!$A$2:$A$22,0),MATCH('BFPaT-pretax-electricity'!AE$1,'Tax_Share of Price'!$B$1:$AI$1,0)))</f>
        <v>0</v>
      </c>
      <c r="AF8" s="35">
        <f>'Total Fuel Prices'!AF11*(INDEX('Tax_Share of Price'!$B$2:$AI$22,MATCH('Total Fuel Prices'!$A$3,'Tax_Share of Price'!$A$2:$A$22,0),MATCH('BFPaT-pretax-electricity'!AF$1,'Tax_Share of Price'!$B$1:$AI$1,0)))</f>
        <v>0</v>
      </c>
      <c r="AG8" s="35">
        <f>'Total Fuel Prices'!AG11*(INDEX('Tax_Share of Price'!$B$2:$AI$22,MATCH('Total Fuel Prices'!$A$3,'Tax_Share of Price'!$A$2:$A$22,0),MATCH('BFPaT-pretax-electricity'!AG$1,'Tax_Share of Price'!$B$1:$AI$1,0)))</f>
        <v>0</v>
      </c>
      <c r="AH8" s="35">
        <f>'Total Fuel Prices'!AH11*(INDEX('Tax_Share of Price'!$B$2:$AI$22,MATCH('Total Fuel Prices'!$A$3,'Tax_Share of Price'!$A$2:$A$22,0),MATCH('BFPaT-pretax-electricity'!AH$1,'Tax_Share of Price'!$B$1:$AI$1,0)))</f>
        <v>0</v>
      </c>
      <c r="AI8" s="35">
        <f>'Total Fuel Prices'!AI11*(INDEX('Tax_Share of Price'!$B$2:$AI$22,MATCH('Total Fuel Prices'!$A$3,'Tax_Share of Price'!$A$2:$A$22,0),MATCH('BFPaT-pretax-electricity'!AI$1,'Tax_Share of Price'!$B$1:$AI$1,0)))</f>
        <v>0</v>
      </c>
    </row>
    <row r="9" spans="1:37" x14ac:dyDescent="0.45">
      <c r="A9" s="12" t="s">
        <v>277</v>
      </c>
      <c r="B9" s="35">
        <f>'Total Fuel Prices'!B12*(INDEX('Tax_Share of Price'!$B$2:$AI$22,MATCH('Total Fuel Prices'!$A$3,'Tax_Share of Price'!$A$2:$A$22,0),MATCH('BFPaT-pretax-electricity'!B$1,'Tax_Share of Price'!$B$1:$AI$1,0)))</f>
        <v>1.387371227319706E-6</v>
      </c>
      <c r="C9" s="35">
        <f>'Total Fuel Prices'!C12*(INDEX('Tax_Share of Price'!$B$2:$AI$22,MATCH('Total Fuel Prices'!$A$3,'Tax_Share of Price'!$A$2:$A$22,0),MATCH('BFPaT-pretax-electricity'!C$1,'Tax_Share of Price'!$B$1:$AI$1,0)))</f>
        <v>1.387371227319706E-6</v>
      </c>
      <c r="D9" s="35">
        <f>'Total Fuel Prices'!D12*(INDEX('Tax_Share of Price'!$B$2:$AI$22,MATCH('Total Fuel Prices'!$A$3,'Tax_Share of Price'!$A$2:$A$22,0),MATCH('BFPaT-pretax-electricity'!D$1,'Tax_Share of Price'!$B$1:$AI$1,0)))</f>
        <v>1.4210725526796986E-6</v>
      </c>
      <c r="E9" s="35">
        <f>'Total Fuel Prices'!E12*(INDEX('Tax_Share of Price'!$B$2:$AI$22,MATCH('Total Fuel Prices'!$A$3,'Tax_Share of Price'!$A$2:$A$22,0),MATCH('BFPaT-pretax-electricity'!E$1,'Tax_Share of Price'!$B$1:$AI$1,0)))</f>
        <v>1.387371227319706E-6</v>
      </c>
      <c r="F9" s="35">
        <f>'Total Fuel Prices'!F12*(INDEX('Tax_Share of Price'!$B$2:$AI$22,MATCH('Total Fuel Prices'!$A$3,'Tax_Share of Price'!$A$2:$A$22,0),MATCH('BFPaT-pretax-electricity'!F$1,'Tax_Share of Price'!$B$1:$AI$1,0)))</f>
        <v>1.3396276830597158E-6</v>
      </c>
      <c r="G9" s="35">
        <f>'Total Fuel Prices'!G12*(INDEX('Tax_Share of Price'!$B$2:$AI$22,MATCH('Total Fuel Prices'!$A$3,'Tax_Share of Price'!$A$2:$A$22,0),MATCH('BFPaT-pretax-electricity'!G$1,'Tax_Share of Price'!$B$1:$AI$1,0)))</f>
        <v>1.3361171283347168E-6</v>
      </c>
      <c r="H9" s="35">
        <f>'Total Fuel Prices'!H12*(INDEX('Tax_Share of Price'!$B$2:$AI$22,MATCH('Total Fuel Prices'!$A$3,'Tax_Share of Price'!$A$2:$A$22,0),MATCH('BFPaT-pretax-electricity'!H$1,'Tax_Share of Price'!$B$1:$AI$1,0)))</f>
        <v>1.3297981298297182E-6</v>
      </c>
      <c r="I9" s="35">
        <f>'Total Fuel Prices'!I12*(INDEX('Tax_Share of Price'!$B$2:$AI$22,MATCH('Total Fuel Prices'!$A$3,'Tax_Share of Price'!$A$2:$A$22,0),MATCH('BFPaT-pretax-electricity'!I$1,'Tax_Share of Price'!$B$1:$AI$1,0)))</f>
        <v>1.3340107954997172E-6</v>
      </c>
      <c r="J9" s="35">
        <f>'Total Fuel Prices'!J12*(INDEX('Tax_Share of Price'!$B$2:$AI$22,MATCH('Total Fuel Prices'!$A$3,'Tax_Share of Price'!$A$2:$A$22,0),MATCH('BFPaT-pretax-electricity'!J$1,'Tax_Share of Price'!$B$1:$AI$1,0)))</f>
        <v>1.3543720129047127E-6</v>
      </c>
      <c r="K9" s="35">
        <f>'Total Fuel Prices'!K12*(INDEX('Tax_Share of Price'!$B$2:$AI$22,MATCH('Total Fuel Prices'!$A$3,'Tax_Share of Price'!$A$2:$A$22,0),MATCH('BFPaT-pretax-electricity'!K$1,'Tax_Share of Price'!$B$1:$AI$1,0)))</f>
        <v>1.3698184536947097E-6</v>
      </c>
      <c r="L9" s="35">
        <f>'Total Fuel Prices'!L12*(INDEX('Tax_Share of Price'!$B$2:$AI$22,MATCH('Total Fuel Prices'!$A$3,'Tax_Share of Price'!$A$2:$A$22,0),MATCH('BFPaT-pretax-electricity'!L$1,'Tax_Share of Price'!$B$1:$AI$1,0)))</f>
        <v>1.3754353412547083E-6</v>
      </c>
      <c r="M9" s="35">
        <f>'Total Fuel Prices'!M12*(INDEX('Tax_Share of Price'!$B$2:$AI$22,MATCH('Total Fuel Prices'!$A$3,'Tax_Share of Price'!$A$2:$A$22,0),MATCH('BFPaT-pretax-electricity'!M$1,'Tax_Share of Price'!$B$1:$AI$1,0)))</f>
        <v>1.3698184536947097E-6</v>
      </c>
      <c r="N9" s="35">
        <f>'Total Fuel Prices'!N12*(INDEX('Tax_Share of Price'!$B$2:$AI$22,MATCH('Total Fuel Prices'!$A$3,'Tax_Share of Price'!$A$2:$A$22,0),MATCH('BFPaT-pretax-electricity'!N$1,'Tax_Share of Price'!$B$1:$AI$1,0)))</f>
        <v>1.3620952332997112E-6</v>
      </c>
      <c r="O9" s="35">
        <f>'Total Fuel Prices'!O12*(INDEX('Tax_Share of Price'!$B$2:$AI$22,MATCH('Total Fuel Prices'!$A$3,'Tax_Share of Price'!$A$2:$A$22,0),MATCH('BFPaT-pretax-electricity'!O$1,'Tax_Share of Price'!$B$1:$AI$1,0)))</f>
        <v>1.3522656800697133E-6</v>
      </c>
      <c r="P9" s="35">
        <f>'Total Fuel Prices'!P12*(INDEX('Tax_Share of Price'!$B$2:$AI$22,MATCH('Total Fuel Prices'!$A$3,'Tax_Share of Price'!$A$2:$A$22,0),MATCH('BFPaT-pretax-electricity'!P$1,'Tax_Share of Price'!$B$1:$AI$1,0)))</f>
        <v>1.3445424596747146E-6</v>
      </c>
      <c r="Q9" s="35">
        <f>'Total Fuel Prices'!Q12*(INDEX('Tax_Share of Price'!$B$2:$AI$22,MATCH('Total Fuel Prices'!$A$3,'Tax_Share of Price'!$A$2:$A$22,0),MATCH('BFPaT-pretax-electricity'!Q$1,'Tax_Share of Price'!$B$1:$AI$1,0)))</f>
        <v>1.3382234611697162E-6</v>
      </c>
      <c r="R9" s="35">
        <f>'Total Fuel Prices'!R12*(INDEX('Tax_Share of Price'!$B$2:$AI$22,MATCH('Total Fuel Prices'!$A$3,'Tax_Share of Price'!$A$2:$A$22,0),MATCH('BFPaT-pretax-electricity'!R$1,'Tax_Share of Price'!$B$1:$AI$1,0)))</f>
        <v>1.3410319049497156E-6</v>
      </c>
      <c r="S9" s="35">
        <f>'Total Fuel Prices'!S12*(INDEX('Tax_Share of Price'!$B$2:$AI$22,MATCH('Total Fuel Prices'!$A$3,'Tax_Share of Price'!$A$2:$A$22,0),MATCH('BFPaT-pretax-electricity'!S$1,'Tax_Share of Price'!$B$1:$AI$1,0)))</f>
        <v>1.3410319049497156E-6</v>
      </c>
      <c r="T9" s="35">
        <f>'Total Fuel Prices'!T12*(INDEX('Tax_Share of Price'!$B$2:$AI$22,MATCH('Total Fuel Prices'!$A$3,'Tax_Share of Price'!$A$2:$A$22,0),MATCH('BFPaT-pretax-electricity'!T$1,'Tax_Share of Price'!$B$1:$AI$1,0)))</f>
        <v>1.3333086845547172E-6</v>
      </c>
      <c r="U9" s="35">
        <f>'Total Fuel Prices'!U12*(INDEX('Tax_Share of Price'!$B$2:$AI$22,MATCH('Total Fuel Prices'!$A$3,'Tax_Share of Price'!$A$2:$A$22,0),MATCH('BFPaT-pretax-electricity'!U$1,'Tax_Share of Price'!$B$1:$AI$1,0)))</f>
        <v>1.3283939079397183E-6</v>
      </c>
      <c r="V9" s="35">
        <f>'Total Fuel Prices'!V12*(INDEX('Tax_Share of Price'!$B$2:$AI$22,MATCH('Total Fuel Prices'!$A$3,'Tax_Share of Price'!$A$2:$A$22,0),MATCH('BFPaT-pretax-electricity'!V$1,'Tax_Share of Price'!$B$1:$AI$1,0)))</f>
        <v>1.3248833532147191E-6</v>
      </c>
      <c r="W9" s="35">
        <f>'Total Fuel Prices'!W12*(INDEX('Tax_Share of Price'!$B$2:$AI$22,MATCH('Total Fuel Prices'!$A$3,'Tax_Share of Price'!$A$2:$A$22,0),MATCH('BFPaT-pretax-electricity'!W$1,'Tax_Share of Price'!$B$1:$AI$1,0)))</f>
        <v>1.3255854641597189E-6</v>
      </c>
      <c r="X9" s="35">
        <f>'Total Fuel Prices'!X12*(INDEX('Tax_Share of Price'!$B$2:$AI$22,MATCH('Total Fuel Prices'!$A$3,'Tax_Share of Price'!$A$2:$A$22,0),MATCH('BFPaT-pretax-electricity'!X$1,'Tax_Share of Price'!$B$1:$AI$1,0)))</f>
        <v>1.3206706875447197E-6</v>
      </c>
      <c r="Y9" s="35">
        <f>'Total Fuel Prices'!Y12*(INDEX('Tax_Share of Price'!$B$2:$AI$22,MATCH('Total Fuel Prices'!$A$3,'Tax_Share of Price'!$A$2:$A$22,0),MATCH('BFPaT-pretax-electricity'!Y$1,'Tax_Share of Price'!$B$1:$AI$1,0)))</f>
        <v>1.3136495780947216E-6</v>
      </c>
      <c r="Z9" s="35">
        <f>'Total Fuel Prices'!Z12*(INDEX('Tax_Share of Price'!$B$2:$AI$22,MATCH('Total Fuel Prices'!$A$3,'Tax_Share of Price'!$A$2:$A$22,0),MATCH('BFPaT-pretax-electricity'!Z$1,'Tax_Share of Price'!$B$1:$AI$1,0)))</f>
        <v>1.3094369124247224E-6</v>
      </c>
      <c r="AA9" s="35">
        <f>'Total Fuel Prices'!AA12*(INDEX('Tax_Share of Price'!$B$2:$AI$22,MATCH('Total Fuel Prices'!$A$3,'Tax_Share of Price'!$A$2:$A$22,0),MATCH('BFPaT-pretax-electricity'!AA$1,'Tax_Share of Price'!$B$1:$AI$1,0)))</f>
        <v>1.3052242467547232E-6</v>
      </c>
      <c r="AB9" s="35">
        <f>'Total Fuel Prices'!AB12*(INDEX('Tax_Share of Price'!$B$2:$AI$22,MATCH('Total Fuel Prices'!$A$3,'Tax_Share of Price'!$A$2:$A$22,0),MATCH('BFPaT-pretax-electricity'!AB$1,'Tax_Share of Price'!$B$1:$AI$1,0)))</f>
        <v>1.3017136920297237E-6</v>
      </c>
      <c r="AC9" s="35">
        <f>'Total Fuel Prices'!AC12*(INDEX('Tax_Share of Price'!$B$2:$AI$22,MATCH('Total Fuel Prices'!$A$3,'Tax_Share of Price'!$A$2:$A$22,0),MATCH('BFPaT-pretax-electricity'!AC$1,'Tax_Share of Price'!$B$1:$AI$1,0)))</f>
        <v>1.3003094701397241E-6</v>
      </c>
      <c r="AD9" s="35">
        <f>'Total Fuel Prices'!AD12*(INDEX('Tax_Share of Price'!$B$2:$AI$22,MATCH('Total Fuel Prices'!$A$3,'Tax_Share of Price'!$A$2:$A$22,0),MATCH('BFPaT-pretax-electricity'!AD$1,'Tax_Share of Price'!$B$1:$AI$1,0)))</f>
        <v>1.2967989154147249E-6</v>
      </c>
      <c r="AE9" s="35">
        <f>'Total Fuel Prices'!AE12*(INDEX('Tax_Share of Price'!$B$2:$AI$22,MATCH('Total Fuel Prices'!$A$3,'Tax_Share of Price'!$A$2:$A$22,0),MATCH('BFPaT-pretax-electricity'!AE$1,'Tax_Share of Price'!$B$1:$AI$1,0)))</f>
        <v>1.2939904716347255E-6</v>
      </c>
      <c r="AF9" s="35">
        <f>'Total Fuel Prices'!AF12*(INDEX('Tax_Share of Price'!$B$2:$AI$22,MATCH('Total Fuel Prices'!$A$3,'Tax_Share of Price'!$A$2:$A$22,0),MATCH('BFPaT-pretax-electricity'!AF$1,'Tax_Share of Price'!$B$1:$AI$1,0)))</f>
        <v>1.2960968044697253E-6</v>
      </c>
      <c r="AG9" s="35">
        <f>'Total Fuel Prices'!AG12*(INDEX('Tax_Share of Price'!$B$2:$AI$22,MATCH('Total Fuel Prices'!$A$3,'Tax_Share of Price'!$A$2:$A$22,0),MATCH('BFPaT-pretax-electricity'!AG$1,'Tax_Share of Price'!$B$1:$AI$1,0)))</f>
        <v>1.2939904716347255E-6</v>
      </c>
      <c r="AH9" s="35">
        <f>'Total Fuel Prices'!AH12*(INDEX('Tax_Share of Price'!$B$2:$AI$22,MATCH('Total Fuel Prices'!$A$3,'Tax_Share of Price'!$A$2:$A$22,0),MATCH('BFPaT-pretax-electricity'!AH$1,'Tax_Share of Price'!$B$1:$AI$1,0)))</f>
        <v>1.2911820278547261E-6</v>
      </c>
      <c r="AI9" s="35">
        <f>'Total Fuel Prices'!AI12*(INDEX('Tax_Share of Price'!$B$2:$AI$22,MATCH('Total Fuel Prices'!$A$3,'Tax_Share of Price'!$A$2:$A$22,0),MATCH('BFPaT-pretax-electricity'!AI$1,'Tax_Share of Price'!$B$1:$AI$1,0)))</f>
        <v>1.2904799169097263E-6</v>
      </c>
    </row>
    <row r="11" spans="1:37" x14ac:dyDescent="0.45">
      <c r="D11" s="1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80"/>
  <sheetViews>
    <sheetView workbookViewId="0">
      <selection sqref="A1:Q1"/>
    </sheetView>
    <sheetView workbookViewId="1">
      <selection sqref="A1:Q1"/>
    </sheetView>
  </sheetViews>
  <sheetFormatPr defaultColWidth="9.1328125" defaultRowHeight="14.25" x14ac:dyDescent="0.45"/>
  <cols>
    <col min="1" max="1" width="12.1328125" style="11" customWidth="1"/>
    <col min="2" max="2" width="9.1328125" style="11"/>
    <col min="3" max="3" width="9.265625" style="11" bestFit="1" customWidth="1"/>
    <col min="4" max="4" width="11.59765625" style="11" bestFit="1" customWidth="1"/>
    <col min="5" max="5" width="10.86328125" style="11" bestFit="1" customWidth="1"/>
    <col min="6" max="6" width="8.265625" style="11" bestFit="1" customWidth="1"/>
    <col min="7" max="7" width="9.1328125" style="11"/>
    <col min="8" max="8" width="16.3984375" style="11" bestFit="1" customWidth="1"/>
    <col min="9" max="9" width="14.3984375" style="11" bestFit="1" customWidth="1"/>
    <col min="10" max="16384" width="9.1328125" style="11"/>
  </cols>
  <sheetData>
    <row r="1" spans="1:17" x14ac:dyDescent="0.45">
      <c r="A1" s="306" t="s">
        <v>986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x14ac:dyDescent="0.45">
      <c r="A2" s="306" t="s">
        <v>987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x14ac:dyDescent="0.45">
      <c r="A3" s="219" t="s">
        <v>988</v>
      </c>
      <c r="B3" s="219"/>
      <c r="C3" s="219" t="s">
        <v>510</v>
      </c>
      <c r="D3" s="219" t="s">
        <v>511</v>
      </c>
      <c r="E3" s="219" t="s">
        <v>972</v>
      </c>
      <c r="F3" s="219" t="s">
        <v>168</v>
      </c>
      <c r="G3" s="219" t="s">
        <v>989</v>
      </c>
      <c r="H3" s="219" t="s">
        <v>990</v>
      </c>
      <c r="I3" s="219" t="s">
        <v>991</v>
      </c>
      <c r="J3" s="219"/>
      <c r="K3" s="219"/>
      <c r="L3" s="219"/>
      <c r="M3" s="219"/>
      <c r="N3" s="219"/>
      <c r="O3" s="219"/>
      <c r="P3" s="219"/>
      <c r="Q3" s="219"/>
    </row>
    <row r="4" spans="1:17" ht="15" customHeight="1" x14ac:dyDescent="0.45">
      <c r="A4" s="220">
        <v>1</v>
      </c>
      <c r="B4" s="221" t="s">
        <v>992</v>
      </c>
      <c r="C4" s="222">
        <v>300.5</v>
      </c>
      <c r="D4" s="222">
        <v>1085.24</v>
      </c>
      <c r="E4" s="222">
        <v>10.73</v>
      </c>
      <c r="F4" s="222">
        <v>457.31</v>
      </c>
      <c r="G4" s="222">
        <v>474.31</v>
      </c>
      <c r="H4" s="222">
        <v>160.07</v>
      </c>
      <c r="I4" s="222">
        <v>310.8</v>
      </c>
    </row>
    <row r="5" spans="1:17" x14ac:dyDescent="0.45">
      <c r="A5" s="220">
        <v>2</v>
      </c>
      <c r="B5" s="221" t="s">
        <v>993</v>
      </c>
      <c r="C5" s="222">
        <v>392</v>
      </c>
      <c r="D5" s="222">
        <v>542</v>
      </c>
      <c r="E5" s="222">
        <v>389.77</v>
      </c>
      <c r="F5" s="222">
        <v>447</v>
      </c>
      <c r="G5" s="222">
        <v>0</v>
      </c>
      <c r="H5" s="222">
        <v>263.73</v>
      </c>
      <c r="I5" s="222">
        <v>428.31</v>
      </c>
    </row>
    <row r="6" spans="1:17" x14ac:dyDescent="0.45">
      <c r="A6" s="220">
        <v>3</v>
      </c>
      <c r="B6" s="221" t="s">
        <v>994</v>
      </c>
      <c r="C6" s="222">
        <v>214.07</v>
      </c>
      <c r="D6" s="222">
        <v>637.97</v>
      </c>
      <c r="E6" s="222">
        <v>223.55</v>
      </c>
      <c r="F6" s="222">
        <v>504.51</v>
      </c>
      <c r="G6" s="222">
        <v>569.36</v>
      </c>
      <c r="H6" s="222">
        <v>411.76</v>
      </c>
      <c r="I6" s="222">
        <v>387.02</v>
      </c>
    </row>
    <row r="7" spans="1:17" ht="15" customHeight="1" x14ac:dyDescent="0.45">
      <c r="A7" s="220">
        <v>4</v>
      </c>
      <c r="B7" s="221" t="s">
        <v>995</v>
      </c>
      <c r="C7" s="222">
        <v>197.56</v>
      </c>
      <c r="D7" s="222">
        <v>444.87</v>
      </c>
      <c r="E7" s="222">
        <v>102.34</v>
      </c>
      <c r="F7" s="222">
        <v>375.28</v>
      </c>
      <c r="G7" s="222">
        <v>414.98</v>
      </c>
      <c r="H7" s="222">
        <v>435.4</v>
      </c>
      <c r="I7" s="222">
        <v>299.58999999999997</v>
      </c>
    </row>
    <row r="8" spans="1:17" x14ac:dyDescent="0.45">
      <c r="A8" s="220">
        <v>5</v>
      </c>
      <c r="B8" s="221" t="s">
        <v>996</v>
      </c>
      <c r="C8" s="222">
        <v>354.29</v>
      </c>
      <c r="D8" s="222">
        <v>641.78</v>
      </c>
      <c r="E8" s="222">
        <v>235.29</v>
      </c>
      <c r="F8" s="222">
        <v>467.95</v>
      </c>
      <c r="G8" s="222">
        <v>105.26</v>
      </c>
      <c r="H8" s="222">
        <v>0</v>
      </c>
      <c r="I8" s="222">
        <v>379.52</v>
      </c>
    </row>
    <row r="9" spans="1:17" x14ac:dyDescent="0.45">
      <c r="A9" s="220">
        <v>6</v>
      </c>
      <c r="B9" s="221" t="s">
        <v>997</v>
      </c>
      <c r="C9" s="222">
        <v>368.98</v>
      </c>
      <c r="D9" s="222">
        <v>553.26</v>
      </c>
      <c r="E9" s="222">
        <v>167.02</v>
      </c>
      <c r="F9" s="222">
        <v>514.75</v>
      </c>
      <c r="G9" s="222">
        <v>557.58000000000004</v>
      </c>
      <c r="H9" s="222">
        <v>377.46</v>
      </c>
      <c r="I9" s="222">
        <v>384.62</v>
      </c>
    </row>
    <row r="10" spans="1:17" x14ac:dyDescent="0.45">
      <c r="A10" s="220">
        <v>7</v>
      </c>
      <c r="B10" s="221" t="s">
        <v>998</v>
      </c>
      <c r="C10" s="222">
        <v>346.39</v>
      </c>
      <c r="D10" s="222">
        <v>450.91</v>
      </c>
      <c r="E10" s="222">
        <v>41.53</v>
      </c>
      <c r="F10" s="222">
        <v>474.05</v>
      </c>
      <c r="G10" s="222">
        <v>445.34</v>
      </c>
      <c r="H10" s="222">
        <v>0</v>
      </c>
      <c r="I10" s="222">
        <v>391</v>
      </c>
    </row>
    <row r="11" spans="1:17" ht="15" customHeight="1" x14ac:dyDescent="0.45">
      <c r="A11" s="220">
        <v>8</v>
      </c>
      <c r="B11" s="221" t="s">
        <v>999</v>
      </c>
      <c r="C11" s="222">
        <v>270.85000000000002</v>
      </c>
      <c r="D11" s="222">
        <v>510.85</v>
      </c>
      <c r="E11" s="222">
        <v>513.13</v>
      </c>
      <c r="F11" s="222">
        <v>369.13</v>
      </c>
      <c r="G11" s="222">
        <v>0</v>
      </c>
      <c r="H11" s="222">
        <v>521.36</v>
      </c>
      <c r="I11" s="222">
        <v>399.65</v>
      </c>
    </row>
    <row r="12" spans="1:17" ht="15" customHeight="1" x14ac:dyDescent="0.45">
      <c r="A12" s="220">
        <v>9</v>
      </c>
      <c r="B12" s="221" t="s">
        <v>1000</v>
      </c>
      <c r="C12" s="222">
        <v>161</v>
      </c>
      <c r="D12" s="222">
        <v>268.98</v>
      </c>
      <c r="E12" s="222">
        <v>142</v>
      </c>
      <c r="F12" s="222">
        <v>283.8</v>
      </c>
      <c r="G12" s="222">
        <v>0</v>
      </c>
      <c r="H12" s="222">
        <v>0</v>
      </c>
      <c r="I12" s="222">
        <v>292.19</v>
      </c>
    </row>
    <row r="13" spans="1:17" x14ac:dyDescent="0.45">
      <c r="A13" s="223">
        <v>10</v>
      </c>
      <c r="B13" s="221" t="s">
        <v>1001</v>
      </c>
      <c r="C13" s="222">
        <v>92.76</v>
      </c>
      <c r="D13" s="222">
        <v>464.87</v>
      </c>
      <c r="E13" s="222">
        <v>47.69</v>
      </c>
      <c r="F13" s="222">
        <v>461.68</v>
      </c>
      <c r="G13" s="222">
        <v>513.69000000000005</v>
      </c>
      <c r="H13" s="222">
        <v>261.33999999999997</v>
      </c>
      <c r="I13" s="222">
        <v>296.25</v>
      </c>
    </row>
    <row r="14" spans="1:17" x14ac:dyDescent="0.45">
      <c r="A14" s="223">
        <v>11</v>
      </c>
      <c r="B14" s="221" t="s">
        <v>1002</v>
      </c>
      <c r="C14" s="222">
        <v>354.38</v>
      </c>
      <c r="D14" s="222">
        <v>682.13</v>
      </c>
      <c r="E14" s="222">
        <v>304.73</v>
      </c>
      <c r="F14" s="222">
        <v>524.45000000000005</v>
      </c>
      <c r="G14" s="222">
        <v>0</v>
      </c>
      <c r="H14" s="222">
        <v>0</v>
      </c>
      <c r="I14" s="222">
        <v>428.73</v>
      </c>
    </row>
    <row r="15" spans="1:17" x14ac:dyDescent="0.45">
      <c r="A15" s="223">
        <v>12</v>
      </c>
      <c r="B15" s="221" t="s">
        <v>1003</v>
      </c>
      <c r="C15" s="222">
        <v>198.32</v>
      </c>
      <c r="D15" s="222">
        <v>722.86</v>
      </c>
      <c r="E15" s="222">
        <v>115.11</v>
      </c>
      <c r="F15" s="222">
        <v>427.45</v>
      </c>
      <c r="G15" s="222">
        <v>412.11</v>
      </c>
      <c r="H15" s="222">
        <v>1075.17</v>
      </c>
      <c r="I15" s="222">
        <v>354.17</v>
      </c>
    </row>
    <row r="16" spans="1:17" ht="15" customHeight="1" x14ac:dyDescent="0.45">
      <c r="A16" s="223">
        <v>13</v>
      </c>
      <c r="B16" s="221" t="s">
        <v>1004</v>
      </c>
      <c r="C16" s="222">
        <v>401.86</v>
      </c>
      <c r="D16" s="222">
        <v>621.32000000000005</v>
      </c>
      <c r="E16" s="222">
        <v>298.97000000000003</v>
      </c>
      <c r="F16" s="222">
        <v>488.89</v>
      </c>
      <c r="G16" s="222">
        <v>499.96</v>
      </c>
      <c r="H16" s="222">
        <v>0</v>
      </c>
      <c r="I16" s="222">
        <v>361.2</v>
      </c>
    </row>
    <row r="17" spans="1:9" ht="15" customHeight="1" x14ac:dyDescent="0.45">
      <c r="A17" s="223">
        <v>14</v>
      </c>
      <c r="B17" s="221" t="s">
        <v>1005</v>
      </c>
      <c r="C17" s="222">
        <v>482.23</v>
      </c>
      <c r="D17" s="222">
        <v>845.97</v>
      </c>
      <c r="E17" s="222">
        <v>205.91</v>
      </c>
      <c r="F17" s="222">
        <v>602.41</v>
      </c>
      <c r="G17" s="222">
        <v>658.69</v>
      </c>
      <c r="H17" s="222">
        <v>0</v>
      </c>
      <c r="I17" s="222">
        <v>466.29</v>
      </c>
    </row>
    <row r="18" spans="1:9" ht="15" customHeight="1" x14ac:dyDescent="0.45">
      <c r="A18" s="223">
        <v>15</v>
      </c>
      <c r="B18" s="221" t="s">
        <v>1006</v>
      </c>
      <c r="C18" s="222">
        <v>269.39</v>
      </c>
      <c r="D18" s="222">
        <v>528.79999999999995</v>
      </c>
      <c r="E18" s="222">
        <v>165.27</v>
      </c>
      <c r="F18" s="222">
        <v>403.71</v>
      </c>
      <c r="G18" s="222">
        <v>0</v>
      </c>
      <c r="H18" s="222">
        <v>145.51</v>
      </c>
      <c r="I18" s="222">
        <v>337.35</v>
      </c>
    </row>
    <row r="19" spans="1:9" x14ac:dyDescent="0.45">
      <c r="A19" s="223">
        <v>16</v>
      </c>
      <c r="B19" s="221" t="s">
        <v>1007</v>
      </c>
      <c r="C19" s="222">
        <v>242.36</v>
      </c>
      <c r="D19" s="222">
        <v>491.55</v>
      </c>
      <c r="E19" s="222">
        <v>112.36</v>
      </c>
      <c r="F19" s="222">
        <v>411.78</v>
      </c>
      <c r="G19" s="222">
        <v>457.39</v>
      </c>
      <c r="H19" s="222">
        <v>0</v>
      </c>
      <c r="I19" s="222">
        <v>370.94</v>
      </c>
    </row>
    <row r="20" spans="1:9" x14ac:dyDescent="0.45">
      <c r="A20" s="223">
        <v>17</v>
      </c>
      <c r="B20" s="221" t="s">
        <v>1008</v>
      </c>
      <c r="C20" s="222">
        <v>318.49</v>
      </c>
      <c r="D20" s="222">
        <v>509.72</v>
      </c>
      <c r="E20" s="222">
        <v>51.33</v>
      </c>
      <c r="F20" s="222">
        <v>434.01</v>
      </c>
      <c r="G20" s="222">
        <v>520.83000000000004</v>
      </c>
      <c r="H20" s="222">
        <v>199.57</v>
      </c>
      <c r="I20" s="222">
        <v>292.49</v>
      </c>
    </row>
    <row r="21" spans="1:9" x14ac:dyDescent="0.45">
      <c r="A21" s="223">
        <v>18</v>
      </c>
      <c r="B21" s="221" t="s">
        <v>1009</v>
      </c>
      <c r="C21" s="222">
        <v>361.79</v>
      </c>
      <c r="D21" s="222">
        <v>533.73</v>
      </c>
      <c r="E21" s="222">
        <v>127.12</v>
      </c>
      <c r="F21" s="222">
        <v>415.42</v>
      </c>
      <c r="G21" s="222">
        <v>403.56</v>
      </c>
      <c r="H21" s="222">
        <v>518.24</v>
      </c>
      <c r="I21" s="222">
        <v>306.8</v>
      </c>
    </row>
    <row r="22" spans="1:9" ht="15" customHeight="1" x14ac:dyDescent="0.45">
      <c r="A22" s="223">
        <v>19</v>
      </c>
      <c r="B22" s="221" t="s">
        <v>1010</v>
      </c>
      <c r="C22" s="222">
        <v>169.29</v>
      </c>
      <c r="D22" s="222">
        <v>671.14</v>
      </c>
      <c r="E22" s="222">
        <v>0.08</v>
      </c>
      <c r="F22" s="222">
        <v>486.16</v>
      </c>
      <c r="G22" s="222">
        <v>0</v>
      </c>
      <c r="H22" s="222">
        <v>1053.05</v>
      </c>
      <c r="I22" s="222">
        <v>339.72</v>
      </c>
    </row>
    <row r="23" spans="1:9" ht="15" customHeight="1" x14ac:dyDescent="0.45">
      <c r="A23" s="223">
        <v>20</v>
      </c>
      <c r="B23" s="221" t="s">
        <v>1011</v>
      </c>
      <c r="C23" s="222">
        <v>271.38</v>
      </c>
      <c r="D23" s="222">
        <v>441.91</v>
      </c>
      <c r="E23" s="222">
        <v>195.85</v>
      </c>
      <c r="F23" s="222">
        <v>496.28</v>
      </c>
      <c r="G23" s="222">
        <v>412.38</v>
      </c>
      <c r="H23" s="222">
        <v>0</v>
      </c>
      <c r="I23" s="222">
        <v>346.61</v>
      </c>
    </row>
    <row r="24" spans="1:9" ht="15" customHeight="1" x14ac:dyDescent="0.45">
      <c r="A24" s="223">
        <v>21</v>
      </c>
      <c r="B24" s="221" t="s">
        <v>1012</v>
      </c>
      <c r="C24" s="222">
        <v>241.54</v>
      </c>
      <c r="D24" s="222">
        <v>415.56</v>
      </c>
      <c r="E24" s="222">
        <v>162.63</v>
      </c>
      <c r="F24" s="222">
        <v>414.42</v>
      </c>
      <c r="G24" s="222">
        <v>512.82000000000005</v>
      </c>
      <c r="H24" s="222">
        <v>583.6</v>
      </c>
      <c r="I24" s="222">
        <v>364.34</v>
      </c>
    </row>
    <row r="25" spans="1:9" ht="15" customHeight="1" x14ac:dyDescent="0.45">
      <c r="A25" s="223">
        <v>22</v>
      </c>
      <c r="B25" s="221" t="s">
        <v>1013</v>
      </c>
      <c r="C25" s="222">
        <v>412.1</v>
      </c>
      <c r="D25" s="222">
        <v>583.01</v>
      </c>
      <c r="E25" s="222">
        <v>145.59</v>
      </c>
      <c r="F25" s="222">
        <v>557.52</v>
      </c>
      <c r="G25" s="222">
        <v>518.79999999999995</v>
      </c>
      <c r="H25" s="222">
        <v>311.45999999999998</v>
      </c>
      <c r="I25" s="222">
        <v>452.79</v>
      </c>
    </row>
    <row r="26" spans="1:9" ht="15" customHeight="1" x14ac:dyDescent="0.45">
      <c r="A26" s="224" t="s">
        <v>1014</v>
      </c>
      <c r="B26" s="224"/>
      <c r="C26" s="224"/>
      <c r="D26" s="224"/>
      <c r="E26" s="224"/>
      <c r="F26" s="224"/>
      <c r="G26" s="224"/>
      <c r="H26" s="224"/>
      <c r="I26" s="224"/>
    </row>
    <row r="27" spans="1:9" x14ac:dyDescent="0.45">
      <c r="A27" s="225" t="s">
        <v>1015</v>
      </c>
      <c r="B27" s="219"/>
      <c r="C27" s="219"/>
      <c r="D27" s="219"/>
      <c r="E27" s="219"/>
      <c r="F27" s="219"/>
      <c r="G27" s="219"/>
      <c r="H27" s="219"/>
      <c r="I27" s="219"/>
    </row>
    <row r="28" spans="1:9" ht="15" customHeight="1" x14ac:dyDescent="0.45">
      <c r="A28" s="220">
        <v>1</v>
      </c>
      <c r="B28" s="221" t="s">
        <v>1016</v>
      </c>
      <c r="C28" s="222">
        <v>315</v>
      </c>
      <c r="D28" s="222">
        <v>389.93</v>
      </c>
      <c r="E28" s="222">
        <v>0</v>
      </c>
      <c r="F28" s="222">
        <v>315.10000000000002</v>
      </c>
      <c r="G28" s="222">
        <v>0</v>
      </c>
      <c r="H28" s="222">
        <v>280</v>
      </c>
      <c r="I28" s="222">
        <v>300.39</v>
      </c>
    </row>
    <row r="29" spans="1:9" x14ac:dyDescent="0.45">
      <c r="A29" s="220">
        <v>2</v>
      </c>
      <c r="B29" s="221" t="s">
        <v>1017</v>
      </c>
      <c r="C29" s="222">
        <v>152.86000000000001</v>
      </c>
      <c r="D29" s="222">
        <v>240.98</v>
      </c>
      <c r="E29" s="222">
        <v>112.35</v>
      </c>
      <c r="F29" s="222">
        <v>442.99</v>
      </c>
      <c r="G29" s="222">
        <v>0</v>
      </c>
      <c r="H29" s="222">
        <v>271.10000000000002</v>
      </c>
      <c r="I29" s="222">
        <v>326.68</v>
      </c>
    </row>
    <row r="30" spans="1:9" x14ac:dyDescent="0.45">
      <c r="A30" s="220">
        <v>3</v>
      </c>
      <c r="B30" s="221" t="s">
        <v>1018</v>
      </c>
      <c r="C30" s="222">
        <v>273.77999999999997</v>
      </c>
      <c r="D30" s="222">
        <v>312.72000000000003</v>
      </c>
      <c r="E30" s="222">
        <v>270.86</v>
      </c>
      <c r="F30" s="222">
        <v>280.7</v>
      </c>
      <c r="G30" s="222">
        <v>0</v>
      </c>
      <c r="H30" s="222">
        <v>245.69</v>
      </c>
      <c r="I30" s="222">
        <v>290.72000000000003</v>
      </c>
    </row>
    <row r="31" spans="1:9" x14ac:dyDescent="0.45">
      <c r="A31" s="220">
        <v>4</v>
      </c>
      <c r="B31" s="221" t="s">
        <v>1019</v>
      </c>
      <c r="C31" s="222">
        <v>163.36000000000001</v>
      </c>
      <c r="D31" s="222">
        <v>337.84</v>
      </c>
      <c r="E31" s="222">
        <v>0</v>
      </c>
      <c r="F31" s="222">
        <v>263.19</v>
      </c>
      <c r="G31" s="222">
        <v>0</v>
      </c>
      <c r="H31" s="222">
        <v>188.98</v>
      </c>
      <c r="I31" s="222">
        <v>222.45</v>
      </c>
    </row>
    <row r="32" spans="1:9" x14ac:dyDescent="0.45">
      <c r="A32" s="220">
        <v>5</v>
      </c>
      <c r="B32" s="221" t="s">
        <v>1020</v>
      </c>
      <c r="C32" s="222">
        <v>210</v>
      </c>
      <c r="D32" s="222">
        <v>360.15</v>
      </c>
      <c r="E32" s="222">
        <v>0</v>
      </c>
      <c r="F32" s="222">
        <v>290.31</v>
      </c>
      <c r="G32" s="222">
        <v>0</v>
      </c>
      <c r="H32" s="222">
        <v>307</v>
      </c>
      <c r="I32" s="222">
        <v>261.41000000000003</v>
      </c>
    </row>
    <row r="33" spans="1:19" ht="15" customHeight="1" x14ac:dyDescent="0.45">
      <c r="A33" s="220">
        <v>6</v>
      </c>
      <c r="B33" s="221" t="s">
        <v>1021</v>
      </c>
      <c r="C33" s="222">
        <v>101.63</v>
      </c>
      <c r="D33" s="222">
        <v>289.92</v>
      </c>
      <c r="E33" s="222">
        <v>2.08</v>
      </c>
      <c r="F33" s="222">
        <v>339.85</v>
      </c>
      <c r="G33" s="222">
        <v>0</v>
      </c>
      <c r="H33" s="222">
        <v>257.20999999999998</v>
      </c>
      <c r="I33" s="222">
        <v>264.42</v>
      </c>
    </row>
    <row r="34" spans="1:19" x14ac:dyDescent="0.45">
      <c r="A34" s="220">
        <v>7</v>
      </c>
      <c r="B34" s="221" t="s">
        <v>1022</v>
      </c>
      <c r="C34" s="222">
        <v>160</v>
      </c>
      <c r="D34" s="222">
        <v>260.04000000000002</v>
      </c>
      <c r="E34" s="222">
        <v>0</v>
      </c>
      <c r="F34" s="222">
        <v>235</v>
      </c>
      <c r="G34" s="222">
        <v>0</v>
      </c>
      <c r="H34" s="222">
        <v>374.63</v>
      </c>
      <c r="I34" s="222">
        <v>287.68</v>
      </c>
    </row>
    <row r="35" spans="1:19" x14ac:dyDescent="0.45">
      <c r="A35" s="220">
        <v>8</v>
      </c>
      <c r="B35" s="221" t="s">
        <v>1023</v>
      </c>
      <c r="C35" s="222">
        <v>294.22000000000003</v>
      </c>
      <c r="D35" s="222">
        <v>419.2</v>
      </c>
      <c r="E35" s="222">
        <v>250.15</v>
      </c>
      <c r="F35" s="222">
        <v>436.6</v>
      </c>
      <c r="G35" s="222">
        <v>0</v>
      </c>
      <c r="H35" s="222">
        <v>288.54000000000002</v>
      </c>
      <c r="I35" s="222">
        <v>314.31</v>
      </c>
    </row>
    <row r="36" spans="1:19" ht="15" customHeight="1" x14ac:dyDescent="0.45">
      <c r="A36" s="224" t="s">
        <v>1024</v>
      </c>
      <c r="B36" s="224"/>
      <c r="C36" s="226"/>
      <c r="D36" s="226"/>
      <c r="E36" s="226"/>
      <c r="F36" s="226"/>
      <c r="G36" s="226"/>
      <c r="H36" s="226"/>
      <c r="I36" s="226"/>
    </row>
    <row r="37" spans="1:19" ht="15" customHeight="1" x14ac:dyDescent="0.45">
      <c r="A37" s="224" t="s">
        <v>1025</v>
      </c>
      <c r="B37" s="224"/>
      <c r="C37" s="226"/>
      <c r="D37" s="226"/>
      <c r="E37" s="226"/>
      <c r="F37" s="226"/>
      <c r="G37" s="226"/>
      <c r="H37" s="226"/>
      <c r="I37" s="226"/>
    </row>
    <row r="39" spans="1:19" x14ac:dyDescent="0.45">
      <c r="A39" s="227" t="s">
        <v>1026</v>
      </c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</row>
    <row r="40" spans="1:19" x14ac:dyDescent="0.45">
      <c r="A40" s="227" t="s">
        <v>1027</v>
      </c>
      <c r="B40" s="219"/>
      <c r="C40" s="219"/>
      <c r="D40" s="219"/>
      <c r="E40" s="219"/>
      <c r="F40" s="219"/>
      <c r="G40" s="219"/>
      <c r="H40" s="219"/>
      <c r="I40" s="219"/>
      <c r="J40" s="219"/>
    </row>
    <row r="41" spans="1:19" ht="40.5" x14ac:dyDescent="0.45">
      <c r="A41" s="228" t="s">
        <v>1028</v>
      </c>
      <c r="B41" s="228"/>
      <c r="C41" s="228"/>
      <c r="D41" s="228"/>
      <c r="E41" s="228"/>
      <c r="F41" s="228"/>
      <c r="G41" s="228"/>
      <c r="H41" s="228"/>
      <c r="I41" s="228"/>
      <c r="J41" s="228"/>
    </row>
    <row r="42" spans="1:19" ht="15" customHeight="1" x14ac:dyDescent="0.45">
      <c r="A42" s="229" t="s">
        <v>1029</v>
      </c>
      <c r="B42" s="230" t="s">
        <v>1030</v>
      </c>
      <c r="C42" s="230" t="s">
        <v>1031</v>
      </c>
      <c r="D42" s="230" t="s">
        <v>1032</v>
      </c>
      <c r="E42" s="230" t="s">
        <v>1033</v>
      </c>
      <c r="F42" s="230" t="s">
        <v>1034</v>
      </c>
      <c r="G42" s="230" t="s">
        <v>1035</v>
      </c>
      <c r="H42" s="230" t="s">
        <v>1036</v>
      </c>
      <c r="I42" s="230" t="s">
        <v>1037</v>
      </c>
      <c r="J42" s="230" t="s">
        <v>1038</v>
      </c>
    </row>
    <row r="43" spans="1:19" x14ac:dyDescent="0.45">
      <c r="A43" s="231" t="s">
        <v>1039</v>
      </c>
      <c r="B43" s="219"/>
      <c r="C43" s="219" t="s">
        <v>1040</v>
      </c>
      <c r="D43" s="219" t="s">
        <v>1041</v>
      </c>
      <c r="E43" s="219" t="s">
        <v>1042</v>
      </c>
      <c r="F43" s="219" t="s">
        <v>1043</v>
      </c>
      <c r="G43" s="219" t="s">
        <v>989</v>
      </c>
      <c r="H43" s="219"/>
      <c r="I43" s="219"/>
      <c r="J43" s="219"/>
    </row>
    <row r="44" spans="1:19" ht="15" customHeight="1" x14ac:dyDescent="0.45">
      <c r="A44" s="232">
        <v>1</v>
      </c>
      <c r="B44" s="233" t="s">
        <v>1044</v>
      </c>
      <c r="C44" s="234">
        <v>15369.4</v>
      </c>
      <c r="D44" s="234">
        <v>4126</v>
      </c>
      <c r="E44" s="234">
        <v>20191</v>
      </c>
      <c r="F44" s="234">
        <v>22639</v>
      </c>
      <c r="G44" s="234">
        <v>1713</v>
      </c>
      <c r="H44" s="234">
        <v>946</v>
      </c>
      <c r="I44" s="234">
        <v>5916.6</v>
      </c>
      <c r="J44" s="234">
        <v>70901</v>
      </c>
    </row>
    <row r="45" spans="1:19" x14ac:dyDescent="0.45">
      <c r="A45" s="232">
        <v>2</v>
      </c>
      <c r="B45" s="233" t="s">
        <v>1045</v>
      </c>
      <c r="C45" s="234">
        <v>1487.3</v>
      </c>
      <c r="D45" s="234">
        <v>621.9</v>
      </c>
      <c r="E45" s="234">
        <v>32</v>
      </c>
      <c r="F45" s="234">
        <v>1294.4000000000001</v>
      </c>
      <c r="G45" s="234">
        <v>0</v>
      </c>
      <c r="H45" s="234">
        <v>146</v>
      </c>
      <c r="I45" s="234">
        <v>533.6</v>
      </c>
      <c r="J45" s="234">
        <v>4115.2</v>
      </c>
    </row>
    <row r="46" spans="1:19" x14ac:dyDescent="0.45">
      <c r="A46" s="232">
        <v>3</v>
      </c>
      <c r="B46" s="233" t="s">
        <v>1046</v>
      </c>
      <c r="C46" s="234">
        <v>2368.1999999999998</v>
      </c>
      <c r="D46" s="234">
        <v>520.70000000000005</v>
      </c>
      <c r="E46" s="234">
        <v>363</v>
      </c>
      <c r="F46" s="234">
        <v>1673.3</v>
      </c>
      <c r="G46" s="234">
        <v>537.4</v>
      </c>
      <c r="H46" s="234">
        <v>1164.4000000000001</v>
      </c>
      <c r="I46" s="234">
        <v>67.900000000000006</v>
      </c>
      <c r="J46" s="234">
        <v>6694.9</v>
      </c>
    </row>
    <row r="47" spans="1:19" x14ac:dyDescent="0.45">
      <c r="A47" s="232">
        <v>4</v>
      </c>
      <c r="B47" s="233" t="s">
        <v>1047</v>
      </c>
      <c r="C47" s="234">
        <v>3312.1</v>
      </c>
      <c r="D47" s="234">
        <v>975.2</v>
      </c>
      <c r="E47" s="234">
        <v>2181</v>
      </c>
      <c r="F47" s="234">
        <v>5542.5</v>
      </c>
      <c r="G47" s="234">
        <v>788.9</v>
      </c>
      <c r="H47" s="234">
        <v>805.8</v>
      </c>
      <c r="I47" s="234">
        <v>377.2</v>
      </c>
      <c r="J47" s="234">
        <v>13982.7</v>
      </c>
    </row>
    <row r="48" spans="1:19" x14ac:dyDescent="0.45">
      <c r="A48" s="232">
        <v>5</v>
      </c>
      <c r="B48" s="233" t="s">
        <v>1048</v>
      </c>
      <c r="C48" s="234">
        <v>2893</v>
      </c>
      <c r="D48" s="234">
        <v>1227</v>
      </c>
      <c r="E48" s="234">
        <v>17</v>
      </c>
      <c r="F48" s="234">
        <v>2014</v>
      </c>
      <c r="G48" s="234">
        <v>57</v>
      </c>
      <c r="H48" s="234">
        <v>1680</v>
      </c>
      <c r="I48" s="234">
        <v>494</v>
      </c>
      <c r="J48" s="234">
        <v>8382</v>
      </c>
    </row>
    <row r="49" spans="1:10" x14ac:dyDescent="0.45">
      <c r="A49" s="232">
        <v>6</v>
      </c>
      <c r="B49" s="233" t="s">
        <v>1049</v>
      </c>
      <c r="C49" s="234">
        <v>7473</v>
      </c>
      <c r="D49" s="234">
        <v>1320</v>
      </c>
      <c r="E49" s="234">
        <v>13947</v>
      </c>
      <c r="F49" s="234">
        <v>22957</v>
      </c>
      <c r="G49" s="234">
        <v>697</v>
      </c>
      <c r="H49" s="234">
        <v>7149</v>
      </c>
      <c r="I49" s="234">
        <v>1338</v>
      </c>
      <c r="J49" s="234">
        <v>54881</v>
      </c>
    </row>
    <row r="50" spans="1:10" ht="15" customHeight="1" x14ac:dyDescent="0.45">
      <c r="A50" s="232">
        <v>7</v>
      </c>
      <c r="B50" s="233" t="s">
        <v>1050</v>
      </c>
      <c r="C50" s="234">
        <v>5569.3</v>
      </c>
      <c r="D50" s="234">
        <v>2771.2</v>
      </c>
      <c r="E50" s="234">
        <v>9259.7999999999993</v>
      </c>
      <c r="F50" s="234">
        <v>7498.7</v>
      </c>
      <c r="G50" s="234">
        <v>551.4</v>
      </c>
      <c r="H50" s="234">
        <v>2113.9</v>
      </c>
      <c r="I50" s="234">
        <v>1210</v>
      </c>
      <c r="J50" s="234">
        <v>28974.2</v>
      </c>
    </row>
    <row r="51" spans="1:10" ht="15" customHeight="1" x14ac:dyDescent="0.45">
      <c r="A51" s="232">
        <v>8</v>
      </c>
      <c r="B51" s="233" t="s">
        <v>1051</v>
      </c>
      <c r="C51" s="234">
        <v>1407.3</v>
      </c>
      <c r="D51" s="234">
        <v>387.2</v>
      </c>
      <c r="E51" s="234">
        <v>36.200000000000003</v>
      </c>
      <c r="F51" s="234">
        <v>4314.6000000000004</v>
      </c>
      <c r="G51" s="234">
        <v>0</v>
      </c>
      <c r="H51" s="234">
        <v>1598.6</v>
      </c>
      <c r="I51" s="234">
        <v>772.9</v>
      </c>
      <c r="J51" s="234">
        <v>8516.7999999999993</v>
      </c>
    </row>
    <row r="52" spans="1:10" ht="15" customHeight="1" x14ac:dyDescent="0.45">
      <c r="A52" s="232">
        <v>9</v>
      </c>
      <c r="B52" s="233" t="s">
        <v>1052</v>
      </c>
      <c r="C52" s="234">
        <v>1432</v>
      </c>
      <c r="D52" s="234">
        <v>333.3</v>
      </c>
      <c r="E52" s="234">
        <v>140.69999999999999</v>
      </c>
      <c r="F52" s="234">
        <v>849.5</v>
      </c>
      <c r="G52" s="234">
        <v>0</v>
      </c>
      <c r="H52" s="234">
        <v>0</v>
      </c>
      <c r="I52" s="234">
        <v>1511.6</v>
      </c>
      <c r="J52" s="234">
        <v>4267</v>
      </c>
    </row>
    <row r="53" spans="1:10" x14ac:dyDescent="0.45">
      <c r="A53" s="235">
        <v>10</v>
      </c>
      <c r="B53" s="233" t="s">
        <v>1053</v>
      </c>
      <c r="C53" s="234">
        <v>2483.3000000000002</v>
      </c>
      <c r="D53" s="234">
        <v>339.8</v>
      </c>
      <c r="E53" s="234">
        <v>64.8</v>
      </c>
      <c r="F53" s="234">
        <v>2331.1999999999998</v>
      </c>
      <c r="G53" s="234">
        <v>641.20000000000005</v>
      </c>
      <c r="H53" s="234">
        <v>435.4</v>
      </c>
      <c r="I53" s="234">
        <v>202.5</v>
      </c>
      <c r="J53" s="234">
        <v>6498.2</v>
      </c>
    </row>
    <row r="54" spans="1:10" x14ac:dyDescent="0.45">
      <c r="A54" s="235">
        <v>11</v>
      </c>
      <c r="B54" s="233" t="s">
        <v>1054</v>
      </c>
      <c r="C54" s="234">
        <v>8755.9</v>
      </c>
      <c r="D54" s="234">
        <v>5393.5</v>
      </c>
      <c r="E54" s="234">
        <v>15901.7</v>
      </c>
      <c r="F54" s="234">
        <v>9225.6</v>
      </c>
      <c r="G54" s="234">
        <v>0</v>
      </c>
      <c r="H54" s="234">
        <v>0</v>
      </c>
      <c r="I54" s="234">
        <v>3174.5</v>
      </c>
      <c r="J54" s="234">
        <v>42451.199999999997</v>
      </c>
    </row>
    <row r="55" spans="1:10" ht="15" customHeight="1" x14ac:dyDescent="0.45">
      <c r="A55" s="235">
        <v>12</v>
      </c>
      <c r="B55" s="233" t="s">
        <v>1055</v>
      </c>
      <c r="C55" s="234">
        <v>7703.2</v>
      </c>
      <c r="D55" s="234">
        <v>2141.1999999999998</v>
      </c>
      <c r="E55" s="234">
        <v>286.2</v>
      </c>
      <c r="F55" s="234">
        <v>4926.3999999999996</v>
      </c>
      <c r="G55" s="234">
        <v>154.5</v>
      </c>
      <c r="H55" s="234">
        <v>201.1</v>
      </c>
      <c r="I55" s="234">
        <v>567.9</v>
      </c>
      <c r="J55" s="234">
        <v>15980.5</v>
      </c>
    </row>
    <row r="56" spans="1:10" ht="15" customHeight="1" x14ac:dyDescent="0.45">
      <c r="A56" s="235">
        <v>13</v>
      </c>
      <c r="B56" s="233" t="s">
        <v>1056</v>
      </c>
      <c r="C56" s="234">
        <v>6477</v>
      </c>
      <c r="D56" s="234">
        <v>1628.2</v>
      </c>
      <c r="E56" s="234">
        <v>8944</v>
      </c>
      <c r="F56" s="234">
        <v>7297.7</v>
      </c>
      <c r="G56" s="234">
        <v>1702.7</v>
      </c>
      <c r="H56" s="234">
        <v>0</v>
      </c>
      <c r="I56" s="234">
        <v>2397.1</v>
      </c>
      <c r="J56" s="234">
        <v>28446.7</v>
      </c>
    </row>
    <row r="57" spans="1:10" ht="15" customHeight="1" x14ac:dyDescent="0.45">
      <c r="A57" s="235">
        <v>14</v>
      </c>
      <c r="B57" s="233" t="s">
        <v>1057</v>
      </c>
      <c r="C57" s="234">
        <v>13369.7</v>
      </c>
      <c r="D57" s="234">
        <v>5120.2</v>
      </c>
      <c r="E57" s="234">
        <v>21611.9</v>
      </c>
      <c r="F57" s="234">
        <v>30478.1</v>
      </c>
      <c r="G57" s="234">
        <v>1325</v>
      </c>
      <c r="H57" s="234">
        <v>0</v>
      </c>
      <c r="I57" s="234">
        <v>8227.6</v>
      </c>
      <c r="J57" s="234">
        <v>80132.600000000006</v>
      </c>
    </row>
    <row r="58" spans="1:10" x14ac:dyDescent="0.45">
      <c r="A58" s="235">
        <v>15</v>
      </c>
      <c r="B58" s="233" t="s">
        <v>1058</v>
      </c>
      <c r="C58" s="234">
        <v>307.10000000000002</v>
      </c>
      <c r="D58" s="234">
        <v>75.599999999999994</v>
      </c>
      <c r="E58" s="234">
        <v>0.4</v>
      </c>
      <c r="F58" s="234">
        <v>519.9</v>
      </c>
      <c r="G58" s="234">
        <v>0</v>
      </c>
      <c r="H58" s="234">
        <v>106.8</v>
      </c>
      <c r="I58" s="234">
        <v>171.9</v>
      </c>
      <c r="J58" s="234">
        <v>1181.5999999999999</v>
      </c>
    </row>
    <row r="59" spans="1:10" x14ac:dyDescent="0.45">
      <c r="A59" s="235">
        <v>16</v>
      </c>
      <c r="B59" s="233" t="s">
        <v>1059</v>
      </c>
      <c r="C59" s="234">
        <v>3964</v>
      </c>
      <c r="D59" s="234">
        <v>1297</v>
      </c>
      <c r="E59" s="234">
        <v>163</v>
      </c>
      <c r="F59" s="234">
        <v>6521</v>
      </c>
      <c r="G59" s="234">
        <v>616</v>
      </c>
      <c r="H59" s="234">
        <v>0</v>
      </c>
      <c r="I59" s="234">
        <v>494</v>
      </c>
      <c r="J59" s="234">
        <v>13055</v>
      </c>
    </row>
    <row r="60" spans="1:10" x14ac:dyDescent="0.45">
      <c r="A60" s="235">
        <v>17</v>
      </c>
      <c r="B60" s="233" t="s">
        <v>1060</v>
      </c>
      <c r="C60" s="234">
        <v>8818</v>
      </c>
      <c r="D60" s="234">
        <v>2682</v>
      </c>
      <c r="E60" s="234">
        <v>10256</v>
      </c>
      <c r="F60" s="234">
        <v>11702</v>
      </c>
      <c r="G60" s="234">
        <v>138</v>
      </c>
      <c r="H60" s="234">
        <v>445</v>
      </c>
      <c r="I60" s="234">
        <v>1003.9</v>
      </c>
      <c r="J60" s="234">
        <v>35044.9</v>
      </c>
    </row>
    <row r="61" spans="1:10" ht="15" customHeight="1" x14ac:dyDescent="0.45">
      <c r="A61" s="235">
        <v>18</v>
      </c>
      <c r="B61" s="233" t="s">
        <v>1061</v>
      </c>
      <c r="C61" s="234">
        <v>7267</v>
      </c>
      <c r="D61" s="234">
        <v>2271</v>
      </c>
      <c r="E61" s="234">
        <v>15086.7</v>
      </c>
      <c r="F61" s="234">
        <v>9982.6</v>
      </c>
      <c r="G61" s="234">
        <v>370.3</v>
      </c>
      <c r="H61" s="234">
        <v>414</v>
      </c>
      <c r="I61" s="234">
        <v>2512.1999999999998</v>
      </c>
      <c r="J61" s="234">
        <v>37903.800000000003</v>
      </c>
    </row>
    <row r="62" spans="1:10" x14ac:dyDescent="0.45">
      <c r="A62" s="235">
        <v>19</v>
      </c>
      <c r="B62" s="233" t="s">
        <v>1062</v>
      </c>
      <c r="C62" s="234">
        <v>17742</v>
      </c>
      <c r="D62" s="234">
        <v>6823</v>
      </c>
      <c r="E62" s="234">
        <v>10124</v>
      </c>
      <c r="F62" s="234">
        <v>21968</v>
      </c>
      <c r="G62" s="234">
        <v>0</v>
      </c>
      <c r="H62" s="234">
        <v>400</v>
      </c>
      <c r="I62" s="234">
        <v>4170</v>
      </c>
      <c r="J62" s="234">
        <v>61227</v>
      </c>
    </row>
    <row r="63" spans="1:10" ht="15" customHeight="1" x14ac:dyDescent="0.45">
      <c r="A63" s="235">
        <v>20</v>
      </c>
      <c r="B63" s="233" t="s">
        <v>1063</v>
      </c>
      <c r="C63" s="234">
        <v>17809</v>
      </c>
      <c r="D63" s="234">
        <v>3522.3</v>
      </c>
      <c r="E63" s="234">
        <v>8756</v>
      </c>
      <c r="F63" s="234">
        <v>11844</v>
      </c>
      <c r="G63" s="234">
        <v>709</v>
      </c>
      <c r="H63" s="234">
        <v>0</v>
      </c>
      <c r="I63" s="234">
        <v>7953</v>
      </c>
      <c r="J63" s="234">
        <v>50593.3</v>
      </c>
    </row>
    <row r="64" spans="1:10" ht="15" customHeight="1" x14ac:dyDescent="0.45">
      <c r="A64" s="235">
        <v>21</v>
      </c>
      <c r="B64" s="233" t="s">
        <v>1064</v>
      </c>
      <c r="C64" s="234">
        <v>1675.9</v>
      </c>
      <c r="D64" s="234">
        <v>1046.5</v>
      </c>
      <c r="E64" s="234">
        <v>325</v>
      </c>
      <c r="F64" s="234">
        <v>4805.5</v>
      </c>
      <c r="G64" s="234">
        <v>8.4</v>
      </c>
      <c r="H64" s="234">
        <v>0</v>
      </c>
      <c r="I64" s="234">
        <v>391.4</v>
      </c>
      <c r="J64" s="234">
        <v>8252.7000000000007</v>
      </c>
    </row>
    <row r="65" spans="1:18" x14ac:dyDescent="0.45">
      <c r="A65" s="235">
        <v>22</v>
      </c>
      <c r="B65" s="233" t="s">
        <v>1065</v>
      </c>
      <c r="C65" s="234">
        <v>6074.1</v>
      </c>
      <c r="D65" s="234">
        <v>3086.4</v>
      </c>
      <c r="E65" s="234">
        <v>1295.8</v>
      </c>
      <c r="F65" s="234">
        <v>7032.6</v>
      </c>
      <c r="G65" s="234">
        <v>901.4</v>
      </c>
      <c r="H65" s="234">
        <v>1156</v>
      </c>
      <c r="I65" s="234">
        <v>2655.1</v>
      </c>
      <c r="J65" s="234">
        <v>22201.3</v>
      </c>
    </row>
    <row r="66" spans="1:18" ht="31.5" customHeight="1" x14ac:dyDescent="0.45">
      <c r="A66" s="236" t="s">
        <v>1066</v>
      </c>
      <c r="B66" s="236"/>
      <c r="C66" s="236"/>
      <c r="D66" s="236"/>
      <c r="E66" s="236"/>
      <c r="F66" s="236"/>
      <c r="G66" s="236"/>
      <c r="H66" s="236"/>
      <c r="I66" s="236"/>
      <c r="J66" s="236"/>
    </row>
    <row r="67" spans="1:18" x14ac:dyDescent="0.45">
      <c r="A67" s="231" t="s">
        <v>1067</v>
      </c>
      <c r="B67" s="219"/>
      <c r="C67" s="219"/>
      <c r="D67" s="219"/>
      <c r="E67" s="219"/>
      <c r="F67" s="219"/>
      <c r="G67" s="219"/>
      <c r="H67" s="219"/>
      <c r="I67" s="219"/>
      <c r="J67" s="219"/>
    </row>
    <row r="68" spans="1:18" ht="15" customHeight="1" x14ac:dyDescent="0.45">
      <c r="A68" s="232">
        <v>1</v>
      </c>
      <c r="B68" s="233" t="s">
        <v>1068</v>
      </c>
      <c r="C68" s="234">
        <v>114</v>
      </c>
      <c r="D68" s="234">
        <v>19.3</v>
      </c>
      <c r="E68" s="234">
        <v>0</v>
      </c>
      <c r="F68" s="234">
        <v>94.8</v>
      </c>
      <c r="G68" s="234">
        <v>0</v>
      </c>
      <c r="H68" s="234">
        <v>65.400000000000006</v>
      </c>
      <c r="I68" s="234">
        <v>16.600000000000001</v>
      </c>
      <c r="J68" s="234">
        <v>310</v>
      </c>
    </row>
    <row r="69" spans="1:18" x14ac:dyDescent="0.45">
      <c r="A69" s="232">
        <v>2</v>
      </c>
      <c r="B69" s="233" t="s">
        <v>1069</v>
      </c>
      <c r="C69" s="234">
        <v>708</v>
      </c>
      <c r="D69" s="234">
        <v>461</v>
      </c>
      <c r="E69" s="234">
        <v>19</v>
      </c>
      <c r="F69" s="234">
        <v>1426</v>
      </c>
      <c r="G69" s="234">
        <v>0</v>
      </c>
      <c r="H69" s="234">
        <v>423</v>
      </c>
      <c r="I69" s="234">
        <v>138.69999999999999</v>
      </c>
      <c r="J69" s="234">
        <v>3175.6</v>
      </c>
    </row>
    <row r="70" spans="1:18" x14ac:dyDescent="0.45">
      <c r="A70" s="232">
        <v>3</v>
      </c>
      <c r="B70" s="233" t="s">
        <v>1070</v>
      </c>
      <c r="C70" s="234">
        <v>173.7</v>
      </c>
      <c r="D70" s="234">
        <v>27.2</v>
      </c>
      <c r="E70" s="234">
        <v>0.8</v>
      </c>
      <c r="F70" s="234">
        <v>29.3</v>
      </c>
      <c r="G70" s="234">
        <v>0</v>
      </c>
      <c r="H70" s="234">
        <v>103.9</v>
      </c>
      <c r="I70" s="234">
        <v>93.8</v>
      </c>
      <c r="J70" s="234">
        <v>428.7</v>
      </c>
    </row>
    <row r="71" spans="1:18" x14ac:dyDescent="0.45">
      <c r="A71" s="232">
        <v>4</v>
      </c>
      <c r="B71" s="233" t="s">
        <v>1071</v>
      </c>
      <c r="C71" s="234">
        <v>171.2</v>
      </c>
      <c r="D71" s="234">
        <v>18.899999999999999</v>
      </c>
      <c r="E71" s="234">
        <v>0.1</v>
      </c>
      <c r="F71" s="234">
        <v>2.1</v>
      </c>
      <c r="G71" s="234">
        <v>0</v>
      </c>
      <c r="H71" s="234">
        <v>64.3</v>
      </c>
      <c r="I71" s="234">
        <v>59.7</v>
      </c>
      <c r="J71" s="234">
        <v>316.2</v>
      </c>
    </row>
    <row r="72" spans="1:18" x14ac:dyDescent="0.45">
      <c r="A72" s="232">
        <v>5</v>
      </c>
      <c r="B72" s="233" t="s">
        <v>1072</v>
      </c>
      <c r="C72" s="234">
        <v>194</v>
      </c>
      <c r="D72" s="234">
        <v>32.299999999999997</v>
      </c>
      <c r="E72" s="234">
        <v>0</v>
      </c>
      <c r="F72" s="234">
        <v>13</v>
      </c>
      <c r="G72" s="234">
        <v>0</v>
      </c>
      <c r="H72" s="234">
        <v>60</v>
      </c>
      <c r="I72" s="234">
        <v>54</v>
      </c>
      <c r="J72" s="234">
        <v>353.4</v>
      </c>
    </row>
    <row r="73" spans="1:18" x14ac:dyDescent="0.45">
      <c r="A73" s="232">
        <v>6</v>
      </c>
      <c r="B73" s="233" t="s">
        <v>1073</v>
      </c>
      <c r="C73" s="234">
        <v>546.5</v>
      </c>
      <c r="D73" s="234">
        <v>165.7</v>
      </c>
      <c r="E73" s="234">
        <v>56.6</v>
      </c>
      <c r="F73" s="234">
        <v>1495.1</v>
      </c>
      <c r="G73" s="234">
        <v>0</v>
      </c>
      <c r="H73" s="234">
        <v>516.5</v>
      </c>
      <c r="I73" s="234">
        <v>57.7</v>
      </c>
      <c r="J73" s="234">
        <v>2838</v>
      </c>
    </row>
    <row r="74" spans="1:18" ht="15" customHeight="1" x14ac:dyDescent="0.45">
      <c r="A74" s="232">
        <v>7</v>
      </c>
      <c r="B74" s="233" t="s">
        <v>1074</v>
      </c>
      <c r="C74" s="234">
        <v>60.6</v>
      </c>
      <c r="D74" s="234">
        <v>35.200000000000003</v>
      </c>
      <c r="E74" s="234">
        <v>0</v>
      </c>
      <c r="F74" s="234">
        <v>78.5</v>
      </c>
      <c r="G74" s="234">
        <v>0</v>
      </c>
      <c r="H74" s="234">
        <v>555.9</v>
      </c>
      <c r="I74" s="234">
        <v>33.799999999999997</v>
      </c>
      <c r="J74" s="234">
        <v>763.9</v>
      </c>
    </row>
    <row r="75" spans="1:18" ht="15" customHeight="1" x14ac:dyDescent="0.45">
      <c r="A75" s="232">
        <v>8</v>
      </c>
      <c r="B75" s="233" t="s">
        <v>1075</v>
      </c>
      <c r="C75" s="234">
        <v>324.39999999999998</v>
      </c>
      <c r="D75" s="234">
        <v>60.4</v>
      </c>
      <c r="E75" s="234">
        <v>28.8</v>
      </c>
      <c r="F75" s="234">
        <v>32</v>
      </c>
      <c r="G75" s="234">
        <v>0</v>
      </c>
      <c r="H75" s="234">
        <v>334.5</v>
      </c>
      <c r="I75" s="234">
        <v>178.6</v>
      </c>
      <c r="J75" s="234">
        <v>958.7</v>
      </c>
    </row>
    <row r="76" spans="1:18" ht="29.25" customHeight="1" x14ac:dyDescent="0.45">
      <c r="A76" s="236" t="s">
        <v>1076</v>
      </c>
      <c r="B76" s="236"/>
      <c r="C76" s="237"/>
      <c r="D76" s="237"/>
      <c r="E76" s="237"/>
      <c r="F76" s="237"/>
      <c r="G76" s="237"/>
      <c r="H76" s="237"/>
      <c r="I76" s="237"/>
      <c r="J76" s="237"/>
    </row>
    <row r="77" spans="1:18" ht="15" customHeight="1" x14ac:dyDescent="0.45">
      <c r="A77" s="228" t="s">
        <v>1077</v>
      </c>
      <c r="B77" s="228"/>
      <c r="C77" s="238"/>
      <c r="D77" s="238"/>
      <c r="E77" s="238"/>
      <c r="F77" s="238"/>
      <c r="G77" s="238"/>
      <c r="H77" s="238"/>
      <c r="I77" s="238"/>
      <c r="J77" s="238"/>
    </row>
    <row r="78" spans="1:18" x14ac:dyDescent="0.45">
      <c r="A78" s="227" t="s">
        <v>1078</v>
      </c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</row>
    <row r="80" spans="1:18" x14ac:dyDescent="0.45">
      <c r="A80" s="239" t="s">
        <v>1079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Prices'!B16*(INDEX(Tax_share,MATCH('Total Fuel Prices'!$A$14,tax_fuel_labels,0),MATCH(B$1,'Tax_Share of Price'!$B$1:$AI$1,0)))</f>
        <v>0</v>
      </c>
      <c r="C2" s="35">
        <f>'Total Fuel Prices'!C16*(INDEX(Tax_share,MATCH('Total Fuel Prices'!$A$14,tax_fuel_labels,0),MATCH(C$1,'Tax_Share of Price'!$B$1:$AI$1,0)))</f>
        <v>0</v>
      </c>
      <c r="D2" s="35">
        <f>'Total Fuel Prices'!D16*(INDEX(Tax_share,MATCH('Total Fuel Prices'!$A$14,tax_fuel_labels,0),MATCH(D$1,'Tax_Share of Price'!$B$1:$AI$1,0)))</f>
        <v>0</v>
      </c>
      <c r="E2" s="35">
        <f>'Total Fuel Prices'!E16*(INDEX(Tax_share,MATCH('Total Fuel Prices'!$A$14,tax_fuel_labels,0),MATCH(E$1,'Tax_Share of Price'!$B$1:$AI$1,0)))</f>
        <v>0</v>
      </c>
      <c r="F2" s="35">
        <f>'Total Fuel Prices'!F16*(INDEX(Tax_share,MATCH('Total Fuel Prices'!$A$14,tax_fuel_labels,0),MATCH(F$1,'Tax_Share of Price'!$B$1:$AI$1,0)))</f>
        <v>0</v>
      </c>
      <c r="G2" s="35">
        <f>'Total Fuel Prices'!G16*(INDEX(Tax_share,MATCH('Total Fuel Prices'!$A$14,tax_fuel_labels,0),MATCH(G$1,'Tax_Share of Price'!$B$1:$AI$1,0)))</f>
        <v>0</v>
      </c>
      <c r="H2" s="35">
        <f>'Total Fuel Prices'!H16*(INDEX(Tax_share,MATCH('Total Fuel Prices'!$A$14,tax_fuel_labels,0),MATCH(H$1,'Tax_Share of Price'!$B$1:$AI$1,0)))</f>
        <v>0</v>
      </c>
      <c r="I2" s="35">
        <f>'Total Fuel Prices'!I16*(INDEX(Tax_share,MATCH('Total Fuel Prices'!$A$14,tax_fuel_labels,0),MATCH(I$1,'Tax_Share of Price'!$B$1:$AI$1,0)))</f>
        <v>0</v>
      </c>
      <c r="J2" s="35">
        <f>'Total Fuel Prices'!J16*(INDEX(Tax_share,MATCH('Total Fuel Prices'!$A$14,tax_fuel_labels,0),MATCH(J$1,'Tax_Share of Price'!$B$1:$AI$1,0)))</f>
        <v>0</v>
      </c>
      <c r="K2" s="35">
        <f>'Total Fuel Prices'!K16*(INDEX(Tax_share,MATCH('Total Fuel Prices'!$A$14,tax_fuel_labels,0),MATCH(K$1,'Tax_Share of Price'!$B$1:$AI$1,0)))</f>
        <v>0</v>
      </c>
      <c r="L2" s="35">
        <f>'Total Fuel Prices'!L16*(INDEX(Tax_share,MATCH('Total Fuel Prices'!$A$14,tax_fuel_labels,0),MATCH(L$1,'Tax_Share of Price'!$B$1:$AI$1,0)))</f>
        <v>0</v>
      </c>
      <c r="M2" s="35">
        <f>'Total Fuel Prices'!M16*(INDEX(Tax_share,MATCH('Total Fuel Prices'!$A$14,tax_fuel_labels,0),MATCH(M$1,'Tax_Share of Price'!$B$1:$AI$1,0)))</f>
        <v>0</v>
      </c>
      <c r="N2" s="35">
        <f>'Total Fuel Prices'!N16*(INDEX(Tax_share,MATCH('Total Fuel Prices'!$A$14,tax_fuel_labels,0),MATCH(N$1,'Tax_Share of Price'!$B$1:$AI$1,0)))</f>
        <v>0</v>
      </c>
      <c r="O2" s="35">
        <f>'Total Fuel Prices'!O16*(INDEX(Tax_share,MATCH('Total Fuel Prices'!$A$14,tax_fuel_labels,0),MATCH(O$1,'Tax_Share of Price'!$B$1:$AI$1,0)))</f>
        <v>0</v>
      </c>
      <c r="P2" s="35">
        <f>'Total Fuel Prices'!P16*(INDEX(Tax_share,MATCH('Total Fuel Prices'!$A$14,tax_fuel_labels,0),MATCH(P$1,'Tax_Share of Price'!$B$1:$AI$1,0)))</f>
        <v>0</v>
      </c>
      <c r="Q2" s="35">
        <f>'Total Fuel Prices'!Q16*(INDEX(Tax_share,MATCH('Total Fuel Prices'!$A$14,tax_fuel_labels,0),MATCH(Q$1,'Tax_Share of Price'!$B$1:$AI$1,0)))</f>
        <v>0</v>
      </c>
      <c r="R2" s="35">
        <f>'Total Fuel Prices'!R16*(INDEX(Tax_share,MATCH('Total Fuel Prices'!$A$14,tax_fuel_labels,0),MATCH(R$1,'Tax_Share of Price'!$B$1:$AI$1,0)))</f>
        <v>0</v>
      </c>
      <c r="S2" s="35">
        <f>'Total Fuel Prices'!S16*(INDEX(Tax_share,MATCH('Total Fuel Prices'!$A$14,tax_fuel_labels,0),MATCH(S$1,'Tax_Share of Price'!$B$1:$AI$1,0)))</f>
        <v>0</v>
      </c>
      <c r="T2" s="35">
        <f>'Total Fuel Prices'!T16*(INDEX(Tax_share,MATCH('Total Fuel Prices'!$A$14,tax_fuel_labels,0),MATCH(T$1,'Tax_Share of Price'!$B$1:$AI$1,0)))</f>
        <v>0</v>
      </c>
      <c r="U2" s="35">
        <f>'Total Fuel Prices'!U16*(INDEX(Tax_share,MATCH('Total Fuel Prices'!$A$14,tax_fuel_labels,0),MATCH(U$1,'Tax_Share of Price'!$B$1:$AI$1,0)))</f>
        <v>0</v>
      </c>
      <c r="V2" s="35">
        <f>'Total Fuel Prices'!V16*(INDEX(Tax_share,MATCH('Total Fuel Prices'!$A$14,tax_fuel_labels,0),MATCH(V$1,'Tax_Share of Price'!$B$1:$AI$1,0)))</f>
        <v>0</v>
      </c>
      <c r="W2" s="35">
        <f>'Total Fuel Prices'!W16*(INDEX(Tax_share,MATCH('Total Fuel Prices'!$A$14,tax_fuel_labels,0),MATCH(W$1,'Tax_Share of Price'!$B$1:$AI$1,0)))</f>
        <v>0</v>
      </c>
      <c r="X2" s="35">
        <f>'Total Fuel Prices'!X16*(INDEX(Tax_share,MATCH('Total Fuel Prices'!$A$14,tax_fuel_labels,0),MATCH(X$1,'Tax_Share of Price'!$B$1:$AI$1,0)))</f>
        <v>0</v>
      </c>
      <c r="Y2" s="35">
        <f>'Total Fuel Prices'!Y16*(INDEX(Tax_share,MATCH('Total Fuel Prices'!$A$14,tax_fuel_labels,0),MATCH(Y$1,'Tax_Share of Price'!$B$1:$AI$1,0)))</f>
        <v>0</v>
      </c>
      <c r="Z2" s="35">
        <f>'Total Fuel Prices'!Z16*(INDEX(Tax_share,MATCH('Total Fuel Prices'!$A$14,tax_fuel_labels,0),MATCH(Z$1,'Tax_Share of Price'!$B$1:$AI$1,0)))</f>
        <v>0</v>
      </c>
      <c r="AA2" s="35">
        <f>'Total Fuel Prices'!AA16*(INDEX(Tax_share,MATCH('Total Fuel Prices'!$A$14,tax_fuel_labels,0),MATCH(AA$1,'Tax_Share of Price'!$B$1:$AI$1,0)))</f>
        <v>0</v>
      </c>
      <c r="AB2" s="35">
        <f>'Total Fuel Prices'!AB16*(INDEX(Tax_share,MATCH('Total Fuel Prices'!$A$14,tax_fuel_labels,0),MATCH(AB$1,'Tax_Share of Price'!$B$1:$AI$1,0)))</f>
        <v>0</v>
      </c>
      <c r="AC2" s="35">
        <f>'Total Fuel Prices'!AC16*(INDEX(Tax_share,MATCH('Total Fuel Prices'!$A$14,tax_fuel_labels,0),MATCH(AC$1,'Tax_Share of Price'!$B$1:$AI$1,0)))</f>
        <v>0</v>
      </c>
      <c r="AD2" s="35">
        <f>'Total Fuel Prices'!AD16*(INDEX(Tax_share,MATCH('Total Fuel Prices'!$A$14,tax_fuel_labels,0),MATCH(AD$1,'Tax_Share of Price'!$B$1:$AI$1,0)))</f>
        <v>0</v>
      </c>
      <c r="AE2" s="35">
        <f>'Total Fuel Prices'!AE16*(INDEX(Tax_share,MATCH('Total Fuel Prices'!$A$14,tax_fuel_labels,0),MATCH(AE$1,'Tax_Share of Price'!$B$1:$AI$1,0)))</f>
        <v>0</v>
      </c>
      <c r="AF2" s="35">
        <f>'Total Fuel Prices'!AF16*(INDEX(Tax_share,MATCH('Total Fuel Prices'!$A$14,tax_fuel_labels,0),MATCH(AF$1,'Tax_Share of Price'!$B$1:$AI$1,0)))</f>
        <v>0</v>
      </c>
      <c r="AG2" s="35">
        <f>'Total Fuel Prices'!AG16*(INDEX(Tax_share,MATCH('Total Fuel Prices'!$A$14,tax_fuel_labels,0),MATCH(AG$1,'Tax_Share of Price'!$B$1:$AI$1,0)))</f>
        <v>0</v>
      </c>
      <c r="AH2" s="35">
        <f>'Total Fuel Prices'!AH16*(INDEX(Tax_share,MATCH('Total Fuel Prices'!$A$14,tax_fuel_labels,0),MATCH(AH$1,'Tax_Share of Price'!$B$1:$AI$1,0)))</f>
        <v>0</v>
      </c>
      <c r="AI2" s="35">
        <f>'Total Fuel Prices'!AI16*(INDEX(Tax_share,MATCH('Total Fuel Prices'!$A$14,tax_fuel_labels,0),MATCH(AI$1,'Tax_Share of Price'!$B$1:$AI$1,0)))</f>
        <v>0</v>
      </c>
    </row>
    <row r="3" spans="1:37" x14ac:dyDescent="0.45">
      <c r="A3" s="12" t="s">
        <v>271</v>
      </c>
      <c r="B3" s="276">
        <f>'Total Fuel Prices'!B17*(INDEX(Tax_share,MATCH('Total Fuel Prices'!$A$14,tax_fuel_labels,0),MATCH(B$1,'Tax_Share of Price'!$B$1:$AI$1,0)))</f>
        <v>3.671704835744817E-7</v>
      </c>
      <c r="C3" s="276">
        <f>'Total Fuel Prices'!C17*(INDEX(Tax_share,MATCH('Total Fuel Prices'!$A$14,tax_fuel_labels,0),MATCH(C$1,'Tax_Share of Price'!$B$1:$AI$1,0)))</f>
        <v>3.671704835744817E-7</v>
      </c>
      <c r="D3" s="276">
        <f>'Total Fuel Prices'!D17*(INDEX(Tax_share,MATCH('Total Fuel Prices'!$A$14,tax_fuel_labels,0),MATCH(D$1,'Tax_Share of Price'!$B$1:$AI$1,0)))</f>
        <v>3.6538810258625598E-7</v>
      </c>
      <c r="E3" s="276">
        <f>'Total Fuel Prices'!E17*(INDEX(Tax_share,MATCH('Total Fuel Prices'!$A$14,tax_fuel_labels,0),MATCH(E$1,'Tax_Share of Price'!$B$1:$AI$1,0)))</f>
        <v>3.671704835744817E-7</v>
      </c>
      <c r="F3" s="276">
        <f>'Total Fuel Prices'!F17*(INDEX(Tax_share,MATCH('Total Fuel Prices'!$A$14,tax_fuel_labels,0),MATCH(F$1,'Tax_Share of Price'!$B$1:$AI$1,0)))</f>
        <v>3.6182334060980468E-7</v>
      </c>
      <c r="G3" s="276">
        <f>'Total Fuel Prices'!G17*(INDEX(Tax_share,MATCH('Total Fuel Prices'!$A$14,tax_fuel_labels,0),MATCH(G$1,'Tax_Share of Price'!$B$1:$AI$1,0)))</f>
        <v>3.5647619764512787E-7</v>
      </c>
      <c r="H3" s="276">
        <f>'Total Fuel Prices'!H17*(INDEX(Tax_share,MATCH('Total Fuel Prices'!$A$14,tax_fuel_labels,0),MATCH(H$1,'Tax_Share of Price'!$B$1:$AI$1,0)))</f>
        <v>3.5291143566867657E-7</v>
      </c>
      <c r="I3" s="276">
        <f>'Total Fuel Prices'!I17*(INDEX(Tax_share,MATCH('Total Fuel Prices'!$A$14,tax_fuel_labels,0),MATCH(I$1,'Tax_Share of Price'!$B$1:$AI$1,0)))</f>
        <v>3.511290546804509E-7</v>
      </c>
      <c r="J3" s="276">
        <f>'Total Fuel Prices'!J17*(INDEX(Tax_share,MATCH('Total Fuel Prices'!$A$14,tax_fuel_labels,0),MATCH(J$1,'Tax_Share of Price'!$B$1:$AI$1,0)))</f>
        <v>3.475642927039996E-7</v>
      </c>
      <c r="K3" s="276">
        <f>'Total Fuel Prices'!K17*(INDEX(Tax_share,MATCH('Total Fuel Prices'!$A$14,tax_fuel_labels,0),MATCH(K$1,'Tax_Share of Price'!$B$1:$AI$1,0)))</f>
        <v>3.4934667369222528E-7</v>
      </c>
      <c r="L3" s="276">
        <f>'Total Fuel Prices'!L17*(INDEX(Tax_share,MATCH('Total Fuel Prices'!$A$14,tax_fuel_labels,0),MATCH(L$1,'Tax_Share of Price'!$B$1:$AI$1,0)))</f>
        <v>3.511290546804509E-7</v>
      </c>
      <c r="M3" s="276">
        <f>'Total Fuel Prices'!M17*(INDEX(Tax_share,MATCH('Total Fuel Prices'!$A$14,tax_fuel_labels,0),MATCH(M$1,'Tax_Share of Price'!$B$1:$AI$1,0)))</f>
        <v>3.4934667369222528E-7</v>
      </c>
      <c r="N3" s="276">
        <f>'Total Fuel Prices'!N17*(INDEX(Tax_share,MATCH('Total Fuel Prices'!$A$14,tax_fuel_labels,0),MATCH(N$1,'Tax_Share of Price'!$B$1:$AI$1,0)))</f>
        <v>3.4934667369222528E-7</v>
      </c>
      <c r="O3" s="276">
        <f>'Total Fuel Prices'!O17*(INDEX(Tax_share,MATCH('Total Fuel Prices'!$A$14,tax_fuel_labels,0),MATCH(O$1,'Tax_Share of Price'!$B$1:$AI$1,0)))</f>
        <v>3.4934667369222528E-7</v>
      </c>
      <c r="P3" s="276">
        <f>'Total Fuel Prices'!P17*(INDEX(Tax_share,MATCH('Total Fuel Prices'!$A$14,tax_fuel_labels,0),MATCH(P$1,'Tax_Share of Price'!$B$1:$AI$1,0)))</f>
        <v>3.475642927039996E-7</v>
      </c>
      <c r="Q3" s="276">
        <f>'Total Fuel Prices'!Q17*(INDEX(Tax_share,MATCH('Total Fuel Prices'!$A$14,tax_fuel_labels,0),MATCH(Q$1,'Tax_Share of Price'!$B$1:$AI$1,0)))</f>
        <v>3.475642927039996E-7</v>
      </c>
      <c r="R3" s="276">
        <f>'Total Fuel Prices'!R17*(INDEX(Tax_share,MATCH('Total Fuel Prices'!$A$14,tax_fuel_labels,0),MATCH(R$1,'Tax_Share of Price'!$B$1:$AI$1,0)))</f>
        <v>3.4934667369222528E-7</v>
      </c>
      <c r="S3" s="276">
        <f>'Total Fuel Prices'!S17*(INDEX(Tax_share,MATCH('Total Fuel Prices'!$A$14,tax_fuel_labels,0),MATCH(S$1,'Tax_Share of Price'!$B$1:$AI$1,0)))</f>
        <v>3.4934667369222528E-7</v>
      </c>
      <c r="T3" s="276">
        <f>'Total Fuel Prices'!T17*(INDEX(Tax_share,MATCH('Total Fuel Prices'!$A$14,tax_fuel_labels,0),MATCH(T$1,'Tax_Share of Price'!$B$1:$AI$1,0)))</f>
        <v>3.475642927039996E-7</v>
      </c>
      <c r="U3" s="276">
        <f>'Total Fuel Prices'!U17*(INDEX(Tax_share,MATCH('Total Fuel Prices'!$A$14,tax_fuel_labels,0),MATCH(U$1,'Tax_Share of Price'!$B$1:$AI$1,0)))</f>
        <v>3.475642927039996E-7</v>
      </c>
      <c r="V3" s="276">
        <f>'Total Fuel Prices'!V17*(INDEX(Tax_share,MATCH('Total Fuel Prices'!$A$14,tax_fuel_labels,0),MATCH(V$1,'Tax_Share of Price'!$B$1:$AI$1,0)))</f>
        <v>3.4934667369222528E-7</v>
      </c>
      <c r="W3" s="276">
        <f>'Total Fuel Prices'!W17*(INDEX(Tax_share,MATCH('Total Fuel Prices'!$A$14,tax_fuel_labels,0),MATCH(W$1,'Tax_Share of Price'!$B$1:$AI$1,0)))</f>
        <v>3.4934667369222528E-7</v>
      </c>
      <c r="X3" s="276">
        <f>'Total Fuel Prices'!X17*(INDEX(Tax_share,MATCH('Total Fuel Prices'!$A$14,tax_fuel_labels,0),MATCH(X$1,'Tax_Share of Price'!$B$1:$AI$1,0)))</f>
        <v>3.475642927039996E-7</v>
      </c>
      <c r="Y3" s="276">
        <f>'Total Fuel Prices'!Y17*(INDEX(Tax_share,MATCH('Total Fuel Prices'!$A$14,tax_fuel_labels,0),MATCH(Y$1,'Tax_Share of Price'!$B$1:$AI$1,0)))</f>
        <v>3.475642927039996E-7</v>
      </c>
      <c r="Z3" s="276">
        <f>'Total Fuel Prices'!Z17*(INDEX(Tax_share,MATCH('Total Fuel Prices'!$A$14,tax_fuel_labels,0),MATCH(Z$1,'Tax_Share of Price'!$B$1:$AI$1,0)))</f>
        <v>3.475642927039996E-7</v>
      </c>
      <c r="AA3" s="276">
        <f>'Total Fuel Prices'!AA17*(INDEX(Tax_share,MATCH('Total Fuel Prices'!$A$14,tax_fuel_labels,0),MATCH(AA$1,'Tax_Share of Price'!$B$1:$AI$1,0)))</f>
        <v>3.475642927039996E-7</v>
      </c>
      <c r="AB3" s="276">
        <f>'Total Fuel Prices'!AB17*(INDEX(Tax_share,MATCH('Total Fuel Prices'!$A$14,tax_fuel_labels,0),MATCH(AB$1,'Tax_Share of Price'!$B$1:$AI$1,0)))</f>
        <v>3.475642927039996E-7</v>
      </c>
      <c r="AC3" s="276">
        <f>'Total Fuel Prices'!AC17*(INDEX(Tax_share,MATCH('Total Fuel Prices'!$A$14,tax_fuel_labels,0),MATCH(AC$1,'Tax_Share of Price'!$B$1:$AI$1,0)))</f>
        <v>3.475642927039996E-7</v>
      </c>
      <c r="AD3" s="276">
        <f>'Total Fuel Prices'!AD17*(INDEX(Tax_share,MATCH('Total Fuel Prices'!$A$14,tax_fuel_labels,0),MATCH(AD$1,'Tax_Share of Price'!$B$1:$AI$1,0)))</f>
        <v>3.475642927039996E-7</v>
      </c>
      <c r="AE3" s="276">
        <f>'Total Fuel Prices'!AE17*(INDEX(Tax_share,MATCH('Total Fuel Prices'!$A$14,tax_fuel_labels,0),MATCH(AE$1,'Tax_Share of Price'!$B$1:$AI$1,0)))</f>
        <v>3.475642927039996E-7</v>
      </c>
      <c r="AF3" s="276">
        <f>'Total Fuel Prices'!AF17*(INDEX(Tax_share,MATCH('Total Fuel Prices'!$A$14,tax_fuel_labels,0),MATCH(AF$1,'Tax_Share of Price'!$B$1:$AI$1,0)))</f>
        <v>3.475642927039996E-7</v>
      </c>
      <c r="AG3" s="276">
        <f>'Total Fuel Prices'!AG17*(INDEX(Tax_share,MATCH('Total Fuel Prices'!$A$14,tax_fuel_labels,0),MATCH(AG$1,'Tax_Share of Price'!$B$1:$AI$1,0)))</f>
        <v>3.475642927039996E-7</v>
      </c>
      <c r="AH3" s="276">
        <f>'Total Fuel Prices'!AH17*(INDEX(Tax_share,MATCH('Total Fuel Prices'!$A$14,tax_fuel_labels,0),MATCH(AH$1,'Tax_Share of Price'!$B$1:$AI$1,0)))</f>
        <v>3.475642927039996E-7</v>
      </c>
      <c r="AI3" s="276">
        <f>'Total Fuel Prices'!AI17*(INDEX(Tax_share,MATCH('Total Fuel Prices'!$A$14,tax_fuel_labels,0),MATCH(AI$1,'Tax_Share of Price'!$B$1:$AI$1,0)))</f>
        <v>3.475642927039996E-7</v>
      </c>
    </row>
    <row r="4" spans="1:37" x14ac:dyDescent="0.45">
      <c r="A4" s="12" t="s">
        <v>272</v>
      </c>
      <c r="B4" s="35">
        <f>'Total Fuel Prices'!B18*(INDEX(Tax_share,MATCH('Total Fuel Prices'!$A$14,tax_fuel_labels,0),MATCH(B$1,'Tax_Share of Price'!$B$1:$AI$1,0)))</f>
        <v>0</v>
      </c>
      <c r="C4" s="35">
        <f>'Total Fuel Prices'!C18*(INDEX(Tax_share,MATCH('Total Fuel Prices'!$A$14,tax_fuel_labels,0),MATCH(C$1,'Tax_Share of Price'!$B$1:$AI$1,0)))</f>
        <v>0</v>
      </c>
      <c r="D4" s="35">
        <f>'Total Fuel Prices'!D18*(INDEX(Tax_share,MATCH('Total Fuel Prices'!$A$14,tax_fuel_labels,0),MATCH(D$1,'Tax_Share of Price'!$B$1:$AI$1,0)))</f>
        <v>0</v>
      </c>
      <c r="E4" s="35">
        <f>'Total Fuel Prices'!E18*(INDEX(Tax_share,MATCH('Total Fuel Prices'!$A$14,tax_fuel_labels,0),MATCH(E$1,'Tax_Share of Price'!$B$1:$AI$1,0)))</f>
        <v>0</v>
      </c>
      <c r="F4" s="35">
        <f>'Total Fuel Prices'!F18*(INDEX(Tax_share,MATCH('Total Fuel Prices'!$A$14,tax_fuel_labels,0),MATCH(F$1,'Tax_Share of Price'!$B$1:$AI$1,0)))</f>
        <v>0</v>
      </c>
      <c r="G4" s="35">
        <f>'Total Fuel Prices'!G18*(INDEX(Tax_share,MATCH('Total Fuel Prices'!$A$14,tax_fuel_labels,0),MATCH(G$1,'Tax_Share of Price'!$B$1:$AI$1,0)))</f>
        <v>0</v>
      </c>
      <c r="H4" s="35">
        <f>'Total Fuel Prices'!H18*(INDEX(Tax_share,MATCH('Total Fuel Prices'!$A$14,tax_fuel_labels,0),MATCH(H$1,'Tax_Share of Price'!$B$1:$AI$1,0)))</f>
        <v>0</v>
      </c>
      <c r="I4" s="35">
        <f>'Total Fuel Prices'!I18*(INDEX(Tax_share,MATCH('Total Fuel Prices'!$A$14,tax_fuel_labels,0),MATCH(I$1,'Tax_Share of Price'!$B$1:$AI$1,0)))</f>
        <v>0</v>
      </c>
      <c r="J4" s="35">
        <f>'Total Fuel Prices'!J18*(INDEX(Tax_share,MATCH('Total Fuel Prices'!$A$14,tax_fuel_labels,0),MATCH(J$1,'Tax_Share of Price'!$B$1:$AI$1,0)))</f>
        <v>0</v>
      </c>
      <c r="K4" s="35">
        <f>'Total Fuel Prices'!K18*(INDEX(Tax_share,MATCH('Total Fuel Prices'!$A$14,tax_fuel_labels,0),MATCH(K$1,'Tax_Share of Price'!$B$1:$AI$1,0)))</f>
        <v>0</v>
      </c>
      <c r="L4" s="35">
        <f>'Total Fuel Prices'!L18*(INDEX(Tax_share,MATCH('Total Fuel Prices'!$A$14,tax_fuel_labels,0),MATCH(L$1,'Tax_Share of Price'!$B$1:$AI$1,0)))</f>
        <v>0</v>
      </c>
      <c r="M4" s="35">
        <f>'Total Fuel Prices'!M18*(INDEX(Tax_share,MATCH('Total Fuel Prices'!$A$14,tax_fuel_labels,0),MATCH(M$1,'Tax_Share of Price'!$B$1:$AI$1,0)))</f>
        <v>0</v>
      </c>
      <c r="N4" s="35">
        <f>'Total Fuel Prices'!N18*(INDEX(Tax_share,MATCH('Total Fuel Prices'!$A$14,tax_fuel_labels,0),MATCH(N$1,'Tax_Share of Price'!$B$1:$AI$1,0)))</f>
        <v>0</v>
      </c>
      <c r="O4" s="35">
        <f>'Total Fuel Prices'!O18*(INDEX(Tax_share,MATCH('Total Fuel Prices'!$A$14,tax_fuel_labels,0),MATCH(O$1,'Tax_Share of Price'!$B$1:$AI$1,0)))</f>
        <v>0</v>
      </c>
      <c r="P4" s="35">
        <f>'Total Fuel Prices'!P18*(INDEX(Tax_share,MATCH('Total Fuel Prices'!$A$14,tax_fuel_labels,0),MATCH(P$1,'Tax_Share of Price'!$B$1:$AI$1,0)))</f>
        <v>0</v>
      </c>
      <c r="Q4" s="35">
        <f>'Total Fuel Prices'!Q18*(INDEX(Tax_share,MATCH('Total Fuel Prices'!$A$14,tax_fuel_labels,0),MATCH(Q$1,'Tax_Share of Price'!$B$1:$AI$1,0)))</f>
        <v>0</v>
      </c>
      <c r="R4" s="35">
        <f>'Total Fuel Prices'!R18*(INDEX(Tax_share,MATCH('Total Fuel Prices'!$A$14,tax_fuel_labels,0),MATCH(R$1,'Tax_Share of Price'!$B$1:$AI$1,0)))</f>
        <v>0</v>
      </c>
      <c r="S4" s="35">
        <f>'Total Fuel Prices'!S18*(INDEX(Tax_share,MATCH('Total Fuel Prices'!$A$14,tax_fuel_labels,0),MATCH(S$1,'Tax_Share of Price'!$B$1:$AI$1,0)))</f>
        <v>0</v>
      </c>
      <c r="T4" s="35">
        <f>'Total Fuel Prices'!T18*(INDEX(Tax_share,MATCH('Total Fuel Prices'!$A$14,tax_fuel_labels,0),MATCH(T$1,'Tax_Share of Price'!$B$1:$AI$1,0)))</f>
        <v>0</v>
      </c>
      <c r="U4" s="35">
        <f>'Total Fuel Prices'!U18*(INDEX(Tax_share,MATCH('Total Fuel Prices'!$A$14,tax_fuel_labels,0),MATCH(U$1,'Tax_Share of Price'!$B$1:$AI$1,0)))</f>
        <v>0</v>
      </c>
      <c r="V4" s="35">
        <f>'Total Fuel Prices'!V18*(INDEX(Tax_share,MATCH('Total Fuel Prices'!$A$14,tax_fuel_labels,0),MATCH(V$1,'Tax_Share of Price'!$B$1:$AI$1,0)))</f>
        <v>0</v>
      </c>
      <c r="W4" s="35">
        <f>'Total Fuel Prices'!W18*(INDEX(Tax_share,MATCH('Total Fuel Prices'!$A$14,tax_fuel_labels,0),MATCH(W$1,'Tax_Share of Price'!$B$1:$AI$1,0)))</f>
        <v>0</v>
      </c>
      <c r="X4" s="35">
        <f>'Total Fuel Prices'!X18*(INDEX(Tax_share,MATCH('Total Fuel Prices'!$A$14,tax_fuel_labels,0),MATCH(X$1,'Tax_Share of Price'!$B$1:$AI$1,0)))</f>
        <v>0</v>
      </c>
      <c r="Y4" s="35">
        <f>'Total Fuel Prices'!Y18*(INDEX(Tax_share,MATCH('Total Fuel Prices'!$A$14,tax_fuel_labels,0),MATCH(Y$1,'Tax_Share of Price'!$B$1:$AI$1,0)))</f>
        <v>0</v>
      </c>
      <c r="Z4" s="35">
        <f>'Total Fuel Prices'!Z18*(INDEX(Tax_share,MATCH('Total Fuel Prices'!$A$14,tax_fuel_labels,0),MATCH(Z$1,'Tax_Share of Price'!$B$1:$AI$1,0)))</f>
        <v>0</v>
      </c>
      <c r="AA4" s="35">
        <f>'Total Fuel Prices'!AA18*(INDEX(Tax_share,MATCH('Total Fuel Prices'!$A$14,tax_fuel_labels,0),MATCH(AA$1,'Tax_Share of Price'!$B$1:$AI$1,0)))</f>
        <v>0</v>
      </c>
      <c r="AB4" s="35">
        <f>'Total Fuel Prices'!AB18*(INDEX(Tax_share,MATCH('Total Fuel Prices'!$A$14,tax_fuel_labels,0),MATCH(AB$1,'Tax_Share of Price'!$B$1:$AI$1,0)))</f>
        <v>0</v>
      </c>
      <c r="AC4" s="35">
        <f>'Total Fuel Prices'!AC18*(INDEX(Tax_share,MATCH('Total Fuel Prices'!$A$14,tax_fuel_labels,0),MATCH(AC$1,'Tax_Share of Price'!$B$1:$AI$1,0)))</f>
        <v>0</v>
      </c>
      <c r="AD4" s="35">
        <f>'Total Fuel Prices'!AD18*(INDEX(Tax_share,MATCH('Total Fuel Prices'!$A$14,tax_fuel_labels,0),MATCH(AD$1,'Tax_Share of Price'!$B$1:$AI$1,0)))</f>
        <v>0</v>
      </c>
      <c r="AE4" s="35">
        <f>'Total Fuel Prices'!AE18*(INDEX(Tax_share,MATCH('Total Fuel Prices'!$A$14,tax_fuel_labels,0),MATCH(AE$1,'Tax_Share of Price'!$B$1:$AI$1,0)))</f>
        <v>0</v>
      </c>
      <c r="AF4" s="35">
        <f>'Total Fuel Prices'!AF18*(INDEX(Tax_share,MATCH('Total Fuel Prices'!$A$14,tax_fuel_labels,0),MATCH(AF$1,'Tax_Share of Price'!$B$1:$AI$1,0)))</f>
        <v>0</v>
      </c>
      <c r="AG4" s="35">
        <f>'Total Fuel Prices'!AG18*(INDEX(Tax_share,MATCH('Total Fuel Prices'!$A$14,tax_fuel_labels,0),MATCH(AG$1,'Tax_Share of Price'!$B$1:$AI$1,0)))</f>
        <v>0</v>
      </c>
      <c r="AH4" s="35">
        <f>'Total Fuel Prices'!AH18*(INDEX(Tax_share,MATCH('Total Fuel Prices'!$A$14,tax_fuel_labels,0),MATCH(AH$1,'Tax_Share of Price'!$B$1:$AI$1,0)))</f>
        <v>0</v>
      </c>
      <c r="AI4" s="35">
        <f>'Total Fuel Prices'!AI18*(INDEX(Tax_share,MATCH('Total Fuel Prices'!$A$14,tax_fuel_labels,0),MATCH(AI$1,'Tax_Share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Prices'!B19*(INDEX(Tax_share,MATCH('Total Fuel Prices'!$A$14,tax_fuel_labels,0),MATCH(B$1,'Tax_Share of Price'!$B$1:$AI$1,0)))</f>
        <v>0</v>
      </c>
      <c r="C5" s="35">
        <f>'Total Fuel Prices'!C19*(INDEX(Tax_share,MATCH('Total Fuel Prices'!$A$14,tax_fuel_labels,0),MATCH(C$1,'Tax_Share of Price'!$B$1:$AI$1,0)))</f>
        <v>0</v>
      </c>
      <c r="D5" s="35">
        <f>'Total Fuel Prices'!D19*(INDEX(Tax_share,MATCH('Total Fuel Prices'!$A$14,tax_fuel_labels,0),MATCH(D$1,'Tax_Share of Price'!$B$1:$AI$1,0)))</f>
        <v>0</v>
      </c>
      <c r="E5" s="35">
        <f>'Total Fuel Prices'!E19*(INDEX(Tax_share,MATCH('Total Fuel Prices'!$A$14,tax_fuel_labels,0),MATCH(E$1,'Tax_Share of Price'!$B$1:$AI$1,0)))</f>
        <v>0</v>
      </c>
      <c r="F5" s="35">
        <f>'Total Fuel Prices'!F19*(INDEX(Tax_share,MATCH('Total Fuel Prices'!$A$14,tax_fuel_labels,0),MATCH(F$1,'Tax_Share of Price'!$B$1:$AI$1,0)))</f>
        <v>0</v>
      </c>
      <c r="G5" s="35">
        <f>'Total Fuel Prices'!G19*(INDEX(Tax_share,MATCH('Total Fuel Prices'!$A$14,tax_fuel_labels,0),MATCH(G$1,'Tax_Share of Price'!$B$1:$AI$1,0)))</f>
        <v>0</v>
      </c>
      <c r="H5" s="35">
        <f>'Total Fuel Prices'!H19*(INDEX(Tax_share,MATCH('Total Fuel Prices'!$A$14,tax_fuel_labels,0),MATCH(H$1,'Tax_Share of Price'!$B$1:$AI$1,0)))</f>
        <v>0</v>
      </c>
      <c r="I5" s="35">
        <f>'Total Fuel Prices'!I19*(INDEX(Tax_share,MATCH('Total Fuel Prices'!$A$14,tax_fuel_labels,0),MATCH(I$1,'Tax_Share of Price'!$B$1:$AI$1,0)))</f>
        <v>0</v>
      </c>
      <c r="J5" s="35">
        <f>'Total Fuel Prices'!J19*(INDEX(Tax_share,MATCH('Total Fuel Prices'!$A$14,tax_fuel_labels,0),MATCH(J$1,'Tax_Share of Price'!$B$1:$AI$1,0)))</f>
        <v>0</v>
      </c>
      <c r="K5" s="35">
        <f>'Total Fuel Prices'!K19*(INDEX(Tax_share,MATCH('Total Fuel Prices'!$A$14,tax_fuel_labels,0),MATCH(K$1,'Tax_Share of Price'!$B$1:$AI$1,0)))</f>
        <v>0</v>
      </c>
      <c r="L5" s="35">
        <f>'Total Fuel Prices'!L19*(INDEX(Tax_share,MATCH('Total Fuel Prices'!$A$14,tax_fuel_labels,0),MATCH(L$1,'Tax_Share of Price'!$B$1:$AI$1,0)))</f>
        <v>0</v>
      </c>
      <c r="M5" s="35">
        <f>'Total Fuel Prices'!M19*(INDEX(Tax_share,MATCH('Total Fuel Prices'!$A$14,tax_fuel_labels,0),MATCH(M$1,'Tax_Share of Price'!$B$1:$AI$1,0)))</f>
        <v>0</v>
      </c>
      <c r="N5" s="35">
        <f>'Total Fuel Prices'!N19*(INDEX(Tax_share,MATCH('Total Fuel Prices'!$A$14,tax_fuel_labels,0),MATCH(N$1,'Tax_Share of Price'!$B$1:$AI$1,0)))</f>
        <v>0</v>
      </c>
      <c r="O5" s="35">
        <f>'Total Fuel Prices'!O19*(INDEX(Tax_share,MATCH('Total Fuel Prices'!$A$14,tax_fuel_labels,0),MATCH(O$1,'Tax_Share of Price'!$B$1:$AI$1,0)))</f>
        <v>0</v>
      </c>
      <c r="P5" s="35">
        <f>'Total Fuel Prices'!P19*(INDEX(Tax_share,MATCH('Total Fuel Prices'!$A$14,tax_fuel_labels,0),MATCH(P$1,'Tax_Share of Price'!$B$1:$AI$1,0)))</f>
        <v>0</v>
      </c>
      <c r="Q5" s="35">
        <f>'Total Fuel Prices'!Q19*(INDEX(Tax_share,MATCH('Total Fuel Prices'!$A$14,tax_fuel_labels,0),MATCH(Q$1,'Tax_Share of Price'!$B$1:$AI$1,0)))</f>
        <v>0</v>
      </c>
      <c r="R5" s="35">
        <f>'Total Fuel Prices'!R19*(INDEX(Tax_share,MATCH('Total Fuel Prices'!$A$14,tax_fuel_labels,0),MATCH(R$1,'Tax_Share of Price'!$B$1:$AI$1,0)))</f>
        <v>0</v>
      </c>
      <c r="S5" s="35">
        <f>'Total Fuel Prices'!S19*(INDEX(Tax_share,MATCH('Total Fuel Prices'!$A$14,tax_fuel_labels,0),MATCH(S$1,'Tax_Share of Price'!$B$1:$AI$1,0)))</f>
        <v>0</v>
      </c>
      <c r="T5" s="35">
        <f>'Total Fuel Prices'!T19*(INDEX(Tax_share,MATCH('Total Fuel Prices'!$A$14,tax_fuel_labels,0),MATCH(T$1,'Tax_Share of Price'!$B$1:$AI$1,0)))</f>
        <v>0</v>
      </c>
      <c r="U5" s="35">
        <f>'Total Fuel Prices'!U19*(INDEX(Tax_share,MATCH('Total Fuel Prices'!$A$14,tax_fuel_labels,0),MATCH(U$1,'Tax_Share of Price'!$B$1:$AI$1,0)))</f>
        <v>0</v>
      </c>
      <c r="V5" s="35">
        <f>'Total Fuel Prices'!V19*(INDEX(Tax_share,MATCH('Total Fuel Prices'!$A$14,tax_fuel_labels,0),MATCH(V$1,'Tax_Share of Price'!$B$1:$AI$1,0)))</f>
        <v>0</v>
      </c>
      <c r="W5" s="35">
        <f>'Total Fuel Prices'!W19*(INDEX(Tax_share,MATCH('Total Fuel Prices'!$A$14,tax_fuel_labels,0),MATCH(W$1,'Tax_Share of Price'!$B$1:$AI$1,0)))</f>
        <v>0</v>
      </c>
      <c r="X5" s="35">
        <f>'Total Fuel Prices'!X19*(INDEX(Tax_share,MATCH('Total Fuel Prices'!$A$14,tax_fuel_labels,0),MATCH(X$1,'Tax_Share of Price'!$B$1:$AI$1,0)))</f>
        <v>0</v>
      </c>
      <c r="Y5" s="35">
        <f>'Total Fuel Prices'!Y19*(INDEX(Tax_share,MATCH('Total Fuel Prices'!$A$14,tax_fuel_labels,0),MATCH(Y$1,'Tax_Share of Price'!$B$1:$AI$1,0)))</f>
        <v>0</v>
      </c>
      <c r="Z5" s="35">
        <f>'Total Fuel Prices'!Z19*(INDEX(Tax_share,MATCH('Total Fuel Prices'!$A$14,tax_fuel_labels,0),MATCH(Z$1,'Tax_Share of Price'!$B$1:$AI$1,0)))</f>
        <v>0</v>
      </c>
      <c r="AA5" s="35">
        <f>'Total Fuel Prices'!AA19*(INDEX(Tax_share,MATCH('Total Fuel Prices'!$A$14,tax_fuel_labels,0),MATCH(AA$1,'Tax_Share of Price'!$B$1:$AI$1,0)))</f>
        <v>0</v>
      </c>
      <c r="AB5" s="35">
        <f>'Total Fuel Prices'!AB19*(INDEX(Tax_share,MATCH('Total Fuel Prices'!$A$14,tax_fuel_labels,0),MATCH(AB$1,'Tax_Share of Price'!$B$1:$AI$1,0)))</f>
        <v>0</v>
      </c>
      <c r="AC5" s="35">
        <f>'Total Fuel Prices'!AC19*(INDEX(Tax_share,MATCH('Total Fuel Prices'!$A$14,tax_fuel_labels,0),MATCH(AC$1,'Tax_Share of Price'!$B$1:$AI$1,0)))</f>
        <v>0</v>
      </c>
      <c r="AD5" s="35">
        <f>'Total Fuel Prices'!AD19*(INDEX(Tax_share,MATCH('Total Fuel Prices'!$A$14,tax_fuel_labels,0),MATCH(AD$1,'Tax_Share of Price'!$B$1:$AI$1,0)))</f>
        <v>0</v>
      </c>
      <c r="AE5" s="35">
        <f>'Total Fuel Prices'!AE19*(INDEX(Tax_share,MATCH('Total Fuel Prices'!$A$14,tax_fuel_labels,0),MATCH(AE$1,'Tax_Share of Price'!$B$1:$AI$1,0)))</f>
        <v>0</v>
      </c>
      <c r="AF5" s="35">
        <f>'Total Fuel Prices'!AF19*(INDEX(Tax_share,MATCH('Total Fuel Prices'!$A$14,tax_fuel_labels,0),MATCH(AF$1,'Tax_Share of Price'!$B$1:$AI$1,0)))</f>
        <v>0</v>
      </c>
      <c r="AG5" s="35">
        <f>'Total Fuel Prices'!AG19*(INDEX(Tax_share,MATCH('Total Fuel Prices'!$A$14,tax_fuel_labels,0),MATCH(AG$1,'Tax_Share of Price'!$B$1:$AI$1,0)))</f>
        <v>0</v>
      </c>
      <c r="AH5" s="35">
        <f>'Total Fuel Prices'!AH19*(INDEX(Tax_share,MATCH('Total Fuel Prices'!$A$14,tax_fuel_labels,0),MATCH(AH$1,'Tax_Share of Price'!$B$1:$AI$1,0)))</f>
        <v>0</v>
      </c>
      <c r="AI5" s="35">
        <f>'Total Fuel Prices'!AI19*(INDEX(Tax_share,MATCH('Total Fuel Prices'!$A$14,tax_fuel_labels,0),MATCH(AI$1,'Tax_Share of Price'!$B$1:$AI$1,0)))</f>
        <v>0</v>
      </c>
    </row>
    <row r="6" spans="1:37" x14ac:dyDescent="0.45">
      <c r="A6" s="12" t="s">
        <v>274</v>
      </c>
      <c r="B6" s="276">
        <f>'Total Fuel Prices'!B20*(INDEX(Tax_share,MATCH('Total Fuel Prices'!$A$14,tax_fuel_labels,0),MATCH(B$1,'Tax_Share of Price'!$B$1:$AI$1,0)))</f>
        <v>3.671704835744817E-7</v>
      </c>
      <c r="C6" s="276">
        <f>'Total Fuel Prices'!C20*(INDEX(Tax_share,MATCH('Total Fuel Prices'!$A$14,tax_fuel_labels,0),MATCH(C$1,'Tax_Share of Price'!$B$1:$AI$1,0)))</f>
        <v>3.671704835744817E-7</v>
      </c>
      <c r="D6" s="276">
        <f>'Total Fuel Prices'!D20*(INDEX(Tax_share,MATCH('Total Fuel Prices'!$A$14,tax_fuel_labels,0),MATCH(D$1,'Tax_Share of Price'!$B$1:$AI$1,0)))</f>
        <v>3.671704835744817E-7</v>
      </c>
      <c r="E6" s="276">
        <f>'Total Fuel Prices'!E20*(INDEX(Tax_share,MATCH('Total Fuel Prices'!$A$14,tax_fuel_labels,0),MATCH(E$1,'Tax_Share of Price'!$B$1:$AI$1,0)))</f>
        <v>3.671704835744817E-7</v>
      </c>
      <c r="F6" s="276">
        <f>'Total Fuel Prices'!F20*(INDEX(Tax_share,MATCH('Total Fuel Prices'!$A$14,tax_fuel_labels,0),MATCH(F$1,'Tax_Share of Price'!$B$1:$AI$1,0)))</f>
        <v>3.7140706607726419E-7</v>
      </c>
      <c r="G6" s="276">
        <f>'Total Fuel Prices'!G20*(INDEX(Tax_share,MATCH('Total Fuel Prices'!$A$14,tax_fuel_labels,0),MATCH(G$1,'Tax_Share of Price'!$B$1:$AI$1,0)))</f>
        <v>3.7140706607726419E-7</v>
      </c>
      <c r="H6" s="276">
        <f>'Total Fuel Prices'!H20*(INDEX(Tax_share,MATCH('Total Fuel Prices'!$A$14,tax_fuel_labels,0),MATCH(H$1,'Tax_Share of Price'!$B$1:$AI$1,0)))</f>
        <v>3.7140706607726419E-7</v>
      </c>
      <c r="I6" s="276">
        <f>'Total Fuel Prices'!I20*(INDEX(Tax_share,MATCH('Total Fuel Prices'!$A$14,tax_fuel_labels,0),MATCH(I$1,'Tax_Share of Price'!$B$1:$AI$1,0)))</f>
        <v>3.7281926024485831E-7</v>
      </c>
      <c r="J6" s="276">
        <f>'Total Fuel Prices'!J20*(INDEX(Tax_share,MATCH('Total Fuel Prices'!$A$14,tax_fuel_labels,0),MATCH(J$1,'Tax_Share of Price'!$B$1:$AI$1,0)))</f>
        <v>3.7423145441245249E-7</v>
      </c>
      <c r="K6" s="276">
        <f>'Total Fuel Prices'!K20*(INDEX(Tax_share,MATCH('Total Fuel Prices'!$A$14,tax_fuel_labels,0),MATCH(K$1,'Tax_Share of Price'!$B$1:$AI$1,0)))</f>
        <v>3.7564364858004662E-7</v>
      </c>
      <c r="L6" s="276">
        <f>'Total Fuel Prices'!L20*(INDEX(Tax_share,MATCH('Total Fuel Prices'!$A$14,tax_fuel_labels,0),MATCH(L$1,'Tax_Share of Price'!$B$1:$AI$1,0)))</f>
        <v>3.7846803691523503E-7</v>
      </c>
      <c r="M6" s="276">
        <f>'Total Fuel Prices'!M20*(INDEX(Tax_share,MATCH('Total Fuel Prices'!$A$14,tax_fuel_labels,0),MATCH(M$1,'Tax_Share of Price'!$B$1:$AI$1,0)))</f>
        <v>3.7846803691523503E-7</v>
      </c>
      <c r="N6" s="276">
        <f>'Total Fuel Prices'!N20*(INDEX(Tax_share,MATCH('Total Fuel Prices'!$A$14,tax_fuel_labels,0),MATCH(N$1,'Tax_Share of Price'!$B$1:$AI$1,0)))</f>
        <v>3.7988023108282905E-7</v>
      </c>
      <c r="O6" s="276">
        <f>'Total Fuel Prices'!O20*(INDEX(Tax_share,MATCH('Total Fuel Prices'!$A$14,tax_fuel_labels,0),MATCH(O$1,'Tax_Share of Price'!$B$1:$AI$1,0)))</f>
        <v>3.8129242525042334E-7</v>
      </c>
      <c r="P6" s="276">
        <f>'Total Fuel Prices'!P20*(INDEX(Tax_share,MATCH('Total Fuel Prices'!$A$14,tax_fuel_labels,0),MATCH(P$1,'Tax_Share of Price'!$B$1:$AI$1,0)))</f>
        <v>3.8270461941801741E-7</v>
      </c>
      <c r="Q6" s="276">
        <f>'Total Fuel Prices'!Q20*(INDEX(Tax_share,MATCH('Total Fuel Prices'!$A$14,tax_fuel_labels,0),MATCH(Q$1,'Tax_Share of Price'!$B$1:$AI$1,0)))</f>
        <v>3.8270461941801741E-7</v>
      </c>
      <c r="R6" s="276">
        <f>'Total Fuel Prices'!R20*(INDEX(Tax_share,MATCH('Total Fuel Prices'!$A$14,tax_fuel_labels,0),MATCH(R$1,'Tax_Share of Price'!$B$1:$AI$1,0)))</f>
        <v>3.8411681358561164E-7</v>
      </c>
      <c r="S6" s="276">
        <f>'Total Fuel Prices'!S20*(INDEX(Tax_share,MATCH('Total Fuel Prices'!$A$14,tax_fuel_labels,0),MATCH(S$1,'Tax_Share of Price'!$B$1:$AI$1,0)))</f>
        <v>3.8411681358561164E-7</v>
      </c>
      <c r="T6" s="276">
        <f>'Total Fuel Prices'!T20*(INDEX(Tax_share,MATCH('Total Fuel Prices'!$A$14,tax_fuel_labels,0),MATCH(T$1,'Tax_Share of Price'!$B$1:$AI$1,0)))</f>
        <v>3.8552900775320582E-7</v>
      </c>
      <c r="U6" s="276">
        <f>'Total Fuel Prices'!U20*(INDEX(Tax_share,MATCH('Total Fuel Prices'!$A$14,tax_fuel_labels,0),MATCH(U$1,'Tax_Share of Price'!$B$1:$AI$1,0)))</f>
        <v>3.8552900775320582E-7</v>
      </c>
      <c r="V6" s="276">
        <f>'Total Fuel Prices'!V20*(INDEX(Tax_share,MATCH('Total Fuel Prices'!$A$14,tax_fuel_labels,0),MATCH(V$1,'Tax_Share of Price'!$B$1:$AI$1,0)))</f>
        <v>3.8694120192079989E-7</v>
      </c>
      <c r="W6" s="276">
        <f>'Total Fuel Prices'!W20*(INDEX(Tax_share,MATCH('Total Fuel Prices'!$A$14,tax_fuel_labels,0),MATCH(W$1,'Tax_Share of Price'!$B$1:$AI$1,0)))</f>
        <v>3.8835339608839407E-7</v>
      </c>
      <c r="X6" s="276">
        <f>'Total Fuel Prices'!X20*(INDEX(Tax_share,MATCH('Total Fuel Prices'!$A$14,tax_fuel_labels,0),MATCH(X$1,'Tax_Share of Price'!$B$1:$AI$1,0)))</f>
        <v>3.897655902559882E-7</v>
      </c>
      <c r="Y6" s="276">
        <f>'Total Fuel Prices'!Y20*(INDEX(Tax_share,MATCH('Total Fuel Prices'!$A$14,tax_fuel_labels,0),MATCH(Y$1,'Tax_Share of Price'!$B$1:$AI$1,0)))</f>
        <v>3.9117778442358238E-7</v>
      </c>
      <c r="Z6" s="276">
        <f>'Total Fuel Prices'!Z20*(INDEX(Tax_share,MATCH('Total Fuel Prices'!$A$14,tax_fuel_labels,0),MATCH(Z$1,'Tax_Share of Price'!$B$1:$AI$1,0)))</f>
        <v>3.9258997859117656E-7</v>
      </c>
      <c r="AA6" s="276">
        <f>'Total Fuel Prices'!AA20*(INDEX(Tax_share,MATCH('Total Fuel Prices'!$A$14,tax_fuel_labels,0),MATCH(AA$1,'Tax_Share of Price'!$B$1:$AI$1,0)))</f>
        <v>3.9400217275877074E-7</v>
      </c>
      <c r="AB6" s="276">
        <f>'Total Fuel Prices'!AB20*(INDEX(Tax_share,MATCH('Total Fuel Prices'!$A$14,tax_fuel_labels,0),MATCH(AB$1,'Tax_Share of Price'!$B$1:$AI$1,0)))</f>
        <v>3.9541436692636486E-7</v>
      </c>
      <c r="AC6" s="276">
        <f>'Total Fuel Prices'!AC20*(INDEX(Tax_share,MATCH('Total Fuel Prices'!$A$14,tax_fuel_labels,0),MATCH(AC$1,'Tax_Share of Price'!$B$1:$AI$1,0)))</f>
        <v>3.9682656109395904E-7</v>
      </c>
      <c r="AD6" s="276">
        <f>'Total Fuel Prices'!AD20*(INDEX(Tax_share,MATCH('Total Fuel Prices'!$A$14,tax_fuel_labels,0),MATCH(AD$1,'Tax_Share of Price'!$B$1:$AI$1,0)))</f>
        <v>3.9823875526155317E-7</v>
      </c>
      <c r="AE6" s="276">
        <f>'Total Fuel Prices'!AE20*(INDEX(Tax_share,MATCH('Total Fuel Prices'!$A$14,tax_fuel_labels,0),MATCH(AE$1,'Tax_Share of Price'!$B$1:$AI$1,0)))</f>
        <v>3.9965094942914735E-7</v>
      </c>
      <c r="AF6" s="276">
        <f>'Total Fuel Prices'!AF20*(INDEX(Tax_share,MATCH('Total Fuel Prices'!$A$14,tax_fuel_labels,0),MATCH(AF$1,'Tax_Share of Price'!$B$1:$AI$1,0)))</f>
        <v>4.0106314359674153E-7</v>
      </c>
      <c r="AG6" s="276">
        <f>'Total Fuel Prices'!AG20*(INDEX(Tax_share,MATCH('Total Fuel Prices'!$A$14,tax_fuel_labels,0),MATCH(AG$1,'Tax_Share of Price'!$B$1:$AI$1,0)))</f>
        <v>4.0247533776433571E-7</v>
      </c>
      <c r="AH6" s="276">
        <f>'Total Fuel Prices'!AH20*(INDEX(Tax_share,MATCH('Total Fuel Prices'!$A$14,tax_fuel_labels,0),MATCH(AH$1,'Tax_Share of Price'!$B$1:$AI$1,0)))</f>
        <v>4.0388753193192983E-7</v>
      </c>
      <c r="AI6" s="276">
        <f>'Total Fuel Prices'!AI20*(INDEX(Tax_share,MATCH('Total Fuel Prices'!$A$14,tax_fuel_labels,0),MATCH(AI$1,'Tax_Share of Price'!$B$1:$AI$1,0)))</f>
        <v>4.0529972609952401E-7</v>
      </c>
    </row>
    <row r="7" spans="1:37" x14ac:dyDescent="0.45">
      <c r="A7" s="12" t="s">
        <v>275</v>
      </c>
      <c r="B7" s="35">
        <f>'Total Fuel Prices'!B21*(INDEX(Tax_share,MATCH('Total Fuel Prices'!$A$14,tax_fuel_labels,0),MATCH(B$1,'Tax_Share of Price'!$B$1:$AI$1,0)))</f>
        <v>0</v>
      </c>
      <c r="C7" s="35">
        <f>'Total Fuel Prices'!C21*(INDEX(Tax_share,MATCH('Total Fuel Prices'!$A$14,tax_fuel_labels,0),MATCH(C$1,'Tax_Share of Price'!$B$1:$AI$1,0)))</f>
        <v>0</v>
      </c>
      <c r="D7" s="35">
        <f>'Total Fuel Prices'!D21*(INDEX(Tax_share,MATCH('Total Fuel Prices'!$A$14,tax_fuel_labels,0),MATCH(D$1,'Tax_Share of Price'!$B$1:$AI$1,0)))</f>
        <v>0</v>
      </c>
      <c r="E7" s="35">
        <f>'Total Fuel Prices'!E21*(INDEX(Tax_share,MATCH('Total Fuel Prices'!$A$14,tax_fuel_labels,0),MATCH(E$1,'Tax_Share of Price'!$B$1:$AI$1,0)))</f>
        <v>0</v>
      </c>
      <c r="F7" s="35">
        <f>'Total Fuel Prices'!F21*(INDEX(Tax_share,MATCH('Total Fuel Prices'!$A$14,tax_fuel_labels,0),MATCH(F$1,'Tax_Share of Price'!$B$1:$AI$1,0)))</f>
        <v>0</v>
      </c>
      <c r="G7" s="35">
        <f>'Total Fuel Prices'!G21*(INDEX(Tax_share,MATCH('Total Fuel Prices'!$A$14,tax_fuel_labels,0),MATCH(G$1,'Tax_Share of Price'!$B$1:$AI$1,0)))</f>
        <v>0</v>
      </c>
      <c r="H7" s="35">
        <f>'Total Fuel Prices'!H21*(INDEX(Tax_share,MATCH('Total Fuel Prices'!$A$14,tax_fuel_labels,0),MATCH(H$1,'Tax_Share of Price'!$B$1:$AI$1,0)))</f>
        <v>0</v>
      </c>
      <c r="I7" s="35">
        <f>'Total Fuel Prices'!I21*(INDEX(Tax_share,MATCH('Total Fuel Prices'!$A$14,tax_fuel_labels,0),MATCH(I$1,'Tax_Share of Price'!$B$1:$AI$1,0)))</f>
        <v>0</v>
      </c>
      <c r="J7" s="35">
        <f>'Total Fuel Prices'!J21*(INDEX(Tax_share,MATCH('Total Fuel Prices'!$A$14,tax_fuel_labels,0),MATCH(J$1,'Tax_Share of Price'!$B$1:$AI$1,0)))</f>
        <v>0</v>
      </c>
      <c r="K7" s="35">
        <f>'Total Fuel Prices'!K21*(INDEX(Tax_share,MATCH('Total Fuel Prices'!$A$14,tax_fuel_labels,0),MATCH(K$1,'Tax_Share of Price'!$B$1:$AI$1,0)))</f>
        <v>0</v>
      </c>
      <c r="L7" s="35">
        <f>'Total Fuel Prices'!L21*(INDEX(Tax_share,MATCH('Total Fuel Prices'!$A$14,tax_fuel_labels,0),MATCH(L$1,'Tax_Share of Price'!$B$1:$AI$1,0)))</f>
        <v>0</v>
      </c>
      <c r="M7" s="35">
        <f>'Total Fuel Prices'!M21*(INDEX(Tax_share,MATCH('Total Fuel Prices'!$A$14,tax_fuel_labels,0),MATCH(M$1,'Tax_Share of Price'!$B$1:$AI$1,0)))</f>
        <v>0</v>
      </c>
      <c r="N7" s="35">
        <f>'Total Fuel Prices'!N21*(INDEX(Tax_share,MATCH('Total Fuel Prices'!$A$14,tax_fuel_labels,0),MATCH(N$1,'Tax_Share of Price'!$B$1:$AI$1,0)))</f>
        <v>0</v>
      </c>
      <c r="O7" s="35">
        <f>'Total Fuel Prices'!O21*(INDEX(Tax_share,MATCH('Total Fuel Prices'!$A$14,tax_fuel_labels,0),MATCH(O$1,'Tax_Share of Price'!$B$1:$AI$1,0)))</f>
        <v>0</v>
      </c>
      <c r="P7" s="35">
        <f>'Total Fuel Prices'!P21*(INDEX(Tax_share,MATCH('Total Fuel Prices'!$A$14,tax_fuel_labels,0),MATCH(P$1,'Tax_Share of Price'!$B$1:$AI$1,0)))</f>
        <v>0</v>
      </c>
      <c r="Q7" s="35">
        <f>'Total Fuel Prices'!Q21*(INDEX(Tax_share,MATCH('Total Fuel Prices'!$A$14,tax_fuel_labels,0),MATCH(Q$1,'Tax_Share of Price'!$B$1:$AI$1,0)))</f>
        <v>0</v>
      </c>
      <c r="R7" s="35">
        <f>'Total Fuel Prices'!R21*(INDEX(Tax_share,MATCH('Total Fuel Prices'!$A$14,tax_fuel_labels,0),MATCH(R$1,'Tax_Share of Price'!$B$1:$AI$1,0)))</f>
        <v>0</v>
      </c>
      <c r="S7" s="35">
        <f>'Total Fuel Prices'!S21*(INDEX(Tax_share,MATCH('Total Fuel Prices'!$A$14,tax_fuel_labels,0),MATCH(S$1,'Tax_Share of Price'!$B$1:$AI$1,0)))</f>
        <v>0</v>
      </c>
      <c r="T7" s="35">
        <f>'Total Fuel Prices'!T21*(INDEX(Tax_share,MATCH('Total Fuel Prices'!$A$14,tax_fuel_labels,0),MATCH(T$1,'Tax_Share of Price'!$B$1:$AI$1,0)))</f>
        <v>0</v>
      </c>
      <c r="U7" s="35">
        <f>'Total Fuel Prices'!U21*(INDEX(Tax_share,MATCH('Total Fuel Prices'!$A$14,tax_fuel_labels,0),MATCH(U$1,'Tax_Share of Price'!$B$1:$AI$1,0)))</f>
        <v>0</v>
      </c>
      <c r="V7" s="35">
        <f>'Total Fuel Prices'!V21*(INDEX(Tax_share,MATCH('Total Fuel Prices'!$A$14,tax_fuel_labels,0),MATCH(V$1,'Tax_Share of Price'!$B$1:$AI$1,0)))</f>
        <v>0</v>
      </c>
      <c r="W7" s="35">
        <f>'Total Fuel Prices'!W21*(INDEX(Tax_share,MATCH('Total Fuel Prices'!$A$14,tax_fuel_labels,0),MATCH(W$1,'Tax_Share of Price'!$B$1:$AI$1,0)))</f>
        <v>0</v>
      </c>
      <c r="X7" s="35">
        <f>'Total Fuel Prices'!X21*(INDEX(Tax_share,MATCH('Total Fuel Prices'!$A$14,tax_fuel_labels,0),MATCH(X$1,'Tax_Share of Price'!$B$1:$AI$1,0)))</f>
        <v>0</v>
      </c>
      <c r="Y7" s="35">
        <f>'Total Fuel Prices'!Y21*(INDEX(Tax_share,MATCH('Total Fuel Prices'!$A$14,tax_fuel_labels,0),MATCH(Y$1,'Tax_Share of Price'!$B$1:$AI$1,0)))</f>
        <v>0</v>
      </c>
      <c r="Z7" s="35">
        <f>'Total Fuel Prices'!Z21*(INDEX(Tax_share,MATCH('Total Fuel Prices'!$A$14,tax_fuel_labels,0),MATCH(Z$1,'Tax_Share of Price'!$B$1:$AI$1,0)))</f>
        <v>0</v>
      </c>
      <c r="AA7" s="35">
        <f>'Total Fuel Prices'!AA21*(INDEX(Tax_share,MATCH('Total Fuel Prices'!$A$14,tax_fuel_labels,0),MATCH(AA$1,'Tax_Share of Price'!$B$1:$AI$1,0)))</f>
        <v>0</v>
      </c>
      <c r="AB7" s="35">
        <f>'Total Fuel Prices'!AB21*(INDEX(Tax_share,MATCH('Total Fuel Prices'!$A$14,tax_fuel_labels,0),MATCH(AB$1,'Tax_Share of Price'!$B$1:$AI$1,0)))</f>
        <v>0</v>
      </c>
      <c r="AC7" s="35">
        <f>'Total Fuel Prices'!AC21*(INDEX(Tax_share,MATCH('Total Fuel Prices'!$A$14,tax_fuel_labels,0),MATCH(AC$1,'Tax_Share of Price'!$B$1:$AI$1,0)))</f>
        <v>0</v>
      </c>
      <c r="AD7" s="35">
        <f>'Total Fuel Prices'!AD21*(INDEX(Tax_share,MATCH('Total Fuel Prices'!$A$14,tax_fuel_labels,0),MATCH(AD$1,'Tax_Share of Price'!$B$1:$AI$1,0)))</f>
        <v>0</v>
      </c>
      <c r="AE7" s="35">
        <f>'Total Fuel Prices'!AE21*(INDEX(Tax_share,MATCH('Total Fuel Prices'!$A$14,tax_fuel_labels,0),MATCH(AE$1,'Tax_Share of Price'!$B$1:$AI$1,0)))</f>
        <v>0</v>
      </c>
      <c r="AF7" s="35">
        <f>'Total Fuel Prices'!AF21*(INDEX(Tax_share,MATCH('Total Fuel Prices'!$A$14,tax_fuel_labels,0),MATCH(AF$1,'Tax_Share of Price'!$B$1:$AI$1,0)))</f>
        <v>0</v>
      </c>
      <c r="AG7" s="35">
        <f>'Total Fuel Prices'!AG21*(INDEX(Tax_share,MATCH('Total Fuel Prices'!$A$14,tax_fuel_labels,0),MATCH(AG$1,'Tax_Share of Price'!$B$1:$AI$1,0)))</f>
        <v>0</v>
      </c>
      <c r="AH7" s="35">
        <f>'Total Fuel Prices'!AH21*(INDEX(Tax_share,MATCH('Total Fuel Prices'!$A$14,tax_fuel_labels,0),MATCH(AH$1,'Tax_Share of Price'!$B$1:$AI$1,0)))</f>
        <v>0</v>
      </c>
      <c r="AI7" s="35">
        <f>'Total Fuel Prices'!AI21*(INDEX(Tax_share,MATCH('Total Fuel Prices'!$A$14,tax_fuel_labels,0),MATCH(AI$1,'Tax_Share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Prices'!B22*(INDEX(Tax_share,MATCH('Total Fuel Prices'!$A$14,tax_fuel_labels,0),MATCH(B$1,'Tax_Share of Price'!$B$1:$AI$1,0)))</f>
        <v>0</v>
      </c>
      <c r="C8" s="35">
        <f>'Total Fuel Prices'!C22*(INDEX(Tax_share,MATCH('Total Fuel Prices'!$A$14,tax_fuel_labels,0),MATCH(C$1,'Tax_Share of Price'!$B$1:$AI$1,0)))</f>
        <v>0</v>
      </c>
      <c r="D8" s="35">
        <f>'Total Fuel Prices'!D22*(INDEX(Tax_share,MATCH('Total Fuel Prices'!$A$14,tax_fuel_labels,0),MATCH(D$1,'Tax_Share of Price'!$B$1:$AI$1,0)))</f>
        <v>0</v>
      </c>
      <c r="E8" s="35">
        <f>'Total Fuel Prices'!E22*(INDEX(Tax_share,MATCH('Total Fuel Prices'!$A$14,tax_fuel_labels,0),MATCH(E$1,'Tax_Share of Price'!$B$1:$AI$1,0)))</f>
        <v>0</v>
      </c>
      <c r="F8" s="35">
        <f>'Total Fuel Prices'!F22*(INDEX(Tax_share,MATCH('Total Fuel Prices'!$A$14,tax_fuel_labels,0),MATCH(F$1,'Tax_Share of Price'!$B$1:$AI$1,0)))</f>
        <v>0</v>
      </c>
      <c r="G8" s="35">
        <f>'Total Fuel Prices'!G22*(INDEX(Tax_share,MATCH('Total Fuel Prices'!$A$14,tax_fuel_labels,0),MATCH(G$1,'Tax_Share of Price'!$B$1:$AI$1,0)))</f>
        <v>0</v>
      </c>
      <c r="H8" s="35">
        <f>'Total Fuel Prices'!H22*(INDEX(Tax_share,MATCH('Total Fuel Prices'!$A$14,tax_fuel_labels,0),MATCH(H$1,'Tax_Share of Price'!$B$1:$AI$1,0)))</f>
        <v>0</v>
      </c>
      <c r="I8" s="35">
        <f>'Total Fuel Prices'!I22*(INDEX(Tax_share,MATCH('Total Fuel Prices'!$A$14,tax_fuel_labels,0),MATCH(I$1,'Tax_Share of Price'!$B$1:$AI$1,0)))</f>
        <v>0</v>
      </c>
      <c r="J8" s="35">
        <f>'Total Fuel Prices'!J22*(INDEX(Tax_share,MATCH('Total Fuel Prices'!$A$14,tax_fuel_labels,0),MATCH(J$1,'Tax_Share of Price'!$B$1:$AI$1,0)))</f>
        <v>0</v>
      </c>
      <c r="K8" s="35">
        <f>'Total Fuel Prices'!K22*(INDEX(Tax_share,MATCH('Total Fuel Prices'!$A$14,tax_fuel_labels,0),MATCH(K$1,'Tax_Share of Price'!$B$1:$AI$1,0)))</f>
        <v>0</v>
      </c>
      <c r="L8" s="35">
        <f>'Total Fuel Prices'!L22*(INDEX(Tax_share,MATCH('Total Fuel Prices'!$A$14,tax_fuel_labels,0),MATCH(L$1,'Tax_Share of Price'!$B$1:$AI$1,0)))</f>
        <v>0</v>
      </c>
      <c r="M8" s="35">
        <f>'Total Fuel Prices'!M22*(INDEX(Tax_share,MATCH('Total Fuel Prices'!$A$14,tax_fuel_labels,0),MATCH(M$1,'Tax_Share of Price'!$B$1:$AI$1,0)))</f>
        <v>0</v>
      </c>
      <c r="N8" s="35">
        <f>'Total Fuel Prices'!N22*(INDEX(Tax_share,MATCH('Total Fuel Prices'!$A$14,tax_fuel_labels,0),MATCH(N$1,'Tax_Share of Price'!$B$1:$AI$1,0)))</f>
        <v>0</v>
      </c>
      <c r="O8" s="35">
        <f>'Total Fuel Prices'!O22*(INDEX(Tax_share,MATCH('Total Fuel Prices'!$A$14,tax_fuel_labels,0),MATCH(O$1,'Tax_Share of Price'!$B$1:$AI$1,0)))</f>
        <v>0</v>
      </c>
      <c r="P8" s="35">
        <f>'Total Fuel Prices'!P22*(INDEX(Tax_share,MATCH('Total Fuel Prices'!$A$14,tax_fuel_labels,0),MATCH(P$1,'Tax_Share of Price'!$B$1:$AI$1,0)))</f>
        <v>0</v>
      </c>
      <c r="Q8" s="35">
        <f>'Total Fuel Prices'!Q22*(INDEX(Tax_share,MATCH('Total Fuel Prices'!$A$14,tax_fuel_labels,0),MATCH(Q$1,'Tax_Share of Price'!$B$1:$AI$1,0)))</f>
        <v>0</v>
      </c>
      <c r="R8" s="35">
        <f>'Total Fuel Prices'!R22*(INDEX(Tax_share,MATCH('Total Fuel Prices'!$A$14,tax_fuel_labels,0),MATCH(R$1,'Tax_Share of Price'!$B$1:$AI$1,0)))</f>
        <v>0</v>
      </c>
      <c r="S8" s="35">
        <f>'Total Fuel Prices'!S22*(INDEX(Tax_share,MATCH('Total Fuel Prices'!$A$14,tax_fuel_labels,0),MATCH(S$1,'Tax_Share of Price'!$B$1:$AI$1,0)))</f>
        <v>0</v>
      </c>
      <c r="T8" s="35">
        <f>'Total Fuel Prices'!T22*(INDEX(Tax_share,MATCH('Total Fuel Prices'!$A$14,tax_fuel_labels,0),MATCH(T$1,'Tax_Share of Price'!$B$1:$AI$1,0)))</f>
        <v>0</v>
      </c>
      <c r="U8" s="35">
        <f>'Total Fuel Prices'!U22*(INDEX(Tax_share,MATCH('Total Fuel Prices'!$A$14,tax_fuel_labels,0),MATCH(U$1,'Tax_Share of Price'!$B$1:$AI$1,0)))</f>
        <v>0</v>
      </c>
      <c r="V8" s="35">
        <f>'Total Fuel Prices'!V22*(INDEX(Tax_share,MATCH('Total Fuel Prices'!$A$14,tax_fuel_labels,0),MATCH(V$1,'Tax_Share of Price'!$B$1:$AI$1,0)))</f>
        <v>0</v>
      </c>
      <c r="W8" s="35">
        <f>'Total Fuel Prices'!W22*(INDEX(Tax_share,MATCH('Total Fuel Prices'!$A$14,tax_fuel_labels,0),MATCH(W$1,'Tax_Share of Price'!$B$1:$AI$1,0)))</f>
        <v>0</v>
      </c>
      <c r="X8" s="35">
        <f>'Total Fuel Prices'!X22*(INDEX(Tax_share,MATCH('Total Fuel Prices'!$A$14,tax_fuel_labels,0),MATCH(X$1,'Tax_Share of Price'!$B$1:$AI$1,0)))</f>
        <v>0</v>
      </c>
      <c r="Y8" s="35">
        <f>'Total Fuel Prices'!Y22*(INDEX(Tax_share,MATCH('Total Fuel Prices'!$A$14,tax_fuel_labels,0),MATCH(Y$1,'Tax_Share of Price'!$B$1:$AI$1,0)))</f>
        <v>0</v>
      </c>
      <c r="Z8" s="35">
        <f>'Total Fuel Prices'!Z22*(INDEX(Tax_share,MATCH('Total Fuel Prices'!$A$14,tax_fuel_labels,0),MATCH(Z$1,'Tax_Share of Price'!$B$1:$AI$1,0)))</f>
        <v>0</v>
      </c>
      <c r="AA8" s="35">
        <f>'Total Fuel Prices'!AA22*(INDEX(Tax_share,MATCH('Total Fuel Prices'!$A$14,tax_fuel_labels,0),MATCH(AA$1,'Tax_Share of Price'!$B$1:$AI$1,0)))</f>
        <v>0</v>
      </c>
      <c r="AB8" s="35">
        <f>'Total Fuel Prices'!AB22*(INDEX(Tax_share,MATCH('Total Fuel Prices'!$A$14,tax_fuel_labels,0),MATCH(AB$1,'Tax_Share of Price'!$B$1:$AI$1,0)))</f>
        <v>0</v>
      </c>
      <c r="AC8" s="35">
        <f>'Total Fuel Prices'!AC22*(INDEX(Tax_share,MATCH('Total Fuel Prices'!$A$14,tax_fuel_labels,0),MATCH(AC$1,'Tax_Share of Price'!$B$1:$AI$1,0)))</f>
        <v>0</v>
      </c>
      <c r="AD8" s="35">
        <f>'Total Fuel Prices'!AD22*(INDEX(Tax_share,MATCH('Total Fuel Prices'!$A$14,tax_fuel_labels,0),MATCH(AD$1,'Tax_Share of Price'!$B$1:$AI$1,0)))</f>
        <v>0</v>
      </c>
      <c r="AE8" s="35">
        <f>'Total Fuel Prices'!AE22*(INDEX(Tax_share,MATCH('Total Fuel Prices'!$A$14,tax_fuel_labels,0),MATCH(AE$1,'Tax_Share of Price'!$B$1:$AI$1,0)))</f>
        <v>0</v>
      </c>
      <c r="AF8" s="35">
        <f>'Total Fuel Prices'!AF22*(INDEX(Tax_share,MATCH('Total Fuel Prices'!$A$14,tax_fuel_labels,0),MATCH(AF$1,'Tax_Share of Price'!$B$1:$AI$1,0)))</f>
        <v>0</v>
      </c>
      <c r="AG8" s="35">
        <f>'Total Fuel Prices'!AG22*(INDEX(Tax_share,MATCH('Total Fuel Prices'!$A$14,tax_fuel_labels,0),MATCH(AG$1,'Tax_Share of Price'!$B$1:$AI$1,0)))</f>
        <v>0</v>
      </c>
      <c r="AH8" s="35">
        <f>'Total Fuel Prices'!AH22*(INDEX(Tax_share,MATCH('Total Fuel Prices'!$A$14,tax_fuel_labels,0),MATCH(AH$1,'Tax_Share of Price'!$B$1:$AI$1,0)))</f>
        <v>0</v>
      </c>
      <c r="AI8" s="35">
        <f>'Total Fuel Prices'!AI22*(INDEX(Tax_share,MATCH('Total Fuel Prices'!$A$14,tax_fuel_labels,0),MATCH(AI$1,'Tax_Share of Price'!$B$1:$AI$1,0)))</f>
        <v>0</v>
      </c>
    </row>
    <row r="9" spans="1:37" x14ac:dyDescent="0.45">
      <c r="A9" s="12" t="s">
        <v>277</v>
      </c>
      <c r="B9" s="276">
        <f>'Total Fuel Prices'!B23*(INDEX(Tax_share,MATCH('Total Fuel Prices'!$A$14,tax_fuel_labels,0),MATCH(B$1,'Tax_Share of Price'!$B$1:$AI$1,0)))</f>
        <v>3.671704835744817E-7</v>
      </c>
      <c r="C9" s="276">
        <f>'Total Fuel Prices'!C23*(INDEX(Tax_share,MATCH('Total Fuel Prices'!$A$14,tax_fuel_labels,0),MATCH(C$1,'Tax_Share of Price'!$B$1:$AI$1,0)))</f>
        <v>3.671704835744817E-7</v>
      </c>
      <c r="D9" s="276">
        <f>'Total Fuel Prices'!D23*(INDEX(Tax_share,MATCH('Total Fuel Prices'!$A$14,tax_fuel_labels,0),MATCH(D$1,'Tax_Share of Price'!$B$1:$AI$1,0)))</f>
        <v>3.671704835744817E-7</v>
      </c>
      <c r="E9" s="276">
        <f>'Total Fuel Prices'!E23*(INDEX(Tax_share,MATCH('Total Fuel Prices'!$A$14,tax_fuel_labels,0),MATCH(E$1,'Tax_Share of Price'!$B$1:$AI$1,0)))</f>
        <v>3.671704835744817E-7</v>
      </c>
      <c r="F9" s="276">
        <f>'Total Fuel Prices'!F23*(INDEX(Tax_share,MATCH('Total Fuel Prices'!$A$14,tax_fuel_labels,0),MATCH(F$1,'Tax_Share of Price'!$B$1:$AI$1,0)))</f>
        <v>3.7140706607726419E-7</v>
      </c>
      <c r="G9" s="276">
        <f>'Total Fuel Prices'!G23*(INDEX(Tax_share,MATCH('Total Fuel Prices'!$A$14,tax_fuel_labels,0),MATCH(G$1,'Tax_Share of Price'!$B$1:$AI$1,0)))</f>
        <v>3.7140706607726419E-7</v>
      </c>
      <c r="H9" s="276">
        <f>'Total Fuel Prices'!H23*(INDEX(Tax_share,MATCH('Total Fuel Prices'!$A$14,tax_fuel_labels,0),MATCH(H$1,'Tax_Share of Price'!$B$1:$AI$1,0)))</f>
        <v>3.7140706607726419E-7</v>
      </c>
      <c r="I9" s="276">
        <f>'Total Fuel Prices'!I23*(INDEX(Tax_share,MATCH('Total Fuel Prices'!$A$14,tax_fuel_labels,0),MATCH(I$1,'Tax_Share of Price'!$B$1:$AI$1,0)))</f>
        <v>3.7281926024485831E-7</v>
      </c>
      <c r="J9" s="276">
        <f>'Total Fuel Prices'!J23*(INDEX(Tax_share,MATCH('Total Fuel Prices'!$A$14,tax_fuel_labels,0),MATCH(J$1,'Tax_Share of Price'!$B$1:$AI$1,0)))</f>
        <v>3.7423145441245249E-7</v>
      </c>
      <c r="K9" s="276">
        <f>'Total Fuel Prices'!K23*(INDEX(Tax_share,MATCH('Total Fuel Prices'!$A$14,tax_fuel_labels,0),MATCH(K$1,'Tax_Share of Price'!$B$1:$AI$1,0)))</f>
        <v>3.7564364858004662E-7</v>
      </c>
      <c r="L9" s="276">
        <f>'Total Fuel Prices'!L23*(INDEX(Tax_share,MATCH('Total Fuel Prices'!$A$14,tax_fuel_labels,0),MATCH(L$1,'Tax_Share of Price'!$B$1:$AI$1,0)))</f>
        <v>3.7846803691523503E-7</v>
      </c>
      <c r="M9" s="276">
        <f>'Total Fuel Prices'!M23*(INDEX(Tax_share,MATCH('Total Fuel Prices'!$A$14,tax_fuel_labels,0),MATCH(M$1,'Tax_Share of Price'!$B$1:$AI$1,0)))</f>
        <v>3.7846803691523503E-7</v>
      </c>
      <c r="N9" s="276">
        <f>'Total Fuel Prices'!N23*(INDEX(Tax_share,MATCH('Total Fuel Prices'!$A$14,tax_fuel_labels,0),MATCH(N$1,'Tax_Share of Price'!$B$1:$AI$1,0)))</f>
        <v>3.7988023108282905E-7</v>
      </c>
      <c r="O9" s="276">
        <f>'Total Fuel Prices'!O23*(INDEX(Tax_share,MATCH('Total Fuel Prices'!$A$14,tax_fuel_labels,0),MATCH(O$1,'Tax_Share of Price'!$B$1:$AI$1,0)))</f>
        <v>3.8129242525042334E-7</v>
      </c>
      <c r="P9" s="276">
        <f>'Total Fuel Prices'!P23*(INDEX(Tax_share,MATCH('Total Fuel Prices'!$A$14,tax_fuel_labels,0),MATCH(P$1,'Tax_Share of Price'!$B$1:$AI$1,0)))</f>
        <v>3.8270461941801741E-7</v>
      </c>
      <c r="Q9" s="276">
        <f>'Total Fuel Prices'!Q23*(INDEX(Tax_share,MATCH('Total Fuel Prices'!$A$14,tax_fuel_labels,0),MATCH(Q$1,'Tax_Share of Price'!$B$1:$AI$1,0)))</f>
        <v>3.8270461941801741E-7</v>
      </c>
      <c r="R9" s="276">
        <f>'Total Fuel Prices'!R23*(INDEX(Tax_share,MATCH('Total Fuel Prices'!$A$14,tax_fuel_labels,0),MATCH(R$1,'Tax_Share of Price'!$B$1:$AI$1,0)))</f>
        <v>3.8411681358561164E-7</v>
      </c>
      <c r="S9" s="276">
        <f>'Total Fuel Prices'!S23*(INDEX(Tax_share,MATCH('Total Fuel Prices'!$A$14,tax_fuel_labels,0),MATCH(S$1,'Tax_Share of Price'!$B$1:$AI$1,0)))</f>
        <v>3.8411681358561164E-7</v>
      </c>
      <c r="T9" s="276">
        <f>'Total Fuel Prices'!T23*(INDEX(Tax_share,MATCH('Total Fuel Prices'!$A$14,tax_fuel_labels,0),MATCH(T$1,'Tax_Share of Price'!$B$1:$AI$1,0)))</f>
        <v>3.8552900775320582E-7</v>
      </c>
      <c r="U9" s="276">
        <f>'Total Fuel Prices'!U23*(INDEX(Tax_share,MATCH('Total Fuel Prices'!$A$14,tax_fuel_labels,0),MATCH(U$1,'Tax_Share of Price'!$B$1:$AI$1,0)))</f>
        <v>3.8552900775320582E-7</v>
      </c>
      <c r="V9" s="276">
        <f>'Total Fuel Prices'!V23*(INDEX(Tax_share,MATCH('Total Fuel Prices'!$A$14,tax_fuel_labels,0),MATCH(V$1,'Tax_Share of Price'!$B$1:$AI$1,0)))</f>
        <v>3.8694120192079989E-7</v>
      </c>
      <c r="W9" s="276">
        <f>'Total Fuel Prices'!W23*(INDEX(Tax_share,MATCH('Total Fuel Prices'!$A$14,tax_fuel_labels,0),MATCH(W$1,'Tax_Share of Price'!$B$1:$AI$1,0)))</f>
        <v>3.8835339608839407E-7</v>
      </c>
      <c r="X9" s="276">
        <f>'Total Fuel Prices'!X23*(INDEX(Tax_share,MATCH('Total Fuel Prices'!$A$14,tax_fuel_labels,0),MATCH(X$1,'Tax_Share of Price'!$B$1:$AI$1,0)))</f>
        <v>3.897655902559882E-7</v>
      </c>
      <c r="Y9" s="276">
        <f>'Total Fuel Prices'!Y23*(INDEX(Tax_share,MATCH('Total Fuel Prices'!$A$14,tax_fuel_labels,0),MATCH(Y$1,'Tax_Share of Price'!$B$1:$AI$1,0)))</f>
        <v>3.9117778442358238E-7</v>
      </c>
      <c r="Z9" s="276">
        <f>'Total Fuel Prices'!Z23*(INDEX(Tax_share,MATCH('Total Fuel Prices'!$A$14,tax_fuel_labels,0),MATCH(Z$1,'Tax_Share of Price'!$B$1:$AI$1,0)))</f>
        <v>3.9258997859117656E-7</v>
      </c>
      <c r="AA9" s="276">
        <f>'Total Fuel Prices'!AA23*(INDEX(Tax_share,MATCH('Total Fuel Prices'!$A$14,tax_fuel_labels,0),MATCH(AA$1,'Tax_Share of Price'!$B$1:$AI$1,0)))</f>
        <v>3.9400217275877074E-7</v>
      </c>
      <c r="AB9" s="276">
        <f>'Total Fuel Prices'!AB23*(INDEX(Tax_share,MATCH('Total Fuel Prices'!$A$14,tax_fuel_labels,0),MATCH(AB$1,'Tax_Share of Price'!$B$1:$AI$1,0)))</f>
        <v>3.9541436692636486E-7</v>
      </c>
      <c r="AC9" s="276">
        <f>'Total Fuel Prices'!AC23*(INDEX(Tax_share,MATCH('Total Fuel Prices'!$A$14,tax_fuel_labels,0),MATCH(AC$1,'Tax_Share of Price'!$B$1:$AI$1,0)))</f>
        <v>3.9682656109395904E-7</v>
      </c>
      <c r="AD9" s="276">
        <f>'Total Fuel Prices'!AD23*(INDEX(Tax_share,MATCH('Total Fuel Prices'!$A$14,tax_fuel_labels,0),MATCH(AD$1,'Tax_Share of Price'!$B$1:$AI$1,0)))</f>
        <v>3.9823875526155317E-7</v>
      </c>
      <c r="AE9" s="276">
        <f>'Total Fuel Prices'!AE23*(INDEX(Tax_share,MATCH('Total Fuel Prices'!$A$14,tax_fuel_labels,0),MATCH(AE$1,'Tax_Share of Price'!$B$1:$AI$1,0)))</f>
        <v>3.9965094942914735E-7</v>
      </c>
      <c r="AF9" s="276">
        <f>'Total Fuel Prices'!AF23*(INDEX(Tax_share,MATCH('Total Fuel Prices'!$A$14,tax_fuel_labels,0),MATCH(AF$1,'Tax_Share of Price'!$B$1:$AI$1,0)))</f>
        <v>4.0106314359674153E-7</v>
      </c>
      <c r="AG9" s="276">
        <f>'Total Fuel Prices'!AG23*(INDEX(Tax_share,MATCH('Total Fuel Prices'!$A$14,tax_fuel_labels,0),MATCH(AG$1,'Tax_Share of Price'!$B$1:$AI$1,0)))</f>
        <v>4.0247533776433571E-7</v>
      </c>
      <c r="AH9" s="276">
        <f>'Total Fuel Prices'!AH23*(INDEX(Tax_share,MATCH('Total Fuel Prices'!$A$14,tax_fuel_labels,0),MATCH(AH$1,'Tax_Share of Price'!$B$1:$AI$1,0)))</f>
        <v>4.0388753193192983E-7</v>
      </c>
      <c r="AI9" s="276">
        <f>'Total Fuel Prices'!AI23*(INDEX(Tax_share,MATCH('Total Fuel Prices'!$A$14,tax_fuel_labels,0),MATCH(AI$1,'Tax_Share of Price'!$B$1:$AI$1,0)))</f>
        <v>4.0529972609952401E-7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5" sqref="B5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1.1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Prices'!B27*(INDEX(Tax_share,MATCH('Total Fuel Prices'!$A$25,tax_fuel_labels,0),MATCH(B$1,'Tax_Share of Price'!$B$1:$AI$1,0)))</f>
        <v>3.4613609372857705E-7</v>
      </c>
      <c r="C2" s="35">
        <f>'Total Fuel Prices'!C27*(INDEX(Tax_share,MATCH('Total Fuel Prices'!$A$25,tax_fuel_labels,0),MATCH(C$1,'Tax_Share of Price'!$B$1:$AI$1,0)))</f>
        <v>3.4613609372857705E-7</v>
      </c>
      <c r="D2" s="35">
        <f>'Total Fuel Prices'!D27*(INDEX(Tax_share,MATCH('Total Fuel Prices'!$A$25,tax_fuel_labels,0),MATCH(D$1,'Tax_Share of Price'!$B$1:$AI$1,0)))</f>
        <v>3.5681448337708847E-7</v>
      </c>
      <c r="E2" s="35">
        <f>'Total Fuel Prices'!E27*(INDEX(Tax_share,MATCH('Total Fuel Prices'!$A$25,tax_fuel_labels,0),MATCH(E$1,'Tax_Share of Price'!$B$1:$AI$1,0)))</f>
        <v>3.4613609372857705E-7</v>
      </c>
      <c r="F2" s="35">
        <f>'Total Fuel Prices'!F27*(INDEX(Tax_share,MATCH('Total Fuel Prices'!$A$25,tax_fuel_labels,0),MATCH(F$1,'Tax_Share of Price'!$B$1:$AI$1,0)))</f>
        <v>3.2972783646379126E-7</v>
      </c>
      <c r="G2" s="35">
        <f>'Total Fuel Prices'!G27*(INDEX(Tax_share,MATCH('Total Fuel Prices'!$A$25,tax_fuel_labels,0),MATCH(G$1,'Tax_Share of Price'!$B$1:$AI$1,0)))</f>
        <v>3.2347707179149188E-7</v>
      </c>
      <c r="H2" s="35">
        <f>'Total Fuel Prices'!H27*(INDEX(Tax_share,MATCH('Total Fuel Prices'!$A$25,tax_fuel_labels,0),MATCH(H$1,'Tax_Share of Price'!$B$1:$AI$1,0)))</f>
        <v>3.2373752031950439E-7</v>
      </c>
      <c r="I2" s="35">
        <f>'Total Fuel Prices'!I27*(INDEX(Tax_share,MATCH('Total Fuel Prices'!$A$25,tax_fuel_labels,0),MATCH(I$1,'Tax_Share of Price'!$B$1:$AI$1,0)))</f>
        <v>3.2035168945534222E-7</v>
      </c>
      <c r="J2" s="35">
        <f>'Total Fuel Prices'!J27*(INDEX(Tax_share,MATCH('Total Fuel Prices'!$A$25,tax_fuel_labels,0),MATCH(J$1,'Tax_Share of Price'!$B$1:$AI$1,0)))</f>
        <v>3.2061213798335473E-7</v>
      </c>
      <c r="K2" s="35">
        <f>'Total Fuel Prices'!K27*(INDEX(Tax_share,MATCH('Total Fuel Prices'!$A$25,tax_fuel_labels,0),MATCH(K$1,'Tax_Share of Price'!$B$1:$AI$1,0)))</f>
        <v>3.195703438713048E-7</v>
      </c>
      <c r="L2" s="35">
        <f>'Total Fuel Prices'!L27*(INDEX(Tax_share,MATCH('Total Fuel Prices'!$A$25,tax_fuel_labels,0),MATCH(L$1,'Tax_Share of Price'!$B$1:$AI$1,0)))</f>
        <v>3.1618451300714263E-7</v>
      </c>
      <c r="M2" s="35">
        <f>'Total Fuel Prices'!M27*(INDEX(Tax_share,MATCH('Total Fuel Prices'!$A$25,tax_fuel_labels,0),MATCH(M$1,'Tax_Share of Price'!$B$1:$AI$1,0)))</f>
        <v>3.1097554244689318E-7</v>
      </c>
      <c r="N2" s="35">
        <f>'Total Fuel Prices'!N27*(INDEX(Tax_share,MATCH('Total Fuel Prices'!$A$25,tax_fuel_labels,0),MATCH(N$1,'Tax_Share of Price'!$B$1:$AI$1,0)))</f>
        <v>3.0394343219055644E-7</v>
      </c>
      <c r="O2" s="35">
        <f>'Total Fuel Prices'!O27*(INDEX(Tax_share,MATCH('Total Fuel Prices'!$A$25,tax_fuel_labels,0),MATCH(O$1,'Tax_Share of Price'!$B$1:$AI$1,0)))</f>
        <v>3.1514271889509271E-7</v>
      </c>
      <c r="P2" s="35">
        <f>'Total Fuel Prices'!P27*(INDEX(Tax_share,MATCH('Total Fuel Prices'!$A$25,tax_fuel_labels,0),MATCH(P$1,'Tax_Share of Price'!$B$1:$AI$1,0)))</f>
        <v>3.0785016011074351E-7</v>
      </c>
      <c r="Q2" s="35">
        <f>'Total Fuel Prices'!Q27*(INDEX(Tax_share,MATCH('Total Fuel Prices'!$A$25,tax_fuel_labels,0),MATCH(Q$1,'Tax_Share of Price'!$B$1:$AI$1,0)))</f>
        <v>3.0368298366254393E-7</v>
      </c>
      <c r="R2" s="35">
        <f>'Total Fuel Prices'!R27*(INDEX(Tax_share,MATCH('Total Fuel Prices'!$A$25,tax_fuel_labels,0),MATCH(R$1,'Tax_Share of Price'!$B$1:$AI$1,0)))</f>
        <v>3.0342253513453147E-7</v>
      </c>
      <c r="S2" s="35">
        <f>'Total Fuel Prices'!S27*(INDEX(Tax_share,MATCH('Total Fuel Prices'!$A$25,tax_fuel_labels,0),MATCH(S$1,'Tax_Share of Price'!$B$1:$AI$1,0)))</f>
        <v>3.0107849838241917E-7</v>
      </c>
      <c r="T2" s="35">
        <f>'Total Fuel Prices'!T27*(INDEX(Tax_share,MATCH('Total Fuel Prices'!$A$25,tax_fuel_labels,0),MATCH(T$1,'Tax_Share of Price'!$B$1:$AI$1,0)))</f>
        <v>2.9847401310229447E-7</v>
      </c>
      <c r="U2" s="35">
        <f>'Total Fuel Prices'!U27*(INDEX(Tax_share,MATCH('Total Fuel Prices'!$A$25,tax_fuel_labels,0),MATCH(U$1,'Tax_Share of Price'!$B$1:$AI$1,0)))</f>
        <v>2.9612997635018217E-7</v>
      </c>
      <c r="V2" s="35">
        <f>'Total Fuel Prices'!V27*(INDEX(Tax_share,MATCH('Total Fuel Prices'!$A$25,tax_fuel_labels,0),MATCH(V$1,'Tax_Share of Price'!$B$1:$AI$1,0)))</f>
        <v>2.9534863076614481E-7</v>
      </c>
      <c r="W2" s="35">
        <f>'Total Fuel Prices'!W27*(INDEX(Tax_share,MATCH('Total Fuel Prices'!$A$25,tax_fuel_labels,0),MATCH(W$1,'Tax_Share of Price'!$B$1:$AI$1,0)))</f>
        <v>2.9456728518210739E-7</v>
      </c>
      <c r="X2" s="35">
        <f>'Total Fuel Prices'!X27*(INDEX(Tax_share,MATCH('Total Fuel Prices'!$A$25,tax_fuel_labels,0),MATCH(X$1,'Tax_Share of Price'!$B$1:$AI$1,0)))</f>
        <v>2.9352549107005747E-7</v>
      </c>
      <c r="Y2" s="35">
        <f>'Total Fuel Prices'!Y27*(INDEX(Tax_share,MATCH('Total Fuel Prices'!$A$25,tax_fuel_labels,0),MATCH(Y$1,'Tax_Share of Price'!$B$1:$AI$1,0)))</f>
        <v>2.9222324842999515E-7</v>
      </c>
      <c r="Z2" s="35">
        <f>'Total Fuel Prices'!Z27*(INDEX(Tax_share,MATCH('Total Fuel Prices'!$A$25,tax_fuel_labels,0),MATCH(Z$1,'Tax_Share of Price'!$B$1:$AI$1,0)))</f>
        <v>2.9092100578993277E-7</v>
      </c>
      <c r="AA2" s="35">
        <f>'Total Fuel Prices'!AA27*(INDEX(Tax_share,MATCH('Total Fuel Prices'!$A$25,tax_fuel_labels,0),MATCH(AA$1,'Tax_Share of Price'!$B$1:$AI$1,0)))</f>
        <v>2.9066055726192026E-7</v>
      </c>
      <c r="AB2" s="35">
        <f>'Total Fuel Prices'!AB27*(INDEX(Tax_share,MATCH('Total Fuel Prices'!$A$25,tax_fuel_labels,0),MATCH(AB$1,'Tax_Share of Price'!$B$1:$AI$1,0)))</f>
        <v>2.901396602058953E-7</v>
      </c>
      <c r="AC2" s="35">
        <f>'Total Fuel Prices'!AC27*(INDEX(Tax_share,MATCH('Total Fuel Prices'!$A$25,tax_fuel_labels,0),MATCH(AC$1,'Tax_Share of Price'!$B$1:$AI$1,0)))</f>
        <v>2.898792116778829E-7</v>
      </c>
      <c r="AD2" s="35">
        <f>'Total Fuel Prices'!AD27*(INDEX(Tax_share,MATCH('Total Fuel Prices'!$A$25,tax_fuel_labels,0),MATCH(AD$1,'Tax_Share of Price'!$B$1:$AI$1,0)))</f>
        <v>2.898792116778829E-7</v>
      </c>
      <c r="AE2" s="35">
        <f>'Total Fuel Prices'!AE27*(INDEX(Tax_share,MATCH('Total Fuel Prices'!$A$25,tax_fuel_labels,0),MATCH(AE$1,'Tax_Share of Price'!$B$1:$AI$1,0)))</f>
        <v>2.9040010873390781E-7</v>
      </c>
      <c r="AF2" s="35">
        <f>'Total Fuel Prices'!AF27*(INDEX(Tax_share,MATCH('Total Fuel Prices'!$A$25,tax_fuel_labels,0),MATCH(AF$1,'Tax_Share of Price'!$B$1:$AI$1,0)))</f>
        <v>2.9144190284595768E-7</v>
      </c>
      <c r="AG2" s="35">
        <f>'Total Fuel Prices'!AG27*(INDEX(Tax_share,MATCH('Total Fuel Prices'!$A$25,tax_fuel_labels,0),MATCH(AG$1,'Tax_Share of Price'!$B$1:$AI$1,0)))</f>
        <v>2.9196279990198264E-7</v>
      </c>
      <c r="AH2" s="35">
        <f>'Total Fuel Prices'!AH27*(INDEX(Tax_share,MATCH('Total Fuel Prices'!$A$25,tax_fuel_labels,0),MATCH(AH$1,'Tax_Share of Price'!$B$1:$AI$1,0)))</f>
        <v>2.9248369695800755E-7</v>
      </c>
      <c r="AI2" s="35">
        <f>'Total Fuel Prices'!AI27*(INDEX(Tax_share,MATCH('Total Fuel Prices'!$A$25,tax_fuel_labels,0),MATCH(AI$1,'Tax_Share of Price'!$B$1:$AI$1,0)))</f>
        <v>2.9378593959806992E-7</v>
      </c>
    </row>
    <row r="3" spans="1:37" x14ac:dyDescent="0.45">
      <c r="A3" s="12" t="s">
        <v>271</v>
      </c>
      <c r="B3" s="35">
        <f>'Total Fuel Prices'!B28*(INDEX(Tax_share,MATCH('Total Fuel Prices'!$A$25,tax_fuel_labels,0),MATCH(B$1,'Tax_Share of Price'!$B$1:$AI$1,0)))</f>
        <v>3.4613609372857705E-7</v>
      </c>
      <c r="C3" s="35">
        <f>'Total Fuel Prices'!C28*(INDEX(Tax_share,MATCH('Total Fuel Prices'!$A$25,tax_fuel_labels,0),MATCH(C$1,'Tax_Share of Price'!$B$1:$AI$1,0)))</f>
        <v>3.4613609372857705E-7</v>
      </c>
      <c r="D3" s="35">
        <f>'Total Fuel Prices'!D28*(INDEX(Tax_share,MATCH('Total Fuel Prices'!$A$25,tax_fuel_labels,0),MATCH(D$1,'Tax_Share of Price'!$B$1:$AI$1,0)))</f>
        <v>3.7356574643914355E-7</v>
      </c>
      <c r="E3" s="35">
        <f>'Total Fuel Prices'!E28*(INDEX(Tax_share,MATCH('Total Fuel Prices'!$A$25,tax_fuel_labels,0),MATCH(E$1,'Tax_Share of Price'!$B$1:$AI$1,0)))</f>
        <v>3.4613609372857705E-7</v>
      </c>
      <c r="F3" s="35">
        <f>'Total Fuel Prices'!F28*(INDEX(Tax_share,MATCH('Total Fuel Prices'!$A$25,tax_fuel_labels,0),MATCH(F$1,'Tax_Share of Price'!$B$1:$AI$1,0)))</f>
        <v>3.6834105068474993E-7</v>
      </c>
      <c r="G3" s="35">
        <f>'Total Fuel Prices'!G28*(INDEX(Tax_share,MATCH('Total Fuel Prices'!$A$25,tax_fuel_labels,0),MATCH(G$1,'Tax_Share of Price'!$B$1:$AI$1,0)))</f>
        <v>3.6703487674615151E-7</v>
      </c>
      <c r="H3" s="35">
        <f>'Total Fuel Prices'!H28*(INDEX(Tax_share,MATCH('Total Fuel Prices'!$A$25,tax_fuel_labels,0),MATCH(H$1,'Tax_Share of Price'!$B$1:$AI$1,0)))</f>
        <v>3.7617809431634033E-7</v>
      </c>
      <c r="I3" s="35">
        <f>'Total Fuel Prices'!I28*(INDEX(Tax_share,MATCH('Total Fuel Prices'!$A$25,tax_fuel_labels,0),MATCH(I$1,'Tax_Share of Price'!$B$1:$AI$1,0)))</f>
        <v>3.9577070339531643E-7</v>
      </c>
      <c r="J3" s="35">
        <f>'Total Fuel Prices'!J28*(INDEX(Tax_share,MATCH('Total Fuel Prices'!$A$25,tax_fuel_labels,0),MATCH(J$1,'Tax_Share of Price'!$B$1:$AI$1,0)))</f>
        <v>4.323435736760718E-7</v>
      </c>
      <c r="K3" s="35">
        <f>'Total Fuel Prices'!K28*(INDEX(Tax_share,MATCH('Total Fuel Prices'!$A$25,tax_fuel_labels,0),MATCH(K$1,'Tax_Share of Price'!$B$1:$AI$1,0)))</f>
        <v>4.5977322638663824E-7</v>
      </c>
      <c r="L3" s="35">
        <f>'Total Fuel Prices'!L28*(INDEX(Tax_share,MATCH('Total Fuel Prices'!$A$25,tax_fuel_labels,0),MATCH(L$1,'Tax_Share of Price'!$B$1:$AI$1,0)))</f>
        <v>4.767534875884174E-7</v>
      </c>
      <c r="M3" s="35">
        <f>'Total Fuel Prices'!M28*(INDEX(Tax_share,MATCH('Total Fuel Prices'!$A$25,tax_fuel_labels,0),MATCH(M$1,'Tax_Share of Price'!$B$1:$AI$1,0)))</f>
        <v>4.8459053122000786E-7</v>
      </c>
      <c r="N3" s="35">
        <f>'Total Fuel Prices'!N28*(INDEX(Tax_share,MATCH('Total Fuel Prices'!$A$25,tax_fuel_labels,0),MATCH(N$1,'Tax_Share of Price'!$B$1:$AI$1,0)))</f>
        <v>4.8328435728140954E-7</v>
      </c>
      <c r="O3" s="35">
        <f>'Total Fuel Prices'!O28*(INDEX(Tax_share,MATCH('Total Fuel Prices'!$A$25,tax_fuel_labels,0),MATCH(O$1,'Tax_Share of Price'!$B$1:$AI$1,0)))</f>
        <v>4.7414113971122068E-7</v>
      </c>
      <c r="P3" s="35">
        <f>'Total Fuel Prices'!P28*(INDEX(Tax_share,MATCH('Total Fuel Prices'!$A$25,tax_fuel_labels,0),MATCH(P$1,'Tax_Share of Price'!$B$1:$AI$1,0)))</f>
        <v>4.7022261789542553E-7</v>
      </c>
      <c r="Q3" s="35">
        <f>'Total Fuel Prices'!Q28*(INDEX(Tax_share,MATCH('Total Fuel Prices'!$A$25,tax_fuel_labels,0),MATCH(Q$1,'Tax_Share of Price'!$B$1:$AI$1,0)))</f>
        <v>4.7283496577262226E-7</v>
      </c>
      <c r="R3" s="35">
        <f>'Total Fuel Prices'!R28*(INDEX(Tax_share,MATCH('Total Fuel Prices'!$A$25,tax_fuel_labels,0),MATCH(R$1,'Tax_Share of Price'!$B$1:$AI$1,0)))</f>
        <v>4.8197818334281113E-7</v>
      </c>
      <c r="S3" s="35">
        <f>'Total Fuel Prices'!S28*(INDEX(Tax_share,MATCH('Total Fuel Prices'!$A$25,tax_fuel_labels,0),MATCH(S$1,'Tax_Share of Price'!$B$1:$AI$1,0)))</f>
        <v>4.8850905303580311E-7</v>
      </c>
      <c r="T3" s="35">
        <f>'Total Fuel Prices'!T28*(INDEX(Tax_share,MATCH('Total Fuel Prices'!$A$25,tax_fuel_labels,0),MATCH(T$1,'Tax_Share of Price'!$B$1:$AI$1,0)))</f>
        <v>4.8850905303580311E-7</v>
      </c>
      <c r="U3" s="35">
        <f>'Total Fuel Prices'!U28*(INDEX(Tax_share,MATCH('Total Fuel Prices'!$A$25,tax_fuel_labels,0),MATCH(U$1,'Tax_Share of Price'!$B$1:$AI$1,0)))</f>
        <v>4.8850905303580311E-7</v>
      </c>
      <c r="V3" s="35">
        <f>'Total Fuel Prices'!V28*(INDEX(Tax_share,MATCH('Total Fuel Prices'!$A$25,tax_fuel_labels,0),MATCH(V$1,'Tax_Share of Price'!$B$1:$AI$1,0)))</f>
        <v>4.9242757485159836E-7</v>
      </c>
      <c r="W3" s="35">
        <f>'Total Fuel Prices'!W28*(INDEX(Tax_share,MATCH('Total Fuel Prices'!$A$25,tax_fuel_labels,0),MATCH(W$1,'Tax_Share of Price'!$B$1:$AI$1,0)))</f>
        <v>4.9634609666739351E-7</v>
      </c>
      <c r="X3" s="35">
        <f>'Total Fuel Prices'!X28*(INDEX(Tax_share,MATCH('Total Fuel Prices'!$A$25,tax_fuel_labels,0),MATCH(X$1,'Tax_Share of Price'!$B$1:$AI$1,0)))</f>
        <v>4.9634609666739351E-7</v>
      </c>
      <c r="Y3" s="35">
        <f>'Total Fuel Prices'!Y28*(INDEX(Tax_share,MATCH('Total Fuel Prices'!$A$25,tax_fuel_labels,0),MATCH(Y$1,'Tax_Share of Price'!$B$1:$AI$1,0)))</f>
        <v>4.9765227060599203E-7</v>
      </c>
      <c r="Z3" s="35">
        <f>'Total Fuel Prices'!Z28*(INDEX(Tax_share,MATCH('Total Fuel Prices'!$A$25,tax_fuel_labels,0),MATCH(Z$1,'Tax_Share of Price'!$B$1:$AI$1,0)))</f>
        <v>4.9634609666739351E-7</v>
      </c>
      <c r="AA3" s="35">
        <f>'Total Fuel Prices'!AA28*(INDEX(Tax_share,MATCH('Total Fuel Prices'!$A$25,tax_fuel_labels,0),MATCH(AA$1,'Tax_Share of Price'!$B$1:$AI$1,0)))</f>
        <v>4.9765227060599203E-7</v>
      </c>
      <c r="AB3" s="35">
        <f>'Total Fuel Prices'!AB28*(INDEX(Tax_share,MATCH('Total Fuel Prices'!$A$25,tax_fuel_labels,0),MATCH(AB$1,'Tax_Share of Price'!$B$1:$AI$1,0)))</f>
        <v>4.9895844454459023E-7</v>
      </c>
      <c r="AC3" s="35">
        <f>'Total Fuel Prices'!AC28*(INDEX(Tax_share,MATCH('Total Fuel Prices'!$A$25,tax_fuel_labels,0),MATCH(AC$1,'Tax_Share of Price'!$B$1:$AI$1,0)))</f>
        <v>5.0157079242178707E-7</v>
      </c>
      <c r="AD3" s="35">
        <f>'Total Fuel Prices'!AD28*(INDEX(Tax_share,MATCH('Total Fuel Prices'!$A$25,tax_fuel_labels,0),MATCH(AD$1,'Tax_Share of Price'!$B$1:$AI$1,0)))</f>
        <v>5.0287696636038559E-7</v>
      </c>
      <c r="AE3" s="35">
        <f>'Total Fuel Prices'!AE28*(INDEX(Tax_share,MATCH('Total Fuel Prices'!$A$25,tax_fuel_labels,0),MATCH(AE$1,'Tax_Share of Price'!$B$1:$AI$1,0)))</f>
        <v>5.0810166211477926E-7</v>
      </c>
      <c r="AF3" s="35">
        <f>'Total Fuel Prices'!AF28*(INDEX(Tax_share,MATCH('Total Fuel Prices'!$A$25,tax_fuel_labels,0),MATCH(AF$1,'Tax_Share of Price'!$B$1:$AI$1,0)))</f>
        <v>5.1593870574636966E-7</v>
      </c>
      <c r="AG3" s="35">
        <f>'Total Fuel Prices'!AG28*(INDEX(Tax_share,MATCH('Total Fuel Prices'!$A$25,tax_fuel_labels,0),MATCH(AG$1,'Tax_Share of Price'!$B$1:$AI$1,0)))</f>
        <v>5.2116340150076322E-7</v>
      </c>
      <c r="AH3" s="35">
        <f>'Total Fuel Prices'!AH28*(INDEX(Tax_share,MATCH('Total Fuel Prices'!$A$25,tax_fuel_labels,0),MATCH(AH$1,'Tax_Share of Price'!$B$1:$AI$1,0)))</f>
        <v>5.2377574937795995E-7</v>
      </c>
      <c r="AI3" s="35">
        <f>'Total Fuel Prices'!AI28*(INDEX(Tax_share,MATCH('Total Fuel Prices'!$A$25,tax_fuel_labels,0),MATCH(AI$1,'Tax_Share of Price'!$B$1:$AI$1,0)))</f>
        <v>5.3161279300955046E-7</v>
      </c>
    </row>
    <row r="4" spans="1:37" x14ac:dyDescent="0.45">
      <c r="A4" s="12" t="s">
        <v>272</v>
      </c>
      <c r="B4" s="35">
        <f>'Total Fuel Prices'!B29*(INDEX(Tax_share,MATCH('Total Fuel Prices'!$A$25,tax_fuel_labels,0),MATCH(B$1,'Tax_Share of Price'!$B$1:$AI$1,0)))</f>
        <v>0</v>
      </c>
      <c r="C4" s="35">
        <f>'Total Fuel Prices'!C29*(INDEX(Tax_share,MATCH('Total Fuel Prices'!$A$25,tax_fuel_labels,0),MATCH(C$1,'Tax_Share of Price'!$B$1:$AI$1,0)))</f>
        <v>0</v>
      </c>
      <c r="D4" s="35">
        <f>'Total Fuel Prices'!D29*(INDEX(Tax_share,MATCH('Total Fuel Prices'!$A$25,tax_fuel_labels,0),MATCH(D$1,'Tax_Share of Price'!$B$1:$AI$1,0)))</f>
        <v>0</v>
      </c>
      <c r="E4" s="35">
        <f>'Total Fuel Prices'!E29*(INDEX(Tax_share,MATCH('Total Fuel Prices'!$A$25,tax_fuel_labels,0),MATCH(E$1,'Tax_Share of Price'!$B$1:$AI$1,0)))</f>
        <v>0</v>
      </c>
      <c r="F4" s="35">
        <f>'Total Fuel Prices'!F29*(INDEX(Tax_share,MATCH('Total Fuel Prices'!$A$25,tax_fuel_labels,0),MATCH(F$1,'Tax_Share of Price'!$B$1:$AI$1,0)))</f>
        <v>0</v>
      </c>
      <c r="G4" s="35">
        <f>'Total Fuel Prices'!G29*(INDEX(Tax_share,MATCH('Total Fuel Prices'!$A$25,tax_fuel_labels,0),MATCH(G$1,'Tax_Share of Price'!$B$1:$AI$1,0)))</f>
        <v>0</v>
      </c>
      <c r="H4" s="35">
        <f>'Total Fuel Prices'!H29*(INDEX(Tax_share,MATCH('Total Fuel Prices'!$A$25,tax_fuel_labels,0),MATCH(H$1,'Tax_Share of Price'!$B$1:$AI$1,0)))</f>
        <v>0</v>
      </c>
      <c r="I4" s="35">
        <f>'Total Fuel Prices'!I29*(INDEX(Tax_share,MATCH('Total Fuel Prices'!$A$25,tax_fuel_labels,0),MATCH(I$1,'Tax_Share of Price'!$B$1:$AI$1,0)))</f>
        <v>0</v>
      </c>
      <c r="J4" s="35">
        <f>'Total Fuel Prices'!J29*(INDEX(Tax_share,MATCH('Total Fuel Prices'!$A$25,tax_fuel_labels,0),MATCH(J$1,'Tax_Share of Price'!$B$1:$AI$1,0)))</f>
        <v>0</v>
      </c>
      <c r="K4" s="35">
        <f>'Total Fuel Prices'!K29*(INDEX(Tax_share,MATCH('Total Fuel Prices'!$A$25,tax_fuel_labels,0),MATCH(K$1,'Tax_Share of Price'!$B$1:$AI$1,0)))</f>
        <v>0</v>
      </c>
      <c r="L4" s="35">
        <f>'Total Fuel Prices'!L29*(INDEX(Tax_share,MATCH('Total Fuel Prices'!$A$25,tax_fuel_labels,0),MATCH(L$1,'Tax_Share of Price'!$B$1:$AI$1,0)))</f>
        <v>0</v>
      </c>
      <c r="M4" s="35">
        <f>'Total Fuel Prices'!M29*(INDEX(Tax_share,MATCH('Total Fuel Prices'!$A$25,tax_fuel_labels,0),MATCH(M$1,'Tax_Share of Price'!$B$1:$AI$1,0)))</f>
        <v>0</v>
      </c>
      <c r="N4" s="35">
        <f>'Total Fuel Prices'!N29*(INDEX(Tax_share,MATCH('Total Fuel Prices'!$A$25,tax_fuel_labels,0),MATCH(N$1,'Tax_Share of Price'!$B$1:$AI$1,0)))</f>
        <v>0</v>
      </c>
      <c r="O4" s="35">
        <f>'Total Fuel Prices'!O29*(INDEX(Tax_share,MATCH('Total Fuel Prices'!$A$25,tax_fuel_labels,0),MATCH(O$1,'Tax_Share of Price'!$B$1:$AI$1,0)))</f>
        <v>0</v>
      </c>
      <c r="P4" s="35">
        <f>'Total Fuel Prices'!P29*(INDEX(Tax_share,MATCH('Total Fuel Prices'!$A$25,tax_fuel_labels,0),MATCH(P$1,'Tax_Share of Price'!$B$1:$AI$1,0)))</f>
        <v>0</v>
      </c>
      <c r="Q4" s="35">
        <f>'Total Fuel Prices'!Q29*(INDEX(Tax_share,MATCH('Total Fuel Prices'!$A$25,tax_fuel_labels,0),MATCH(Q$1,'Tax_Share of Price'!$B$1:$AI$1,0)))</f>
        <v>0</v>
      </c>
      <c r="R4" s="35">
        <f>'Total Fuel Prices'!R29*(INDEX(Tax_share,MATCH('Total Fuel Prices'!$A$25,tax_fuel_labels,0),MATCH(R$1,'Tax_Share of Price'!$B$1:$AI$1,0)))</f>
        <v>0</v>
      </c>
      <c r="S4" s="35">
        <f>'Total Fuel Prices'!S29*(INDEX(Tax_share,MATCH('Total Fuel Prices'!$A$25,tax_fuel_labels,0),MATCH(S$1,'Tax_Share of Price'!$B$1:$AI$1,0)))</f>
        <v>0</v>
      </c>
      <c r="T4" s="35">
        <f>'Total Fuel Prices'!T29*(INDEX(Tax_share,MATCH('Total Fuel Prices'!$A$25,tax_fuel_labels,0),MATCH(T$1,'Tax_Share of Price'!$B$1:$AI$1,0)))</f>
        <v>0</v>
      </c>
      <c r="U4" s="35">
        <f>'Total Fuel Prices'!U29*(INDEX(Tax_share,MATCH('Total Fuel Prices'!$A$25,tax_fuel_labels,0),MATCH(U$1,'Tax_Share of Price'!$B$1:$AI$1,0)))</f>
        <v>0</v>
      </c>
      <c r="V4" s="35">
        <f>'Total Fuel Prices'!V29*(INDEX(Tax_share,MATCH('Total Fuel Prices'!$A$25,tax_fuel_labels,0),MATCH(V$1,'Tax_Share of Price'!$B$1:$AI$1,0)))</f>
        <v>0</v>
      </c>
      <c r="W4" s="35">
        <f>'Total Fuel Prices'!W29*(INDEX(Tax_share,MATCH('Total Fuel Prices'!$A$25,tax_fuel_labels,0),MATCH(W$1,'Tax_Share of Price'!$B$1:$AI$1,0)))</f>
        <v>0</v>
      </c>
      <c r="X4" s="35">
        <f>'Total Fuel Prices'!X29*(INDEX(Tax_share,MATCH('Total Fuel Prices'!$A$25,tax_fuel_labels,0),MATCH(X$1,'Tax_Share of Price'!$B$1:$AI$1,0)))</f>
        <v>0</v>
      </c>
      <c r="Y4" s="35">
        <f>'Total Fuel Prices'!Y29*(INDEX(Tax_share,MATCH('Total Fuel Prices'!$A$25,tax_fuel_labels,0),MATCH(Y$1,'Tax_Share of Price'!$B$1:$AI$1,0)))</f>
        <v>0</v>
      </c>
      <c r="Z4" s="35">
        <f>'Total Fuel Prices'!Z29*(INDEX(Tax_share,MATCH('Total Fuel Prices'!$A$25,tax_fuel_labels,0),MATCH(Z$1,'Tax_Share of Price'!$B$1:$AI$1,0)))</f>
        <v>0</v>
      </c>
      <c r="AA4" s="35">
        <f>'Total Fuel Prices'!AA29*(INDEX(Tax_share,MATCH('Total Fuel Prices'!$A$25,tax_fuel_labels,0),MATCH(AA$1,'Tax_Share of Price'!$B$1:$AI$1,0)))</f>
        <v>0</v>
      </c>
      <c r="AB4" s="35">
        <f>'Total Fuel Prices'!AB29*(INDEX(Tax_share,MATCH('Total Fuel Prices'!$A$25,tax_fuel_labels,0),MATCH(AB$1,'Tax_Share of Price'!$B$1:$AI$1,0)))</f>
        <v>0</v>
      </c>
      <c r="AC4" s="35">
        <f>'Total Fuel Prices'!AC29*(INDEX(Tax_share,MATCH('Total Fuel Prices'!$A$25,tax_fuel_labels,0),MATCH(AC$1,'Tax_Share of Price'!$B$1:$AI$1,0)))</f>
        <v>0</v>
      </c>
      <c r="AD4" s="35">
        <f>'Total Fuel Prices'!AD29*(INDEX(Tax_share,MATCH('Total Fuel Prices'!$A$25,tax_fuel_labels,0),MATCH(AD$1,'Tax_Share of Price'!$B$1:$AI$1,0)))</f>
        <v>0</v>
      </c>
      <c r="AE4" s="35">
        <f>'Total Fuel Prices'!AE29*(INDEX(Tax_share,MATCH('Total Fuel Prices'!$A$25,tax_fuel_labels,0),MATCH(AE$1,'Tax_Share of Price'!$B$1:$AI$1,0)))</f>
        <v>0</v>
      </c>
      <c r="AF4" s="35">
        <f>'Total Fuel Prices'!AF29*(INDEX(Tax_share,MATCH('Total Fuel Prices'!$A$25,tax_fuel_labels,0),MATCH(AF$1,'Tax_Share of Price'!$B$1:$AI$1,0)))</f>
        <v>0</v>
      </c>
      <c r="AG4" s="35">
        <f>'Total Fuel Prices'!AG29*(INDEX(Tax_share,MATCH('Total Fuel Prices'!$A$25,tax_fuel_labels,0),MATCH(AG$1,'Tax_Share of Price'!$B$1:$AI$1,0)))</f>
        <v>0</v>
      </c>
      <c r="AH4" s="35">
        <f>'Total Fuel Prices'!AH29*(INDEX(Tax_share,MATCH('Total Fuel Prices'!$A$25,tax_fuel_labels,0),MATCH(AH$1,'Tax_Share of Price'!$B$1:$AI$1,0)))</f>
        <v>0</v>
      </c>
      <c r="AI4" s="35">
        <f>'Total Fuel Prices'!AI29*(INDEX(Tax_share,MATCH('Total Fuel Prices'!$A$25,tax_fuel_labels,0),MATCH(AI$1,'Tax_Share of Price'!$B$1:$AI$1,0)))</f>
        <v>0</v>
      </c>
    </row>
    <row r="5" spans="1:37" x14ac:dyDescent="0.45">
      <c r="A5" s="12" t="s">
        <v>273</v>
      </c>
      <c r="B5" s="35">
        <f>'Total Fuel Prices'!B30*(INDEX(Tax_share,MATCH('Total Fuel Prices'!$A$25,tax_fuel_labels,0),MATCH(B$1,'Tax_Share of Price'!$B$1:$AI$1,0)))</f>
        <v>3.4613609372857705E-7</v>
      </c>
      <c r="C5" s="35">
        <f>'Total Fuel Prices'!C30*(INDEX(Tax_share,MATCH('Total Fuel Prices'!$A$25,tax_fuel_labels,0),MATCH(C$1,'Tax_Share of Price'!$B$1:$AI$1,0)))</f>
        <v>3.4613609372857705E-7</v>
      </c>
      <c r="D5" s="35">
        <f>'Total Fuel Prices'!D30*(INDEX(Tax_share,MATCH('Total Fuel Prices'!$A$25,tax_fuel_labels,0),MATCH(D$1,'Tax_Share of Price'!$B$1:$AI$1,0)))</f>
        <v>3.4613609372857705E-7</v>
      </c>
      <c r="E5" s="35">
        <f>'Total Fuel Prices'!E30*(INDEX(Tax_share,MATCH('Total Fuel Prices'!$A$25,tax_fuel_labels,0),MATCH(E$1,'Tax_Share of Price'!$B$1:$AI$1,0)))</f>
        <v>3.4613609372857705E-7</v>
      </c>
      <c r="F5" s="35">
        <f>'Total Fuel Prices'!F30*(INDEX(Tax_share,MATCH('Total Fuel Prices'!$A$25,tax_fuel_labels,0),MATCH(F$1,'Tax_Share of Price'!$B$1:$AI$1,0)))</f>
        <v>3.4613609372857705E-7</v>
      </c>
      <c r="G5" s="35">
        <f>'Total Fuel Prices'!G30*(INDEX(Tax_share,MATCH('Total Fuel Prices'!$A$25,tax_fuel_labels,0),MATCH(G$1,'Tax_Share of Price'!$B$1:$AI$1,0)))</f>
        <v>3.4613609372857705E-7</v>
      </c>
      <c r="H5" s="35">
        <f>'Total Fuel Prices'!H30*(INDEX(Tax_share,MATCH('Total Fuel Prices'!$A$25,tax_fuel_labels,0),MATCH(H$1,'Tax_Share of Price'!$B$1:$AI$1,0)))</f>
        <v>3.4613609372857705E-7</v>
      </c>
      <c r="I5" s="35">
        <f>'Total Fuel Prices'!I30*(INDEX(Tax_share,MATCH('Total Fuel Prices'!$A$25,tax_fuel_labels,0),MATCH(I$1,'Tax_Share of Price'!$B$1:$AI$1,0)))</f>
        <v>3.4613609372857705E-7</v>
      </c>
      <c r="J5" s="35">
        <f>'Total Fuel Prices'!J30*(INDEX(Tax_share,MATCH('Total Fuel Prices'!$A$25,tax_fuel_labels,0),MATCH(J$1,'Tax_Share of Price'!$B$1:$AI$1,0)))</f>
        <v>3.4613609372857705E-7</v>
      </c>
      <c r="K5" s="35">
        <f>'Total Fuel Prices'!K30*(INDEX(Tax_share,MATCH('Total Fuel Prices'!$A$25,tax_fuel_labels,0),MATCH(K$1,'Tax_Share of Price'!$B$1:$AI$1,0)))</f>
        <v>3.4613609372857705E-7</v>
      </c>
      <c r="L5" s="35">
        <f>'Total Fuel Prices'!L30*(INDEX(Tax_share,MATCH('Total Fuel Prices'!$A$25,tax_fuel_labels,0),MATCH(L$1,'Tax_Share of Price'!$B$1:$AI$1,0)))</f>
        <v>3.4613609372857705E-7</v>
      </c>
      <c r="M5" s="35">
        <f>'Total Fuel Prices'!M30*(INDEX(Tax_share,MATCH('Total Fuel Prices'!$A$25,tax_fuel_labels,0),MATCH(M$1,'Tax_Share of Price'!$B$1:$AI$1,0)))</f>
        <v>3.4613609372857705E-7</v>
      </c>
      <c r="N5" s="35">
        <f>'Total Fuel Prices'!N30*(INDEX(Tax_share,MATCH('Total Fuel Prices'!$A$25,tax_fuel_labels,0),MATCH(N$1,'Tax_Share of Price'!$B$1:$AI$1,0)))</f>
        <v>3.4613609372857705E-7</v>
      </c>
      <c r="O5" s="35">
        <f>'Total Fuel Prices'!O30*(INDEX(Tax_share,MATCH('Total Fuel Prices'!$A$25,tax_fuel_labels,0),MATCH(O$1,'Tax_Share of Price'!$B$1:$AI$1,0)))</f>
        <v>3.4613609372857705E-7</v>
      </c>
      <c r="P5" s="35">
        <f>'Total Fuel Prices'!P30*(INDEX(Tax_share,MATCH('Total Fuel Prices'!$A$25,tax_fuel_labels,0),MATCH(P$1,'Tax_Share of Price'!$B$1:$AI$1,0)))</f>
        <v>3.4613609372857705E-7</v>
      </c>
      <c r="Q5" s="35">
        <f>'Total Fuel Prices'!Q30*(INDEX(Tax_share,MATCH('Total Fuel Prices'!$A$25,tax_fuel_labels,0),MATCH(Q$1,'Tax_Share of Price'!$B$1:$AI$1,0)))</f>
        <v>3.4613609372857705E-7</v>
      </c>
      <c r="R5" s="35">
        <f>'Total Fuel Prices'!R30*(INDEX(Tax_share,MATCH('Total Fuel Prices'!$A$25,tax_fuel_labels,0),MATCH(R$1,'Tax_Share of Price'!$B$1:$AI$1,0)))</f>
        <v>3.4613609372857705E-7</v>
      </c>
      <c r="S5" s="35">
        <f>'Total Fuel Prices'!S30*(INDEX(Tax_share,MATCH('Total Fuel Prices'!$A$25,tax_fuel_labels,0),MATCH(S$1,'Tax_Share of Price'!$B$1:$AI$1,0)))</f>
        <v>3.4613609372857705E-7</v>
      </c>
      <c r="T5" s="35">
        <f>'Total Fuel Prices'!T30*(INDEX(Tax_share,MATCH('Total Fuel Prices'!$A$25,tax_fuel_labels,0),MATCH(T$1,'Tax_Share of Price'!$B$1:$AI$1,0)))</f>
        <v>3.4613609372857705E-7</v>
      </c>
      <c r="U5" s="35">
        <f>'Total Fuel Prices'!U30*(INDEX(Tax_share,MATCH('Total Fuel Prices'!$A$25,tax_fuel_labels,0),MATCH(U$1,'Tax_Share of Price'!$B$1:$AI$1,0)))</f>
        <v>3.4613609372857705E-7</v>
      </c>
      <c r="V5" s="35">
        <f>'Total Fuel Prices'!V30*(INDEX(Tax_share,MATCH('Total Fuel Prices'!$A$25,tax_fuel_labels,0),MATCH(V$1,'Tax_Share of Price'!$B$1:$AI$1,0)))</f>
        <v>3.4613609372857705E-7</v>
      </c>
      <c r="W5" s="35">
        <f>'Total Fuel Prices'!W30*(INDEX(Tax_share,MATCH('Total Fuel Prices'!$A$25,tax_fuel_labels,0),MATCH(W$1,'Tax_Share of Price'!$B$1:$AI$1,0)))</f>
        <v>3.4613609372857705E-7</v>
      </c>
      <c r="X5" s="35">
        <f>'Total Fuel Prices'!X30*(INDEX(Tax_share,MATCH('Total Fuel Prices'!$A$25,tax_fuel_labels,0),MATCH(X$1,'Tax_Share of Price'!$B$1:$AI$1,0)))</f>
        <v>3.4613609372857705E-7</v>
      </c>
      <c r="Y5" s="35">
        <f>'Total Fuel Prices'!Y30*(INDEX(Tax_share,MATCH('Total Fuel Prices'!$A$25,tax_fuel_labels,0),MATCH(Y$1,'Tax_Share of Price'!$B$1:$AI$1,0)))</f>
        <v>3.4613609372857705E-7</v>
      </c>
      <c r="Z5" s="35">
        <f>'Total Fuel Prices'!Z30*(INDEX(Tax_share,MATCH('Total Fuel Prices'!$A$25,tax_fuel_labels,0),MATCH(Z$1,'Tax_Share of Price'!$B$1:$AI$1,0)))</f>
        <v>3.4613609372857705E-7</v>
      </c>
      <c r="AA5" s="35">
        <f>'Total Fuel Prices'!AA30*(INDEX(Tax_share,MATCH('Total Fuel Prices'!$A$25,tax_fuel_labels,0),MATCH(AA$1,'Tax_Share of Price'!$B$1:$AI$1,0)))</f>
        <v>3.4613609372857705E-7</v>
      </c>
      <c r="AB5" s="35">
        <f>'Total Fuel Prices'!AB30*(INDEX(Tax_share,MATCH('Total Fuel Prices'!$A$25,tax_fuel_labels,0),MATCH(AB$1,'Tax_Share of Price'!$B$1:$AI$1,0)))</f>
        <v>3.4613609372857705E-7</v>
      </c>
      <c r="AC5" s="35">
        <f>'Total Fuel Prices'!AC30*(INDEX(Tax_share,MATCH('Total Fuel Prices'!$A$25,tax_fuel_labels,0),MATCH(AC$1,'Tax_Share of Price'!$B$1:$AI$1,0)))</f>
        <v>3.4613609372857705E-7</v>
      </c>
      <c r="AD5" s="35">
        <f>'Total Fuel Prices'!AD30*(INDEX(Tax_share,MATCH('Total Fuel Prices'!$A$25,tax_fuel_labels,0),MATCH(AD$1,'Tax_Share of Price'!$B$1:$AI$1,0)))</f>
        <v>3.4613609372857705E-7</v>
      </c>
      <c r="AE5" s="35">
        <f>'Total Fuel Prices'!AE30*(INDEX(Tax_share,MATCH('Total Fuel Prices'!$A$25,tax_fuel_labels,0),MATCH(AE$1,'Tax_Share of Price'!$B$1:$AI$1,0)))</f>
        <v>3.4613609372857705E-7</v>
      </c>
      <c r="AF5" s="35">
        <f>'Total Fuel Prices'!AF30*(INDEX(Tax_share,MATCH('Total Fuel Prices'!$A$25,tax_fuel_labels,0),MATCH(AF$1,'Tax_Share of Price'!$B$1:$AI$1,0)))</f>
        <v>3.4613609372857705E-7</v>
      </c>
      <c r="AG5" s="35">
        <f>'Total Fuel Prices'!AG30*(INDEX(Tax_share,MATCH('Total Fuel Prices'!$A$25,tax_fuel_labels,0),MATCH(AG$1,'Tax_Share of Price'!$B$1:$AI$1,0)))</f>
        <v>3.4613609372857705E-7</v>
      </c>
      <c r="AH5" s="35">
        <f>'Total Fuel Prices'!AH30*(INDEX(Tax_share,MATCH('Total Fuel Prices'!$A$25,tax_fuel_labels,0),MATCH(AH$1,'Tax_Share of Price'!$B$1:$AI$1,0)))</f>
        <v>3.4613609372857705E-7</v>
      </c>
      <c r="AI5" s="35">
        <f>'Total Fuel Prices'!AI30*(INDEX(Tax_share,MATCH('Total Fuel Prices'!$A$25,tax_fuel_labels,0),MATCH(AI$1,'Tax_Share of Price'!$B$1:$AI$1,0)))</f>
        <v>3.4613609372857705E-7</v>
      </c>
    </row>
    <row r="6" spans="1:37" x14ac:dyDescent="0.45">
      <c r="A6" s="12" t="s">
        <v>274</v>
      </c>
      <c r="B6" s="35">
        <f>'Total Fuel Prices'!B31*(INDEX(Tax_share,MATCH('Total Fuel Prices'!$A$25,tax_fuel_labels,0),MATCH(B$1,'Tax_Share of Price'!$B$1:$AI$1,0)))</f>
        <v>3.4613609372857705E-7</v>
      </c>
      <c r="C6" s="35">
        <f>'Total Fuel Prices'!C31*(INDEX(Tax_share,MATCH('Total Fuel Prices'!$A$25,tax_fuel_labels,0),MATCH(C$1,'Tax_Share of Price'!$B$1:$AI$1,0)))</f>
        <v>3.4613609372857705E-7</v>
      </c>
      <c r="D6" s="35">
        <f>'Total Fuel Prices'!D31*(INDEX(Tax_share,MATCH('Total Fuel Prices'!$A$25,tax_fuel_labels,0),MATCH(D$1,'Tax_Share of Price'!$B$1:$AI$1,0)))</f>
        <v>3.6223544692525511E-7</v>
      </c>
      <c r="E6" s="35">
        <f>'Total Fuel Prices'!E31*(INDEX(Tax_share,MATCH('Total Fuel Prices'!$A$25,tax_fuel_labels,0),MATCH(E$1,'Tax_Share of Price'!$B$1:$AI$1,0)))</f>
        <v>3.4613609372857705E-7</v>
      </c>
      <c r="F6" s="35">
        <f>'Total Fuel Prices'!F31*(INDEX(Tax_share,MATCH('Total Fuel Prices'!$A$25,tax_fuel_labels,0),MATCH(F$1,'Tax_Share of Price'!$B$1:$AI$1,0)))</f>
        <v>3.5619818947650084E-7</v>
      </c>
      <c r="G6" s="35">
        <f>'Total Fuel Prices'!G31*(INDEX(Tax_share,MATCH('Total Fuel Prices'!$A$25,tax_fuel_labels,0),MATCH(G$1,'Tax_Share of Price'!$B$1:$AI$1,0)))</f>
        <v>3.4915472245295421E-7</v>
      </c>
      <c r="H6" s="35">
        <f>'Total Fuel Prices'!H31*(INDEX(Tax_share,MATCH('Total Fuel Prices'!$A$25,tax_fuel_labels,0),MATCH(H$1,'Tax_Share of Price'!$B$1:$AI$1,0)))</f>
        <v>3.5116714160253894E-7</v>
      </c>
      <c r="I6" s="35">
        <f>'Total Fuel Prices'!I31*(INDEX(Tax_share,MATCH('Total Fuel Prices'!$A$25,tax_fuel_labels,0),MATCH(I$1,'Tax_Share of Price'!$B$1:$AI$1,0)))</f>
        <v>3.5821060862608558E-7</v>
      </c>
      <c r="J6" s="35">
        <f>'Total Fuel Prices'!J31*(INDEX(Tax_share,MATCH('Total Fuel Prices'!$A$25,tax_fuel_labels,0),MATCH(J$1,'Tax_Share of Price'!$B$1:$AI$1,0)))</f>
        <v>3.7833480012193306E-7</v>
      </c>
      <c r="K6" s="35">
        <f>'Total Fuel Prices'!K31*(INDEX(Tax_share,MATCH('Total Fuel Prices'!$A$25,tax_fuel_labels,0),MATCH(K$1,'Tax_Share of Price'!$B$1:$AI$1,0)))</f>
        <v>4.014776203421577E-7</v>
      </c>
      <c r="L6" s="35">
        <f>'Total Fuel Prices'!L31*(INDEX(Tax_share,MATCH('Total Fuel Prices'!$A$25,tax_fuel_labels,0),MATCH(L$1,'Tax_Share of Price'!$B$1:$AI$1,0)))</f>
        <v>4.1657076396404329E-7</v>
      </c>
      <c r="M6" s="35">
        <f>'Total Fuel Prices'!M31*(INDEX(Tax_share,MATCH('Total Fuel Prices'!$A$25,tax_fuel_labels,0),MATCH(M$1,'Tax_Share of Price'!$B$1:$AI$1,0)))</f>
        <v>4.2462044056238235E-7</v>
      </c>
      <c r="N6" s="35">
        <f>'Total Fuel Prices'!N31*(INDEX(Tax_share,MATCH('Total Fuel Prices'!$A$25,tax_fuel_labels,0),MATCH(N$1,'Tax_Share of Price'!$B$1:$AI$1,0)))</f>
        <v>4.2562665013717477E-7</v>
      </c>
      <c r="O6" s="35">
        <f>'Total Fuel Prices'!O31*(INDEX(Tax_share,MATCH('Total Fuel Prices'!$A$25,tax_fuel_labels,0),MATCH(O$1,'Tax_Share of Price'!$B$1:$AI$1,0)))</f>
        <v>4.1858318311362813E-7</v>
      </c>
      <c r="P6" s="35">
        <f>'Total Fuel Prices'!P31*(INDEX(Tax_share,MATCH('Total Fuel Prices'!$A$25,tax_fuel_labels,0),MATCH(P$1,'Tax_Share of Price'!$B$1:$AI$1,0)))</f>
        <v>4.1455834481445866E-7</v>
      </c>
      <c r="Q6" s="35">
        <f>'Total Fuel Prices'!Q31*(INDEX(Tax_share,MATCH('Total Fuel Prices'!$A$25,tax_fuel_labels,0),MATCH(Q$1,'Tax_Share of Price'!$B$1:$AI$1,0)))</f>
        <v>4.1657076396404329E-7</v>
      </c>
      <c r="R6" s="35">
        <f>'Total Fuel Prices'!R31*(INDEX(Tax_share,MATCH('Total Fuel Prices'!$A$25,tax_fuel_labels,0),MATCH(R$1,'Tax_Share of Price'!$B$1:$AI$1,0)))</f>
        <v>4.2260802141279766E-7</v>
      </c>
      <c r="S6" s="35">
        <f>'Total Fuel Prices'!S31*(INDEX(Tax_share,MATCH('Total Fuel Prices'!$A$25,tax_fuel_labels,0),MATCH(S$1,'Tax_Share of Price'!$B$1:$AI$1,0)))</f>
        <v>4.2663285971196714E-7</v>
      </c>
      <c r="T6" s="35">
        <f>'Total Fuel Prices'!T31*(INDEX(Tax_share,MATCH('Total Fuel Prices'!$A$25,tax_fuel_labels,0),MATCH(T$1,'Tax_Share of Price'!$B$1:$AI$1,0)))</f>
        <v>4.2663285971196714E-7</v>
      </c>
      <c r="U6" s="35">
        <f>'Total Fuel Prices'!U31*(INDEX(Tax_share,MATCH('Total Fuel Prices'!$A$25,tax_fuel_labels,0),MATCH(U$1,'Tax_Share of Price'!$B$1:$AI$1,0)))</f>
        <v>4.2562665013717477E-7</v>
      </c>
      <c r="V6" s="35">
        <f>'Total Fuel Prices'!V31*(INDEX(Tax_share,MATCH('Total Fuel Prices'!$A$25,tax_fuel_labels,0),MATCH(V$1,'Tax_Share of Price'!$B$1:$AI$1,0)))</f>
        <v>4.2965148843634419E-7</v>
      </c>
      <c r="W6" s="35">
        <f>'Total Fuel Prices'!W31*(INDEX(Tax_share,MATCH('Total Fuel Prices'!$A$25,tax_fuel_labels,0),MATCH(W$1,'Tax_Share of Price'!$B$1:$AI$1,0)))</f>
        <v>4.3166390758592898E-7</v>
      </c>
      <c r="X6" s="35">
        <f>'Total Fuel Prices'!X31*(INDEX(Tax_share,MATCH('Total Fuel Prices'!$A$25,tax_fuel_labels,0),MATCH(X$1,'Tax_Share of Price'!$B$1:$AI$1,0)))</f>
        <v>4.3267011716072135E-7</v>
      </c>
      <c r="Y6" s="35">
        <f>'Total Fuel Prices'!Y31*(INDEX(Tax_share,MATCH('Total Fuel Prices'!$A$25,tax_fuel_labels,0),MATCH(Y$1,'Tax_Share of Price'!$B$1:$AI$1,0)))</f>
        <v>4.3267011716072135E-7</v>
      </c>
      <c r="Z6" s="35">
        <f>'Total Fuel Prices'!Z31*(INDEX(Tax_share,MATCH('Total Fuel Prices'!$A$25,tax_fuel_labels,0),MATCH(Z$1,'Tax_Share of Price'!$B$1:$AI$1,0)))</f>
        <v>4.3267011716072135E-7</v>
      </c>
      <c r="AA6" s="35">
        <f>'Total Fuel Prices'!AA31*(INDEX(Tax_share,MATCH('Total Fuel Prices'!$A$25,tax_fuel_labels,0),MATCH(AA$1,'Tax_Share of Price'!$B$1:$AI$1,0)))</f>
        <v>4.3468253631030609E-7</v>
      </c>
      <c r="AB6" s="35">
        <f>'Total Fuel Prices'!AB31*(INDEX(Tax_share,MATCH('Total Fuel Prices'!$A$25,tax_fuel_labels,0),MATCH(AB$1,'Tax_Share of Price'!$B$1:$AI$1,0)))</f>
        <v>4.3568874588509846E-7</v>
      </c>
      <c r="AC6" s="35">
        <f>'Total Fuel Prices'!AC31*(INDEX(Tax_share,MATCH('Total Fuel Prices'!$A$25,tax_fuel_labels,0),MATCH(AC$1,'Tax_Share of Price'!$B$1:$AI$1,0)))</f>
        <v>4.3669495545989088E-7</v>
      </c>
      <c r="AD6" s="35">
        <f>'Total Fuel Prices'!AD31*(INDEX(Tax_share,MATCH('Total Fuel Prices'!$A$25,tax_fuel_labels,0),MATCH(AD$1,'Tax_Share of Price'!$B$1:$AI$1,0)))</f>
        <v>4.3971358418426798E-7</v>
      </c>
      <c r="AE6" s="35">
        <f>'Total Fuel Prices'!AE31*(INDEX(Tax_share,MATCH('Total Fuel Prices'!$A$25,tax_fuel_labels,0),MATCH(AE$1,'Tax_Share of Price'!$B$1:$AI$1,0)))</f>
        <v>4.4373842248343746E-7</v>
      </c>
      <c r="AF6" s="35">
        <f>'Total Fuel Prices'!AF31*(INDEX(Tax_share,MATCH('Total Fuel Prices'!$A$25,tax_fuel_labels,0),MATCH(AF$1,'Tax_Share of Price'!$B$1:$AI$1,0)))</f>
        <v>4.4876947035739936E-7</v>
      </c>
      <c r="AG6" s="35">
        <f>'Total Fuel Prices'!AG31*(INDEX(Tax_share,MATCH('Total Fuel Prices'!$A$25,tax_fuel_labels,0),MATCH(AG$1,'Tax_Share of Price'!$B$1:$AI$1,0)))</f>
        <v>4.5178809908177652E-7</v>
      </c>
      <c r="AH6" s="35">
        <f>'Total Fuel Prices'!AH31*(INDEX(Tax_share,MATCH('Total Fuel Prices'!$A$25,tax_fuel_labels,0),MATCH(AH$1,'Tax_Share of Price'!$B$1:$AI$1,0)))</f>
        <v>4.5480672780615357E-7</v>
      </c>
      <c r="AI6" s="35">
        <f>'Total Fuel Prices'!AI31*(INDEX(Tax_share,MATCH('Total Fuel Prices'!$A$25,tax_fuel_labels,0),MATCH(AI$1,'Tax_Share of Price'!$B$1:$AI$1,0)))</f>
        <v>4.5983777568011552E-7</v>
      </c>
    </row>
    <row r="7" spans="1:37" x14ac:dyDescent="0.45">
      <c r="A7" s="12" t="s">
        <v>275</v>
      </c>
      <c r="B7" s="35">
        <f>'Total Fuel Prices'!B32*(INDEX(Tax_share,MATCH('Total Fuel Prices'!$A$25,tax_fuel_labels,0),MATCH(B$1,'Tax_Share of Price'!$B$1:$AI$1,0)))</f>
        <v>0</v>
      </c>
      <c r="C7" s="35">
        <f>'Total Fuel Prices'!C32*(INDEX(Tax_share,MATCH('Total Fuel Prices'!$A$25,tax_fuel_labels,0),MATCH(C$1,'Tax_Share of Price'!$B$1:$AI$1,0)))</f>
        <v>0</v>
      </c>
      <c r="D7" s="35">
        <f>'Total Fuel Prices'!D32*(INDEX(Tax_share,MATCH('Total Fuel Prices'!$A$25,tax_fuel_labels,0),MATCH(D$1,'Tax_Share of Price'!$B$1:$AI$1,0)))</f>
        <v>0</v>
      </c>
      <c r="E7" s="35">
        <f>'Total Fuel Prices'!E32*(INDEX(Tax_share,MATCH('Total Fuel Prices'!$A$25,tax_fuel_labels,0),MATCH(E$1,'Tax_Share of Price'!$B$1:$AI$1,0)))</f>
        <v>0</v>
      </c>
      <c r="F7" s="35">
        <f>'Total Fuel Prices'!F32*(INDEX(Tax_share,MATCH('Total Fuel Prices'!$A$25,tax_fuel_labels,0),MATCH(F$1,'Tax_Share of Price'!$B$1:$AI$1,0)))</f>
        <v>0</v>
      </c>
      <c r="G7" s="35">
        <f>'Total Fuel Prices'!G32*(INDEX(Tax_share,MATCH('Total Fuel Prices'!$A$25,tax_fuel_labels,0),MATCH(G$1,'Tax_Share of Price'!$B$1:$AI$1,0)))</f>
        <v>0</v>
      </c>
      <c r="H7" s="35">
        <f>'Total Fuel Prices'!H32*(INDEX(Tax_share,MATCH('Total Fuel Prices'!$A$25,tax_fuel_labels,0),MATCH(H$1,'Tax_Share of Price'!$B$1:$AI$1,0)))</f>
        <v>0</v>
      </c>
      <c r="I7" s="35">
        <f>'Total Fuel Prices'!I32*(INDEX(Tax_share,MATCH('Total Fuel Prices'!$A$25,tax_fuel_labels,0),MATCH(I$1,'Tax_Share of Price'!$B$1:$AI$1,0)))</f>
        <v>0</v>
      </c>
      <c r="J7" s="35">
        <f>'Total Fuel Prices'!J32*(INDEX(Tax_share,MATCH('Total Fuel Prices'!$A$25,tax_fuel_labels,0),MATCH(J$1,'Tax_Share of Price'!$B$1:$AI$1,0)))</f>
        <v>0</v>
      </c>
      <c r="K7" s="35">
        <f>'Total Fuel Prices'!K32*(INDEX(Tax_share,MATCH('Total Fuel Prices'!$A$25,tax_fuel_labels,0),MATCH(K$1,'Tax_Share of Price'!$B$1:$AI$1,0)))</f>
        <v>0</v>
      </c>
      <c r="L7" s="35">
        <f>'Total Fuel Prices'!L32*(INDEX(Tax_share,MATCH('Total Fuel Prices'!$A$25,tax_fuel_labels,0),MATCH(L$1,'Tax_Share of Price'!$B$1:$AI$1,0)))</f>
        <v>0</v>
      </c>
      <c r="M7" s="35">
        <f>'Total Fuel Prices'!M32*(INDEX(Tax_share,MATCH('Total Fuel Prices'!$A$25,tax_fuel_labels,0),MATCH(M$1,'Tax_Share of Price'!$B$1:$AI$1,0)))</f>
        <v>0</v>
      </c>
      <c r="N7" s="35">
        <f>'Total Fuel Prices'!N32*(INDEX(Tax_share,MATCH('Total Fuel Prices'!$A$25,tax_fuel_labels,0),MATCH(N$1,'Tax_Share of Price'!$B$1:$AI$1,0)))</f>
        <v>0</v>
      </c>
      <c r="O7" s="35">
        <f>'Total Fuel Prices'!O32*(INDEX(Tax_share,MATCH('Total Fuel Prices'!$A$25,tax_fuel_labels,0),MATCH(O$1,'Tax_Share of Price'!$B$1:$AI$1,0)))</f>
        <v>0</v>
      </c>
      <c r="P7" s="35">
        <f>'Total Fuel Prices'!P32*(INDEX(Tax_share,MATCH('Total Fuel Prices'!$A$25,tax_fuel_labels,0),MATCH(P$1,'Tax_Share of Price'!$B$1:$AI$1,0)))</f>
        <v>0</v>
      </c>
      <c r="Q7" s="35">
        <f>'Total Fuel Prices'!Q32*(INDEX(Tax_share,MATCH('Total Fuel Prices'!$A$25,tax_fuel_labels,0),MATCH(Q$1,'Tax_Share of Price'!$B$1:$AI$1,0)))</f>
        <v>0</v>
      </c>
      <c r="R7" s="35">
        <f>'Total Fuel Prices'!R32*(INDEX(Tax_share,MATCH('Total Fuel Prices'!$A$25,tax_fuel_labels,0),MATCH(R$1,'Tax_Share of Price'!$B$1:$AI$1,0)))</f>
        <v>0</v>
      </c>
      <c r="S7" s="35">
        <f>'Total Fuel Prices'!S32*(INDEX(Tax_share,MATCH('Total Fuel Prices'!$A$25,tax_fuel_labels,0),MATCH(S$1,'Tax_Share of Price'!$B$1:$AI$1,0)))</f>
        <v>0</v>
      </c>
      <c r="T7" s="35">
        <f>'Total Fuel Prices'!T32*(INDEX(Tax_share,MATCH('Total Fuel Prices'!$A$25,tax_fuel_labels,0),MATCH(T$1,'Tax_Share of Price'!$B$1:$AI$1,0)))</f>
        <v>0</v>
      </c>
      <c r="U7" s="35">
        <f>'Total Fuel Prices'!U32*(INDEX(Tax_share,MATCH('Total Fuel Prices'!$A$25,tax_fuel_labels,0),MATCH(U$1,'Tax_Share of Price'!$B$1:$AI$1,0)))</f>
        <v>0</v>
      </c>
      <c r="V7" s="35">
        <f>'Total Fuel Prices'!V32*(INDEX(Tax_share,MATCH('Total Fuel Prices'!$A$25,tax_fuel_labels,0),MATCH(V$1,'Tax_Share of Price'!$B$1:$AI$1,0)))</f>
        <v>0</v>
      </c>
      <c r="W7" s="35">
        <f>'Total Fuel Prices'!W32*(INDEX(Tax_share,MATCH('Total Fuel Prices'!$A$25,tax_fuel_labels,0),MATCH(W$1,'Tax_Share of Price'!$B$1:$AI$1,0)))</f>
        <v>0</v>
      </c>
      <c r="X7" s="35">
        <f>'Total Fuel Prices'!X32*(INDEX(Tax_share,MATCH('Total Fuel Prices'!$A$25,tax_fuel_labels,0),MATCH(X$1,'Tax_Share of Price'!$B$1:$AI$1,0)))</f>
        <v>0</v>
      </c>
      <c r="Y7" s="35">
        <f>'Total Fuel Prices'!Y32*(INDEX(Tax_share,MATCH('Total Fuel Prices'!$A$25,tax_fuel_labels,0),MATCH(Y$1,'Tax_Share of Price'!$B$1:$AI$1,0)))</f>
        <v>0</v>
      </c>
      <c r="Z7" s="35">
        <f>'Total Fuel Prices'!Z32*(INDEX(Tax_share,MATCH('Total Fuel Prices'!$A$25,tax_fuel_labels,0),MATCH(Z$1,'Tax_Share of Price'!$B$1:$AI$1,0)))</f>
        <v>0</v>
      </c>
      <c r="AA7" s="35">
        <f>'Total Fuel Prices'!AA32*(INDEX(Tax_share,MATCH('Total Fuel Prices'!$A$25,tax_fuel_labels,0),MATCH(AA$1,'Tax_Share of Price'!$B$1:$AI$1,0)))</f>
        <v>0</v>
      </c>
      <c r="AB7" s="35">
        <f>'Total Fuel Prices'!AB32*(INDEX(Tax_share,MATCH('Total Fuel Prices'!$A$25,tax_fuel_labels,0),MATCH(AB$1,'Tax_Share of Price'!$B$1:$AI$1,0)))</f>
        <v>0</v>
      </c>
      <c r="AC7" s="35">
        <f>'Total Fuel Prices'!AC32*(INDEX(Tax_share,MATCH('Total Fuel Prices'!$A$25,tax_fuel_labels,0),MATCH(AC$1,'Tax_Share of Price'!$B$1:$AI$1,0)))</f>
        <v>0</v>
      </c>
      <c r="AD7" s="35">
        <f>'Total Fuel Prices'!AD32*(INDEX(Tax_share,MATCH('Total Fuel Prices'!$A$25,tax_fuel_labels,0),MATCH(AD$1,'Tax_Share of Price'!$B$1:$AI$1,0)))</f>
        <v>0</v>
      </c>
      <c r="AE7" s="35">
        <f>'Total Fuel Prices'!AE32*(INDEX(Tax_share,MATCH('Total Fuel Prices'!$A$25,tax_fuel_labels,0),MATCH(AE$1,'Tax_Share of Price'!$B$1:$AI$1,0)))</f>
        <v>0</v>
      </c>
      <c r="AF7" s="35">
        <f>'Total Fuel Prices'!AF32*(INDEX(Tax_share,MATCH('Total Fuel Prices'!$A$25,tax_fuel_labels,0),MATCH(AF$1,'Tax_Share of Price'!$B$1:$AI$1,0)))</f>
        <v>0</v>
      </c>
      <c r="AG7" s="35">
        <f>'Total Fuel Prices'!AG32*(INDEX(Tax_share,MATCH('Total Fuel Prices'!$A$25,tax_fuel_labels,0),MATCH(AG$1,'Tax_Share of Price'!$B$1:$AI$1,0)))</f>
        <v>0</v>
      </c>
      <c r="AH7" s="35">
        <f>'Total Fuel Prices'!AH32*(INDEX(Tax_share,MATCH('Total Fuel Prices'!$A$25,tax_fuel_labels,0),MATCH(AH$1,'Tax_Share of Price'!$B$1:$AI$1,0)))</f>
        <v>0</v>
      </c>
      <c r="AI7" s="35">
        <f>'Total Fuel Prices'!AI32*(INDEX(Tax_share,MATCH('Total Fuel Prices'!$A$25,tax_fuel_labels,0),MATCH(AI$1,'Tax_Share of Price'!$B$1:$AI$1,0)))</f>
        <v>0</v>
      </c>
    </row>
    <row r="8" spans="1:37" x14ac:dyDescent="0.45">
      <c r="A8" s="12" t="s">
        <v>276</v>
      </c>
      <c r="B8" s="35">
        <f>'Total Fuel Prices'!B33*(INDEX(Tax_share,MATCH('Total Fuel Prices'!$A$25,tax_fuel_labels,0),MATCH(B$1,'Tax_Share of Price'!$B$1:$AI$1,0)))</f>
        <v>0</v>
      </c>
      <c r="C8" s="35">
        <f>'Total Fuel Prices'!C33*(INDEX(Tax_share,MATCH('Total Fuel Prices'!$A$25,tax_fuel_labels,0),MATCH(C$1,'Tax_Share of Price'!$B$1:$AI$1,0)))</f>
        <v>0</v>
      </c>
      <c r="D8" s="35">
        <f>'Total Fuel Prices'!D33*(INDEX(Tax_share,MATCH('Total Fuel Prices'!$A$25,tax_fuel_labels,0),MATCH(D$1,'Tax_Share of Price'!$B$1:$AI$1,0)))</f>
        <v>0</v>
      </c>
      <c r="E8" s="35">
        <f>'Total Fuel Prices'!E33*(INDEX(Tax_share,MATCH('Total Fuel Prices'!$A$25,tax_fuel_labels,0),MATCH(E$1,'Tax_Share of Price'!$B$1:$AI$1,0)))</f>
        <v>0</v>
      </c>
      <c r="F8" s="35">
        <f>'Total Fuel Prices'!F33*(INDEX(Tax_share,MATCH('Total Fuel Prices'!$A$25,tax_fuel_labels,0),MATCH(F$1,'Tax_Share of Price'!$B$1:$AI$1,0)))</f>
        <v>0</v>
      </c>
      <c r="G8" s="35">
        <f>'Total Fuel Prices'!G33*(INDEX(Tax_share,MATCH('Total Fuel Prices'!$A$25,tax_fuel_labels,0),MATCH(G$1,'Tax_Share of Price'!$B$1:$AI$1,0)))</f>
        <v>0</v>
      </c>
      <c r="H8" s="35">
        <f>'Total Fuel Prices'!H33*(INDEX(Tax_share,MATCH('Total Fuel Prices'!$A$25,tax_fuel_labels,0),MATCH(H$1,'Tax_Share of Price'!$B$1:$AI$1,0)))</f>
        <v>0</v>
      </c>
      <c r="I8" s="35">
        <f>'Total Fuel Prices'!I33*(INDEX(Tax_share,MATCH('Total Fuel Prices'!$A$25,tax_fuel_labels,0),MATCH(I$1,'Tax_Share of Price'!$B$1:$AI$1,0)))</f>
        <v>0</v>
      </c>
      <c r="J8" s="35">
        <f>'Total Fuel Prices'!J33*(INDEX(Tax_share,MATCH('Total Fuel Prices'!$A$25,tax_fuel_labels,0),MATCH(J$1,'Tax_Share of Price'!$B$1:$AI$1,0)))</f>
        <v>0</v>
      </c>
      <c r="K8" s="35">
        <f>'Total Fuel Prices'!K33*(INDEX(Tax_share,MATCH('Total Fuel Prices'!$A$25,tax_fuel_labels,0),MATCH(K$1,'Tax_Share of Price'!$B$1:$AI$1,0)))</f>
        <v>0</v>
      </c>
      <c r="L8" s="35">
        <f>'Total Fuel Prices'!L33*(INDEX(Tax_share,MATCH('Total Fuel Prices'!$A$25,tax_fuel_labels,0),MATCH(L$1,'Tax_Share of Price'!$B$1:$AI$1,0)))</f>
        <v>0</v>
      </c>
      <c r="M8" s="35">
        <f>'Total Fuel Prices'!M33*(INDEX(Tax_share,MATCH('Total Fuel Prices'!$A$25,tax_fuel_labels,0),MATCH(M$1,'Tax_Share of Price'!$B$1:$AI$1,0)))</f>
        <v>0</v>
      </c>
      <c r="N8" s="35">
        <f>'Total Fuel Prices'!N33*(INDEX(Tax_share,MATCH('Total Fuel Prices'!$A$25,tax_fuel_labels,0),MATCH(N$1,'Tax_Share of Price'!$B$1:$AI$1,0)))</f>
        <v>0</v>
      </c>
      <c r="O8" s="35">
        <f>'Total Fuel Prices'!O33*(INDEX(Tax_share,MATCH('Total Fuel Prices'!$A$25,tax_fuel_labels,0),MATCH(O$1,'Tax_Share of Price'!$B$1:$AI$1,0)))</f>
        <v>0</v>
      </c>
      <c r="P8" s="35">
        <f>'Total Fuel Prices'!P33*(INDEX(Tax_share,MATCH('Total Fuel Prices'!$A$25,tax_fuel_labels,0),MATCH(P$1,'Tax_Share of Price'!$B$1:$AI$1,0)))</f>
        <v>0</v>
      </c>
      <c r="Q8" s="35">
        <f>'Total Fuel Prices'!Q33*(INDEX(Tax_share,MATCH('Total Fuel Prices'!$A$25,tax_fuel_labels,0),MATCH(Q$1,'Tax_Share of Price'!$B$1:$AI$1,0)))</f>
        <v>0</v>
      </c>
      <c r="R8" s="35">
        <f>'Total Fuel Prices'!R33*(INDEX(Tax_share,MATCH('Total Fuel Prices'!$A$25,tax_fuel_labels,0),MATCH(R$1,'Tax_Share of Price'!$B$1:$AI$1,0)))</f>
        <v>0</v>
      </c>
      <c r="S8" s="35">
        <f>'Total Fuel Prices'!S33*(INDEX(Tax_share,MATCH('Total Fuel Prices'!$A$25,tax_fuel_labels,0),MATCH(S$1,'Tax_Share of Price'!$B$1:$AI$1,0)))</f>
        <v>0</v>
      </c>
      <c r="T8" s="35">
        <f>'Total Fuel Prices'!T33*(INDEX(Tax_share,MATCH('Total Fuel Prices'!$A$25,tax_fuel_labels,0),MATCH(T$1,'Tax_Share of Price'!$B$1:$AI$1,0)))</f>
        <v>0</v>
      </c>
      <c r="U8" s="35">
        <f>'Total Fuel Prices'!U33*(INDEX(Tax_share,MATCH('Total Fuel Prices'!$A$25,tax_fuel_labels,0),MATCH(U$1,'Tax_Share of Price'!$B$1:$AI$1,0)))</f>
        <v>0</v>
      </c>
      <c r="V8" s="35">
        <f>'Total Fuel Prices'!V33*(INDEX(Tax_share,MATCH('Total Fuel Prices'!$A$25,tax_fuel_labels,0),MATCH(V$1,'Tax_Share of Price'!$B$1:$AI$1,0)))</f>
        <v>0</v>
      </c>
      <c r="W8" s="35">
        <f>'Total Fuel Prices'!W33*(INDEX(Tax_share,MATCH('Total Fuel Prices'!$A$25,tax_fuel_labels,0),MATCH(W$1,'Tax_Share of Price'!$B$1:$AI$1,0)))</f>
        <v>0</v>
      </c>
      <c r="X8" s="35">
        <f>'Total Fuel Prices'!X33*(INDEX(Tax_share,MATCH('Total Fuel Prices'!$A$25,tax_fuel_labels,0),MATCH(X$1,'Tax_Share of Price'!$B$1:$AI$1,0)))</f>
        <v>0</v>
      </c>
      <c r="Y8" s="35">
        <f>'Total Fuel Prices'!Y33*(INDEX(Tax_share,MATCH('Total Fuel Prices'!$A$25,tax_fuel_labels,0),MATCH(Y$1,'Tax_Share of Price'!$B$1:$AI$1,0)))</f>
        <v>0</v>
      </c>
      <c r="Z8" s="35">
        <f>'Total Fuel Prices'!Z33*(INDEX(Tax_share,MATCH('Total Fuel Prices'!$A$25,tax_fuel_labels,0),MATCH(Z$1,'Tax_Share of Price'!$B$1:$AI$1,0)))</f>
        <v>0</v>
      </c>
      <c r="AA8" s="35">
        <f>'Total Fuel Prices'!AA33*(INDEX(Tax_share,MATCH('Total Fuel Prices'!$A$25,tax_fuel_labels,0),MATCH(AA$1,'Tax_Share of Price'!$B$1:$AI$1,0)))</f>
        <v>0</v>
      </c>
      <c r="AB8" s="35">
        <f>'Total Fuel Prices'!AB33*(INDEX(Tax_share,MATCH('Total Fuel Prices'!$A$25,tax_fuel_labels,0),MATCH(AB$1,'Tax_Share of Price'!$B$1:$AI$1,0)))</f>
        <v>0</v>
      </c>
      <c r="AC8" s="35">
        <f>'Total Fuel Prices'!AC33*(INDEX(Tax_share,MATCH('Total Fuel Prices'!$A$25,tax_fuel_labels,0),MATCH(AC$1,'Tax_Share of Price'!$B$1:$AI$1,0)))</f>
        <v>0</v>
      </c>
      <c r="AD8" s="35">
        <f>'Total Fuel Prices'!AD33*(INDEX(Tax_share,MATCH('Total Fuel Prices'!$A$25,tax_fuel_labels,0),MATCH(AD$1,'Tax_Share of Price'!$B$1:$AI$1,0)))</f>
        <v>0</v>
      </c>
      <c r="AE8" s="35">
        <f>'Total Fuel Prices'!AE33*(INDEX(Tax_share,MATCH('Total Fuel Prices'!$A$25,tax_fuel_labels,0),MATCH(AE$1,'Tax_Share of Price'!$B$1:$AI$1,0)))</f>
        <v>0</v>
      </c>
      <c r="AF8" s="35">
        <f>'Total Fuel Prices'!AF33*(INDEX(Tax_share,MATCH('Total Fuel Prices'!$A$25,tax_fuel_labels,0),MATCH(AF$1,'Tax_Share of Price'!$B$1:$AI$1,0)))</f>
        <v>0</v>
      </c>
      <c r="AG8" s="35">
        <f>'Total Fuel Prices'!AG33*(INDEX(Tax_share,MATCH('Total Fuel Prices'!$A$25,tax_fuel_labels,0),MATCH(AG$1,'Tax_Share of Price'!$B$1:$AI$1,0)))</f>
        <v>0</v>
      </c>
      <c r="AH8" s="35">
        <f>'Total Fuel Prices'!AH33*(INDEX(Tax_share,MATCH('Total Fuel Prices'!$A$25,tax_fuel_labels,0),MATCH(AH$1,'Tax_Share of Price'!$B$1:$AI$1,0)))</f>
        <v>0</v>
      </c>
      <c r="AI8" s="35">
        <f>'Total Fuel Prices'!AI33*(INDEX(Tax_share,MATCH('Total Fuel Prices'!$A$25,tax_fuel_labels,0),MATCH(AI$1,'Tax_Share of Price'!$B$1:$AI$1,0)))</f>
        <v>0</v>
      </c>
    </row>
    <row r="9" spans="1:37" x14ac:dyDescent="0.45">
      <c r="A9" s="12" t="s">
        <v>277</v>
      </c>
      <c r="B9" s="35">
        <f>'Total Fuel Prices'!B34*(INDEX(Tax_share,MATCH('Total Fuel Prices'!$A$25,tax_fuel_labels,0),MATCH(B$1,'Tax_Share of Price'!$B$1:$AI$1,0)))</f>
        <v>3.4613609372857705E-7</v>
      </c>
      <c r="C9" s="35">
        <f>'Total Fuel Prices'!C34*(INDEX(Tax_share,MATCH('Total Fuel Prices'!$A$25,tax_fuel_labels,0),MATCH(C$1,'Tax_Share of Price'!$B$1:$AI$1,0)))</f>
        <v>3.4613609372857705E-7</v>
      </c>
      <c r="D9" s="35">
        <f>'Total Fuel Prices'!D34*(INDEX(Tax_share,MATCH('Total Fuel Prices'!$A$25,tax_fuel_labels,0),MATCH(D$1,'Tax_Share of Price'!$B$1:$AI$1,0)))</f>
        <v>3.6223544692525511E-7</v>
      </c>
      <c r="E9" s="35">
        <f>'Total Fuel Prices'!E34*(INDEX(Tax_share,MATCH('Total Fuel Prices'!$A$25,tax_fuel_labels,0),MATCH(E$1,'Tax_Share of Price'!$B$1:$AI$1,0)))</f>
        <v>3.4613609372857705E-7</v>
      </c>
      <c r="F9" s="35">
        <f>'Total Fuel Prices'!F34*(INDEX(Tax_share,MATCH('Total Fuel Prices'!$A$25,tax_fuel_labels,0),MATCH(F$1,'Tax_Share of Price'!$B$1:$AI$1,0)))</f>
        <v>3.5619818947650084E-7</v>
      </c>
      <c r="G9" s="35">
        <f>'Total Fuel Prices'!G34*(INDEX(Tax_share,MATCH('Total Fuel Prices'!$A$25,tax_fuel_labels,0),MATCH(G$1,'Tax_Share of Price'!$B$1:$AI$1,0)))</f>
        <v>3.4915472245295421E-7</v>
      </c>
      <c r="H9" s="35">
        <f>'Total Fuel Prices'!H34*(INDEX(Tax_share,MATCH('Total Fuel Prices'!$A$25,tax_fuel_labels,0),MATCH(H$1,'Tax_Share of Price'!$B$1:$AI$1,0)))</f>
        <v>3.5116714160253894E-7</v>
      </c>
      <c r="I9" s="35">
        <f>'Total Fuel Prices'!I34*(INDEX(Tax_share,MATCH('Total Fuel Prices'!$A$25,tax_fuel_labels,0),MATCH(I$1,'Tax_Share of Price'!$B$1:$AI$1,0)))</f>
        <v>3.5821060862608558E-7</v>
      </c>
      <c r="J9" s="35">
        <f>'Total Fuel Prices'!J34*(INDEX(Tax_share,MATCH('Total Fuel Prices'!$A$25,tax_fuel_labels,0),MATCH(J$1,'Tax_Share of Price'!$B$1:$AI$1,0)))</f>
        <v>3.7833480012193306E-7</v>
      </c>
      <c r="K9" s="35">
        <f>'Total Fuel Prices'!K34*(INDEX(Tax_share,MATCH('Total Fuel Prices'!$A$25,tax_fuel_labels,0),MATCH(K$1,'Tax_Share of Price'!$B$1:$AI$1,0)))</f>
        <v>4.014776203421577E-7</v>
      </c>
      <c r="L9" s="35">
        <f>'Total Fuel Prices'!L34*(INDEX(Tax_share,MATCH('Total Fuel Prices'!$A$25,tax_fuel_labels,0),MATCH(L$1,'Tax_Share of Price'!$B$1:$AI$1,0)))</f>
        <v>4.1657076396404329E-7</v>
      </c>
      <c r="M9" s="35">
        <f>'Total Fuel Prices'!M34*(INDEX(Tax_share,MATCH('Total Fuel Prices'!$A$25,tax_fuel_labels,0),MATCH(M$1,'Tax_Share of Price'!$B$1:$AI$1,0)))</f>
        <v>4.2462044056238235E-7</v>
      </c>
      <c r="N9" s="35">
        <f>'Total Fuel Prices'!N34*(INDEX(Tax_share,MATCH('Total Fuel Prices'!$A$25,tax_fuel_labels,0),MATCH(N$1,'Tax_Share of Price'!$B$1:$AI$1,0)))</f>
        <v>4.2562665013717477E-7</v>
      </c>
      <c r="O9" s="35">
        <f>'Total Fuel Prices'!O34*(INDEX(Tax_share,MATCH('Total Fuel Prices'!$A$25,tax_fuel_labels,0),MATCH(O$1,'Tax_Share of Price'!$B$1:$AI$1,0)))</f>
        <v>4.1858318311362813E-7</v>
      </c>
      <c r="P9" s="35">
        <f>'Total Fuel Prices'!P34*(INDEX(Tax_share,MATCH('Total Fuel Prices'!$A$25,tax_fuel_labels,0),MATCH(P$1,'Tax_Share of Price'!$B$1:$AI$1,0)))</f>
        <v>4.1455834481445866E-7</v>
      </c>
      <c r="Q9" s="35">
        <f>'Total Fuel Prices'!Q34*(INDEX(Tax_share,MATCH('Total Fuel Prices'!$A$25,tax_fuel_labels,0),MATCH(Q$1,'Tax_Share of Price'!$B$1:$AI$1,0)))</f>
        <v>4.1657076396404329E-7</v>
      </c>
      <c r="R9" s="35">
        <f>'Total Fuel Prices'!R34*(INDEX(Tax_share,MATCH('Total Fuel Prices'!$A$25,tax_fuel_labels,0),MATCH(R$1,'Tax_Share of Price'!$B$1:$AI$1,0)))</f>
        <v>4.2260802141279766E-7</v>
      </c>
      <c r="S9" s="35">
        <f>'Total Fuel Prices'!S34*(INDEX(Tax_share,MATCH('Total Fuel Prices'!$A$25,tax_fuel_labels,0),MATCH(S$1,'Tax_Share of Price'!$B$1:$AI$1,0)))</f>
        <v>4.2663285971196714E-7</v>
      </c>
      <c r="T9" s="35">
        <f>'Total Fuel Prices'!T34*(INDEX(Tax_share,MATCH('Total Fuel Prices'!$A$25,tax_fuel_labels,0),MATCH(T$1,'Tax_Share of Price'!$B$1:$AI$1,0)))</f>
        <v>4.2663285971196714E-7</v>
      </c>
      <c r="U9" s="35">
        <f>'Total Fuel Prices'!U34*(INDEX(Tax_share,MATCH('Total Fuel Prices'!$A$25,tax_fuel_labels,0),MATCH(U$1,'Tax_Share of Price'!$B$1:$AI$1,0)))</f>
        <v>4.2562665013717477E-7</v>
      </c>
      <c r="V9" s="35">
        <f>'Total Fuel Prices'!V34*(INDEX(Tax_share,MATCH('Total Fuel Prices'!$A$25,tax_fuel_labels,0),MATCH(V$1,'Tax_Share of Price'!$B$1:$AI$1,0)))</f>
        <v>4.2965148843634419E-7</v>
      </c>
      <c r="W9" s="35">
        <f>'Total Fuel Prices'!W34*(INDEX(Tax_share,MATCH('Total Fuel Prices'!$A$25,tax_fuel_labels,0),MATCH(W$1,'Tax_Share of Price'!$B$1:$AI$1,0)))</f>
        <v>4.3166390758592898E-7</v>
      </c>
      <c r="X9" s="35">
        <f>'Total Fuel Prices'!X34*(INDEX(Tax_share,MATCH('Total Fuel Prices'!$A$25,tax_fuel_labels,0),MATCH(X$1,'Tax_Share of Price'!$B$1:$AI$1,0)))</f>
        <v>4.3267011716072135E-7</v>
      </c>
      <c r="Y9" s="35">
        <f>'Total Fuel Prices'!Y34*(INDEX(Tax_share,MATCH('Total Fuel Prices'!$A$25,tax_fuel_labels,0),MATCH(Y$1,'Tax_Share of Price'!$B$1:$AI$1,0)))</f>
        <v>4.3267011716072135E-7</v>
      </c>
      <c r="Z9" s="35">
        <f>'Total Fuel Prices'!Z34*(INDEX(Tax_share,MATCH('Total Fuel Prices'!$A$25,tax_fuel_labels,0),MATCH(Z$1,'Tax_Share of Price'!$B$1:$AI$1,0)))</f>
        <v>4.3267011716072135E-7</v>
      </c>
      <c r="AA9" s="35">
        <f>'Total Fuel Prices'!AA34*(INDEX(Tax_share,MATCH('Total Fuel Prices'!$A$25,tax_fuel_labels,0),MATCH(AA$1,'Tax_Share of Price'!$B$1:$AI$1,0)))</f>
        <v>4.3468253631030609E-7</v>
      </c>
      <c r="AB9" s="35">
        <f>'Total Fuel Prices'!AB34*(INDEX(Tax_share,MATCH('Total Fuel Prices'!$A$25,tax_fuel_labels,0),MATCH(AB$1,'Tax_Share of Price'!$B$1:$AI$1,0)))</f>
        <v>4.3568874588509846E-7</v>
      </c>
      <c r="AC9" s="35">
        <f>'Total Fuel Prices'!AC34*(INDEX(Tax_share,MATCH('Total Fuel Prices'!$A$25,tax_fuel_labels,0),MATCH(AC$1,'Tax_Share of Price'!$B$1:$AI$1,0)))</f>
        <v>4.3669495545989088E-7</v>
      </c>
      <c r="AD9" s="35">
        <f>'Total Fuel Prices'!AD34*(INDEX(Tax_share,MATCH('Total Fuel Prices'!$A$25,tax_fuel_labels,0),MATCH(AD$1,'Tax_Share of Price'!$B$1:$AI$1,0)))</f>
        <v>4.3971358418426798E-7</v>
      </c>
      <c r="AE9" s="35">
        <f>'Total Fuel Prices'!AE34*(INDEX(Tax_share,MATCH('Total Fuel Prices'!$A$25,tax_fuel_labels,0),MATCH(AE$1,'Tax_Share of Price'!$B$1:$AI$1,0)))</f>
        <v>4.4373842248343746E-7</v>
      </c>
      <c r="AF9" s="35">
        <f>'Total Fuel Prices'!AF34*(INDEX(Tax_share,MATCH('Total Fuel Prices'!$A$25,tax_fuel_labels,0),MATCH(AF$1,'Tax_Share of Price'!$B$1:$AI$1,0)))</f>
        <v>4.4876947035739936E-7</v>
      </c>
      <c r="AG9" s="35">
        <f>'Total Fuel Prices'!AG34*(INDEX(Tax_share,MATCH('Total Fuel Prices'!$A$25,tax_fuel_labels,0),MATCH(AG$1,'Tax_Share of Price'!$B$1:$AI$1,0)))</f>
        <v>4.5178809908177652E-7</v>
      </c>
      <c r="AH9" s="35">
        <f>'Total Fuel Prices'!AH34*(INDEX(Tax_share,MATCH('Total Fuel Prices'!$A$25,tax_fuel_labels,0),MATCH(AH$1,'Tax_Share of Price'!$B$1:$AI$1,0)))</f>
        <v>4.5480672780615357E-7</v>
      </c>
      <c r="AI9" s="35">
        <f>'Total Fuel Prices'!AI34*(INDEX(Tax_share,MATCH('Total Fuel Prices'!$A$25,tax_fuel_labels,0),MATCH(AI$1,'Tax_Share of Price'!$B$1:$AI$1,0)))</f>
        <v>4.5983777568011552E-7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Prices'!B38*(INDEX(Tax_share,MATCH('Total Fuel Prices'!$A$36,tax_fuel_labels,0),MATCH(B$1,'Tax_Share of Price'!$B$1:$AI$1,0)))</f>
        <v>0</v>
      </c>
      <c r="C2" s="35">
        <f>'Total Fuel Prices'!C38*(INDEX(Tax_share,MATCH('Total Fuel Prices'!$A$36,tax_fuel_labels,0),MATCH(C$1,'Tax_Share of Price'!$B$1:$AI$1,0)))</f>
        <v>0</v>
      </c>
      <c r="D2" s="35">
        <f>'Total Fuel Prices'!D38*(INDEX(Tax_share,MATCH('Total Fuel Prices'!$A$36,tax_fuel_labels,0),MATCH(D$1,'Tax_Share of Price'!$B$1:$AI$1,0)))</f>
        <v>0</v>
      </c>
      <c r="E2" s="35">
        <f>'Total Fuel Prices'!E38*(INDEX(Tax_share,MATCH('Total Fuel Prices'!$A$36,tax_fuel_labels,0),MATCH(E$1,'Tax_Share of Price'!$B$1:$AI$1,0)))</f>
        <v>0</v>
      </c>
      <c r="F2" s="35">
        <f>'Total Fuel Prices'!F38*(INDEX(Tax_share,MATCH('Total Fuel Prices'!$A$36,tax_fuel_labels,0),MATCH(F$1,'Tax_Share of Price'!$B$1:$AI$1,0)))</f>
        <v>0</v>
      </c>
      <c r="G2" s="35">
        <f>'Total Fuel Prices'!G38*(INDEX(Tax_share,MATCH('Total Fuel Prices'!$A$36,tax_fuel_labels,0),MATCH(G$1,'Tax_Share of Price'!$B$1:$AI$1,0)))</f>
        <v>0</v>
      </c>
      <c r="H2" s="35">
        <f>'Total Fuel Prices'!H38*(INDEX(Tax_share,MATCH('Total Fuel Prices'!$A$36,tax_fuel_labels,0),MATCH(H$1,'Tax_Share of Price'!$B$1:$AI$1,0)))</f>
        <v>0</v>
      </c>
      <c r="I2" s="35">
        <f>'Total Fuel Prices'!I38*(INDEX(Tax_share,MATCH('Total Fuel Prices'!$A$36,tax_fuel_labels,0),MATCH(I$1,'Tax_Share of Price'!$B$1:$AI$1,0)))</f>
        <v>0</v>
      </c>
      <c r="J2" s="35">
        <f>'Total Fuel Prices'!J38*(INDEX(Tax_share,MATCH('Total Fuel Prices'!$A$36,tax_fuel_labels,0),MATCH(J$1,'Tax_Share of Price'!$B$1:$AI$1,0)))</f>
        <v>0</v>
      </c>
      <c r="K2" s="35">
        <f>'Total Fuel Prices'!K38*(INDEX(Tax_share,MATCH('Total Fuel Prices'!$A$36,tax_fuel_labels,0),MATCH(K$1,'Tax_Share of Price'!$B$1:$AI$1,0)))</f>
        <v>0</v>
      </c>
      <c r="L2" s="35">
        <f>'Total Fuel Prices'!L38*(INDEX(Tax_share,MATCH('Total Fuel Prices'!$A$36,tax_fuel_labels,0),MATCH(L$1,'Tax_Share of Price'!$B$1:$AI$1,0)))</f>
        <v>0</v>
      </c>
      <c r="M2" s="35">
        <f>'Total Fuel Prices'!M38*(INDEX(Tax_share,MATCH('Total Fuel Prices'!$A$36,tax_fuel_labels,0),MATCH(M$1,'Tax_Share of Price'!$B$1:$AI$1,0)))</f>
        <v>0</v>
      </c>
      <c r="N2" s="35">
        <f>'Total Fuel Prices'!N38*(INDEX(Tax_share,MATCH('Total Fuel Prices'!$A$36,tax_fuel_labels,0),MATCH(N$1,'Tax_Share of Price'!$B$1:$AI$1,0)))</f>
        <v>0</v>
      </c>
      <c r="O2" s="35">
        <f>'Total Fuel Prices'!O38*(INDEX(Tax_share,MATCH('Total Fuel Prices'!$A$36,tax_fuel_labels,0),MATCH(O$1,'Tax_Share of Price'!$B$1:$AI$1,0)))</f>
        <v>0</v>
      </c>
      <c r="P2" s="35">
        <f>'Total Fuel Prices'!P38*(INDEX(Tax_share,MATCH('Total Fuel Prices'!$A$36,tax_fuel_labels,0),MATCH(P$1,'Tax_Share of Price'!$B$1:$AI$1,0)))</f>
        <v>0</v>
      </c>
      <c r="Q2" s="35">
        <f>'Total Fuel Prices'!Q38*(INDEX(Tax_share,MATCH('Total Fuel Prices'!$A$36,tax_fuel_labels,0),MATCH(Q$1,'Tax_Share of Price'!$B$1:$AI$1,0)))</f>
        <v>0</v>
      </c>
      <c r="R2" s="35">
        <f>'Total Fuel Prices'!R38*(INDEX(Tax_share,MATCH('Total Fuel Prices'!$A$36,tax_fuel_labels,0),MATCH(R$1,'Tax_Share of Price'!$B$1:$AI$1,0)))</f>
        <v>0</v>
      </c>
      <c r="S2" s="35">
        <f>'Total Fuel Prices'!S38*(INDEX(Tax_share,MATCH('Total Fuel Prices'!$A$36,tax_fuel_labels,0),MATCH(S$1,'Tax_Share of Price'!$B$1:$AI$1,0)))</f>
        <v>0</v>
      </c>
      <c r="T2" s="35">
        <f>'Total Fuel Prices'!T38*(INDEX(Tax_share,MATCH('Total Fuel Prices'!$A$36,tax_fuel_labels,0),MATCH(T$1,'Tax_Share of Price'!$B$1:$AI$1,0)))</f>
        <v>0</v>
      </c>
      <c r="U2" s="35">
        <f>'Total Fuel Prices'!U38*(INDEX(Tax_share,MATCH('Total Fuel Prices'!$A$36,tax_fuel_labels,0),MATCH(U$1,'Tax_Share of Price'!$B$1:$AI$1,0)))</f>
        <v>0</v>
      </c>
      <c r="V2" s="35">
        <f>'Total Fuel Prices'!V38*(INDEX(Tax_share,MATCH('Total Fuel Prices'!$A$36,tax_fuel_labels,0),MATCH(V$1,'Tax_Share of Price'!$B$1:$AI$1,0)))</f>
        <v>0</v>
      </c>
      <c r="W2" s="35">
        <f>'Total Fuel Prices'!W38*(INDEX(Tax_share,MATCH('Total Fuel Prices'!$A$36,tax_fuel_labels,0),MATCH(W$1,'Tax_Share of Price'!$B$1:$AI$1,0)))</f>
        <v>0</v>
      </c>
      <c r="X2" s="35">
        <f>'Total Fuel Prices'!X38*(INDEX(Tax_share,MATCH('Total Fuel Prices'!$A$36,tax_fuel_labels,0),MATCH(X$1,'Tax_Share of Price'!$B$1:$AI$1,0)))</f>
        <v>0</v>
      </c>
      <c r="Y2" s="35">
        <f>'Total Fuel Prices'!Y38*(INDEX(Tax_share,MATCH('Total Fuel Prices'!$A$36,tax_fuel_labels,0),MATCH(Y$1,'Tax_Share of Price'!$B$1:$AI$1,0)))</f>
        <v>0</v>
      </c>
      <c r="Z2" s="35">
        <f>'Total Fuel Prices'!Z38*(INDEX(Tax_share,MATCH('Total Fuel Prices'!$A$36,tax_fuel_labels,0),MATCH(Z$1,'Tax_Share of Price'!$B$1:$AI$1,0)))</f>
        <v>0</v>
      </c>
      <c r="AA2" s="35">
        <f>'Total Fuel Prices'!AA38*(INDEX(Tax_share,MATCH('Total Fuel Prices'!$A$36,tax_fuel_labels,0),MATCH(AA$1,'Tax_Share of Price'!$B$1:$AI$1,0)))</f>
        <v>0</v>
      </c>
      <c r="AB2" s="35">
        <f>'Total Fuel Prices'!AB38*(INDEX(Tax_share,MATCH('Total Fuel Prices'!$A$36,tax_fuel_labels,0),MATCH(AB$1,'Tax_Share of Price'!$B$1:$AI$1,0)))</f>
        <v>0</v>
      </c>
      <c r="AC2" s="35">
        <f>'Total Fuel Prices'!AC38*(INDEX(Tax_share,MATCH('Total Fuel Prices'!$A$36,tax_fuel_labels,0),MATCH(AC$1,'Tax_Share of Price'!$B$1:$AI$1,0)))</f>
        <v>0</v>
      </c>
      <c r="AD2" s="35">
        <f>'Total Fuel Prices'!AD38*(INDEX(Tax_share,MATCH('Total Fuel Prices'!$A$36,tax_fuel_labels,0),MATCH(AD$1,'Tax_Share of Price'!$B$1:$AI$1,0)))</f>
        <v>0</v>
      </c>
      <c r="AE2" s="35">
        <f>'Total Fuel Prices'!AE38*(INDEX(Tax_share,MATCH('Total Fuel Prices'!$A$36,tax_fuel_labels,0),MATCH(AE$1,'Tax_Share of Price'!$B$1:$AI$1,0)))</f>
        <v>0</v>
      </c>
      <c r="AF2" s="35">
        <f>'Total Fuel Prices'!AF38*(INDEX(Tax_share,MATCH('Total Fuel Prices'!$A$36,tax_fuel_labels,0),MATCH(AF$1,'Tax_Share of Price'!$B$1:$AI$1,0)))</f>
        <v>0</v>
      </c>
      <c r="AG2" s="35">
        <f>'Total Fuel Prices'!AG38*(INDEX(Tax_share,MATCH('Total Fuel Prices'!$A$36,tax_fuel_labels,0),MATCH(AG$1,'Tax_Share of Price'!$B$1:$AI$1,0)))</f>
        <v>0</v>
      </c>
      <c r="AH2" s="35">
        <f>'Total Fuel Prices'!AH38*(INDEX(Tax_share,MATCH('Total Fuel Prices'!$A$36,tax_fuel_labels,0),MATCH(AH$1,'Tax_Share of Price'!$B$1:$AI$1,0)))</f>
        <v>0</v>
      </c>
      <c r="AI2" s="35">
        <f>'Total Fuel Prices'!AI38*(INDEX(Tax_share,MATCH('Total Fuel Prices'!$A$36,tax_fuel_labels,0),MATCH(AI$1,'Tax_Share of Price'!$B$1:$AI$1,0)))</f>
        <v>0</v>
      </c>
    </row>
    <row r="3" spans="1:37" x14ac:dyDescent="0.45">
      <c r="A3" s="12" t="s">
        <v>271</v>
      </c>
      <c r="B3" s="275">
        <f>'Total Fuel Prices'!B39*(INDEX(Tax_share,MATCH('Total Fuel Prices'!$A$36,tax_fuel_labels,0),MATCH(B$1,'Tax_Share of Price'!$B$1:$AI$1,0)))</f>
        <v>0</v>
      </c>
      <c r="C3" s="276">
        <f>'Total Fuel Prices'!C39*(INDEX(Tax_share,MATCH('Total Fuel Prices'!$A$36,tax_fuel_labels,0),MATCH(C$1,'Tax_Share of Price'!$B$1:$AI$1,0)))</f>
        <v>0</v>
      </c>
      <c r="D3" s="276">
        <f>'Total Fuel Prices'!D39*(INDEX(Tax_share,MATCH('Total Fuel Prices'!$A$36,tax_fuel_labels,0),MATCH(D$1,'Tax_Share of Price'!$B$1:$AI$1,0)))</f>
        <v>0</v>
      </c>
      <c r="E3" s="276">
        <f>'Total Fuel Prices'!E39*(INDEX(Tax_share,MATCH('Total Fuel Prices'!$A$36,tax_fuel_labels,0),MATCH(E$1,'Tax_Share of Price'!$B$1:$AI$1,0)))</f>
        <v>0</v>
      </c>
      <c r="F3" s="276">
        <f>'Total Fuel Prices'!F39*(INDEX(Tax_share,MATCH('Total Fuel Prices'!$A$36,tax_fuel_labels,0),MATCH(F$1,'Tax_Share of Price'!$B$1:$AI$1,0)))</f>
        <v>0</v>
      </c>
      <c r="G3" s="276">
        <f>'Total Fuel Prices'!G39*(INDEX(Tax_share,MATCH('Total Fuel Prices'!$A$36,tax_fuel_labels,0),MATCH(G$1,'Tax_Share of Price'!$B$1:$AI$1,0)))</f>
        <v>0</v>
      </c>
      <c r="H3" s="276">
        <f>'Total Fuel Prices'!H39*(INDEX(Tax_share,MATCH('Total Fuel Prices'!$A$36,tax_fuel_labels,0),MATCH(H$1,'Tax_Share of Price'!$B$1:$AI$1,0)))</f>
        <v>0</v>
      </c>
      <c r="I3" s="276">
        <f>'Total Fuel Prices'!I39*(INDEX(Tax_share,MATCH('Total Fuel Prices'!$A$36,tax_fuel_labels,0),MATCH(I$1,'Tax_Share of Price'!$B$1:$AI$1,0)))</f>
        <v>0</v>
      </c>
      <c r="J3" s="276">
        <f>'Total Fuel Prices'!J39*(INDEX(Tax_share,MATCH('Total Fuel Prices'!$A$36,tax_fuel_labels,0),MATCH(J$1,'Tax_Share of Price'!$B$1:$AI$1,0)))</f>
        <v>0</v>
      </c>
      <c r="K3" s="276">
        <f>'Total Fuel Prices'!K39*(INDEX(Tax_share,MATCH('Total Fuel Prices'!$A$36,tax_fuel_labels,0),MATCH(K$1,'Tax_Share of Price'!$B$1:$AI$1,0)))</f>
        <v>0</v>
      </c>
      <c r="L3" s="276">
        <f>'Total Fuel Prices'!L39*(INDEX(Tax_share,MATCH('Total Fuel Prices'!$A$36,tax_fuel_labels,0),MATCH(L$1,'Tax_Share of Price'!$B$1:$AI$1,0)))</f>
        <v>0</v>
      </c>
      <c r="M3" s="276">
        <f>'Total Fuel Prices'!M39*(INDEX(Tax_share,MATCH('Total Fuel Prices'!$A$36,tax_fuel_labels,0),MATCH(M$1,'Tax_Share of Price'!$B$1:$AI$1,0)))</f>
        <v>0</v>
      </c>
      <c r="N3" s="276">
        <f>'Total Fuel Prices'!N39*(INDEX(Tax_share,MATCH('Total Fuel Prices'!$A$36,tax_fuel_labels,0),MATCH(N$1,'Tax_Share of Price'!$B$1:$AI$1,0)))</f>
        <v>0</v>
      </c>
      <c r="O3" s="276">
        <f>'Total Fuel Prices'!O39*(INDEX(Tax_share,MATCH('Total Fuel Prices'!$A$36,tax_fuel_labels,0),MATCH(O$1,'Tax_Share of Price'!$B$1:$AI$1,0)))</f>
        <v>0</v>
      </c>
      <c r="P3" s="276">
        <f>'Total Fuel Prices'!P39*(INDEX(Tax_share,MATCH('Total Fuel Prices'!$A$36,tax_fuel_labels,0),MATCH(P$1,'Tax_Share of Price'!$B$1:$AI$1,0)))</f>
        <v>0</v>
      </c>
      <c r="Q3" s="276">
        <f>'Total Fuel Prices'!Q39*(INDEX(Tax_share,MATCH('Total Fuel Prices'!$A$36,tax_fuel_labels,0),MATCH(Q$1,'Tax_Share of Price'!$B$1:$AI$1,0)))</f>
        <v>0</v>
      </c>
      <c r="R3" s="276">
        <f>'Total Fuel Prices'!R39*(INDEX(Tax_share,MATCH('Total Fuel Prices'!$A$36,tax_fuel_labels,0),MATCH(R$1,'Tax_Share of Price'!$B$1:$AI$1,0)))</f>
        <v>0</v>
      </c>
      <c r="S3" s="276">
        <f>'Total Fuel Prices'!S39*(INDEX(Tax_share,MATCH('Total Fuel Prices'!$A$36,tax_fuel_labels,0),MATCH(S$1,'Tax_Share of Price'!$B$1:$AI$1,0)))</f>
        <v>0</v>
      </c>
      <c r="T3" s="276">
        <f>'Total Fuel Prices'!T39*(INDEX(Tax_share,MATCH('Total Fuel Prices'!$A$36,tax_fuel_labels,0),MATCH(T$1,'Tax_Share of Price'!$B$1:$AI$1,0)))</f>
        <v>0</v>
      </c>
      <c r="U3" s="276">
        <f>'Total Fuel Prices'!U39*(INDEX(Tax_share,MATCH('Total Fuel Prices'!$A$36,tax_fuel_labels,0),MATCH(U$1,'Tax_Share of Price'!$B$1:$AI$1,0)))</f>
        <v>0</v>
      </c>
      <c r="V3" s="276">
        <f>'Total Fuel Prices'!V39*(INDEX(Tax_share,MATCH('Total Fuel Prices'!$A$36,tax_fuel_labels,0),MATCH(V$1,'Tax_Share of Price'!$B$1:$AI$1,0)))</f>
        <v>0</v>
      </c>
      <c r="W3" s="276">
        <f>'Total Fuel Prices'!W39*(INDEX(Tax_share,MATCH('Total Fuel Prices'!$A$36,tax_fuel_labels,0),MATCH(W$1,'Tax_Share of Price'!$B$1:$AI$1,0)))</f>
        <v>0</v>
      </c>
      <c r="X3" s="276">
        <f>'Total Fuel Prices'!X39*(INDEX(Tax_share,MATCH('Total Fuel Prices'!$A$36,tax_fuel_labels,0),MATCH(X$1,'Tax_Share of Price'!$B$1:$AI$1,0)))</f>
        <v>0</v>
      </c>
      <c r="Y3" s="276">
        <f>'Total Fuel Prices'!Y39*(INDEX(Tax_share,MATCH('Total Fuel Prices'!$A$36,tax_fuel_labels,0),MATCH(Y$1,'Tax_Share of Price'!$B$1:$AI$1,0)))</f>
        <v>0</v>
      </c>
      <c r="Z3" s="276">
        <f>'Total Fuel Prices'!Z39*(INDEX(Tax_share,MATCH('Total Fuel Prices'!$A$36,tax_fuel_labels,0),MATCH(Z$1,'Tax_Share of Price'!$B$1:$AI$1,0)))</f>
        <v>0</v>
      </c>
      <c r="AA3" s="276">
        <f>'Total Fuel Prices'!AA39*(INDEX(Tax_share,MATCH('Total Fuel Prices'!$A$36,tax_fuel_labels,0),MATCH(AA$1,'Tax_Share of Price'!$B$1:$AI$1,0)))</f>
        <v>0</v>
      </c>
      <c r="AB3" s="276">
        <f>'Total Fuel Prices'!AB39*(INDEX(Tax_share,MATCH('Total Fuel Prices'!$A$36,tax_fuel_labels,0),MATCH(AB$1,'Tax_Share of Price'!$B$1:$AI$1,0)))</f>
        <v>0</v>
      </c>
      <c r="AC3" s="276">
        <f>'Total Fuel Prices'!AC39*(INDEX(Tax_share,MATCH('Total Fuel Prices'!$A$36,tax_fuel_labels,0),MATCH(AC$1,'Tax_Share of Price'!$B$1:$AI$1,0)))</f>
        <v>0</v>
      </c>
      <c r="AD3" s="276">
        <f>'Total Fuel Prices'!AD39*(INDEX(Tax_share,MATCH('Total Fuel Prices'!$A$36,tax_fuel_labels,0),MATCH(AD$1,'Tax_Share of Price'!$B$1:$AI$1,0)))</f>
        <v>0</v>
      </c>
      <c r="AE3" s="276">
        <f>'Total Fuel Prices'!AE39*(INDEX(Tax_share,MATCH('Total Fuel Prices'!$A$36,tax_fuel_labels,0),MATCH(AE$1,'Tax_Share of Price'!$B$1:$AI$1,0)))</f>
        <v>0</v>
      </c>
      <c r="AF3" s="276">
        <f>'Total Fuel Prices'!AF39*(INDEX(Tax_share,MATCH('Total Fuel Prices'!$A$36,tax_fuel_labels,0),MATCH(AF$1,'Tax_Share of Price'!$B$1:$AI$1,0)))</f>
        <v>0</v>
      </c>
      <c r="AG3" s="276">
        <f>'Total Fuel Prices'!AG39*(INDEX(Tax_share,MATCH('Total Fuel Prices'!$A$36,tax_fuel_labels,0),MATCH(AG$1,'Tax_Share of Price'!$B$1:$AI$1,0)))</f>
        <v>0</v>
      </c>
      <c r="AH3" s="276">
        <f>'Total Fuel Prices'!AH39*(INDEX(Tax_share,MATCH('Total Fuel Prices'!$A$36,tax_fuel_labels,0),MATCH(AH$1,'Tax_Share of Price'!$B$1:$AI$1,0)))</f>
        <v>0</v>
      </c>
      <c r="AI3" s="276">
        <f>'Total Fuel Prices'!AI39*(INDEX(Tax_share,MATCH('Total Fuel Prices'!$A$36,tax_fuel_labels,0),MATCH(AI$1,'Tax_Share of Price'!$B$1:$AI$1,0)))</f>
        <v>0</v>
      </c>
      <c r="AJ3" s="9"/>
      <c r="AK3" s="9"/>
    </row>
    <row r="4" spans="1:37" x14ac:dyDescent="0.45">
      <c r="A4" s="12" t="s">
        <v>272</v>
      </c>
      <c r="B4" s="35">
        <f>'Total Fuel Prices'!B40*(INDEX(Tax_share,MATCH('Total Fuel Prices'!$A$36,tax_fuel_labels,0),MATCH(B$1,'Tax_Share of Price'!$B$1:$AI$1,0)))</f>
        <v>0</v>
      </c>
      <c r="C4" s="35">
        <f>'Total Fuel Prices'!C40*(INDEX(Tax_share,MATCH('Total Fuel Prices'!$A$36,tax_fuel_labels,0),MATCH(C$1,'Tax_Share of Price'!$B$1:$AI$1,0)))</f>
        <v>0</v>
      </c>
      <c r="D4" s="35">
        <f>'Total Fuel Prices'!D40*(INDEX(Tax_share,MATCH('Total Fuel Prices'!$A$36,tax_fuel_labels,0),MATCH(D$1,'Tax_Share of Price'!$B$1:$AI$1,0)))</f>
        <v>0</v>
      </c>
      <c r="E4" s="35">
        <f>'Total Fuel Prices'!E40*(INDEX(Tax_share,MATCH('Total Fuel Prices'!$A$36,tax_fuel_labels,0),MATCH(E$1,'Tax_Share of Price'!$B$1:$AI$1,0)))</f>
        <v>0</v>
      </c>
      <c r="F4" s="35">
        <f>'Total Fuel Prices'!F40*(INDEX(Tax_share,MATCH('Total Fuel Prices'!$A$36,tax_fuel_labels,0),MATCH(F$1,'Tax_Share of Price'!$B$1:$AI$1,0)))</f>
        <v>0</v>
      </c>
      <c r="G4" s="35">
        <f>'Total Fuel Prices'!G40*(INDEX(Tax_share,MATCH('Total Fuel Prices'!$A$36,tax_fuel_labels,0),MATCH(G$1,'Tax_Share of Price'!$B$1:$AI$1,0)))</f>
        <v>0</v>
      </c>
      <c r="H4" s="35">
        <f>'Total Fuel Prices'!H40*(INDEX(Tax_share,MATCH('Total Fuel Prices'!$A$36,tax_fuel_labels,0),MATCH(H$1,'Tax_Share of Price'!$B$1:$AI$1,0)))</f>
        <v>0</v>
      </c>
      <c r="I4" s="35">
        <f>'Total Fuel Prices'!I40*(INDEX(Tax_share,MATCH('Total Fuel Prices'!$A$36,tax_fuel_labels,0),MATCH(I$1,'Tax_Share of Price'!$B$1:$AI$1,0)))</f>
        <v>0</v>
      </c>
      <c r="J4" s="35">
        <f>'Total Fuel Prices'!J40*(INDEX(Tax_share,MATCH('Total Fuel Prices'!$A$36,tax_fuel_labels,0),MATCH(J$1,'Tax_Share of Price'!$B$1:$AI$1,0)))</f>
        <v>0</v>
      </c>
      <c r="K4" s="35">
        <f>'Total Fuel Prices'!K40*(INDEX(Tax_share,MATCH('Total Fuel Prices'!$A$36,tax_fuel_labels,0),MATCH(K$1,'Tax_Share of Price'!$B$1:$AI$1,0)))</f>
        <v>0</v>
      </c>
      <c r="L4" s="35">
        <f>'Total Fuel Prices'!L40*(INDEX(Tax_share,MATCH('Total Fuel Prices'!$A$36,tax_fuel_labels,0),MATCH(L$1,'Tax_Share of Price'!$B$1:$AI$1,0)))</f>
        <v>0</v>
      </c>
      <c r="M4" s="35">
        <f>'Total Fuel Prices'!M40*(INDEX(Tax_share,MATCH('Total Fuel Prices'!$A$36,tax_fuel_labels,0),MATCH(M$1,'Tax_Share of Price'!$B$1:$AI$1,0)))</f>
        <v>0</v>
      </c>
      <c r="N4" s="35">
        <f>'Total Fuel Prices'!N40*(INDEX(Tax_share,MATCH('Total Fuel Prices'!$A$36,tax_fuel_labels,0),MATCH(N$1,'Tax_Share of Price'!$B$1:$AI$1,0)))</f>
        <v>0</v>
      </c>
      <c r="O4" s="35">
        <f>'Total Fuel Prices'!O40*(INDEX(Tax_share,MATCH('Total Fuel Prices'!$A$36,tax_fuel_labels,0),MATCH(O$1,'Tax_Share of Price'!$B$1:$AI$1,0)))</f>
        <v>0</v>
      </c>
      <c r="P4" s="35">
        <f>'Total Fuel Prices'!P40*(INDEX(Tax_share,MATCH('Total Fuel Prices'!$A$36,tax_fuel_labels,0),MATCH(P$1,'Tax_Share of Price'!$B$1:$AI$1,0)))</f>
        <v>0</v>
      </c>
      <c r="Q4" s="35">
        <f>'Total Fuel Prices'!Q40*(INDEX(Tax_share,MATCH('Total Fuel Prices'!$A$36,tax_fuel_labels,0),MATCH(Q$1,'Tax_Share of Price'!$B$1:$AI$1,0)))</f>
        <v>0</v>
      </c>
      <c r="R4" s="35">
        <f>'Total Fuel Prices'!R40*(INDEX(Tax_share,MATCH('Total Fuel Prices'!$A$36,tax_fuel_labels,0),MATCH(R$1,'Tax_Share of Price'!$B$1:$AI$1,0)))</f>
        <v>0</v>
      </c>
      <c r="S4" s="35">
        <f>'Total Fuel Prices'!S40*(INDEX(Tax_share,MATCH('Total Fuel Prices'!$A$36,tax_fuel_labels,0),MATCH(S$1,'Tax_Share of Price'!$B$1:$AI$1,0)))</f>
        <v>0</v>
      </c>
      <c r="T4" s="35">
        <f>'Total Fuel Prices'!T40*(INDEX(Tax_share,MATCH('Total Fuel Prices'!$A$36,tax_fuel_labels,0),MATCH(T$1,'Tax_Share of Price'!$B$1:$AI$1,0)))</f>
        <v>0</v>
      </c>
      <c r="U4" s="35">
        <f>'Total Fuel Prices'!U40*(INDEX(Tax_share,MATCH('Total Fuel Prices'!$A$36,tax_fuel_labels,0),MATCH(U$1,'Tax_Share of Price'!$B$1:$AI$1,0)))</f>
        <v>0</v>
      </c>
      <c r="V4" s="35">
        <f>'Total Fuel Prices'!V40*(INDEX(Tax_share,MATCH('Total Fuel Prices'!$A$36,tax_fuel_labels,0),MATCH(V$1,'Tax_Share of Price'!$B$1:$AI$1,0)))</f>
        <v>0</v>
      </c>
      <c r="W4" s="35">
        <f>'Total Fuel Prices'!W40*(INDEX(Tax_share,MATCH('Total Fuel Prices'!$A$36,tax_fuel_labels,0),MATCH(W$1,'Tax_Share of Price'!$B$1:$AI$1,0)))</f>
        <v>0</v>
      </c>
      <c r="X4" s="35">
        <f>'Total Fuel Prices'!X40*(INDEX(Tax_share,MATCH('Total Fuel Prices'!$A$36,tax_fuel_labels,0),MATCH(X$1,'Tax_Share of Price'!$B$1:$AI$1,0)))</f>
        <v>0</v>
      </c>
      <c r="Y4" s="35">
        <f>'Total Fuel Prices'!Y40*(INDEX(Tax_share,MATCH('Total Fuel Prices'!$A$36,tax_fuel_labels,0),MATCH(Y$1,'Tax_Share of Price'!$B$1:$AI$1,0)))</f>
        <v>0</v>
      </c>
      <c r="Z4" s="35">
        <f>'Total Fuel Prices'!Z40*(INDEX(Tax_share,MATCH('Total Fuel Prices'!$A$36,tax_fuel_labels,0),MATCH(Z$1,'Tax_Share of Price'!$B$1:$AI$1,0)))</f>
        <v>0</v>
      </c>
      <c r="AA4" s="35">
        <f>'Total Fuel Prices'!AA40*(INDEX(Tax_share,MATCH('Total Fuel Prices'!$A$36,tax_fuel_labels,0),MATCH(AA$1,'Tax_Share of Price'!$B$1:$AI$1,0)))</f>
        <v>0</v>
      </c>
      <c r="AB4" s="35">
        <f>'Total Fuel Prices'!AB40*(INDEX(Tax_share,MATCH('Total Fuel Prices'!$A$36,tax_fuel_labels,0),MATCH(AB$1,'Tax_Share of Price'!$B$1:$AI$1,0)))</f>
        <v>0</v>
      </c>
      <c r="AC4" s="35">
        <f>'Total Fuel Prices'!AC40*(INDEX(Tax_share,MATCH('Total Fuel Prices'!$A$36,tax_fuel_labels,0),MATCH(AC$1,'Tax_Share of Price'!$B$1:$AI$1,0)))</f>
        <v>0</v>
      </c>
      <c r="AD4" s="35">
        <f>'Total Fuel Prices'!AD40*(INDEX(Tax_share,MATCH('Total Fuel Prices'!$A$36,tax_fuel_labels,0),MATCH(AD$1,'Tax_Share of Price'!$B$1:$AI$1,0)))</f>
        <v>0</v>
      </c>
      <c r="AE4" s="35">
        <f>'Total Fuel Prices'!AE40*(INDEX(Tax_share,MATCH('Total Fuel Prices'!$A$36,tax_fuel_labels,0),MATCH(AE$1,'Tax_Share of Price'!$B$1:$AI$1,0)))</f>
        <v>0</v>
      </c>
      <c r="AF4" s="35">
        <f>'Total Fuel Prices'!AF40*(INDEX(Tax_share,MATCH('Total Fuel Prices'!$A$36,tax_fuel_labels,0),MATCH(AF$1,'Tax_Share of Price'!$B$1:$AI$1,0)))</f>
        <v>0</v>
      </c>
      <c r="AG4" s="35">
        <f>'Total Fuel Prices'!AG40*(INDEX(Tax_share,MATCH('Total Fuel Prices'!$A$36,tax_fuel_labels,0),MATCH(AG$1,'Tax_Share of Price'!$B$1:$AI$1,0)))</f>
        <v>0</v>
      </c>
      <c r="AH4" s="35">
        <f>'Total Fuel Prices'!AH40*(INDEX(Tax_share,MATCH('Total Fuel Prices'!$A$36,tax_fuel_labels,0),MATCH(AH$1,'Tax_Share of Price'!$B$1:$AI$1,0)))</f>
        <v>0</v>
      </c>
      <c r="AI4" s="35">
        <f>'Total Fuel Prices'!AI40*(INDEX(Tax_share,MATCH('Total Fuel Prices'!$A$36,tax_fuel_labels,0),MATCH(AI$1,'Tax_Share of Price'!$B$1:$AI$1,0)))</f>
        <v>0</v>
      </c>
    </row>
    <row r="5" spans="1:37" x14ac:dyDescent="0.45">
      <c r="A5" s="12" t="s">
        <v>273</v>
      </c>
      <c r="B5" s="35">
        <f>'Total Fuel Prices'!B41*(INDEX(Tax_share,MATCH('Total Fuel Prices'!$A$36,tax_fuel_labels,0),MATCH(B$1,'Tax_Share of Price'!$B$1:$AI$1,0)))</f>
        <v>0</v>
      </c>
      <c r="C5" s="35">
        <f>'Total Fuel Prices'!C41*(INDEX(Tax_share,MATCH('Total Fuel Prices'!$A$36,tax_fuel_labels,0),MATCH(C$1,'Tax_Share of Price'!$B$1:$AI$1,0)))</f>
        <v>0</v>
      </c>
      <c r="D5" s="35">
        <f>'Total Fuel Prices'!D41*(INDEX(Tax_share,MATCH('Total Fuel Prices'!$A$36,tax_fuel_labels,0),MATCH(D$1,'Tax_Share of Price'!$B$1:$AI$1,0)))</f>
        <v>0</v>
      </c>
      <c r="E5" s="35">
        <f>'Total Fuel Prices'!E41*(INDEX(Tax_share,MATCH('Total Fuel Prices'!$A$36,tax_fuel_labels,0),MATCH(E$1,'Tax_Share of Price'!$B$1:$AI$1,0)))</f>
        <v>0</v>
      </c>
      <c r="F5" s="35">
        <f>'Total Fuel Prices'!F41*(INDEX(Tax_share,MATCH('Total Fuel Prices'!$A$36,tax_fuel_labels,0),MATCH(F$1,'Tax_Share of Price'!$B$1:$AI$1,0)))</f>
        <v>0</v>
      </c>
      <c r="G5" s="35">
        <f>'Total Fuel Prices'!G41*(INDEX(Tax_share,MATCH('Total Fuel Prices'!$A$36,tax_fuel_labels,0),MATCH(G$1,'Tax_Share of Price'!$B$1:$AI$1,0)))</f>
        <v>0</v>
      </c>
      <c r="H5" s="35">
        <f>'Total Fuel Prices'!H41*(INDEX(Tax_share,MATCH('Total Fuel Prices'!$A$36,tax_fuel_labels,0),MATCH(H$1,'Tax_Share of Price'!$B$1:$AI$1,0)))</f>
        <v>0</v>
      </c>
      <c r="I5" s="35">
        <f>'Total Fuel Prices'!I41*(INDEX(Tax_share,MATCH('Total Fuel Prices'!$A$36,tax_fuel_labels,0),MATCH(I$1,'Tax_Share of Price'!$B$1:$AI$1,0)))</f>
        <v>0</v>
      </c>
      <c r="J5" s="35">
        <f>'Total Fuel Prices'!J41*(INDEX(Tax_share,MATCH('Total Fuel Prices'!$A$36,tax_fuel_labels,0),MATCH(J$1,'Tax_Share of Price'!$B$1:$AI$1,0)))</f>
        <v>0</v>
      </c>
      <c r="K5" s="35">
        <f>'Total Fuel Prices'!K41*(INDEX(Tax_share,MATCH('Total Fuel Prices'!$A$36,tax_fuel_labels,0),MATCH(K$1,'Tax_Share of Price'!$B$1:$AI$1,0)))</f>
        <v>0</v>
      </c>
      <c r="L5" s="35">
        <f>'Total Fuel Prices'!L41*(INDEX(Tax_share,MATCH('Total Fuel Prices'!$A$36,tax_fuel_labels,0),MATCH(L$1,'Tax_Share of Price'!$B$1:$AI$1,0)))</f>
        <v>0</v>
      </c>
      <c r="M5" s="35">
        <f>'Total Fuel Prices'!M41*(INDEX(Tax_share,MATCH('Total Fuel Prices'!$A$36,tax_fuel_labels,0),MATCH(M$1,'Tax_Share of Price'!$B$1:$AI$1,0)))</f>
        <v>0</v>
      </c>
      <c r="N5" s="35">
        <f>'Total Fuel Prices'!N41*(INDEX(Tax_share,MATCH('Total Fuel Prices'!$A$36,tax_fuel_labels,0),MATCH(N$1,'Tax_Share of Price'!$B$1:$AI$1,0)))</f>
        <v>0</v>
      </c>
      <c r="O5" s="35">
        <f>'Total Fuel Prices'!O41*(INDEX(Tax_share,MATCH('Total Fuel Prices'!$A$36,tax_fuel_labels,0),MATCH(O$1,'Tax_Share of Price'!$B$1:$AI$1,0)))</f>
        <v>0</v>
      </c>
      <c r="P5" s="35">
        <f>'Total Fuel Prices'!P41*(INDEX(Tax_share,MATCH('Total Fuel Prices'!$A$36,tax_fuel_labels,0),MATCH(P$1,'Tax_Share of Price'!$B$1:$AI$1,0)))</f>
        <v>0</v>
      </c>
      <c r="Q5" s="35">
        <f>'Total Fuel Prices'!Q41*(INDEX(Tax_share,MATCH('Total Fuel Prices'!$A$36,tax_fuel_labels,0),MATCH(Q$1,'Tax_Share of Price'!$B$1:$AI$1,0)))</f>
        <v>0</v>
      </c>
      <c r="R5" s="35">
        <f>'Total Fuel Prices'!R41*(INDEX(Tax_share,MATCH('Total Fuel Prices'!$A$36,tax_fuel_labels,0),MATCH(R$1,'Tax_Share of Price'!$B$1:$AI$1,0)))</f>
        <v>0</v>
      </c>
      <c r="S5" s="35">
        <f>'Total Fuel Prices'!S41*(INDEX(Tax_share,MATCH('Total Fuel Prices'!$A$36,tax_fuel_labels,0),MATCH(S$1,'Tax_Share of Price'!$B$1:$AI$1,0)))</f>
        <v>0</v>
      </c>
      <c r="T5" s="35">
        <f>'Total Fuel Prices'!T41*(INDEX(Tax_share,MATCH('Total Fuel Prices'!$A$36,tax_fuel_labels,0),MATCH(T$1,'Tax_Share of Price'!$B$1:$AI$1,0)))</f>
        <v>0</v>
      </c>
      <c r="U5" s="35">
        <f>'Total Fuel Prices'!U41*(INDEX(Tax_share,MATCH('Total Fuel Prices'!$A$36,tax_fuel_labels,0),MATCH(U$1,'Tax_Share of Price'!$B$1:$AI$1,0)))</f>
        <v>0</v>
      </c>
      <c r="V5" s="35">
        <f>'Total Fuel Prices'!V41*(INDEX(Tax_share,MATCH('Total Fuel Prices'!$A$36,tax_fuel_labels,0),MATCH(V$1,'Tax_Share of Price'!$B$1:$AI$1,0)))</f>
        <v>0</v>
      </c>
      <c r="W5" s="35">
        <f>'Total Fuel Prices'!W41*(INDEX(Tax_share,MATCH('Total Fuel Prices'!$A$36,tax_fuel_labels,0),MATCH(W$1,'Tax_Share of Price'!$B$1:$AI$1,0)))</f>
        <v>0</v>
      </c>
      <c r="X5" s="35">
        <f>'Total Fuel Prices'!X41*(INDEX(Tax_share,MATCH('Total Fuel Prices'!$A$36,tax_fuel_labels,0),MATCH(X$1,'Tax_Share of Price'!$B$1:$AI$1,0)))</f>
        <v>0</v>
      </c>
      <c r="Y5" s="35">
        <f>'Total Fuel Prices'!Y41*(INDEX(Tax_share,MATCH('Total Fuel Prices'!$A$36,tax_fuel_labels,0),MATCH(Y$1,'Tax_Share of Price'!$B$1:$AI$1,0)))</f>
        <v>0</v>
      </c>
      <c r="Z5" s="35">
        <f>'Total Fuel Prices'!Z41*(INDEX(Tax_share,MATCH('Total Fuel Prices'!$A$36,tax_fuel_labels,0),MATCH(Z$1,'Tax_Share of Price'!$B$1:$AI$1,0)))</f>
        <v>0</v>
      </c>
      <c r="AA5" s="35">
        <f>'Total Fuel Prices'!AA41*(INDEX(Tax_share,MATCH('Total Fuel Prices'!$A$36,tax_fuel_labels,0),MATCH(AA$1,'Tax_Share of Price'!$B$1:$AI$1,0)))</f>
        <v>0</v>
      </c>
      <c r="AB5" s="35">
        <f>'Total Fuel Prices'!AB41*(INDEX(Tax_share,MATCH('Total Fuel Prices'!$A$36,tax_fuel_labels,0),MATCH(AB$1,'Tax_Share of Price'!$B$1:$AI$1,0)))</f>
        <v>0</v>
      </c>
      <c r="AC5" s="35">
        <f>'Total Fuel Prices'!AC41*(INDEX(Tax_share,MATCH('Total Fuel Prices'!$A$36,tax_fuel_labels,0),MATCH(AC$1,'Tax_Share of Price'!$B$1:$AI$1,0)))</f>
        <v>0</v>
      </c>
      <c r="AD5" s="35">
        <f>'Total Fuel Prices'!AD41*(INDEX(Tax_share,MATCH('Total Fuel Prices'!$A$36,tax_fuel_labels,0),MATCH(AD$1,'Tax_Share of Price'!$B$1:$AI$1,0)))</f>
        <v>0</v>
      </c>
      <c r="AE5" s="35">
        <f>'Total Fuel Prices'!AE41*(INDEX(Tax_share,MATCH('Total Fuel Prices'!$A$36,tax_fuel_labels,0),MATCH(AE$1,'Tax_Share of Price'!$B$1:$AI$1,0)))</f>
        <v>0</v>
      </c>
      <c r="AF5" s="35">
        <f>'Total Fuel Prices'!AF41*(INDEX(Tax_share,MATCH('Total Fuel Prices'!$A$36,tax_fuel_labels,0),MATCH(AF$1,'Tax_Share of Price'!$B$1:$AI$1,0)))</f>
        <v>0</v>
      </c>
      <c r="AG5" s="35">
        <f>'Total Fuel Prices'!AG41*(INDEX(Tax_share,MATCH('Total Fuel Prices'!$A$36,tax_fuel_labels,0),MATCH(AG$1,'Tax_Share of Price'!$B$1:$AI$1,0)))</f>
        <v>0</v>
      </c>
      <c r="AH5" s="35">
        <f>'Total Fuel Prices'!AH41*(INDEX(Tax_share,MATCH('Total Fuel Prices'!$A$36,tax_fuel_labels,0),MATCH(AH$1,'Tax_Share of Price'!$B$1:$AI$1,0)))</f>
        <v>0</v>
      </c>
      <c r="AI5" s="35">
        <f>'Total Fuel Prices'!AI41*(INDEX(Tax_share,MATCH('Total Fuel Prices'!$A$36,tax_fuel_labels,0),MATCH(AI$1,'Tax_Share of Price'!$B$1:$AI$1,0)))</f>
        <v>0</v>
      </c>
    </row>
    <row r="6" spans="1:37" x14ac:dyDescent="0.45">
      <c r="A6" s="12" t="s">
        <v>274</v>
      </c>
      <c r="B6" s="35">
        <f>'Total Fuel Prices'!B42*(INDEX(Tax_share,MATCH('Total Fuel Prices'!$A$36,tax_fuel_labels,0),MATCH(B$1,'Tax_Share of Price'!$B$1:$AI$1,0)))</f>
        <v>0</v>
      </c>
      <c r="C6" s="35">
        <f>'Total Fuel Prices'!C42*(INDEX(Tax_share,MATCH('Total Fuel Prices'!$A$36,tax_fuel_labels,0),MATCH(C$1,'Tax_Share of Price'!$B$1:$AI$1,0)))</f>
        <v>0</v>
      </c>
      <c r="D6" s="35">
        <f>'Total Fuel Prices'!D42*(INDEX(Tax_share,MATCH('Total Fuel Prices'!$A$36,tax_fuel_labels,0),MATCH(D$1,'Tax_Share of Price'!$B$1:$AI$1,0)))</f>
        <v>0</v>
      </c>
      <c r="E6" s="35">
        <f>'Total Fuel Prices'!E42*(INDEX(Tax_share,MATCH('Total Fuel Prices'!$A$36,tax_fuel_labels,0),MATCH(E$1,'Tax_Share of Price'!$B$1:$AI$1,0)))</f>
        <v>0</v>
      </c>
      <c r="F6" s="35">
        <f>'Total Fuel Prices'!F42*(INDEX(Tax_share,MATCH('Total Fuel Prices'!$A$36,tax_fuel_labels,0),MATCH(F$1,'Tax_Share of Price'!$B$1:$AI$1,0)))</f>
        <v>0</v>
      </c>
      <c r="G6" s="35">
        <f>'Total Fuel Prices'!G42*(INDEX(Tax_share,MATCH('Total Fuel Prices'!$A$36,tax_fuel_labels,0),MATCH(G$1,'Tax_Share of Price'!$B$1:$AI$1,0)))</f>
        <v>0</v>
      </c>
      <c r="H6" s="35">
        <f>'Total Fuel Prices'!H42*(INDEX(Tax_share,MATCH('Total Fuel Prices'!$A$36,tax_fuel_labels,0),MATCH(H$1,'Tax_Share of Price'!$B$1:$AI$1,0)))</f>
        <v>0</v>
      </c>
      <c r="I6" s="35">
        <f>'Total Fuel Prices'!I42*(INDEX(Tax_share,MATCH('Total Fuel Prices'!$A$36,tax_fuel_labels,0),MATCH(I$1,'Tax_Share of Price'!$B$1:$AI$1,0)))</f>
        <v>0</v>
      </c>
      <c r="J6" s="35">
        <f>'Total Fuel Prices'!J42*(INDEX(Tax_share,MATCH('Total Fuel Prices'!$A$36,tax_fuel_labels,0),MATCH(J$1,'Tax_Share of Price'!$B$1:$AI$1,0)))</f>
        <v>0</v>
      </c>
      <c r="K6" s="35">
        <f>'Total Fuel Prices'!K42*(INDEX(Tax_share,MATCH('Total Fuel Prices'!$A$36,tax_fuel_labels,0),MATCH(K$1,'Tax_Share of Price'!$B$1:$AI$1,0)))</f>
        <v>0</v>
      </c>
      <c r="L6" s="35">
        <f>'Total Fuel Prices'!L42*(INDEX(Tax_share,MATCH('Total Fuel Prices'!$A$36,tax_fuel_labels,0),MATCH(L$1,'Tax_Share of Price'!$B$1:$AI$1,0)))</f>
        <v>0</v>
      </c>
      <c r="M6" s="35">
        <f>'Total Fuel Prices'!M42*(INDEX(Tax_share,MATCH('Total Fuel Prices'!$A$36,tax_fuel_labels,0),MATCH(M$1,'Tax_Share of Price'!$B$1:$AI$1,0)))</f>
        <v>0</v>
      </c>
      <c r="N6" s="35">
        <f>'Total Fuel Prices'!N42*(INDEX(Tax_share,MATCH('Total Fuel Prices'!$A$36,tax_fuel_labels,0),MATCH(N$1,'Tax_Share of Price'!$B$1:$AI$1,0)))</f>
        <v>0</v>
      </c>
      <c r="O6" s="35">
        <f>'Total Fuel Prices'!O42*(INDEX(Tax_share,MATCH('Total Fuel Prices'!$A$36,tax_fuel_labels,0),MATCH(O$1,'Tax_Share of Price'!$B$1:$AI$1,0)))</f>
        <v>0</v>
      </c>
      <c r="P6" s="35">
        <f>'Total Fuel Prices'!P42*(INDEX(Tax_share,MATCH('Total Fuel Prices'!$A$36,tax_fuel_labels,0),MATCH(P$1,'Tax_Share of Price'!$B$1:$AI$1,0)))</f>
        <v>0</v>
      </c>
      <c r="Q6" s="35">
        <f>'Total Fuel Prices'!Q42*(INDEX(Tax_share,MATCH('Total Fuel Prices'!$A$36,tax_fuel_labels,0),MATCH(Q$1,'Tax_Share of Price'!$B$1:$AI$1,0)))</f>
        <v>0</v>
      </c>
      <c r="R6" s="35">
        <f>'Total Fuel Prices'!R42*(INDEX(Tax_share,MATCH('Total Fuel Prices'!$A$36,tax_fuel_labels,0),MATCH(R$1,'Tax_Share of Price'!$B$1:$AI$1,0)))</f>
        <v>0</v>
      </c>
      <c r="S6" s="35">
        <f>'Total Fuel Prices'!S42*(INDEX(Tax_share,MATCH('Total Fuel Prices'!$A$36,tax_fuel_labels,0),MATCH(S$1,'Tax_Share of Price'!$B$1:$AI$1,0)))</f>
        <v>0</v>
      </c>
      <c r="T6" s="35">
        <f>'Total Fuel Prices'!T42*(INDEX(Tax_share,MATCH('Total Fuel Prices'!$A$36,tax_fuel_labels,0),MATCH(T$1,'Tax_Share of Price'!$B$1:$AI$1,0)))</f>
        <v>0</v>
      </c>
      <c r="U6" s="35">
        <f>'Total Fuel Prices'!U42*(INDEX(Tax_share,MATCH('Total Fuel Prices'!$A$36,tax_fuel_labels,0),MATCH(U$1,'Tax_Share of Price'!$B$1:$AI$1,0)))</f>
        <v>0</v>
      </c>
      <c r="V6" s="35">
        <f>'Total Fuel Prices'!V42*(INDEX(Tax_share,MATCH('Total Fuel Prices'!$A$36,tax_fuel_labels,0),MATCH(V$1,'Tax_Share of Price'!$B$1:$AI$1,0)))</f>
        <v>0</v>
      </c>
      <c r="W6" s="35">
        <f>'Total Fuel Prices'!W42*(INDEX(Tax_share,MATCH('Total Fuel Prices'!$A$36,tax_fuel_labels,0),MATCH(W$1,'Tax_Share of Price'!$B$1:$AI$1,0)))</f>
        <v>0</v>
      </c>
      <c r="X6" s="35">
        <f>'Total Fuel Prices'!X42*(INDEX(Tax_share,MATCH('Total Fuel Prices'!$A$36,tax_fuel_labels,0),MATCH(X$1,'Tax_Share of Price'!$B$1:$AI$1,0)))</f>
        <v>0</v>
      </c>
      <c r="Y6" s="35">
        <f>'Total Fuel Prices'!Y42*(INDEX(Tax_share,MATCH('Total Fuel Prices'!$A$36,tax_fuel_labels,0),MATCH(Y$1,'Tax_Share of Price'!$B$1:$AI$1,0)))</f>
        <v>0</v>
      </c>
      <c r="Z6" s="35">
        <f>'Total Fuel Prices'!Z42*(INDEX(Tax_share,MATCH('Total Fuel Prices'!$A$36,tax_fuel_labels,0),MATCH(Z$1,'Tax_Share of Price'!$B$1:$AI$1,0)))</f>
        <v>0</v>
      </c>
      <c r="AA6" s="35">
        <f>'Total Fuel Prices'!AA42*(INDEX(Tax_share,MATCH('Total Fuel Prices'!$A$36,tax_fuel_labels,0),MATCH(AA$1,'Tax_Share of Price'!$B$1:$AI$1,0)))</f>
        <v>0</v>
      </c>
      <c r="AB6" s="35">
        <f>'Total Fuel Prices'!AB42*(INDEX(Tax_share,MATCH('Total Fuel Prices'!$A$36,tax_fuel_labels,0),MATCH(AB$1,'Tax_Share of Price'!$B$1:$AI$1,0)))</f>
        <v>0</v>
      </c>
      <c r="AC6" s="35">
        <f>'Total Fuel Prices'!AC42*(INDEX(Tax_share,MATCH('Total Fuel Prices'!$A$36,tax_fuel_labels,0),MATCH(AC$1,'Tax_Share of Price'!$B$1:$AI$1,0)))</f>
        <v>0</v>
      </c>
      <c r="AD6" s="35">
        <f>'Total Fuel Prices'!AD42*(INDEX(Tax_share,MATCH('Total Fuel Prices'!$A$36,tax_fuel_labels,0),MATCH(AD$1,'Tax_Share of Price'!$B$1:$AI$1,0)))</f>
        <v>0</v>
      </c>
      <c r="AE6" s="35">
        <f>'Total Fuel Prices'!AE42*(INDEX(Tax_share,MATCH('Total Fuel Prices'!$A$36,tax_fuel_labels,0),MATCH(AE$1,'Tax_Share of Price'!$B$1:$AI$1,0)))</f>
        <v>0</v>
      </c>
      <c r="AF6" s="35">
        <f>'Total Fuel Prices'!AF42*(INDEX(Tax_share,MATCH('Total Fuel Prices'!$A$36,tax_fuel_labels,0),MATCH(AF$1,'Tax_Share of Price'!$B$1:$AI$1,0)))</f>
        <v>0</v>
      </c>
      <c r="AG6" s="35">
        <f>'Total Fuel Prices'!AG42*(INDEX(Tax_share,MATCH('Total Fuel Prices'!$A$36,tax_fuel_labels,0),MATCH(AG$1,'Tax_Share of Price'!$B$1:$AI$1,0)))</f>
        <v>0</v>
      </c>
      <c r="AH6" s="35">
        <f>'Total Fuel Prices'!AH42*(INDEX(Tax_share,MATCH('Total Fuel Prices'!$A$36,tax_fuel_labels,0),MATCH(AH$1,'Tax_Share of Price'!$B$1:$AI$1,0)))</f>
        <v>0</v>
      </c>
      <c r="AI6" s="35">
        <f>'Total Fuel Prices'!AI42*(INDEX(Tax_share,MATCH('Total Fuel Prices'!$A$36,tax_fuel_labels,0),MATCH(AI$1,'Tax_Share of Price'!$B$1:$AI$1,0)))</f>
        <v>0</v>
      </c>
    </row>
    <row r="7" spans="1:37" x14ac:dyDescent="0.45">
      <c r="A7" s="12" t="s">
        <v>275</v>
      </c>
      <c r="B7" s="35">
        <f>'Total Fuel Prices'!B43*(INDEX(Tax_share,MATCH('Total Fuel Prices'!$A$36,tax_fuel_labels,0),MATCH(B$1,'Tax_Share of Price'!$B$1:$AI$1,0)))</f>
        <v>0</v>
      </c>
      <c r="C7" s="35">
        <f>'Total Fuel Prices'!C43*(INDEX(Tax_share,MATCH('Total Fuel Prices'!$A$36,tax_fuel_labels,0),MATCH(C$1,'Tax_Share of Price'!$B$1:$AI$1,0)))</f>
        <v>0</v>
      </c>
      <c r="D7" s="35">
        <f>'Total Fuel Prices'!D43*(INDEX(Tax_share,MATCH('Total Fuel Prices'!$A$36,tax_fuel_labels,0),MATCH(D$1,'Tax_Share of Price'!$B$1:$AI$1,0)))</f>
        <v>0</v>
      </c>
      <c r="E7" s="35">
        <f>'Total Fuel Prices'!E43*(INDEX(Tax_share,MATCH('Total Fuel Prices'!$A$36,tax_fuel_labels,0),MATCH(E$1,'Tax_Share of Price'!$B$1:$AI$1,0)))</f>
        <v>0</v>
      </c>
      <c r="F7" s="35">
        <f>'Total Fuel Prices'!F43*(INDEX(Tax_share,MATCH('Total Fuel Prices'!$A$36,tax_fuel_labels,0),MATCH(F$1,'Tax_Share of Price'!$B$1:$AI$1,0)))</f>
        <v>0</v>
      </c>
      <c r="G7" s="35">
        <f>'Total Fuel Prices'!G43*(INDEX(Tax_share,MATCH('Total Fuel Prices'!$A$36,tax_fuel_labels,0),MATCH(G$1,'Tax_Share of Price'!$B$1:$AI$1,0)))</f>
        <v>0</v>
      </c>
      <c r="H7" s="35">
        <f>'Total Fuel Prices'!H43*(INDEX(Tax_share,MATCH('Total Fuel Prices'!$A$36,tax_fuel_labels,0),MATCH(H$1,'Tax_Share of Price'!$B$1:$AI$1,0)))</f>
        <v>0</v>
      </c>
      <c r="I7" s="35">
        <f>'Total Fuel Prices'!I43*(INDEX(Tax_share,MATCH('Total Fuel Prices'!$A$36,tax_fuel_labels,0),MATCH(I$1,'Tax_Share of Price'!$B$1:$AI$1,0)))</f>
        <v>0</v>
      </c>
      <c r="J7" s="35">
        <f>'Total Fuel Prices'!J43*(INDEX(Tax_share,MATCH('Total Fuel Prices'!$A$36,tax_fuel_labels,0),MATCH(J$1,'Tax_Share of Price'!$B$1:$AI$1,0)))</f>
        <v>0</v>
      </c>
      <c r="K7" s="35">
        <f>'Total Fuel Prices'!K43*(INDEX(Tax_share,MATCH('Total Fuel Prices'!$A$36,tax_fuel_labels,0),MATCH(K$1,'Tax_Share of Price'!$B$1:$AI$1,0)))</f>
        <v>0</v>
      </c>
      <c r="L7" s="35">
        <f>'Total Fuel Prices'!L43*(INDEX(Tax_share,MATCH('Total Fuel Prices'!$A$36,tax_fuel_labels,0),MATCH(L$1,'Tax_Share of Price'!$B$1:$AI$1,0)))</f>
        <v>0</v>
      </c>
      <c r="M7" s="35">
        <f>'Total Fuel Prices'!M43*(INDEX(Tax_share,MATCH('Total Fuel Prices'!$A$36,tax_fuel_labels,0),MATCH(M$1,'Tax_Share of Price'!$B$1:$AI$1,0)))</f>
        <v>0</v>
      </c>
      <c r="N7" s="35">
        <f>'Total Fuel Prices'!N43*(INDEX(Tax_share,MATCH('Total Fuel Prices'!$A$36,tax_fuel_labels,0),MATCH(N$1,'Tax_Share of Price'!$B$1:$AI$1,0)))</f>
        <v>0</v>
      </c>
      <c r="O7" s="35">
        <f>'Total Fuel Prices'!O43*(INDEX(Tax_share,MATCH('Total Fuel Prices'!$A$36,tax_fuel_labels,0),MATCH(O$1,'Tax_Share of Price'!$B$1:$AI$1,0)))</f>
        <v>0</v>
      </c>
      <c r="P7" s="35">
        <f>'Total Fuel Prices'!P43*(INDEX(Tax_share,MATCH('Total Fuel Prices'!$A$36,tax_fuel_labels,0),MATCH(P$1,'Tax_Share of Price'!$B$1:$AI$1,0)))</f>
        <v>0</v>
      </c>
      <c r="Q7" s="35">
        <f>'Total Fuel Prices'!Q43*(INDEX(Tax_share,MATCH('Total Fuel Prices'!$A$36,tax_fuel_labels,0),MATCH(Q$1,'Tax_Share of Price'!$B$1:$AI$1,0)))</f>
        <v>0</v>
      </c>
      <c r="R7" s="35">
        <f>'Total Fuel Prices'!R43*(INDEX(Tax_share,MATCH('Total Fuel Prices'!$A$36,tax_fuel_labels,0),MATCH(R$1,'Tax_Share of Price'!$B$1:$AI$1,0)))</f>
        <v>0</v>
      </c>
      <c r="S7" s="35">
        <f>'Total Fuel Prices'!S43*(INDEX(Tax_share,MATCH('Total Fuel Prices'!$A$36,tax_fuel_labels,0),MATCH(S$1,'Tax_Share of Price'!$B$1:$AI$1,0)))</f>
        <v>0</v>
      </c>
      <c r="T7" s="35">
        <f>'Total Fuel Prices'!T43*(INDEX(Tax_share,MATCH('Total Fuel Prices'!$A$36,tax_fuel_labels,0),MATCH(T$1,'Tax_Share of Price'!$B$1:$AI$1,0)))</f>
        <v>0</v>
      </c>
      <c r="U7" s="35">
        <f>'Total Fuel Prices'!U43*(INDEX(Tax_share,MATCH('Total Fuel Prices'!$A$36,tax_fuel_labels,0),MATCH(U$1,'Tax_Share of Price'!$B$1:$AI$1,0)))</f>
        <v>0</v>
      </c>
      <c r="V7" s="35">
        <f>'Total Fuel Prices'!V43*(INDEX(Tax_share,MATCH('Total Fuel Prices'!$A$36,tax_fuel_labels,0),MATCH(V$1,'Tax_Share of Price'!$B$1:$AI$1,0)))</f>
        <v>0</v>
      </c>
      <c r="W7" s="35">
        <f>'Total Fuel Prices'!W43*(INDEX(Tax_share,MATCH('Total Fuel Prices'!$A$36,tax_fuel_labels,0),MATCH(W$1,'Tax_Share of Price'!$B$1:$AI$1,0)))</f>
        <v>0</v>
      </c>
      <c r="X7" s="35">
        <f>'Total Fuel Prices'!X43*(INDEX(Tax_share,MATCH('Total Fuel Prices'!$A$36,tax_fuel_labels,0),MATCH(X$1,'Tax_Share of Price'!$B$1:$AI$1,0)))</f>
        <v>0</v>
      </c>
      <c r="Y7" s="35">
        <f>'Total Fuel Prices'!Y43*(INDEX(Tax_share,MATCH('Total Fuel Prices'!$A$36,tax_fuel_labels,0),MATCH(Y$1,'Tax_Share of Price'!$B$1:$AI$1,0)))</f>
        <v>0</v>
      </c>
      <c r="Z7" s="35">
        <f>'Total Fuel Prices'!Z43*(INDEX(Tax_share,MATCH('Total Fuel Prices'!$A$36,tax_fuel_labels,0),MATCH(Z$1,'Tax_Share of Price'!$B$1:$AI$1,0)))</f>
        <v>0</v>
      </c>
      <c r="AA7" s="35">
        <f>'Total Fuel Prices'!AA43*(INDEX(Tax_share,MATCH('Total Fuel Prices'!$A$36,tax_fuel_labels,0),MATCH(AA$1,'Tax_Share of Price'!$B$1:$AI$1,0)))</f>
        <v>0</v>
      </c>
      <c r="AB7" s="35">
        <f>'Total Fuel Prices'!AB43*(INDEX(Tax_share,MATCH('Total Fuel Prices'!$A$36,tax_fuel_labels,0),MATCH(AB$1,'Tax_Share of Price'!$B$1:$AI$1,0)))</f>
        <v>0</v>
      </c>
      <c r="AC7" s="35">
        <f>'Total Fuel Prices'!AC43*(INDEX(Tax_share,MATCH('Total Fuel Prices'!$A$36,tax_fuel_labels,0),MATCH(AC$1,'Tax_Share of Price'!$B$1:$AI$1,0)))</f>
        <v>0</v>
      </c>
      <c r="AD7" s="35">
        <f>'Total Fuel Prices'!AD43*(INDEX(Tax_share,MATCH('Total Fuel Prices'!$A$36,tax_fuel_labels,0),MATCH(AD$1,'Tax_Share of Price'!$B$1:$AI$1,0)))</f>
        <v>0</v>
      </c>
      <c r="AE7" s="35">
        <f>'Total Fuel Prices'!AE43*(INDEX(Tax_share,MATCH('Total Fuel Prices'!$A$36,tax_fuel_labels,0),MATCH(AE$1,'Tax_Share of Price'!$B$1:$AI$1,0)))</f>
        <v>0</v>
      </c>
      <c r="AF7" s="35">
        <f>'Total Fuel Prices'!AF43*(INDEX(Tax_share,MATCH('Total Fuel Prices'!$A$36,tax_fuel_labels,0),MATCH(AF$1,'Tax_Share of Price'!$B$1:$AI$1,0)))</f>
        <v>0</v>
      </c>
      <c r="AG7" s="35">
        <f>'Total Fuel Prices'!AG43*(INDEX(Tax_share,MATCH('Total Fuel Prices'!$A$36,tax_fuel_labels,0),MATCH(AG$1,'Tax_Share of Price'!$B$1:$AI$1,0)))</f>
        <v>0</v>
      </c>
      <c r="AH7" s="35">
        <f>'Total Fuel Prices'!AH43*(INDEX(Tax_share,MATCH('Total Fuel Prices'!$A$36,tax_fuel_labels,0),MATCH(AH$1,'Tax_Share of Price'!$B$1:$AI$1,0)))</f>
        <v>0</v>
      </c>
      <c r="AI7" s="35">
        <f>'Total Fuel Prices'!AI43*(INDEX(Tax_share,MATCH('Total Fuel Prices'!$A$36,tax_fuel_labels,0),MATCH(AI$1,'Tax_Share of Price'!$B$1:$AI$1,0)))</f>
        <v>0</v>
      </c>
    </row>
    <row r="8" spans="1:37" x14ac:dyDescent="0.45">
      <c r="A8" s="12" t="s">
        <v>276</v>
      </c>
      <c r="B8" s="35">
        <f>'Total Fuel Prices'!B44*(INDEX(Tax_share,MATCH('Total Fuel Prices'!$A$36,tax_fuel_labels,0),MATCH(B$1,'Tax_Share of Price'!$B$1:$AI$1,0)))</f>
        <v>0</v>
      </c>
      <c r="C8" s="35">
        <f>'Total Fuel Prices'!C44*(INDEX(Tax_share,MATCH('Total Fuel Prices'!$A$36,tax_fuel_labels,0),MATCH(C$1,'Tax_Share of Price'!$B$1:$AI$1,0)))</f>
        <v>0</v>
      </c>
      <c r="D8" s="35">
        <f>'Total Fuel Prices'!D44*(INDEX(Tax_share,MATCH('Total Fuel Prices'!$A$36,tax_fuel_labels,0),MATCH(D$1,'Tax_Share of Price'!$B$1:$AI$1,0)))</f>
        <v>0</v>
      </c>
      <c r="E8" s="35">
        <f>'Total Fuel Prices'!E44*(INDEX(Tax_share,MATCH('Total Fuel Prices'!$A$36,tax_fuel_labels,0),MATCH(E$1,'Tax_Share of Price'!$B$1:$AI$1,0)))</f>
        <v>0</v>
      </c>
      <c r="F8" s="35">
        <f>'Total Fuel Prices'!F44*(INDEX(Tax_share,MATCH('Total Fuel Prices'!$A$36,tax_fuel_labels,0),MATCH(F$1,'Tax_Share of Price'!$B$1:$AI$1,0)))</f>
        <v>0</v>
      </c>
      <c r="G8" s="35">
        <f>'Total Fuel Prices'!G44*(INDEX(Tax_share,MATCH('Total Fuel Prices'!$A$36,tax_fuel_labels,0),MATCH(G$1,'Tax_Share of Price'!$B$1:$AI$1,0)))</f>
        <v>0</v>
      </c>
      <c r="H8" s="35">
        <f>'Total Fuel Prices'!H44*(INDEX(Tax_share,MATCH('Total Fuel Prices'!$A$36,tax_fuel_labels,0),MATCH(H$1,'Tax_Share of Price'!$B$1:$AI$1,0)))</f>
        <v>0</v>
      </c>
      <c r="I8" s="35">
        <f>'Total Fuel Prices'!I44*(INDEX(Tax_share,MATCH('Total Fuel Prices'!$A$36,tax_fuel_labels,0),MATCH(I$1,'Tax_Share of Price'!$B$1:$AI$1,0)))</f>
        <v>0</v>
      </c>
      <c r="J8" s="35">
        <f>'Total Fuel Prices'!J44*(INDEX(Tax_share,MATCH('Total Fuel Prices'!$A$36,tax_fuel_labels,0),MATCH(J$1,'Tax_Share of Price'!$B$1:$AI$1,0)))</f>
        <v>0</v>
      </c>
      <c r="K8" s="35">
        <f>'Total Fuel Prices'!K44*(INDEX(Tax_share,MATCH('Total Fuel Prices'!$A$36,tax_fuel_labels,0),MATCH(K$1,'Tax_Share of Price'!$B$1:$AI$1,0)))</f>
        <v>0</v>
      </c>
      <c r="L8" s="35">
        <f>'Total Fuel Prices'!L44*(INDEX(Tax_share,MATCH('Total Fuel Prices'!$A$36,tax_fuel_labels,0),MATCH(L$1,'Tax_Share of Price'!$B$1:$AI$1,0)))</f>
        <v>0</v>
      </c>
      <c r="M8" s="35">
        <f>'Total Fuel Prices'!M44*(INDEX(Tax_share,MATCH('Total Fuel Prices'!$A$36,tax_fuel_labels,0),MATCH(M$1,'Tax_Share of Price'!$B$1:$AI$1,0)))</f>
        <v>0</v>
      </c>
      <c r="N8" s="35">
        <f>'Total Fuel Prices'!N44*(INDEX(Tax_share,MATCH('Total Fuel Prices'!$A$36,tax_fuel_labels,0),MATCH(N$1,'Tax_Share of Price'!$B$1:$AI$1,0)))</f>
        <v>0</v>
      </c>
      <c r="O8" s="35">
        <f>'Total Fuel Prices'!O44*(INDEX(Tax_share,MATCH('Total Fuel Prices'!$A$36,tax_fuel_labels,0),MATCH(O$1,'Tax_Share of Price'!$B$1:$AI$1,0)))</f>
        <v>0</v>
      </c>
      <c r="P8" s="35">
        <f>'Total Fuel Prices'!P44*(INDEX(Tax_share,MATCH('Total Fuel Prices'!$A$36,tax_fuel_labels,0),MATCH(P$1,'Tax_Share of Price'!$B$1:$AI$1,0)))</f>
        <v>0</v>
      </c>
      <c r="Q8" s="35">
        <f>'Total Fuel Prices'!Q44*(INDEX(Tax_share,MATCH('Total Fuel Prices'!$A$36,tax_fuel_labels,0),MATCH(Q$1,'Tax_Share of Price'!$B$1:$AI$1,0)))</f>
        <v>0</v>
      </c>
      <c r="R8" s="35">
        <f>'Total Fuel Prices'!R44*(INDEX(Tax_share,MATCH('Total Fuel Prices'!$A$36,tax_fuel_labels,0),MATCH(R$1,'Tax_Share of Price'!$B$1:$AI$1,0)))</f>
        <v>0</v>
      </c>
      <c r="S8" s="35">
        <f>'Total Fuel Prices'!S44*(INDEX(Tax_share,MATCH('Total Fuel Prices'!$A$36,tax_fuel_labels,0),MATCH(S$1,'Tax_Share of Price'!$B$1:$AI$1,0)))</f>
        <v>0</v>
      </c>
      <c r="T8" s="35">
        <f>'Total Fuel Prices'!T44*(INDEX(Tax_share,MATCH('Total Fuel Prices'!$A$36,tax_fuel_labels,0),MATCH(T$1,'Tax_Share of Price'!$B$1:$AI$1,0)))</f>
        <v>0</v>
      </c>
      <c r="U8" s="35">
        <f>'Total Fuel Prices'!U44*(INDEX(Tax_share,MATCH('Total Fuel Prices'!$A$36,tax_fuel_labels,0),MATCH(U$1,'Tax_Share of Price'!$B$1:$AI$1,0)))</f>
        <v>0</v>
      </c>
      <c r="V8" s="35">
        <f>'Total Fuel Prices'!V44*(INDEX(Tax_share,MATCH('Total Fuel Prices'!$A$36,tax_fuel_labels,0),MATCH(V$1,'Tax_Share of Price'!$B$1:$AI$1,0)))</f>
        <v>0</v>
      </c>
      <c r="W8" s="35">
        <f>'Total Fuel Prices'!W44*(INDEX(Tax_share,MATCH('Total Fuel Prices'!$A$36,tax_fuel_labels,0),MATCH(W$1,'Tax_Share of Price'!$B$1:$AI$1,0)))</f>
        <v>0</v>
      </c>
      <c r="X8" s="35">
        <f>'Total Fuel Prices'!X44*(INDEX(Tax_share,MATCH('Total Fuel Prices'!$A$36,tax_fuel_labels,0),MATCH(X$1,'Tax_Share of Price'!$B$1:$AI$1,0)))</f>
        <v>0</v>
      </c>
      <c r="Y8" s="35">
        <f>'Total Fuel Prices'!Y44*(INDEX(Tax_share,MATCH('Total Fuel Prices'!$A$36,tax_fuel_labels,0),MATCH(Y$1,'Tax_Share of Price'!$B$1:$AI$1,0)))</f>
        <v>0</v>
      </c>
      <c r="Z8" s="35">
        <f>'Total Fuel Prices'!Z44*(INDEX(Tax_share,MATCH('Total Fuel Prices'!$A$36,tax_fuel_labels,0),MATCH(Z$1,'Tax_Share of Price'!$B$1:$AI$1,0)))</f>
        <v>0</v>
      </c>
      <c r="AA8" s="35">
        <f>'Total Fuel Prices'!AA44*(INDEX(Tax_share,MATCH('Total Fuel Prices'!$A$36,tax_fuel_labels,0),MATCH(AA$1,'Tax_Share of Price'!$B$1:$AI$1,0)))</f>
        <v>0</v>
      </c>
      <c r="AB8" s="35">
        <f>'Total Fuel Prices'!AB44*(INDEX(Tax_share,MATCH('Total Fuel Prices'!$A$36,tax_fuel_labels,0),MATCH(AB$1,'Tax_Share of Price'!$B$1:$AI$1,0)))</f>
        <v>0</v>
      </c>
      <c r="AC8" s="35">
        <f>'Total Fuel Prices'!AC44*(INDEX(Tax_share,MATCH('Total Fuel Prices'!$A$36,tax_fuel_labels,0),MATCH(AC$1,'Tax_Share of Price'!$B$1:$AI$1,0)))</f>
        <v>0</v>
      </c>
      <c r="AD8" s="35">
        <f>'Total Fuel Prices'!AD44*(INDEX(Tax_share,MATCH('Total Fuel Prices'!$A$36,tax_fuel_labels,0),MATCH(AD$1,'Tax_Share of Price'!$B$1:$AI$1,0)))</f>
        <v>0</v>
      </c>
      <c r="AE8" s="35">
        <f>'Total Fuel Prices'!AE44*(INDEX(Tax_share,MATCH('Total Fuel Prices'!$A$36,tax_fuel_labels,0),MATCH(AE$1,'Tax_Share of Price'!$B$1:$AI$1,0)))</f>
        <v>0</v>
      </c>
      <c r="AF8" s="35">
        <f>'Total Fuel Prices'!AF44*(INDEX(Tax_share,MATCH('Total Fuel Prices'!$A$36,tax_fuel_labels,0),MATCH(AF$1,'Tax_Share of Price'!$B$1:$AI$1,0)))</f>
        <v>0</v>
      </c>
      <c r="AG8" s="35">
        <f>'Total Fuel Prices'!AG44*(INDEX(Tax_share,MATCH('Total Fuel Prices'!$A$36,tax_fuel_labels,0),MATCH(AG$1,'Tax_Share of Price'!$B$1:$AI$1,0)))</f>
        <v>0</v>
      </c>
      <c r="AH8" s="35">
        <f>'Total Fuel Prices'!AH44*(INDEX(Tax_share,MATCH('Total Fuel Prices'!$A$36,tax_fuel_labels,0),MATCH(AH$1,'Tax_Share of Price'!$B$1:$AI$1,0)))</f>
        <v>0</v>
      </c>
      <c r="AI8" s="35">
        <f>'Total Fuel Prices'!AI44*(INDEX(Tax_share,MATCH('Total Fuel Prices'!$A$36,tax_fuel_labels,0),MATCH(AI$1,'Tax_Share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Prices'!B45*(INDEX(Tax_share,MATCH('Total Fuel Prices'!$A$36,tax_fuel_labels,0),MATCH(B$1,'Tax_Share of Price'!$B$1:$AI$1,0)))</f>
        <v>0</v>
      </c>
      <c r="C9" s="35">
        <f>'Total Fuel Prices'!C45*(INDEX(Tax_share,MATCH('Total Fuel Prices'!$A$36,tax_fuel_labels,0),MATCH(C$1,'Tax_Share of Price'!$B$1:$AI$1,0)))</f>
        <v>0</v>
      </c>
      <c r="D9" s="35">
        <f>'Total Fuel Prices'!D45*(INDEX(Tax_share,MATCH('Total Fuel Prices'!$A$36,tax_fuel_labels,0),MATCH(D$1,'Tax_Share of Price'!$B$1:$AI$1,0)))</f>
        <v>0</v>
      </c>
      <c r="E9" s="35">
        <f>'Total Fuel Prices'!E45*(INDEX(Tax_share,MATCH('Total Fuel Prices'!$A$36,tax_fuel_labels,0),MATCH(E$1,'Tax_Share of Price'!$B$1:$AI$1,0)))</f>
        <v>0</v>
      </c>
      <c r="F9" s="35">
        <f>'Total Fuel Prices'!F45*(INDEX(Tax_share,MATCH('Total Fuel Prices'!$A$36,tax_fuel_labels,0),MATCH(F$1,'Tax_Share of Price'!$B$1:$AI$1,0)))</f>
        <v>0</v>
      </c>
      <c r="G9" s="35">
        <f>'Total Fuel Prices'!G45*(INDEX(Tax_share,MATCH('Total Fuel Prices'!$A$36,tax_fuel_labels,0),MATCH(G$1,'Tax_Share of Price'!$B$1:$AI$1,0)))</f>
        <v>0</v>
      </c>
      <c r="H9" s="35">
        <f>'Total Fuel Prices'!H45*(INDEX(Tax_share,MATCH('Total Fuel Prices'!$A$36,tax_fuel_labels,0),MATCH(H$1,'Tax_Share of Price'!$B$1:$AI$1,0)))</f>
        <v>0</v>
      </c>
      <c r="I9" s="35">
        <f>'Total Fuel Prices'!I45*(INDEX(Tax_share,MATCH('Total Fuel Prices'!$A$36,tax_fuel_labels,0),MATCH(I$1,'Tax_Share of Price'!$B$1:$AI$1,0)))</f>
        <v>0</v>
      </c>
      <c r="J9" s="35">
        <f>'Total Fuel Prices'!J45*(INDEX(Tax_share,MATCH('Total Fuel Prices'!$A$36,tax_fuel_labels,0),MATCH(J$1,'Tax_Share of Price'!$B$1:$AI$1,0)))</f>
        <v>0</v>
      </c>
      <c r="K9" s="35">
        <f>'Total Fuel Prices'!K45*(INDEX(Tax_share,MATCH('Total Fuel Prices'!$A$36,tax_fuel_labels,0),MATCH(K$1,'Tax_Share of Price'!$B$1:$AI$1,0)))</f>
        <v>0</v>
      </c>
      <c r="L9" s="35">
        <f>'Total Fuel Prices'!L45*(INDEX(Tax_share,MATCH('Total Fuel Prices'!$A$36,tax_fuel_labels,0),MATCH(L$1,'Tax_Share of Price'!$B$1:$AI$1,0)))</f>
        <v>0</v>
      </c>
      <c r="M9" s="35">
        <f>'Total Fuel Prices'!M45*(INDEX(Tax_share,MATCH('Total Fuel Prices'!$A$36,tax_fuel_labels,0),MATCH(M$1,'Tax_Share of Price'!$B$1:$AI$1,0)))</f>
        <v>0</v>
      </c>
      <c r="N9" s="35">
        <f>'Total Fuel Prices'!N45*(INDEX(Tax_share,MATCH('Total Fuel Prices'!$A$36,tax_fuel_labels,0),MATCH(N$1,'Tax_Share of Price'!$B$1:$AI$1,0)))</f>
        <v>0</v>
      </c>
      <c r="O9" s="35">
        <f>'Total Fuel Prices'!O45*(INDEX(Tax_share,MATCH('Total Fuel Prices'!$A$36,tax_fuel_labels,0),MATCH(O$1,'Tax_Share of Price'!$B$1:$AI$1,0)))</f>
        <v>0</v>
      </c>
      <c r="P9" s="35">
        <f>'Total Fuel Prices'!P45*(INDEX(Tax_share,MATCH('Total Fuel Prices'!$A$36,tax_fuel_labels,0),MATCH(P$1,'Tax_Share of Price'!$B$1:$AI$1,0)))</f>
        <v>0</v>
      </c>
      <c r="Q9" s="35">
        <f>'Total Fuel Prices'!Q45*(INDEX(Tax_share,MATCH('Total Fuel Prices'!$A$36,tax_fuel_labels,0),MATCH(Q$1,'Tax_Share of Price'!$B$1:$AI$1,0)))</f>
        <v>0</v>
      </c>
      <c r="R9" s="35">
        <f>'Total Fuel Prices'!R45*(INDEX(Tax_share,MATCH('Total Fuel Prices'!$A$36,tax_fuel_labels,0),MATCH(R$1,'Tax_Share of Price'!$B$1:$AI$1,0)))</f>
        <v>0</v>
      </c>
      <c r="S9" s="35">
        <f>'Total Fuel Prices'!S45*(INDEX(Tax_share,MATCH('Total Fuel Prices'!$A$36,tax_fuel_labels,0),MATCH(S$1,'Tax_Share of Price'!$B$1:$AI$1,0)))</f>
        <v>0</v>
      </c>
      <c r="T9" s="35">
        <f>'Total Fuel Prices'!T45*(INDEX(Tax_share,MATCH('Total Fuel Prices'!$A$36,tax_fuel_labels,0),MATCH(T$1,'Tax_Share of Price'!$B$1:$AI$1,0)))</f>
        <v>0</v>
      </c>
      <c r="U9" s="35">
        <f>'Total Fuel Prices'!U45*(INDEX(Tax_share,MATCH('Total Fuel Prices'!$A$36,tax_fuel_labels,0),MATCH(U$1,'Tax_Share of Price'!$B$1:$AI$1,0)))</f>
        <v>0</v>
      </c>
      <c r="V9" s="35">
        <f>'Total Fuel Prices'!V45*(INDEX(Tax_share,MATCH('Total Fuel Prices'!$A$36,tax_fuel_labels,0),MATCH(V$1,'Tax_Share of Price'!$B$1:$AI$1,0)))</f>
        <v>0</v>
      </c>
      <c r="W9" s="35">
        <f>'Total Fuel Prices'!W45*(INDEX(Tax_share,MATCH('Total Fuel Prices'!$A$36,tax_fuel_labels,0),MATCH(W$1,'Tax_Share of Price'!$B$1:$AI$1,0)))</f>
        <v>0</v>
      </c>
      <c r="X9" s="35">
        <f>'Total Fuel Prices'!X45*(INDEX(Tax_share,MATCH('Total Fuel Prices'!$A$36,tax_fuel_labels,0),MATCH(X$1,'Tax_Share of Price'!$B$1:$AI$1,0)))</f>
        <v>0</v>
      </c>
      <c r="Y9" s="35">
        <f>'Total Fuel Prices'!Y45*(INDEX(Tax_share,MATCH('Total Fuel Prices'!$A$36,tax_fuel_labels,0),MATCH(Y$1,'Tax_Share of Price'!$B$1:$AI$1,0)))</f>
        <v>0</v>
      </c>
      <c r="Z9" s="35">
        <f>'Total Fuel Prices'!Z45*(INDEX(Tax_share,MATCH('Total Fuel Prices'!$A$36,tax_fuel_labels,0),MATCH(Z$1,'Tax_Share of Price'!$B$1:$AI$1,0)))</f>
        <v>0</v>
      </c>
      <c r="AA9" s="35">
        <f>'Total Fuel Prices'!AA45*(INDEX(Tax_share,MATCH('Total Fuel Prices'!$A$36,tax_fuel_labels,0),MATCH(AA$1,'Tax_Share of Price'!$B$1:$AI$1,0)))</f>
        <v>0</v>
      </c>
      <c r="AB9" s="35">
        <f>'Total Fuel Prices'!AB45*(INDEX(Tax_share,MATCH('Total Fuel Prices'!$A$36,tax_fuel_labels,0),MATCH(AB$1,'Tax_Share of Price'!$B$1:$AI$1,0)))</f>
        <v>0</v>
      </c>
      <c r="AC9" s="35">
        <f>'Total Fuel Prices'!AC45*(INDEX(Tax_share,MATCH('Total Fuel Prices'!$A$36,tax_fuel_labels,0),MATCH(AC$1,'Tax_Share of Price'!$B$1:$AI$1,0)))</f>
        <v>0</v>
      </c>
      <c r="AD9" s="35">
        <f>'Total Fuel Prices'!AD45*(INDEX(Tax_share,MATCH('Total Fuel Prices'!$A$36,tax_fuel_labels,0),MATCH(AD$1,'Tax_Share of Price'!$B$1:$AI$1,0)))</f>
        <v>0</v>
      </c>
      <c r="AE9" s="35">
        <f>'Total Fuel Prices'!AE45*(INDEX(Tax_share,MATCH('Total Fuel Prices'!$A$36,tax_fuel_labels,0),MATCH(AE$1,'Tax_Share of Price'!$B$1:$AI$1,0)))</f>
        <v>0</v>
      </c>
      <c r="AF9" s="35">
        <f>'Total Fuel Prices'!AF45*(INDEX(Tax_share,MATCH('Total Fuel Prices'!$A$36,tax_fuel_labels,0),MATCH(AF$1,'Tax_Share of Price'!$B$1:$AI$1,0)))</f>
        <v>0</v>
      </c>
      <c r="AG9" s="35">
        <f>'Total Fuel Prices'!AG45*(INDEX(Tax_share,MATCH('Total Fuel Prices'!$A$36,tax_fuel_labels,0),MATCH(AG$1,'Tax_Share of Price'!$B$1:$AI$1,0)))</f>
        <v>0</v>
      </c>
      <c r="AH9" s="35">
        <f>'Total Fuel Prices'!AH45*(INDEX(Tax_share,MATCH('Total Fuel Prices'!$A$36,tax_fuel_labels,0),MATCH(AH$1,'Tax_Share of Price'!$B$1:$AI$1,0)))</f>
        <v>0</v>
      </c>
      <c r="AI9" s="35">
        <f>'Total Fuel Prices'!AI45*(INDEX(Tax_share,MATCH('Total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6" sqref="B6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3.398437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Prices'!B49*(INDEX(Tax_share,MATCH('Total Fuel Prices'!$A$47,tax_fuel_labels,0),MATCH(B$1,'Tax_Share of Price'!$B$1:$AI$1,0)))</f>
        <v>0</v>
      </c>
      <c r="C2" s="35">
        <f>'Total Fuel Prices'!C49*(INDEX(Tax_share,MATCH('Total Fuel Prices'!$A$47,tax_fuel_labels,0),MATCH(C$1,'Tax_Share of Price'!$B$1:$AI$1,0)))</f>
        <v>0</v>
      </c>
      <c r="D2" s="35">
        <f>'Total Fuel Prices'!D49*(INDEX(Tax_share,MATCH('Total Fuel Prices'!$A$47,tax_fuel_labels,0),MATCH(D$1,'Tax_Share of Price'!$B$1:$AI$1,0)))</f>
        <v>0</v>
      </c>
      <c r="E2" s="35">
        <f>'Total Fuel Prices'!E49*(INDEX(Tax_share,MATCH('Total Fuel Prices'!$A$47,tax_fuel_labels,0),MATCH(E$1,'Tax_Share of Price'!$B$1:$AI$1,0)))</f>
        <v>0</v>
      </c>
      <c r="F2" s="35">
        <f>'Total Fuel Prices'!F49*(INDEX(Tax_share,MATCH('Total Fuel Prices'!$A$47,tax_fuel_labels,0),MATCH(F$1,'Tax_Share of Price'!$B$1:$AI$1,0)))</f>
        <v>0</v>
      </c>
      <c r="G2" s="35">
        <f>'Total Fuel Prices'!G49*(INDEX(Tax_share,MATCH('Total Fuel Prices'!$A$47,tax_fuel_labels,0),MATCH(G$1,'Tax_Share of Price'!$B$1:$AI$1,0)))</f>
        <v>0</v>
      </c>
      <c r="H2" s="35">
        <f>'Total Fuel Prices'!H49*(INDEX(Tax_share,MATCH('Total Fuel Prices'!$A$47,tax_fuel_labels,0),MATCH(H$1,'Tax_Share of Price'!$B$1:$AI$1,0)))</f>
        <v>0</v>
      </c>
      <c r="I2" s="35">
        <f>'Total Fuel Prices'!I49*(INDEX(Tax_share,MATCH('Total Fuel Prices'!$A$47,tax_fuel_labels,0),MATCH(I$1,'Tax_Share of Price'!$B$1:$AI$1,0)))</f>
        <v>0</v>
      </c>
      <c r="J2" s="35">
        <f>'Total Fuel Prices'!J49*(INDEX(Tax_share,MATCH('Total Fuel Prices'!$A$47,tax_fuel_labels,0),MATCH(J$1,'Tax_Share of Price'!$B$1:$AI$1,0)))</f>
        <v>0</v>
      </c>
      <c r="K2" s="35">
        <f>'Total Fuel Prices'!K49*(INDEX(Tax_share,MATCH('Total Fuel Prices'!$A$47,tax_fuel_labels,0),MATCH(K$1,'Tax_Share of Price'!$B$1:$AI$1,0)))</f>
        <v>0</v>
      </c>
      <c r="L2" s="35">
        <f>'Total Fuel Prices'!L49*(INDEX(Tax_share,MATCH('Total Fuel Prices'!$A$47,tax_fuel_labels,0),MATCH(L$1,'Tax_Share of Price'!$B$1:$AI$1,0)))</f>
        <v>0</v>
      </c>
      <c r="M2" s="35">
        <f>'Total Fuel Prices'!M49*(INDEX(Tax_share,MATCH('Total Fuel Prices'!$A$47,tax_fuel_labels,0),MATCH(M$1,'Tax_Share of Price'!$B$1:$AI$1,0)))</f>
        <v>0</v>
      </c>
      <c r="N2" s="35">
        <f>'Total Fuel Prices'!N49*(INDEX(Tax_share,MATCH('Total Fuel Prices'!$A$47,tax_fuel_labels,0),MATCH(N$1,'Tax_Share of Price'!$B$1:$AI$1,0)))</f>
        <v>0</v>
      </c>
      <c r="O2" s="35">
        <f>'Total Fuel Prices'!O49*(INDEX(Tax_share,MATCH('Total Fuel Prices'!$A$47,tax_fuel_labels,0),MATCH(O$1,'Tax_Share of Price'!$B$1:$AI$1,0)))</f>
        <v>0</v>
      </c>
      <c r="P2" s="35">
        <f>'Total Fuel Prices'!P49*(INDEX(Tax_share,MATCH('Total Fuel Prices'!$A$47,tax_fuel_labels,0),MATCH(P$1,'Tax_Share of Price'!$B$1:$AI$1,0)))</f>
        <v>0</v>
      </c>
      <c r="Q2" s="35">
        <f>'Total Fuel Prices'!Q49*(INDEX(Tax_share,MATCH('Total Fuel Prices'!$A$47,tax_fuel_labels,0),MATCH(Q$1,'Tax_Share of Price'!$B$1:$AI$1,0)))</f>
        <v>0</v>
      </c>
      <c r="R2" s="35">
        <f>'Total Fuel Prices'!R49*(INDEX(Tax_share,MATCH('Total Fuel Prices'!$A$47,tax_fuel_labels,0),MATCH(R$1,'Tax_Share of Price'!$B$1:$AI$1,0)))</f>
        <v>0</v>
      </c>
      <c r="S2" s="35">
        <f>'Total Fuel Prices'!S49*(INDEX(Tax_share,MATCH('Total Fuel Prices'!$A$47,tax_fuel_labels,0),MATCH(S$1,'Tax_Share of Price'!$B$1:$AI$1,0)))</f>
        <v>0</v>
      </c>
      <c r="T2" s="35">
        <f>'Total Fuel Prices'!T49*(INDEX(Tax_share,MATCH('Total Fuel Prices'!$A$47,tax_fuel_labels,0),MATCH(T$1,'Tax_Share of Price'!$B$1:$AI$1,0)))</f>
        <v>0</v>
      </c>
      <c r="U2" s="35">
        <f>'Total Fuel Prices'!U49*(INDEX(Tax_share,MATCH('Total Fuel Prices'!$A$47,tax_fuel_labels,0),MATCH(U$1,'Tax_Share of Price'!$B$1:$AI$1,0)))</f>
        <v>0</v>
      </c>
      <c r="V2" s="35">
        <f>'Total Fuel Prices'!V49*(INDEX(Tax_share,MATCH('Total Fuel Prices'!$A$47,tax_fuel_labels,0),MATCH(V$1,'Tax_Share of Price'!$B$1:$AI$1,0)))</f>
        <v>0</v>
      </c>
      <c r="W2" s="35">
        <f>'Total Fuel Prices'!W49*(INDEX(Tax_share,MATCH('Total Fuel Prices'!$A$47,tax_fuel_labels,0),MATCH(W$1,'Tax_Share of Price'!$B$1:$AI$1,0)))</f>
        <v>0</v>
      </c>
      <c r="X2" s="35">
        <f>'Total Fuel Prices'!X49*(INDEX(Tax_share,MATCH('Total Fuel Prices'!$A$47,tax_fuel_labels,0),MATCH(X$1,'Tax_Share of Price'!$B$1:$AI$1,0)))</f>
        <v>0</v>
      </c>
      <c r="Y2" s="35">
        <f>'Total Fuel Prices'!Y49*(INDEX(Tax_share,MATCH('Total Fuel Prices'!$A$47,tax_fuel_labels,0),MATCH(Y$1,'Tax_Share of Price'!$B$1:$AI$1,0)))</f>
        <v>0</v>
      </c>
      <c r="Z2" s="35">
        <f>'Total Fuel Prices'!Z49*(INDEX(Tax_share,MATCH('Total Fuel Prices'!$A$47,tax_fuel_labels,0),MATCH(Z$1,'Tax_Share of Price'!$B$1:$AI$1,0)))</f>
        <v>0</v>
      </c>
      <c r="AA2" s="35">
        <f>'Total Fuel Prices'!AA49*(INDEX(Tax_share,MATCH('Total Fuel Prices'!$A$47,tax_fuel_labels,0),MATCH(AA$1,'Tax_Share of Price'!$B$1:$AI$1,0)))</f>
        <v>0</v>
      </c>
      <c r="AB2" s="35">
        <f>'Total Fuel Prices'!AB49*(INDEX(Tax_share,MATCH('Total Fuel Prices'!$A$47,tax_fuel_labels,0),MATCH(AB$1,'Tax_Share of Price'!$B$1:$AI$1,0)))</f>
        <v>0</v>
      </c>
      <c r="AC2" s="35">
        <f>'Total Fuel Prices'!AC49*(INDEX(Tax_share,MATCH('Total Fuel Prices'!$A$47,tax_fuel_labels,0),MATCH(AC$1,'Tax_Share of Price'!$B$1:$AI$1,0)))</f>
        <v>0</v>
      </c>
      <c r="AD2" s="35">
        <f>'Total Fuel Prices'!AD49*(INDEX(Tax_share,MATCH('Total Fuel Prices'!$A$47,tax_fuel_labels,0),MATCH(AD$1,'Tax_Share of Price'!$B$1:$AI$1,0)))</f>
        <v>0</v>
      </c>
      <c r="AE2" s="35">
        <f>'Total Fuel Prices'!AE49*(INDEX(Tax_share,MATCH('Total Fuel Prices'!$A$47,tax_fuel_labels,0),MATCH(AE$1,'Tax_Share of Price'!$B$1:$AI$1,0)))</f>
        <v>0</v>
      </c>
      <c r="AF2" s="35">
        <f>'Total Fuel Prices'!AF49*(INDEX(Tax_share,MATCH('Total Fuel Prices'!$A$47,tax_fuel_labels,0),MATCH(AF$1,'Tax_Share of Price'!$B$1:$AI$1,0)))</f>
        <v>0</v>
      </c>
      <c r="AG2" s="35">
        <f>'Total Fuel Prices'!AG49*(INDEX(Tax_share,MATCH('Total Fuel Prices'!$A$47,tax_fuel_labels,0),MATCH(AG$1,'Tax_Share of Price'!$B$1:$AI$1,0)))</f>
        <v>0</v>
      </c>
      <c r="AH2" s="35">
        <f>'Total Fuel Prices'!AH49*(INDEX(Tax_share,MATCH('Total Fuel Prices'!$A$47,tax_fuel_labels,0),MATCH(AH$1,'Tax_Share of Price'!$B$1:$AI$1,0)))</f>
        <v>0</v>
      </c>
      <c r="AI2" s="35">
        <f>'Total Fuel Prices'!AI49*(INDEX(Tax_share,MATCH('Total Fuel Prices'!$A$47,tax_fuel_labels,0),MATCH(AI$1,'Tax_Share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Prices'!B50*(INDEX(Tax_share,MATCH('Total Fuel Prices'!$A$47,tax_fuel_labels,0),MATCH(B$1,'Tax_Share of Price'!$B$1:$AI$1,0)))</f>
        <v>0</v>
      </c>
      <c r="C3" s="35">
        <f>'Total Fuel Prices'!C50*(INDEX(Tax_share,MATCH('Total Fuel Prices'!$A$47,tax_fuel_labels,0),MATCH(C$1,'Tax_Share of Price'!$B$1:$AI$1,0)))</f>
        <v>0</v>
      </c>
      <c r="D3" s="35">
        <f>'Total Fuel Prices'!D50*(INDEX(Tax_share,MATCH('Total Fuel Prices'!$A$47,tax_fuel_labels,0),MATCH(D$1,'Tax_Share of Price'!$B$1:$AI$1,0)))</f>
        <v>0</v>
      </c>
      <c r="E3" s="35">
        <f>'Total Fuel Prices'!E50*(INDEX(Tax_share,MATCH('Total Fuel Prices'!$A$47,tax_fuel_labels,0),MATCH(E$1,'Tax_Share of Price'!$B$1:$AI$1,0)))</f>
        <v>0</v>
      </c>
      <c r="F3" s="35">
        <f>'Total Fuel Prices'!F50*(INDEX(Tax_share,MATCH('Total Fuel Prices'!$A$47,tax_fuel_labels,0),MATCH(F$1,'Tax_Share of Price'!$B$1:$AI$1,0)))</f>
        <v>0</v>
      </c>
      <c r="G3" s="35">
        <f>'Total Fuel Prices'!G50*(INDEX(Tax_share,MATCH('Total Fuel Prices'!$A$47,tax_fuel_labels,0),MATCH(G$1,'Tax_Share of Price'!$B$1:$AI$1,0)))</f>
        <v>0</v>
      </c>
      <c r="H3" s="35">
        <f>'Total Fuel Prices'!H50*(INDEX(Tax_share,MATCH('Total Fuel Prices'!$A$47,tax_fuel_labels,0),MATCH(H$1,'Tax_Share of Price'!$B$1:$AI$1,0)))</f>
        <v>0</v>
      </c>
      <c r="I3" s="35">
        <f>'Total Fuel Prices'!I50*(INDEX(Tax_share,MATCH('Total Fuel Prices'!$A$47,tax_fuel_labels,0),MATCH(I$1,'Tax_Share of Price'!$B$1:$AI$1,0)))</f>
        <v>0</v>
      </c>
      <c r="J3" s="35">
        <f>'Total Fuel Prices'!J50*(INDEX(Tax_share,MATCH('Total Fuel Prices'!$A$47,tax_fuel_labels,0),MATCH(J$1,'Tax_Share of Price'!$B$1:$AI$1,0)))</f>
        <v>0</v>
      </c>
      <c r="K3" s="35">
        <f>'Total Fuel Prices'!K50*(INDEX(Tax_share,MATCH('Total Fuel Prices'!$A$47,tax_fuel_labels,0),MATCH(K$1,'Tax_Share of Price'!$B$1:$AI$1,0)))</f>
        <v>0</v>
      </c>
      <c r="L3" s="35">
        <f>'Total Fuel Prices'!L50*(INDEX(Tax_share,MATCH('Total Fuel Prices'!$A$47,tax_fuel_labels,0),MATCH(L$1,'Tax_Share of Price'!$B$1:$AI$1,0)))</f>
        <v>0</v>
      </c>
      <c r="M3" s="35">
        <f>'Total Fuel Prices'!M50*(INDEX(Tax_share,MATCH('Total Fuel Prices'!$A$47,tax_fuel_labels,0),MATCH(M$1,'Tax_Share of Price'!$B$1:$AI$1,0)))</f>
        <v>0</v>
      </c>
      <c r="N3" s="35">
        <f>'Total Fuel Prices'!N50*(INDEX(Tax_share,MATCH('Total Fuel Prices'!$A$47,tax_fuel_labels,0),MATCH(N$1,'Tax_Share of Price'!$B$1:$AI$1,0)))</f>
        <v>0</v>
      </c>
      <c r="O3" s="35">
        <f>'Total Fuel Prices'!O50*(INDEX(Tax_share,MATCH('Total Fuel Prices'!$A$47,tax_fuel_labels,0),MATCH(O$1,'Tax_Share of Price'!$B$1:$AI$1,0)))</f>
        <v>0</v>
      </c>
      <c r="P3" s="35">
        <f>'Total Fuel Prices'!P50*(INDEX(Tax_share,MATCH('Total Fuel Prices'!$A$47,tax_fuel_labels,0),MATCH(P$1,'Tax_Share of Price'!$B$1:$AI$1,0)))</f>
        <v>0</v>
      </c>
      <c r="Q3" s="35">
        <f>'Total Fuel Prices'!Q50*(INDEX(Tax_share,MATCH('Total Fuel Prices'!$A$47,tax_fuel_labels,0),MATCH(Q$1,'Tax_Share of Price'!$B$1:$AI$1,0)))</f>
        <v>0</v>
      </c>
      <c r="R3" s="35">
        <f>'Total Fuel Prices'!R50*(INDEX(Tax_share,MATCH('Total Fuel Prices'!$A$47,tax_fuel_labels,0),MATCH(R$1,'Tax_Share of Price'!$B$1:$AI$1,0)))</f>
        <v>0</v>
      </c>
      <c r="S3" s="35">
        <f>'Total Fuel Prices'!S50*(INDEX(Tax_share,MATCH('Total Fuel Prices'!$A$47,tax_fuel_labels,0),MATCH(S$1,'Tax_Share of Price'!$B$1:$AI$1,0)))</f>
        <v>0</v>
      </c>
      <c r="T3" s="35">
        <f>'Total Fuel Prices'!T50*(INDEX(Tax_share,MATCH('Total Fuel Prices'!$A$47,tax_fuel_labels,0),MATCH(T$1,'Tax_Share of Price'!$B$1:$AI$1,0)))</f>
        <v>0</v>
      </c>
      <c r="U3" s="35">
        <f>'Total Fuel Prices'!U50*(INDEX(Tax_share,MATCH('Total Fuel Prices'!$A$47,tax_fuel_labels,0),MATCH(U$1,'Tax_Share of Price'!$B$1:$AI$1,0)))</f>
        <v>0</v>
      </c>
      <c r="V3" s="35">
        <f>'Total Fuel Prices'!V50*(INDEX(Tax_share,MATCH('Total Fuel Prices'!$A$47,tax_fuel_labels,0),MATCH(V$1,'Tax_Share of Price'!$B$1:$AI$1,0)))</f>
        <v>0</v>
      </c>
      <c r="W3" s="35">
        <f>'Total Fuel Prices'!W50*(INDEX(Tax_share,MATCH('Total Fuel Prices'!$A$47,tax_fuel_labels,0),MATCH(W$1,'Tax_Share of Price'!$B$1:$AI$1,0)))</f>
        <v>0</v>
      </c>
      <c r="X3" s="35">
        <f>'Total Fuel Prices'!X50*(INDEX(Tax_share,MATCH('Total Fuel Prices'!$A$47,tax_fuel_labels,0),MATCH(X$1,'Tax_Share of Price'!$B$1:$AI$1,0)))</f>
        <v>0</v>
      </c>
      <c r="Y3" s="35">
        <f>'Total Fuel Prices'!Y50*(INDEX(Tax_share,MATCH('Total Fuel Prices'!$A$47,tax_fuel_labels,0),MATCH(Y$1,'Tax_Share of Price'!$B$1:$AI$1,0)))</f>
        <v>0</v>
      </c>
      <c r="Z3" s="35">
        <f>'Total Fuel Prices'!Z50*(INDEX(Tax_share,MATCH('Total Fuel Prices'!$A$47,tax_fuel_labels,0),MATCH(Z$1,'Tax_Share of Price'!$B$1:$AI$1,0)))</f>
        <v>0</v>
      </c>
      <c r="AA3" s="35">
        <f>'Total Fuel Prices'!AA50*(INDEX(Tax_share,MATCH('Total Fuel Prices'!$A$47,tax_fuel_labels,0),MATCH(AA$1,'Tax_Share of Price'!$B$1:$AI$1,0)))</f>
        <v>0</v>
      </c>
      <c r="AB3" s="35">
        <f>'Total Fuel Prices'!AB50*(INDEX(Tax_share,MATCH('Total Fuel Prices'!$A$47,tax_fuel_labels,0),MATCH(AB$1,'Tax_Share of Price'!$B$1:$AI$1,0)))</f>
        <v>0</v>
      </c>
      <c r="AC3" s="35">
        <f>'Total Fuel Prices'!AC50*(INDEX(Tax_share,MATCH('Total Fuel Prices'!$A$47,tax_fuel_labels,0),MATCH(AC$1,'Tax_Share of Price'!$B$1:$AI$1,0)))</f>
        <v>0</v>
      </c>
      <c r="AD3" s="35">
        <f>'Total Fuel Prices'!AD50*(INDEX(Tax_share,MATCH('Total Fuel Prices'!$A$47,tax_fuel_labels,0),MATCH(AD$1,'Tax_Share of Price'!$B$1:$AI$1,0)))</f>
        <v>0</v>
      </c>
      <c r="AE3" s="35">
        <f>'Total Fuel Prices'!AE50*(INDEX(Tax_share,MATCH('Total Fuel Prices'!$A$47,tax_fuel_labels,0),MATCH(AE$1,'Tax_Share of Price'!$B$1:$AI$1,0)))</f>
        <v>0</v>
      </c>
      <c r="AF3" s="35">
        <f>'Total Fuel Prices'!AF50*(INDEX(Tax_share,MATCH('Total Fuel Prices'!$A$47,tax_fuel_labels,0),MATCH(AF$1,'Tax_Share of Price'!$B$1:$AI$1,0)))</f>
        <v>0</v>
      </c>
      <c r="AG3" s="35">
        <f>'Total Fuel Prices'!AG50*(INDEX(Tax_share,MATCH('Total Fuel Prices'!$A$47,tax_fuel_labels,0),MATCH(AG$1,'Tax_Share of Price'!$B$1:$AI$1,0)))</f>
        <v>0</v>
      </c>
      <c r="AH3" s="35">
        <f>'Total Fuel Prices'!AH50*(INDEX(Tax_share,MATCH('Total Fuel Prices'!$A$47,tax_fuel_labels,0),MATCH(AH$1,'Tax_Share of Price'!$B$1:$AI$1,0)))</f>
        <v>0</v>
      </c>
      <c r="AI3" s="35">
        <f>'Total Fuel Prices'!AI50*(INDEX(Tax_share,MATCH('Total Fuel Prices'!$A$47,tax_fuel_labels,0),MATCH(AI$1,'Tax_Share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Prices'!B51*(INDEX(Tax_share,MATCH('Total Fuel Prices'!$A$47,tax_fuel_labels,0),MATCH(B$1,'Tax_Share of Price'!$B$1:$AI$1,0)))</f>
        <v>0</v>
      </c>
      <c r="C4" s="35">
        <f>'Total Fuel Prices'!C51*(INDEX(Tax_share,MATCH('Total Fuel Prices'!$A$47,tax_fuel_labels,0),MATCH(C$1,'Tax_Share of Price'!$B$1:$AI$1,0)))</f>
        <v>0</v>
      </c>
      <c r="D4" s="35">
        <f>'Total Fuel Prices'!D51*(INDEX(Tax_share,MATCH('Total Fuel Prices'!$A$47,tax_fuel_labels,0),MATCH(D$1,'Tax_Share of Price'!$B$1:$AI$1,0)))</f>
        <v>0</v>
      </c>
      <c r="E4" s="35">
        <f>'Total Fuel Prices'!E51*(INDEX(Tax_share,MATCH('Total Fuel Prices'!$A$47,tax_fuel_labels,0),MATCH(E$1,'Tax_Share of Price'!$B$1:$AI$1,0)))</f>
        <v>0</v>
      </c>
      <c r="F4" s="35">
        <f>'Total Fuel Prices'!F51*(INDEX(Tax_share,MATCH('Total Fuel Prices'!$A$47,tax_fuel_labels,0),MATCH(F$1,'Tax_Share of Price'!$B$1:$AI$1,0)))</f>
        <v>0</v>
      </c>
      <c r="G4" s="35">
        <f>'Total Fuel Prices'!G51*(INDEX(Tax_share,MATCH('Total Fuel Prices'!$A$47,tax_fuel_labels,0),MATCH(G$1,'Tax_Share of Price'!$B$1:$AI$1,0)))</f>
        <v>0</v>
      </c>
      <c r="H4" s="35">
        <f>'Total Fuel Prices'!H51*(INDEX(Tax_share,MATCH('Total Fuel Prices'!$A$47,tax_fuel_labels,0),MATCH(H$1,'Tax_Share of Price'!$B$1:$AI$1,0)))</f>
        <v>0</v>
      </c>
      <c r="I4" s="35">
        <f>'Total Fuel Prices'!I51*(INDEX(Tax_share,MATCH('Total Fuel Prices'!$A$47,tax_fuel_labels,0),MATCH(I$1,'Tax_Share of Price'!$B$1:$AI$1,0)))</f>
        <v>0</v>
      </c>
      <c r="J4" s="35">
        <f>'Total Fuel Prices'!J51*(INDEX(Tax_share,MATCH('Total Fuel Prices'!$A$47,tax_fuel_labels,0),MATCH(J$1,'Tax_Share of Price'!$B$1:$AI$1,0)))</f>
        <v>0</v>
      </c>
      <c r="K4" s="35">
        <f>'Total Fuel Prices'!K51*(INDEX(Tax_share,MATCH('Total Fuel Prices'!$A$47,tax_fuel_labels,0),MATCH(K$1,'Tax_Share of Price'!$B$1:$AI$1,0)))</f>
        <v>0</v>
      </c>
      <c r="L4" s="35">
        <f>'Total Fuel Prices'!L51*(INDEX(Tax_share,MATCH('Total Fuel Prices'!$A$47,tax_fuel_labels,0),MATCH(L$1,'Tax_Share of Price'!$B$1:$AI$1,0)))</f>
        <v>0</v>
      </c>
      <c r="M4" s="35">
        <f>'Total Fuel Prices'!M51*(INDEX(Tax_share,MATCH('Total Fuel Prices'!$A$47,tax_fuel_labels,0),MATCH(M$1,'Tax_Share of Price'!$B$1:$AI$1,0)))</f>
        <v>0</v>
      </c>
      <c r="N4" s="35">
        <f>'Total Fuel Prices'!N51*(INDEX(Tax_share,MATCH('Total Fuel Prices'!$A$47,tax_fuel_labels,0),MATCH(N$1,'Tax_Share of Price'!$B$1:$AI$1,0)))</f>
        <v>0</v>
      </c>
      <c r="O4" s="35">
        <f>'Total Fuel Prices'!O51*(INDEX(Tax_share,MATCH('Total Fuel Prices'!$A$47,tax_fuel_labels,0),MATCH(O$1,'Tax_Share of Price'!$B$1:$AI$1,0)))</f>
        <v>0</v>
      </c>
      <c r="P4" s="35">
        <f>'Total Fuel Prices'!P51*(INDEX(Tax_share,MATCH('Total Fuel Prices'!$A$47,tax_fuel_labels,0),MATCH(P$1,'Tax_Share of Price'!$B$1:$AI$1,0)))</f>
        <v>0</v>
      </c>
      <c r="Q4" s="35">
        <f>'Total Fuel Prices'!Q51*(INDEX(Tax_share,MATCH('Total Fuel Prices'!$A$47,tax_fuel_labels,0),MATCH(Q$1,'Tax_Share of Price'!$B$1:$AI$1,0)))</f>
        <v>0</v>
      </c>
      <c r="R4" s="35">
        <f>'Total Fuel Prices'!R51*(INDEX(Tax_share,MATCH('Total Fuel Prices'!$A$47,tax_fuel_labels,0),MATCH(R$1,'Tax_Share of Price'!$B$1:$AI$1,0)))</f>
        <v>0</v>
      </c>
      <c r="S4" s="35">
        <f>'Total Fuel Prices'!S51*(INDEX(Tax_share,MATCH('Total Fuel Prices'!$A$47,tax_fuel_labels,0),MATCH(S$1,'Tax_Share of Price'!$B$1:$AI$1,0)))</f>
        <v>0</v>
      </c>
      <c r="T4" s="35">
        <f>'Total Fuel Prices'!T51*(INDEX(Tax_share,MATCH('Total Fuel Prices'!$A$47,tax_fuel_labels,0),MATCH(T$1,'Tax_Share of Price'!$B$1:$AI$1,0)))</f>
        <v>0</v>
      </c>
      <c r="U4" s="35">
        <f>'Total Fuel Prices'!U51*(INDEX(Tax_share,MATCH('Total Fuel Prices'!$A$47,tax_fuel_labels,0),MATCH(U$1,'Tax_Share of Price'!$B$1:$AI$1,0)))</f>
        <v>0</v>
      </c>
      <c r="V4" s="35">
        <f>'Total Fuel Prices'!V51*(INDEX(Tax_share,MATCH('Total Fuel Prices'!$A$47,tax_fuel_labels,0),MATCH(V$1,'Tax_Share of Price'!$B$1:$AI$1,0)))</f>
        <v>0</v>
      </c>
      <c r="W4" s="35">
        <f>'Total Fuel Prices'!W51*(INDEX(Tax_share,MATCH('Total Fuel Prices'!$A$47,tax_fuel_labels,0),MATCH(W$1,'Tax_Share of Price'!$B$1:$AI$1,0)))</f>
        <v>0</v>
      </c>
      <c r="X4" s="35">
        <f>'Total Fuel Prices'!X51*(INDEX(Tax_share,MATCH('Total Fuel Prices'!$A$47,tax_fuel_labels,0),MATCH(X$1,'Tax_Share of Price'!$B$1:$AI$1,0)))</f>
        <v>0</v>
      </c>
      <c r="Y4" s="35">
        <f>'Total Fuel Prices'!Y51*(INDEX(Tax_share,MATCH('Total Fuel Prices'!$A$47,tax_fuel_labels,0),MATCH(Y$1,'Tax_Share of Price'!$B$1:$AI$1,0)))</f>
        <v>0</v>
      </c>
      <c r="Z4" s="35">
        <f>'Total Fuel Prices'!Z51*(INDEX(Tax_share,MATCH('Total Fuel Prices'!$A$47,tax_fuel_labels,0),MATCH(Z$1,'Tax_Share of Price'!$B$1:$AI$1,0)))</f>
        <v>0</v>
      </c>
      <c r="AA4" s="35">
        <f>'Total Fuel Prices'!AA51*(INDEX(Tax_share,MATCH('Total Fuel Prices'!$A$47,tax_fuel_labels,0),MATCH(AA$1,'Tax_Share of Price'!$B$1:$AI$1,0)))</f>
        <v>0</v>
      </c>
      <c r="AB4" s="35">
        <f>'Total Fuel Prices'!AB51*(INDEX(Tax_share,MATCH('Total Fuel Prices'!$A$47,tax_fuel_labels,0),MATCH(AB$1,'Tax_Share of Price'!$B$1:$AI$1,0)))</f>
        <v>0</v>
      </c>
      <c r="AC4" s="35">
        <f>'Total Fuel Prices'!AC51*(INDEX(Tax_share,MATCH('Total Fuel Prices'!$A$47,tax_fuel_labels,0),MATCH(AC$1,'Tax_Share of Price'!$B$1:$AI$1,0)))</f>
        <v>0</v>
      </c>
      <c r="AD4" s="35">
        <f>'Total Fuel Prices'!AD51*(INDEX(Tax_share,MATCH('Total Fuel Prices'!$A$47,tax_fuel_labels,0),MATCH(AD$1,'Tax_Share of Price'!$B$1:$AI$1,0)))</f>
        <v>0</v>
      </c>
      <c r="AE4" s="35">
        <f>'Total Fuel Prices'!AE51*(INDEX(Tax_share,MATCH('Total Fuel Prices'!$A$47,tax_fuel_labels,0),MATCH(AE$1,'Tax_Share of Price'!$B$1:$AI$1,0)))</f>
        <v>0</v>
      </c>
      <c r="AF4" s="35">
        <f>'Total Fuel Prices'!AF51*(INDEX(Tax_share,MATCH('Total Fuel Prices'!$A$47,tax_fuel_labels,0),MATCH(AF$1,'Tax_Share of Price'!$B$1:$AI$1,0)))</f>
        <v>0</v>
      </c>
      <c r="AG4" s="35">
        <f>'Total Fuel Prices'!AG51*(INDEX(Tax_share,MATCH('Total Fuel Prices'!$A$47,tax_fuel_labels,0),MATCH(AG$1,'Tax_Share of Price'!$B$1:$AI$1,0)))</f>
        <v>0</v>
      </c>
      <c r="AH4" s="35">
        <f>'Total Fuel Prices'!AH51*(INDEX(Tax_share,MATCH('Total Fuel Prices'!$A$47,tax_fuel_labels,0),MATCH(AH$1,'Tax_Share of Price'!$B$1:$AI$1,0)))</f>
        <v>0</v>
      </c>
      <c r="AI4" s="35">
        <f>'Total Fuel Prices'!AI51*(INDEX(Tax_share,MATCH('Total Fuel Prices'!$A$47,tax_fuel_labels,0),MATCH(AI$1,'Tax_Share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Prices'!B52*(INDEX(Tax_share,MATCH('Total Fuel Prices'!$A$47,tax_fuel_labels,0),MATCH(B$1,'Tax_Share of Price'!$B$1:$AI$1,0)))</f>
        <v>0</v>
      </c>
      <c r="C5" s="35">
        <f>'Total Fuel Prices'!C52*(INDEX(Tax_share,MATCH('Total Fuel Prices'!$A$47,tax_fuel_labels,0),MATCH(C$1,'Tax_Share of Price'!$B$1:$AI$1,0)))</f>
        <v>0</v>
      </c>
      <c r="D5" s="35">
        <f>'Total Fuel Prices'!D52*(INDEX(Tax_share,MATCH('Total Fuel Prices'!$A$47,tax_fuel_labels,0),MATCH(D$1,'Tax_Share of Price'!$B$1:$AI$1,0)))</f>
        <v>0</v>
      </c>
      <c r="E5" s="35">
        <f>'Total Fuel Prices'!E52*(INDEX(Tax_share,MATCH('Total Fuel Prices'!$A$47,tax_fuel_labels,0),MATCH(E$1,'Tax_Share of Price'!$B$1:$AI$1,0)))</f>
        <v>0</v>
      </c>
      <c r="F5" s="35">
        <f>'Total Fuel Prices'!F52*(INDEX(Tax_share,MATCH('Total Fuel Prices'!$A$47,tax_fuel_labels,0),MATCH(F$1,'Tax_Share of Price'!$B$1:$AI$1,0)))</f>
        <v>0</v>
      </c>
      <c r="G5" s="35">
        <f>'Total Fuel Prices'!G52*(INDEX(Tax_share,MATCH('Total Fuel Prices'!$A$47,tax_fuel_labels,0),MATCH(G$1,'Tax_Share of Price'!$B$1:$AI$1,0)))</f>
        <v>0</v>
      </c>
      <c r="H5" s="35">
        <f>'Total Fuel Prices'!H52*(INDEX(Tax_share,MATCH('Total Fuel Prices'!$A$47,tax_fuel_labels,0),MATCH(H$1,'Tax_Share of Price'!$B$1:$AI$1,0)))</f>
        <v>0</v>
      </c>
      <c r="I5" s="35">
        <f>'Total Fuel Prices'!I52*(INDEX(Tax_share,MATCH('Total Fuel Prices'!$A$47,tax_fuel_labels,0),MATCH(I$1,'Tax_Share of Price'!$B$1:$AI$1,0)))</f>
        <v>0</v>
      </c>
      <c r="J5" s="35">
        <f>'Total Fuel Prices'!J52*(INDEX(Tax_share,MATCH('Total Fuel Prices'!$A$47,tax_fuel_labels,0),MATCH(J$1,'Tax_Share of Price'!$B$1:$AI$1,0)))</f>
        <v>0</v>
      </c>
      <c r="K5" s="35">
        <f>'Total Fuel Prices'!K52*(INDEX(Tax_share,MATCH('Total Fuel Prices'!$A$47,tax_fuel_labels,0),MATCH(K$1,'Tax_Share of Price'!$B$1:$AI$1,0)))</f>
        <v>0</v>
      </c>
      <c r="L5" s="35">
        <f>'Total Fuel Prices'!L52*(INDEX(Tax_share,MATCH('Total Fuel Prices'!$A$47,tax_fuel_labels,0),MATCH(L$1,'Tax_Share of Price'!$B$1:$AI$1,0)))</f>
        <v>0</v>
      </c>
      <c r="M5" s="35">
        <f>'Total Fuel Prices'!M52*(INDEX(Tax_share,MATCH('Total Fuel Prices'!$A$47,tax_fuel_labels,0),MATCH(M$1,'Tax_Share of Price'!$B$1:$AI$1,0)))</f>
        <v>0</v>
      </c>
      <c r="N5" s="35">
        <f>'Total Fuel Prices'!N52*(INDEX(Tax_share,MATCH('Total Fuel Prices'!$A$47,tax_fuel_labels,0),MATCH(N$1,'Tax_Share of Price'!$B$1:$AI$1,0)))</f>
        <v>0</v>
      </c>
      <c r="O5" s="35">
        <f>'Total Fuel Prices'!O52*(INDEX(Tax_share,MATCH('Total Fuel Prices'!$A$47,tax_fuel_labels,0),MATCH(O$1,'Tax_Share of Price'!$B$1:$AI$1,0)))</f>
        <v>0</v>
      </c>
      <c r="P5" s="35">
        <f>'Total Fuel Prices'!P52*(INDEX(Tax_share,MATCH('Total Fuel Prices'!$A$47,tax_fuel_labels,0),MATCH(P$1,'Tax_Share of Price'!$B$1:$AI$1,0)))</f>
        <v>0</v>
      </c>
      <c r="Q5" s="35">
        <f>'Total Fuel Prices'!Q52*(INDEX(Tax_share,MATCH('Total Fuel Prices'!$A$47,tax_fuel_labels,0),MATCH(Q$1,'Tax_Share of Price'!$B$1:$AI$1,0)))</f>
        <v>0</v>
      </c>
      <c r="R5" s="35">
        <f>'Total Fuel Prices'!R52*(INDEX(Tax_share,MATCH('Total Fuel Prices'!$A$47,tax_fuel_labels,0),MATCH(R$1,'Tax_Share of Price'!$B$1:$AI$1,0)))</f>
        <v>0</v>
      </c>
      <c r="S5" s="35">
        <f>'Total Fuel Prices'!S52*(INDEX(Tax_share,MATCH('Total Fuel Prices'!$A$47,tax_fuel_labels,0),MATCH(S$1,'Tax_Share of Price'!$B$1:$AI$1,0)))</f>
        <v>0</v>
      </c>
      <c r="T5" s="35">
        <f>'Total Fuel Prices'!T52*(INDEX(Tax_share,MATCH('Total Fuel Prices'!$A$47,tax_fuel_labels,0),MATCH(T$1,'Tax_Share of Price'!$B$1:$AI$1,0)))</f>
        <v>0</v>
      </c>
      <c r="U5" s="35">
        <f>'Total Fuel Prices'!U52*(INDEX(Tax_share,MATCH('Total Fuel Prices'!$A$47,tax_fuel_labels,0),MATCH(U$1,'Tax_Share of Price'!$B$1:$AI$1,0)))</f>
        <v>0</v>
      </c>
      <c r="V5" s="35">
        <f>'Total Fuel Prices'!V52*(INDEX(Tax_share,MATCH('Total Fuel Prices'!$A$47,tax_fuel_labels,0),MATCH(V$1,'Tax_Share of Price'!$B$1:$AI$1,0)))</f>
        <v>0</v>
      </c>
      <c r="W5" s="35">
        <f>'Total Fuel Prices'!W52*(INDEX(Tax_share,MATCH('Total Fuel Prices'!$A$47,tax_fuel_labels,0),MATCH(W$1,'Tax_Share of Price'!$B$1:$AI$1,0)))</f>
        <v>0</v>
      </c>
      <c r="X5" s="35">
        <f>'Total Fuel Prices'!X52*(INDEX(Tax_share,MATCH('Total Fuel Prices'!$A$47,tax_fuel_labels,0),MATCH(X$1,'Tax_Share of Price'!$B$1:$AI$1,0)))</f>
        <v>0</v>
      </c>
      <c r="Y5" s="35">
        <f>'Total Fuel Prices'!Y52*(INDEX(Tax_share,MATCH('Total Fuel Prices'!$A$47,tax_fuel_labels,0),MATCH(Y$1,'Tax_Share of Price'!$B$1:$AI$1,0)))</f>
        <v>0</v>
      </c>
      <c r="Z5" s="35">
        <f>'Total Fuel Prices'!Z52*(INDEX(Tax_share,MATCH('Total Fuel Prices'!$A$47,tax_fuel_labels,0),MATCH(Z$1,'Tax_Share of Price'!$B$1:$AI$1,0)))</f>
        <v>0</v>
      </c>
      <c r="AA5" s="35">
        <f>'Total Fuel Prices'!AA52*(INDEX(Tax_share,MATCH('Total Fuel Prices'!$A$47,tax_fuel_labels,0),MATCH(AA$1,'Tax_Share of Price'!$B$1:$AI$1,0)))</f>
        <v>0</v>
      </c>
      <c r="AB5" s="35">
        <f>'Total Fuel Prices'!AB52*(INDEX(Tax_share,MATCH('Total Fuel Prices'!$A$47,tax_fuel_labels,0),MATCH(AB$1,'Tax_Share of Price'!$B$1:$AI$1,0)))</f>
        <v>0</v>
      </c>
      <c r="AC5" s="35">
        <f>'Total Fuel Prices'!AC52*(INDEX(Tax_share,MATCH('Total Fuel Prices'!$A$47,tax_fuel_labels,0),MATCH(AC$1,'Tax_Share of Price'!$B$1:$AI$1,0)))</f>
        <v>0</v>
      </c>
      <c r="AD5" s="35">
        <f>'Total Fuel Prices'!AD52*(INDEX(Tax_share,MATCH('Total Fuel Prices'!$A$47,tax_fuel_labels,0),MATCH(AD$1,'Tax_Share of Price'!$B$1:$AI$1,0)))</f>
        <v>0</v>
      </c>
      <c r="AE5" s="35">
        <f>'Total Fuel Prices'!AE52*(INDEX(Tax_share,MATCH('Total Fuel Prices'!$A$47,tax_fuel_labels,0),MATCH(AE$1,'Tax_Share of Price'!$B$1:$AI$1,0)))</f>
        <v>0</v>
      </c>
      <c r="AF5" s="35">
        <f>'Total Fuel Prices'!AF52*(INDEX(Tax_share,MATCH('Total Fuel Prices'!$A$47,tax_fuel_labels,0),MATCH(AF$1,'Tax_Share of Price'!$B$1:$AI$1,0)))</f>
        <v>0</v>
      </c>
      <c r="AG5" s="35">
        <f>'Total Fuel Prices'!AG52*(INDEX(Tax_share,MATCH('Total Fuel Prices'!$A$47,tax_fuel_labels,0),MATCH(AG$1,'Tax_Share of Price'!$B$1:$AI$1,0)))</f>
        <v>0</v>
      </c>
      <c r="AH5" s="35">
        <f>'Total Fuel Prices'!AH52*(INDEX(Tax_share,MATCH('Total Fuel Prices'!$A$47,tax_fuel_labels,0),MATCH(AH$1,'Tax_Share of Price'!$B$1:$AI$1,0)))</f>
        <v>0</v>
      </c>
      <c r="AI5" s="35">
        <f>'Total Fuel Prices'!AI52*(INDEX(Tax_share,MATCH('Total Fuel Prices'!$A$47,tax_fuel_labels,0),MATCH(AI$1,'Tax_Share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Prices'!B53*(INDEX(Tax_share,MATCH('Total Fuel Prices'!$A$47,tax_fuel_labels,0),MATCH(B$1,'Tax_Share of Price'!$B$1:$AI$1,0)))</f>
        <v>0</v>
      </c>
      <c r="C6" s="35">
        <f>'Total Fuel Prices'!C53*(INDEX(Tax_share,MATCH('Total Fuel Prices'!$A$47,tax_fuel_labels,0),MATCH(C$1,'Tax_Share of Price'!$B$1:$AI$1,0)))</f>
        <v>0</v>
      </c>
      <c r="D6" s="35">
        <f>'Total Fuel Prices'!D53*(INDEX(Tax_share,MATCH('Total Fuel Prices'!$A$47,tax_fuel_labels,0),MATCH(D$1,'Tax_Share of Price'!$B$1:$AI$1,0)))</f>
        <v>0</v>
      </c>
      <c r="E6" s="35">
        <f>'Total Fuel Prices'!E53*(INDEX(Tax_share,MATCH('Total Fuel Prices'!$A$47,tax_fuel_labels,0),MATCH(E$1,'Tax_Share of Price'!$B$1:$AI$1,0)))</f>
        <v>0</v>
      </c>
      <c r="F6" s="35">
        <f>'Total Fuel Prices'!F53*(INDEX(Tax_share,MATCH('Total Fuel Prices'!$A$47,tax_fuel_labels,0),MATCH(F$1,'Tax_Share of Price'!$B$1:$AI$1,0)))</f>
        <v>0</v>
      </c>
      <c r="G6" s="35">
        <f>'Total Fuel Prices'!G53*(INDEX(Tax_share,MATCH('Total Fuel Prices'!$A$47,tax_fuel_labels,0),MATCH(G$1,'Tax_Share of Price'!$B$1:$AI$1,0)))</f>
        <v>0</v>
      </c>
      <c r="H6" s="35">
        <f>'Total Fuel Prices'!H53*(INDEX(Tax_share,MATCH('Total Fuel Prices'!$A$47,tax_fuel_labels,0),MATCH(H$1,'Tax_Share of Price'!$B$1:$AI$1,0)))</f>
        <v>0</v>
      </c>
      <c r="I6" s="35">
        <f>'Total Fuel Prices'!I53*(INDEX(Tax_share,MATCH('Total Fuel Prices'!$A$47,tax_fuel_labels,0),MATCH(I$1,'Tax_Share of Price'!$B$1:$AI$1,0)))</f>
        <v>0</v>
      </c>
      <c r="J6" s="35">
        <f>'Total Fuel Prices'!J53*(INDEX(Tax_share,MATCH('Total Fuel Prices'!$A$47,tax_fuel_labels,0),MATCH(J$1,'Tax_Share of Price'!$B$1:$AI$1,0)))</f>
        <v>0</v>
      </c>
      <c r="K6" s="35">
        <f>'Total Fuel Prices'!K53*(INDEX(Tax_share,MATCH('Total Fuel Prices'!$A$47,tax_fuel_labels,0),MATCH(K$1,'Tax_Share of Price'!$B$1:$AI$1,0)))</f>
        <v>0</v>
      </c>
      <c r="L6" s="35">
        <f>'Total Fuel Prices'!L53*(INDEX(Tax_share,MATCH('Total Fuel Prices'!$A$47,tax_fuel_labels,0),MATCH(L$1,'Tax_Share of Price'!$B$1:$AI$1,0)))</f>
        <v>0</v>
      </c>
      <c r="M6" s="35">
        <f>'Total Fuel Prices'!M53*(INDEX(Tax_share,MATCH('Total Fuel Prices'!$A$47,tax_fuel_labels,0),MATCH(M$1,'Tax_Share of Price'!$B$1:$AI$1,0)))</f>
        <v>0</v>
      </c>
      <c r="N6" s="35">
        <f>'Total Fuel Prices'!N53*(INDEX(Tax_share,MATCH('Total Fuel Prices'!$A$47,tax_fuel_labels,0),MATCH(N$1,'Tax_Share of Price'!$B$1:$AI$1,0)))</f>
        <v>0</v>
      </c>
      <c r="O6" s="35">
        <f>'Total Fuel Prices'!O53*(INDEX(Tax_share,MATCH('Total Fuel Prices'!$A$47,tax_fuel_labels,0),MATCH(O$1,'Tax_Share of Price'!$B$1:$AI$1,0)))</f>
        <v>0</v>
      </c>
      <c r="P6" s="35">
        <f>'Total Fuel Prices'!P53*(INDEX(Tax_share,MATCH('Total Fuel Prices'!$A$47,tax_fuel_labels,0),MATCH(P$1,'Tax_Share of Price'!$B$1:$AI$1,0)))</f>
        <v>0</v>
      </c>
      <c r="Q6" s="35">
        <f>'Total Fuel Prices'!Q53*(INDEX(Tax_share,MATCH('Total Fuel Prices'!$A$47,tax_fuel_labels,0),MATCH(Q$1,'Tax_Share of Price'!$B$1:$AI$1,0)))</f>
        <v>0</v>
      </c>
      <c r="R6" s="35">
        <f>'Total Fuel Prices'!R53*(INDEX(Tax_share,MATCH('Total Fuel Prices'!$A$47,tax_fuel_labels,0),MATCH(R$1,'Tax_Share of Price'!$B$1:$AI$1,0)))</f>
        <v>0</v>
      </c>
      <c r="S6" s="35">
        <f>'Total Fuel Prices'!S53*(INDEX(Tax_share,MATCH('Total Fuel Prices'!$A$47,tax_fuel_labels,0),MATCH(S$1,'Tax_Share of Price'!$B$1:$AI$1,0)))</f>
        <v>0</v>
      </c>
      <c r="T6" s="35">
        <f>'Total Fuel Prices'!T53*(INDEX(Tax_share,MATCH('Total Fuel Prices'!$A$47,tax_fuel_labels,0),MATCH(T$1,'Tax_Share of Price'!$B$1:$AI$1,0)))</f>
        <v>0</v>
      </c>
      <c r="U6" s="35">
        <f>'Total Fuel Prices'!U53*(INDEX(Tax_share,MATCH('Total Fuel Prices'!$A$47,tax_fuel_labels,0),MATCH(U$1,'Tax_Share of Price'!$B$1:$AI$1,0)))</f>
        <v>0</v>
      </c>
      <c r="V6" s="35">
        <f>'Total Fuel Prices'!V53*(INDEX(Tax_share,MATCH('Total Fuel Prices'!$A$47,tax_fuel_labels,0),MATCH(V$1,'Tax_Share of Price'!$B$1:$AI$1,0)))</f>
        <v>0</v>
      </c>
      <c r="W6" s="35">
        <f>'Total Fuel Prices'!W53*(INDEX(Tax_share,MATCH('Total Fuel Prices'!$A$47,tax_fuel_labels,0),MATCH(W$1,'Tax_Share of Price'!$B$1:$AI$1,0)))</f>
        <v>0</v>
      </c>
      <c r="X6" s="35">
        <f>'Total Fuel Prices'!X53*(INDEX(Tax_share,MATCH('Total Fuel Prices'!$A$47,tax_fuel_labels,0),MATCH(X$1,'Tax_Share of Price'!$B$1:$AI$1,0)))</f>
        <v>0</v>
      </c>
      <c r="Y6" s="35">
        <f>'Total Fuel Prices'!Y53*(INDEX(Tax_share,MATCH('Total Fuel Prices'!$A$47,tax_fuel_labels,0),MATCH(Y$1,'Tax_Share of Price'!$B$1:$AI$1,0)))</f>
        <v>0</v>
      </c>
      <c r="Z6" s="35">
        <f>'Total Fuel Prices'!Z53*(INDEX(Tax_share,MATCH('Total Fuel Prices'!$A$47,tax_fuel_labels,0),MATCH(Z$1,'Tax_Share of Price'!$B$1:$AI$1,0)))</f>
        <v>0</v>
      </c>
      <c r="AA6" s="35">
        <f>'Total Fuel Prices'!AA53*(INDEX(Tax_share,MATCH('Total Fuel Prices'!$A$47,tax_fuel_labels,0),MATCH(AA$1,'Tax_Share of Price'!$B$1:$AI$1,0)))</f>
        <v>0</v>
      </c>
      <c r="AB6" s="35">
        <f>'Total Fuel Prices'!AB53*(INDEX(Tax_share,MATCH('Total Fuel Prices'!$A$47,tax_fuel_labels,0),MATCH(AB$1,'Tax_Share of Price'!$B$1:$AI$1,0)))</f>
        <v>0</v>
      </c>
      <c r="AC6" s="35">
        <f>'Total Fuel Prices'!AC53*(INDEX(Tax_share,MATCH('Total Fuel Prices'!$A$47,tax_fuel_labels,0),MATCH(AC$1,'Tax_Share of Price'!$B$1:$AI$1,0)))</f>
        <v>0</v>
      </c>
      <c r="AD6" s="35">
        <f>'Total Fuel Prices'!AD53*(INDEX(Tax_share,MATCH('Total Fuel Prices'!$A$47,tax_fuel_labels,0),MATCH(AD$1,'Tax_Share of Price'!$B$1:$AI$1,0)))</f>
        <v>0</v>
      </c>
      <c r="AE6" s="35">
        <f>'Total Fuel Prices'!AE53*(INDEX(Tax_share,MATCH('Total Fuel Prices'!$A$47,tax_fuel_labels,0),MATCH(AE$1,'Tax_Share of Price'!$B$1:$AI$1,0)))</f>
        <v>0</v>
      </c>
      <c r="AF6" s="35">
        <f>'Total Fuel Prices'!AF53*(INDEX(Tax_share,MATCH('Total Fuel Prices'!$A$47,tax_fuel_labels,0),MATCH(AF$1,'Tax_Share of Price'!$B$1:$AI$1,0)))</f>
        <v>0</v>
      </c>
      <c r="AG6" s="35">
        <f>'Total Fuel Prices'!AG53*(INDEX(Tax_share,MATCH('Total Fuel Prices'!$A$47,tax_fuel_labels,0),MATCH(AG$1,'Tax_Share of Price'!$B$1:$AI$1,0)))</f>
        <v>0</v>
      </c>
      <c r="AH6" s="35">
        <f>'Total Fuel Prices'!AH53*(INDEX(Tax_share,MATCH('Total Fuel Prices'!$A$47,tax_fuel_labels,0),MATCH(AH$1,'Tax_Share of Price'!$B$1:$AI$1,0)))</f>
        <v>0</v>
      </c>
      <c r="AI6" s="35">
        <f>'Total Fuel Prices'!AI53*(INDEX(Tax_share,MATCH('Total Fuel Prices'!$A$47,tax_fuel_labels,0),MATCH(AI$1,'Tax_Share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Prices'!B54*(INDEX(Tax_share,MATCH('Total Fuel Prices'!$A$47,tax_fuel_labels,0),MATCH(B$1,'Tax_Share of Price'!$B$1:$AI$1,0)))</f>
        <v>0</v>
      </c>
      <c r="C7" s="35">
        <f>'Total Fuel Prices'!C54*(INDEX(Tax_share,MATCH('Total Fuel Prices'!$A$47,tax_fuel_labels,0),MATCH(C$1,'Tax_Share of Price'!$B$1:$AI$1,0)))</f>
        <v>0</v>
      </c>
      <c r="D7" s="35">
        <f>'Total Fuel Prices'!D54*(INDEX(Tax_share,MATCH('Total Fuel Prices'!$A$47,tax_fuel_labels,0),MATCH(D$1,'Tax_Share of Price'!$B$1:$AI$1,0)))</f>
        <v>0</v>
      </c>
      <c r="E7" s="35">
        <f>'Total Fuel Prices'!E54*(INDEX(Tax_share,MATCH('Total Fuel Prices'!$A$47,tax_fuel_labels,0),MATCH(E$1,'Tax_Share of Price'!$B$1:$AI$1,0)))</f>
        <v>0</v>
      </c>
      <c r="F7" s="35">
        <f>'Total Fuel Prices'!F54*(INDEX(Tax_share,MATCH('Total Fuel Prices'!$A$47,tax_fuel_labels,0),MATCH(F$1,'Tax_Share of Price'!$B$1:$AI$1,0)))</f>
        <v>0</v>
      </c>
      <c r="G7" s="35">
        <f>'Total Fuel Prices'!G54*(INDEX(Tax_share,MATCH('Total Fuel Prices'!$A$47,tax_fuel_labels,0),MATCH(G$1,'Tax_Share of Price'!$B$1:$AI$1,0)))</f>
        <v>0</v>
      </c>
      <c r="H7" s="35">
        <f>'Total Fuel Prices'!H54*(INDEX(Tax_share,MATCH('Total Fuel Prices'!$A$47,tax_fuel_labels,0),MATCH(H$1,'Tax_Share of Price'!$B$1:$AI$1,0)))</f>
        <v>0</v>
      </c>
      <c r="I7" s="35">
        <f>'Total Fuel Prices'!I54*(INDEX(Tax_share,MATCH('Total Fuel Prices'!$A$47,tax_fuel_labels,0),MATCH(I$1,'Tax_Share of Price'!$B$1:$AI$1,0)))</f>
        <v>0</v>
      </c>
      <c r="J7" s="35">
        <f>'Total Fuel Prices'!J54*(INDEX(Tax_share,MATCH('Total Fuel Prices'!$A$47,tax_fuel_labels,0),MATCH(J$1,'Tax_Share of Price'!$B$1:$AI$1,0)))</f>
        <v>0</v>
      </c>
      <c r="K7" s="35">
        <f>'Total Fuel Prices'!K54*(INDEX(Tax_share,MATCH('Total Fuel Prices'!$A$47,tax_fuel_labels,0),MATCH(K$1,'Tax_Share of Price'!$B$1:$AI$1,0)))</f>
        <v>0</v>
      </c>
      <c r="L7" s="35">
        <f>'Total Fuel Prices'!L54*(INDEX(Tax_share,MATCH('Total Fuel Prices'!$A$47,tax_fuel_labels,0),MATCH(L$1,'Tax_Share of Price'!$B$1:$AI$1,0)))</f>
        <v>0</v>
      </c>
      <c r="M7" s="35">
        <f>'Total Fuel Prices'!M54*(INDEX(Tax_share,MATCH('Total Fuel Prices'!$A$47,tax_fuel_labels,0),MATCH(M$1,'Tax_Share of Price'!$B$1:$AI$1,0)))</f>
        <v>0</v>
      </c>
      <c r="N7" s="35">
        <f>'Total Fuel Prices'!N54*(INDEX(Tax_share,MATCH('Total Fuel Prices'!$A$47,tax_fuel_labels,0),MATCH(N$1,'Tax_Share of Price'!$B$1:$AI$1,0)))</f>
        <v>0</v>
      </c>
      <c r="O7" s="35">
        <f>'Total Fuel Prices'!O54*(INDEX(Tax_share,MATCH('Total Fuel Prices'!$A$47,tax_fuel_labels,0),MATCH(O$1,'Tax_Share of Price'!$B$1:$AI$1,0)))</f>
        <v>0</v>
      </c>
      <c r="P7" s="35">
        <f>'Total Fuel Prices'!P54*(INDEX(Tax_share,MATCH('Total Fuel Prices'!$A$47,tax_fuel_labels,0),MATCH(P$1,'Tax_Share of Price'!$B$1:$AI$1,0)))</f>
        <v>0</v>
      </c>
      <c r="Q7" s="35">
        <f>'Total Fuel Prices'!Q54*(INDEX(Tax_share,MATCH('Total Fuel Prices'!$A$47,tax_fuel_labels,0),MATCH(Q$1,'Tax_Share of Price'!$B$1:$AI$1,0)))</f>
        <v>0</v>
      </c>
      <c r="R7" s="35">
        <f>'Total Fuel Prices'!R54*(INDEX(Tax_share,MATCH('Total Fuel Prices'!$A$47,tax_fuel_labels,0),MATCH(R$1,'Tax_Share of Price'!$B$1:$AI$1,0)))</f>
        <v>0</v>
      </c>
      <c r="S7" s="35">
        <f>'Total Fuel Prices'!S54*(INDEX(Tax_share,MATCH('Total Fuel Prices'!$A$47,tax_fuel_labels,0),MATCH(S$1,'Tax_Share of Price'!$B$1:$AI$1,0)))</f>
        <v>0</v>
      </c>
      <c r="T7" s="35">
        <f>'Total Fuel Prices'!T54*(INDEX(Tax_share,MATCH('Total Fuel Prices'!$A$47,tax_fuel_labels,0),MATCH(T$1,'Tax_Share of Price'!$B$1:$AI$1,0)))</f>
        <v>0</v>
      </c>
      <c r="U7" s="35">
        <f>'Total Fuel Prices'!U54*(INDEX(Tax_share,MATCH('Total Fuel Prices'!$A$47,tax_fuel_labels,0),MATCH(U$1,'Tax_Share of Price'!$B$1:$AI$1,0)))</f>
        <v>0</v>
      </c>
      <c r="V7" s="35">
        <f>'Total Fuel Prices'!V54*(INDEX(Tax_share,MATCH('Total Fuel Prices'!$A$47,tax_fuel_labels,0),MATCH(V$1,'Tax_Share of Price'!$B$1:$AI$1,0)))</f>
        <v>0</v>
      </c>
      <c r="W7" s="35">
        <f>'Total Fuel Prices'!W54*(INDEX(Tax_share,MATCH('Total Fuel Prices'!$A$47,tax_fuel_labels,0),MATCH(W$1,'Tax_Share of Price'!$B$1:$AI$1,0)))</f>
        <v>0</v>
      </c>
      <c r="X7" s="35">
        <f>'Total Fuel Prices'!X54*(INDEX(Tax_share,MATCH('Total Fuel Prices'!$A$47,tax_fuel_labels,0),MATCH(X$1,'Tax_Share of Price'!$B$1:$AI$1,0)))</f>
        <v>0</v>
      </c>
      <c r="Y7" s="35">
        <f>'Total Fuel Prices'!Y54*(INDEX(Tax_share,MATCH('Total Fuel Prices'!$A$47,tax_fuel_labels,0),MATCH(Y$1,'Tax_Share of Price'!$B$1:$AI$1,0)))</f>
        <v>0</v>
      </c>
      <c r="Z7" s="35">
        <f>'Total Fuel Prices'!Z54*(INDEX(Tax_share,MATCH('Total Fuel Prices'!$A$47,tax_fuel_labels,0),MATCH(Z$1,'Tax_Share of Price'!$B$1:$AI$1,0)))</f>
        <v>0</v>
      </c>
      <c r="AA7" s="35">
        <f>'Total Fuel Prices'!AA54*(INDEX(Tax_share,MATCH('Total Fuel Prices'!$A$47,tax_fuel_labels,0),MATCH(AA$1,'Tax_Share of Price'!$B$1:$AI$1,0)))</f>
        <v>0</v>
      </c>
      <c r="AB7" s="35">
        <f>'Total Fuel Prices'!AB54*(INDEX(Tax_share,MATCH('Total Fuel Prices'!$A$47,tax_fuel_labels,0),MATCH(AB$1,'Tax_Share of Price'!$B$1:$AI$1,0)))</f>
        <v>0</v>
      </c>
      <c r="AC7" s="35">
        <f>'Total Fuel Prices'!AC54*(INDEX(Tax_share,MATCH('Total Fuel Prices'!$A$47,tax_fuel_labels,0),MATCH(AC$1,'Tax_Share of Price'!$B$1:$AI$1,0)))</f>
        <v>0</v>
      </c>
      <c r="AD7" s="35">
        <f>'Total Fuel Prices'!AD54*(INDEX(Tax_share,MATCH('Total Fuel Prices'!$A$47,tax_fuel_labels,0),MATCH(AD$1,'Tax_Share of Price'!$B$1:$AI$1,0)))</f>
        <v>0</v>
      </c>
      <c r="AE7" s="35">
        <f>'Total Fuel Prices'!AE54*(INDEX(Tax_share,MATCH('Total Fuel Prices'!$A$47,tax_fuel_labels,0),MATCH(AE$1,'Tax_Share of Price'!$B$1:$AI$1,0)))</f>
        <v>0</v>
      </c>
      <c r="AF7" s="35">
        <f>'Total Fuel Prices'!AF54*(INDEX(Tax_share,MATCH('Total Fuel Prices'!$A$47,tax_fuel_labels,0),MATCH(AF$1,'Tax_Share of Price'!$B$1:$AI$1,0)))</f>
        <v>0</v>
      </c>
      <c r="AG7" s="35">
        <f>'Total Fuel Prices'!AG54*(INDEX(Tax_share,MATCH('Total Fuel Prices'!$A$47,tax_fuel_labels,0),MATCH(AG$1,'Tax_Share of Price'!$B$1:$AI$1,0)))</f>
        <v>0</v>
      </c>
      <c r="AH7" s="35">
        <f>'Total Fuel Prices'!AH54*(INDEX(Tax_share,MATCH('Total Fuel Prices'!$A$47,tax_fuel_labels,0),MATCH(AH$1,'Tax_Share of Price'!$B$1:$AI$1,0)))</f>
        <v>0</v>
      </c>
      <c r="AI7" s="35">
        <f>'Total Fuel Prices'!AI54*(INDEX(Tax_share,MATCH('Total Fuel Prices'!$A$47,tax_fuel_labels,0),MATCH(AI$1,'Tax_Share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Prices'!B55*(INDEX(Tax_share,MATCH('Total Fuel Prices'!$A$47,tax_fuel_labels,0),MATCH(B$1,'Tax_Share of Price'!$B$1:$AI$1,0)))</f>
        <v>0</v>
      </c>
      <c r="C8" s="35">
        <f>'Total Fuel Prices'!C55*(INDEX(Tax_share,MATCH('Total Fuel Prices'!$A$47,tax_fuel_labels,0),MATCH(C$1,'Tax_Share of Price'!$B$1:$AI$1,0)))</f>
        <v>0</v>
      </c>
      <c r="D8" s="35">
        <f>'Total Fuel Prices'!D55*(INDEX(Tax_share,MATCH('Total Fuel Prices'!$A$47,tax_fuel_labels,0),MATCH(D$1,'Tax_Share of Price'!$B$1:$AI$1,0)))</f>
        <v>0</v>
      </c>
      <c r="E8" s="35">
        <f>'Total Fuel Prices'!E55*(INDEX(Tax_share,MATCH('Total Fuel Prices'!$A$47,tax_fuel_labels,0),MATCH(E$1,'Tax_Share of Price'!$B$1:$AI$1,0)))</f>
        <v>0</v>
      </c>
      <c r="F8" s="35">
        <f>'Total Fuel Prices'!F55*(INDEX(Tax_share,MATCH('Total Fuel Prices'!$A$47,tax_fuel_labels,0),MATCH(F$1,'Tax_Share of Price'!$B$1:$AI$1,0)))</f>
        <v>0</v>
      </c>
      <c r="G8" s="35">
        <f>'Total Fuel Prices'!G55*(INDEX(Tax_share,MATCH('Total Fuel Prices'!$A$47,tax_fuel_labels,0),MATCH(G$1,'Tax_Share of Price'!$B$1:$AI$1,0)))</f>
        <v>0</v>
      </c>
      <c r="H8" s="35">
        <f>'Total Fuel Prices'!H55*(INDEX(Tax_share,MATCH('Total Fuel Prices'!$A$47,tax_fuel_labels,0),MATCH(H$1,'Tax_Share of Price'!$B$1:$AI$1,0)))</f>
        <v>0</v>
      </c>
      <c r="I8" s="35">
        <f>'Total Fuel Prices'!I55*(INDEX(Tax_share,MATCH('Total Fuel Prices'!$A$47,tax_fuel_labels,0),MATCH(I$1,'Tax_Share of Price'!$B$1:$AI$1,0)))</f>
        <v>0</v>
      </c>
      <c r="J8" s="35">
        <f>'Total Fuel Prices'!J55*(INDEX(Tax_share,MATCH('Total Fuel Prices'!$A$47,tax_fuel_labels,0),MATCH(J$1,'Tax_Share of Price'!$B$1:$AI$1,0)))</f>
        <v>0</v>
      </c>
      <c r="K8" s="35">
        <f>'Total Fuel Prices'!K55*(INDEX(Tax_share,MATCH('Total Fuel Prices'!$A$47,tax_fuel_labels,0),MATCH(K$1,'Tax_Share of Price'!$B$1:$AI$1,0)))</f>
        <v>0</v>
      </c>
      <c r="L8" s="35">
        <f>'Total Fuel Prices'!L55*(INDEX(Tax_share,MATCH('Total Fuel Prices'!$A$47,tax_fuel_labels,0),MATCH(L$1,'Tax_Share of Price'!$B$1:$AI$1,0)))</f>
        <v>0</v>
      </c>
      <c r="M8" s="35">
        <f>'Total Fuel Prices'!M55*(INDEX(Tax_share,MATCH('Total Fuel Prices'!$A$47,tax_fuel_labels,0),MATCH(M$1,'Tax_Share of Price'!$B$1:$AI$1,0)))</f>
        <v>0</v>
      </c>
      <c r="N8" s="35">
        <f>'Total Fuel Prices'!N55*(INDEX(Tax_share,MATCH('Total Fuel Prices'!$A$47,tax_fuel_labels,0),MATCH(N$1,'Tax_Share of Price'!$B$1:$AI$1,0)))</f>
        <v>0</v>
      </c>
      <c r="O8" s="35">
        <f>'Total Fuel Prices'!O55*(INDEX(Tax_share,MATCH('Total Fuel Prices'!$A$47,tax_fuel_labels,0),MATCH(O$1,'Tax_Share of Price'!$B$1:$AI$1,0)))</f>
        <v>0</v>
      </c>
      <c r="P8" s="35">
        <f>'Total Fuel Prices'!P55*(INDEX(Tax_share,MATCH('Total Fuel Prices'!$A$47,tax_fuel_labels,0),MATCH(P$1,'Tax_Share of Price'!$B$1:$AI$1,0)))</f>
        <v>0</v>
      </c>
      <c r="Q8" s="35">
        <f>'Total Fuel Prices'!Q55*(INDEX(Tax_share,MATCH('Total Fuel Prices'!$A$47,tax_fuel_labels,0),MATCH(Q$1,'Tax_Share of Price'!$B$1:$AI$1,0)))</f>
        <v>0</v>
      </c>
      <c r="R8" s="35">
        <f>'Total Fuel Prices'!R55*(INDEX(Tax_share,MATCH('Total Fuel Prices'!$A$47,tax_fuel_labels,0),MATCH(R$1,'Tax_Share of Price'!$B$1:$AI$1,0)))</f>
        <v>0</v>
      </c>
      <c r="S8" s="35">
        <f>'Total Fuel Prices'!S55*(INDEX(Tax_share,MATCH('Total Fuel Prices'!$A$47,tax_fuel_labels,0),MATCH(S$1,'Tax_Share of Price'!$B$1:$AI$1,0)))</f>
        <v>0</v>
      </c>
      <c r="T8" s="35">
        <f>'Total Fuel Prices'!T55*(INDEX(Tax_share,MATCH('Total Fuel Prices'!$A$47,tax_fuel_labels,0),MATCH(T$1,'Tax_Share of Price'!$B$1:$AI$1,0)))</f>
        <v>0</v>
      </c>
      <c r="U8" s="35">
        <f>'Total Fuel Prices'!U55*(INDEX(Tax_share,MATCH('Total Fuel Prices'!$A$47,tax_fuel_labels,0),MATCH(U$1,'Tax_Share of Price'!$B$1:$AI$1,0)))</f>
        <v>0</v>
      </c>
      <c r="V8" s="35">
        <f>'Total Fuel Prices'!V55*(INDEX(Tax_share,MATCH('Total Fuel Prices'!$A$47,tax_fuel_labels,0),MATCH(V$1,'Tax_Share of Price'!$B$1:$AI$1,0)))</f>
        <v>0</v>
      </c>
      <c r="W8" s="35">
        <f>'Total Fuel Prices'!W55*(INDEX(Tax_share,MATCH('Total Fuel Prices'!$A$47,tax_fuel_labels,0),MATCH(W$1,'Tax_Share of Price'!$B$1:$AI$1,0)))</f>
        <v>0</v>
      </c>
      <c r="X8" s="35">
        <f>'Total Fuel Prices'!X55*(INDEX(Tax_share,MATCH('Total Fuel Prices'!$A$47,tax_fuel_labels,0),MATCH(X$1,'Tax_Share of Price'!$B$1:$AI$1,0)))</f>
        <v>0</v>
      </c>
      <c r="Y8" s="35">
        <f>'Total Fuel Prices'!Y55*(INDEX(Tax_share,MATCH('Total Fuel Prices'!$A$47,tax_fuel_labels,0),MATCH(Y$1,'Tax_Share of Price'!$B$1:$AI$1,0)))</f>
        <v>0</v>
      </c>
      <c r="Z8" s="35">
        <f>'Total Fuel Prices'!Z55*(INDEX(Tax_share,MATCH('Total Fuel Prices'!$A$47,tax_fuel_labels,0),MATCH(Z$1,'Tax_Share of Price'!$B$1:$AI$1,0)))</f>
        <v>0</v>
      </c>
      <c r="AA8" s="35">
        <f>'Total Fuel Prices'!AA55*(INDEX(Tax_share,MATCH('Total Fuel Prices'!$A$47,tax_fuel_labels,0),MATCH(AA$1,'Tax_Share of Price'!$B$1:$AI$1,0)))</f>
        <v>0</v>
      </c>
      <c r="AB8" s="35">
        <f>'Total Fuel Prices'!AB55*(INDEX(Tax_share,MATCH('Total Fuel Prices'!$A$47,tax_fuel_labels,0),MATCH(AB$1,'Tax_Share of Price'!$B$1:$AI$1,0)))</f>
        <v>0</v>
      </c>
      <c r="AC8" s="35">
        <f>'Total Fuel Prices'!AC55*(INDEX(Tax_share,MATCH('Total Fuel Prices'!$A$47,tax_fuel_labels,0),MATCH(AC$1,'Tax_Share of Price'!$B$1:$AI$1,0)))</f>
        <v>0</v>
      </c>
      <c r="AD8" s="35">
        <f>'Total Fuel Prices'!AD55*(INDEX(Tax_share,MATCH('Total Fuel Prices'!$A$47,tax_fuel_labels,0),MATCH(AD$1,'Tax_Share of Price'!$B$1:$AI$1,0)))</f>
        <v>0</v>
      </c>
      <c r="AE8" s="35">
        <f>'Total Fuel Prices'!AE55*(INDEX(Tax_share,MATCH('Total Fuel Prices'!$A$47,tax_fuel_labels,0),MATCH(AE$1,'Tax_Share of Price'!$B$1:$AI$1,0)))</f>
        <v>0</v>
      </c>
      <c r="AF8" s="35">
        <f>'Total Fuel Prices'!AF55*(INDEX(Tax_share,MATCH('Total Fuel Prices'!$A$47,tax_fuel_labels,0),MATCH(AF$1,'Tax_Share of Price'!$B$1:$AI$1,0)))</f>
        <v>0</v>
      </c>
      <c r="AG8" s="35">
        <f>'Total Fuel Prices'!AG55*(INDEX(Tax_share,MATCH('Total Fuel Prices'!$A$47,tax_fuel_labels,0),MATCH(AG$1,'Tax_Share of Price'!$B$1:$AI$1,0)))</f>
        <v>0</v>
      </c>
      <c r="AH8" s="35">
        <f>'Total Fuel Prices'!AH55*(INDEX(Tax_share,MATCH('Total Fuel Prices'!$A$47,tax_fuel_labels,0),MATCH(AH$1,'Tax_Share of Price'!$B$1:$AI$1,0)))</f>
        <v>0</v>
      </c>
      <c r="AI8" s="35">
        <f>'Total Fuel Prices'!AI55*(INDEX(Tax_share,MATCH('Total Fuel Prices'!$A$47,tax_fuel_labels,0),MATCH(AI$1,'Tax_Share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Prices'!B56*(INDEX(Tax_share,MATCH('Total Fuel Prices'!$A$47,tax_fuel_labels,0),MATCH(B$1,'Tax_Share of Price'!$B$1:$AI$1,0)))</f>
        <v>0</v>
      </c>
      <c r="C9" s="35">
        <f>'Total Fuel Prices'!C56*(INDEX(Tax_share,MATCH('Total Fuel Prices'!$A$47,tax_fuel_labels,0),MATCH(C$1,'Tax_Share of Price'!$B$1:$AI$1,0)))</f>
        <v>0</v>
      </c>
      <c r="D9" s="35">
        <f>'Total Fuel Prices'!D56*(INDEX(Tax_share,MATCH('Total Fuel Prices'!$A$47,tax_fuel_labels,0),MATCH(D$1,'Tax_Share of Price'!$B$1:$AI$1,0)))</f>
        <v>0</v>
      </c>
      <c r="E9" s="35">
        <f>'Total Fuel Prices'!E56*(INDEX(Tax_share,MATCH('Total Fuel Prices'!$A$47,tax_fuel_labels,0),MATCH(E$1,'Tax_Share of Price'!$B$1:$AI$1,0)))</f>
        <v>0</v>
      </c>
      <c r="F9" s="35">
        <f>'Total Fuel Prices'!F56*(INDEX(Tax_share,MATCH('Total Fuel Prices'!$A$47,tax_fuel_labels,0),MATCH(F$1,'Tax_Share of Price'!$B$1:$AI$1,0)))</f>
        <v>0</v>
      </c>
      <c r="G9" s="35">
        <f>'Total Fuel Prices'!G56*(INDEX(Tax_share,MATCH('Total Fuel Prices'!$A$47,tax_fuel_labels,0),MATCH(G$1,'Tax_Share of Price'!$B$1:$AI$1,0)))</f>
        <v>0</v>
      </c>
      <c r="H9" s="35">
        <f>'Total Fuel Prices'!H56*(INDEX(Tax_share,MATCH('Total Fuel Prices'!$A$47,tax_fuel_labels,0),MATCH(H$1,'Tax_Share of Price'!$B$1:$AI$1,0)))</f>
        <v>0</v>
      </c>
      <c r="I9" s="35">
        <f>'Total Fuel Prices'!I56*(INDEX(Tax_share,MATCH('Total Fuel Prices'!$A$47,tax_fuel_labels,0),MATCH(I$1,'Tax_Share of Price'!$B$1:$AI$1,0)))</f>
        <v>0</v>
      </c>
      <c r="J9" s="35">
        <f>'Total Fuel Prices'!J56*(INDEX(Tax_share,MATCH('Total Fuel Prices'!$A$47,tax_fuel_labels,0),MATCH(J$1,'Tax_Share of Price'!$B$1:$AI$1,0)))</f>
        <v>0</v>
      </c>
      <c r="K9" s="35">
        <f>'Total Fuel Prices'!K56*(INDEX(Tax_share,MATCH('Total Fuel Prices'!$A$47,tax_fuel_labels,0),MATCH(K$1,'Tax_Share of Price'!$B$1:$AI$1,0)))</f>
        <v>0</v>
      </c>
      <c r="L9" s="35">
        <f>'Total Fuel Prices'!L56*(INDEX(Tax_share,MATCH('Total Fuel Prices'!$A$47,tax_fuel_labels,0),MATCH(L$1,'Tax_Share of Price'!$B$1:$AI$1,0)))</f>
        <v>0</v>
      </c>
      <c r="M9" s="35">
        <f>'Total Fuel Prices'!M56*(INDEX(Tax_share,MATCH('Total Fuel Prices'!$A$47,tax_fuel_labels,0),MATCH(M$1,'Tax_Share of Price'!$B$1:$AI$1,0)))</f>
        <v>0</v>
      </c>
      <c r="N9" s="35">
        <f>'Total Fuel Prices'!N56*(INDEX(Tax_share,MATCH('Total Fuel Prices'!$A$47,tax_fuel_labels,0),MATCH(N$1,'Tax_Share of Price'!$B$1:$AI$1,0)))</f>
        <v>0</v>
      </c>
      <c r="O9" s="35">
        <f>'Total Fuel Prices'!O56*(INDEX(Tax_share,MATCH('Total Fuel Prices'!$A$47,tax_fuel_labels,0),MATCH(O$1,'Tax_Share of Price'!$B$1:$AI$1,0)))</f>
        <v>0</v>
      </c>
      <c r="P9" s="35">
        <f>'Total Fuel Prices'!P56*(INDEX(Tax_share,MATCH('Total Fuel Prices'!$A$47,tax_fuel_labels,0),MATCH(P$1,'Tax_Share of Price'!$B$1:$AI$1,0)))</f>
        <v>0</v>
      </c>
      <c r="Q9" s="35">
        <f>'Total Fuel Prices'!Q56*(INDEX(Tax_share,MATCH('Total Fuel Prices'!$A$47,tax_fuel_labels,0),MATCH(Q$1,'Tax_Share of Price'!$B$1:$AI$1,0)))</f>
        <v>0</v>
      </c>
      <c r="R9" s="35">
        <f>'Total Fuel Prices'!R56*(INDEX(Tax_share,MATCH('Total Fuel Prices'!$A$47,tax_fuel_labels,0),MATCH(R$1,'Tax_Share of Price'!$B$1:$AI$1,0)))</f>
        <v>0</v>
      </c>
      <c r="S9" s="35">
        <f>'Total Fuel Prices'!S56*(INDEX(Tax_share,MATCH('Total Fuel Prices'!$A$47,tax_fuel_labels,0),MATCH(S$1,'Tax_Share of Price'!$B$1:$AI$1,0)))</f>
        <v>0</v>
      </c>
      <c r="T9" s="35">
        <f>'Total Fuel Prices'!T56*(INDEX(Tax_share,MATCH('Total Fuel Prices'!$A$47,tax_fuel_labels,0),MATCH(T$1,'Tax_Share of Price'!$B$1:$AI$1,0)))</f>
        <v>0</v>
      </c>
      <c r="U9" s="35">
        <f>'Total Fuel Prices'!U56*(INDEX(Tax_share,MATCH('Total Fuel Prices'!$A$47,tax_fuel_labels,0),MATCH(U$1,'Tax_Share of Price'!$B$1:$AI$1,0)))</f>
        <v>0</v>
      </c>
      <c r="V9" s="35">
        <f>'Total Fuel Prices'!V56*(INDEX(Tax_share,MATCH('Total Fuel Prices'!$A$47,tax_fuel_labels,0),MATCH(V$1,'Tax_Share of Price'!$B$1:$AI$1,0)))</f>
        <v>0</v>
      </c>
      <c r="W9" s="35">
        <f>'Total Fuel Prices'!W56*(INDEX(Tax_share,MATCH('Total Fuel Prices'!$A$47,tax_fuel_labels,0),MATCH(W$1,'Tax_Share of Price'!$B$1:$AI$1,0)))</f>
        <v>0</v>
      </c>
      <c r="X9" s="35">
        <f>'Total Fuel Prices'!X56*(INDEX(Tax_share,MATCH('Total Fuel Prices'!$A$47,tax_fuel_labels,0),MATCH(X$1,'Tax_Share of Price'!$B$1:$AI$1,0)))</f>
        <v>0</v>
      </c>
      <c r="Y9" s="35">
        <f>'Total Fuel Prices'!Y56*(INDEX(Tax_share,MATCH('Total Fuel Prices'!$A$47,tax_fuel_labels,0),MATCH(Y$1,'Tax_Share of Price'!$B$1:$AI$1,0)))</f>
        <v>0</v>
      </c>
      <c r="Z9" s="35">
        <f>'Total Fuel Prices'!Z56*(INDEX(Tax_share,MATCH('Total Fuel Prices'!$A$47,tax_fuel_labels,0),MATCH(Z$1,'Tax_Share of Price'!$B$1:$AI$1,0)))</f>
        <v>0</v>
      </c>
      <c r="AA9" s="35">
        <f>'Total Fuel Prices'!AA56*(INDEX(Tax_share,MATCH('Total Fuel Prices'!$A$47,tax_fuel_labels,0),MATCH(AA$1,'Tax_Share of Price'!$B$1:$AI$1,0)))</f>
        <v>0</v>
      </c>
      <c r="AB9" s="35">
        <f>'Total Fuel Prices'!AB56*(INDEX(Tax_share,MATCH('Total Fuel Prices'!$A$47,tax_fuel_labels,0),MATCH(AB$1,'Tax_Share of Price'!$B$1:$AI$1,0)))</f>
        <v>0</v>
      </c>
      <c r="AC9" s="35">
        <f>'Total Fuel Prices'!AC56*(INDEX(Tax_share,MATCH('Total Fuel Prices'!$A$47,tax_fuel_labels,0),MATCH(AC$1,'Tax_Share of Price'!$B$1:$AI$1,0)))</f>
        <v>0</v>
      </c>
      <c r="AD9" s="35">
        <f>'Total Fuel Prices'!AD56*(INDEX(Tax_share,MATCH('Total Fuel Prices'!$A$47,tax_fuel_labels,0),MATCH(AD$1,'Tax_Share of Price'!$B$1:$AI$1,0)))</f>
        <v>0</v>
      </c>
      <c r="AE9" s="35">
        <f>'Total Fuel Prices'!AE56*(INDEX(Tax_share,MATCH('Total Fuel Prices'!$A$47,tax_fuel_labels,0),MATCH(AE$1,'Tax_Share of Price'!$B$1:$AI$1,0)))</f>
        <v>0</v>
      </c>
      <c r="AF9" s="35">
        <f>'Total Fuel Prices'!AF56*(INDEX(Tax_share,MATCH('Total Fuel Prices'!$A$47,tax_fuel_labels,0),MATCH(AF$1,'Tax_Share of Price'!$B$1:$AI$1,0)))</f>
        <v>0</v>
      </c>
      <c r="AG9" s="35">
        <f>'Total Fuel Prices'!AG56*(INDEX(Tax_share,MATCH('Total Fuel Prices'!$A$47,tax_fuel_labels,0),MATCH(AG$1,'Tax_Share of Price'!$B$1:$AI$1,0)))</f>
        <v>0</v>
      </c>
      <c r="AH9" s="35">
        <f>'Total Fuel Prices'!AH56*(INDEX(Tax_share,MATCH('Total Fuel Prices'!$A$47,tax_fuel_labels,0),MATCH(AH$1,'Tax_Share of Price'!$B$1:$AI$1,0)))</f>
        <v>0</v>
      </c>
      <c r="AI9" s="35">
        <f>'Total Fuel Prices'!AI56*(INDEX(Tax_share,MATCH('Total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86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Prices'!B59*(INDEX(Tax_share,MATCH('Total Fuel Prices'!$A$57,tax_fuel_labels,0),MATCH(B$1,'Tax_Share of Price'!$B$1:$AI$1,0)))</f>
        <v>0</v>
      </c>
      <c r="C2" s="35">
        <f>'Total Fuel Prices'!C59*(INDEX(Tax_share,MATCH('Total Fuel Prices'!$A$57,tax_fuel_labels,0),MATCH(C$1,'Tax_Share of Price'!$B$1:$AI$1,0)))</f>
        <v>0</v>
      </c>
      <c r="D2" s="35">
        <f>'Total Fuel Prices'!D59*(INDEX(Tax_share,MATCH('Total Fuel Prices'!$A$57,tax_fuel_labels,0),MATCH(D$1,'Tax_Share of Price'!$B$1:$AI$1,0)))</f>
        <v>0</v>
      </c>
      <c r="E2" s="35">
        <f>'Total Fuel Prices'!E59*(INDEX(Tax_share,MATCH('Total Fuel Prices'!$A$57,tax_fuel_labels,0),MATCH(E$1,'Tax_Share of Price'!$B$1:$AI$1,0)))</f>
        <v>0</v>
      </c>
      <c r="F2" s="35">
        <f>'Total Fuel Prices'!F59*(INDEX(Tax_share,MATCH('Total Fuel Prices'!$A$57,tax_fuel_labels,0),MATCH(F$1,'Tax_Share of Price'!$B$1:$AI$1,0)))</f>
        <v>0</v>
      </c>
      <c r="G2" s="35">
        <f>'Total Fuel Prices'!G59*(INDEX(Tax_share,MATCH('Total Fuel Prices'!$A$57,tax_fuel_labels,0),MATCH(G$1,'Tax_Share of Price'!$B$1:$AI$1,0)))</f>
        <v>0</v>
      </c>
      <c r="H2" s="35">
        <f>'Total Fuel Prices'!H59*(INDEX(Tax_share,MATCH('Total Fuel Prices'!$A$57,tax_fuel_labels,0),MATCH(H$1,'Tax_Share of Price'!$B$1:$AI$1,0)))</f>
        <v>0</v>
      </c>
      <c r="I2" s="35">
        <f>'Total Fuel Prices'!I59*(INDEX(Tax_share,MATCH('Total Fuel Prices'!$A$57,tax_fuel_labels,0),MATCH(I$1,'Tax_Share of Price'!$B$1:$AI$1,0)))</f>
        <v>0</v>
      </c>
      <c r="J2" s="35">
        <f>'Total Fuel Prices'!J59*(INDEX(Tax_share,MATCH('Total Fuel Prices'!$A$57,tax_fuel_labels,0),MATCH(J$1,'Tax_Share of Price'!$B$1:$AI$1,0)))</f>
        <v>0</v>
      </c>
      <c r="K2" s="35">
        <f>'Total Fuel Prices'!K59*(INDEX(Tax_share,MATCH('Total Fuel Prices'!$A$57,tax_fuel_labels,0),MATCH(K$1,'Tax_Share of Price'!$B$1:$AI$1,0)))</f>
        <v>0</v>
      </c>
      <c r="L2" s="35">
        <f>'Total Fuel Prices'!L59*(INDEX(Tax_share,MATCH('Total Fuel Prices'!$A$57,tax_fuel_labels,0),MATCH(L$1,'Tax_Share of Price'!$B$1:$AI$1,0)))</f>
        <v>0</v>
      </c>
      <c r="M2" s="35">
        <f>'Total Fuel Prices'!M59*(INDEX(Tax_share,MATCH('Total Fuel Prices'!$A$57,tax_fuel_labels,0),MATCH(M$1,'Tax_Share of Price'!$B$1:$AI$1,0)))</f>
        <v>0</v>
      </c>
      <c r="N2" s="35">
        <f>'Total Fuel Prices'!N59*(INDEX(Tax_share,MATCH('Total Fuel Prices'!$A$57,tax_fuel_labels,0),MATCH(N$1,'Tax_Share of Price'!$B$1:$AI$1,0)))</f>
        <v>0</v>
      </c>
      <c r="O2" s="35">
        <f>'Total Fuel Prices'!O59*(INDEX(Tax_share,MATCH('Total Fuel Prices'!$A$57,tax_fuel_labels,0),MATCH(O$1,'Tax_Share of Price'!$B$1:$AI$1,0)))</f>
        <v>0</v>
      </c>
      <c r="P2" s="35">
        <f>'Total Fuel Prices'!P59*(INDEX(Tax_share,MATCH('Total Fuel Prices'!$A$57,tax_fuel_labels,0),MATCH(P$1,'Tax_Share of Price'!$B$1:$AI$1,0)))</f>
        <v>0</v>
      </c>
      <c r="Q2" s="35">
        <f>'Total Fuel Prices'!Q59*(INDEX(Tax_share,MATCH('Total Fuel Prices'!$A$57,tax_fuel_labels,0),MATCH(Q$1,'Tax_Share of Price'!$B$1:$AI$1,0)))</f>
        <v>0</v>
      </c>
      <c r="R2" s="35">
        <f>'Total Fuel Prices'!R59*(INDEX(Tax_share,MATCH('Total Fuel Prices'!$A$57,tax_fuel_labels,0),MATCH(R$1,'Tax_Share of Price'!$B$1:$AI$1,0)))</f>
        <v>0</v>
      </c>
      <c r="S2" s="35">
        <f>'Total Fuel Prices'!S59*(INDEX(Tax_share,MATCH('Total Fuel Prices'!$A$57,tax_fuel_labels,0),MATCH(S$1,'Tax_Share of Price'!$B$1:$AI$1,0)))</f>
        <v>0</v>
      </c>
      <c r="T2" s="35">
        <f>'Total Fuel Prices'!T59*(INDEX(Tax_share,MATCH('Total Fuel Prices'!$A$57,tax_fuel_labels,0),MATCH(T$1,'Tax_Share of Price'!$B$1:$AI$1,0)))</f>
        <v>0</v>
      </c>
      <c r="U2" s="35">
        <f>'Total Fuel Prices'!U59*(INDEX(Tax_share,MATCH('Total Fuel Prices'!$A$57,tax_fuel_labels,0),MATCH(U$1,'Tax_Share of Price'!$B$1:$AI$1,0)))</f>
        <v>0</v>
      </c>
      <c r="V2" s="35">
        <f>'Total Fuel Prices'!V59*(INDEX(Tax_share,MATCH('Total Fuel Prices'!$A$57,tax_fuel_labels,0),MATCH(V$1,'Tax_Share of Price'!$B$1:$AI$1,0)))</f>
        <v>0</v>
      </c>
      <c r="W2" s="35">
        <f>'Total Fuel Prices'!W59*(INDEX(Tax_share,MATCH('Total Fuel Prices'!$A$57,tax_fuel_labels,0),MATCH(W$1,'Tax_Share of Price'!$B$1:$AI$1,0)))</f>
        <v>0</v>
      </c>
      <c r="X2" s="35">
        <f>'Total Fuel Prices'!X59*(INDEX(Tax_share,MATCH('Total Fuel Prices'!$A$57,tax_fuel_labels,0),MATCH(X$1,'Tax_Share of Price'!$B$1:$AI$1,0)))</f>
        <v>0</v>
      </c>
      <c r="Y2" s="35">
        <f>'Total Fuel Prices'!Y59*(INDEX(Tax_share,MATCH('Total Fuel Prices'!$A$57,tax_fuel_labels,0),MATCH(Y$1,'Tax_Share of Price'!$B$1:$AI$1,0)))</f>
        <v>0</v>
      </c>
      <c r="Z2" s="35">
        <f>'Total Fuel Prices'!Z59*(INDEX(Tax_share,MATCH('Total Fuel Prices'!$A$57,tax_fuel_labels,0),MATCH(Z$1,'Tax_Share of Price'!$B$1:$AI$1,0)))</f>
        <v>0</v>
      </c>
      <c r="AA2" s="35">
        <f>'Total Fuel Prices'!AA59*(INDEX(Tax_share,MATCH('Total Fuel Prices'!$A$57,tax_fuel_labels,0),MATCH(AA$1,'Tax_Share of Price'!$B$1:$AI$1,0)))</f>
        <v>0</v>
      </c>
      <c r="AB2" s="35">
        <f>'Total Fuel Prices'!AB59*(INDEX(Tax_share,MATCH('Total Fuel Prices'!$A$57,tax_fuel_labels,0),MATCH(AB$1,'Tax_Share of Price'!$B$1:$AI$1,0)))</f>
        <v>0</v>
      </c>
      <c r="AC2" s="35">
        <f>'Total Fuel Prices'!AC59*(INDEX(Tax_share,MATCH('Total Fuel Prices'!$A$57,tax_fuel_labels,0),MATCH(AC$1,'Tax_Share of Price'!$B$1:$AI$1,0)))</f>
        <v>0</v>
      </c>
      <c r="AD2" s="35">
        <f>'Total Fuel Prices'!AD59*(INDEX(Tax_share,MATCH('Total Fuel Prices'!$A$57,tax_fuel_labels,0),MATCH(AD$1,'Tax_Share of Price'!$B$1:$AI$1,0)))</f>
        <v>0</v>
      </c>
      <c r="AE2" s="35">
        <f>'Total Fuel Prices'!AE59*(INDEX(Tax_share,MATCH('Total Fuel Prices'!$A$57,tax_fuel_labels,0),MATCH(AE$1,'Tax_Share of Price'!$B$1:$AI$1,0)))</f>
        <v>0</v>
      </c>
      <c r="AF2" s="35">
        <f>'Total Fuel Prices'!AF59*(INDEX(Tax_share,MATCH('Total Fuel Prices'!$A$57,tax_fuel_labels,0),MATCH(AF$1,'Tax_Share of Price'!$B$1:$AI$1,0)))</f>
        <v>0</v>
      </c>
      <c r="AG2" s="35">
        <f>'Total Fuel Prices'!AG59*(INDEX(Tax_share,MATCH('Total Fuel Prices'!$A$57,tax_fuel_labels,0),MATCH(AG$1,'Tax_Share of Price'!$B$1:$AI$1,0)))</f>
        <v>0</v>
      </c>
      <c r="AH2" s="35">
        <f>'Total Fuel Prices'!AH59*(INDEX(Tax_share,MATCH('Total Fuel Prices'!$A$57,tax_fuel_labels,0),MATCH(AH$1,'Tax_Share of Price'!$B$1:$AI$1,0)))</f>
        <v>0</v>
      </c>
      <c r="AI2" s="35">
        <f>'Total Fuel Prices'!AI59*(INDEX(Tax_share,MATCH('Total Fuel Prices'!$A$57,tax_fuel_labels,0),MATCH(AI$1,'Tax_Share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Prices'!B60*(INDEX(Tax_share,MATCH('Total Fuel Prices'!$A$57,tax_fuel_labels,0),MATCH(B$1,'Tax_Share of Price'!$B$1:$AI$1,0)))</f>
        <v>0</v>
      </c>
      <c r="C3" s="35">
        <f>'Total Fuel Prices'!C60*(INDEX(Tax_share,MATCH('Total Fuel Prices'!$A$57,tax_fuel_labels,0),MATCH(C$1,'Tax_Share of Price'!$B$1:$AI$1,0)))</f>
        <v>0</v>
      </c>
      <c r="D3" s="35">
        <f>'Total Fuel Prices'!D60*(INDEX(Tax_share,MATCH('Total Fuel Prices'!$A$57,tax_fuel_labels,0),MATCH(D$1,'Tax_Share of Price'!$B$1:$AI$1,0)))</f>
        <v>0</v>
      </c>
      <c r="E3" s="35">
        <f>'Total Fuel Prices'!E60*(INDEX(Tax_share,MATCH('Total Fuel Prices'!$A$57,tax_fuel_labels,0),MATCH(E$1,'Tax_Share of Price'!$B$1:$AI$1,0)))</f>
        <v>0</v>
      </c>
      <c r="F3" s="35">
        <f>'Total Fuel Prices'!F60*(INDEX(Tax_share,MATCH('Total Fuel Prices'!$A$57,tax_fuel_labels,0),MATCH(F$1,'Tax_Share of Price'!$B$1:$AI$1,0)))</f>
        <v>0</v>
      </c>
      <c r="G3" s="35">
        <f>'Total Fuel Prices'!G60*(INDEX(Tax_share,MATCH('Total Fuel Prices'!$A$57,tax_fuel_labels,0),MATCH(G$1,'Tax_Share of Price'!$B$1:$AI$1,0)))</f>
        <v>0</v>
      </c>
      <c r="H3" s="35">
        <f>'Total Fuel Prices'!H60*(INDEX(Tax_share,MATCH('Total Fuel Prices'!$A$57,tax_fuel_labels,0),MATCH(H$1,'Tax_Share of Price'!$B$1:$AI$1,0)))</f>
        <v>0</v>
      </c>
      <c r="I3" s="35">
        <f>'Total Fuel Prices'!I60*(INDEX(Tax_share,MATCH('Total Fuel Prices'!$A$57,tax_fuel_labels,0),MATCH(I$1,'Tax_Share of Price'!$B$1:$AI$1,0)))</f>
        <v>0</v>
      </c>
      <c r="J3" s="35">
        <f>'Total Fuel Prices'!J60*(INDEX(Tax_share,MATCH('Total Fuel Prices'!$A$57,tax_fuel_labels,0),MATCH(J$1,'Tax_Share of Price'!$B$1:$AI$1,0)))</f>
        <v>0</v>
      </c>
      <c r="K3" s="35">
        <f>'Total Fuel Prices'!K60*(INDEX(Tax_share,MATCH('Total Fuel Prices'!$A$57,tax_fuel_labels,0),MATCH(K$1,'Tax_Share of Price'!$B$1:$AI$1,0)))</f>
        <v>0</v>
      </c>
      <c r="L3" s="35">
        <f>'Total Fuel Prices'!L60*(INDEX(Tax_share,MATCH('Total Fuel Prices'!$A$57,tax_fuel_labels,0),MATCH(L$1,'Tax_Share of Price'!$B$1:$AI$1,0)))</f>
        <v>0</v>
      </c>
      <c r="M3" s="35">
        <f>'Total Fuel Prices'!M60*(INDEX(Tax_share,MATCH('Total Fuel Prices'!$A$57,tax_fuel_labels,0),MATCH(M$1,'Tax_Share of Price'!$B$1:$AI$1,0)))</f>
        <v>0</v>
      </c>
      <c r="N3" s="35">
        <f>'Total Fuel Prices'!N60*(INDEX(Tax_share,MATCH('Total Fuel Prices'!$A$57,tax_fuel_labels,0),MATCH(N$1,'Tax_Share of Price'!$B$1:$AI$1,0)))</f>
        <v>0</v>
      </c>
      <c r="O3" s="35">
        <f>'Total Fuel Prices'!O60*(INDEX(Tax_share,MATCH('Total Fuel Prices'!$A$57,tax_fuel_labels,0),MATCH(O$1,'Tax_Share of Price'!$B$1:$AI$1,0)))</f>
        <v>0</v>
      </c>
      <c r="P3" s="35">
        <f>'Total Fuel Prices'!P60*(INDEX(Tax_share,MATCH('Total Fuel Prices'!$A$57,tax_fuel_labels,0),MATCH(P$1,'Tax_Share of Price'!$B$1:$AI$1,0)))</f>
        <v>0</v>
      </c>
      <c r="Q3" s="35">
        <f>'Total Fuel Prices'!Q60*(INDEX(Tax_share,MATCH('Total Fuel Prices'!$A$57,tax_fuel_labels,0),MATCH(Q$1,'Tax_Share of Price'!$B$1:$AI$1,0)))</f>
        <v>0</v>
      </c>
      <c r="R3" s="35">
        <f>'Total Fuel Prices'!R60*(INDEX(Tax_share,MATCH('Total Fuel Prices'!$A$57,tax_fuel_labels,0),MATCH(R$1,'Tax_Share of Price'!$B$1:$AI$1,0)))</f>
        <v>0</v>
      </c>
      <c r="S3" s="35">
        <f>'Total Fuel Prices'!S60*(INDEX(Tax_share,MATCH('Total Fuel Prices'!$A$57,tax_fuel_labels,0),MATCH(S$1,'Tax_Share of Price'!$B$1:$AI$1,0)))</f>
        <v>0</v>
      </c>
      <c r="T3" s="35">
        <f>'Total Fuel Prices'!T60*(INDEX(Tax_share,MATCH('Total Fuel Prices'!$A$57,tax_fuel_labels,0),MATCH(T$1,'Tax_Share of Price'!$B$1:$AI$1,0)))</f>
        <v>0</v>
      </c>
      <c r="U3" s="35">
        <f>'Total Fuel Prices'!U60*(INDEX(Tax_share,MATCH('Total Fuel Prices'!$A$57,tax_fuel_labels,0),MATCH(U$1,'Tax_Share of Price'!$B$1:$AI$1,0)))</f>
        <v>0</v>
      </c>
      <c r="V3" s="35">
        <f>'Total Fuel Prices'!V60*(INDEX(Tax_share,MATCH('Total Fuel Prices'!$A$57,tax_fuel_labels,0),MATCH(V$1,'Tax_Share of Price'!$B$1:$AI$1,0)))</f>
        <v>0</v>
      </c>
      <c r="W3" s="35">
        <f>'Total Fuel Prices'!W60*(INDEX(Tax_share,MATCH('Total Fuel Prices'!$A$57,tax_fuel_labels,0),MATCH(W$1,'Tax_Share of Price'!$B$1:$AI$1,0)))</f>
        <v>0</v>
      </c>
      <c r="X3" s="35">
        <f>'Total Fuel Prices'!X60*(INDEX(Tax_share,MATCH('Total Fuel Prices'!$A$57,tax_fuel_labels,0),MATCH(X$1,'Tax_Share of Price'!$B$1:$AI$1,0)))</f>
        <v>0</v>
      </c>
      <c r="Y3" s="35">
        <f>'Total Fuel Prices'!Y60*(INDEX(Tax_share,MATCH('Total Fuel Prices'!$A$57,tax_fuel_labels,0),MATCH(Y$1,'Tax_Share of Price'!$B$1:$AI$1,0)))</f>
        <v>0</v>
      </c>
      <c r="Z3" s="35">
        <f>'Total Fuel Prices'!Z60*(INDEX(Tax_share,MATCH('Total Fuel Prices'!$A$57,tax_fuel_labels,0),MATCH(Z$1,'Tax_Share of Price'!$B$1:$AI$1,0)))</f>
        <v>0</v>
      </c>
      <c r="AA3" s="35">
        <f>'Total Fuel Prices'!AA60*(INDEX(Tax_share,MATCH('Total Fuel Prices'!$A$57,tax_fuel_labels,0),MATCH(AA$1,'Tax_Share of Price'!$B$1:$AI$1,0)))</f>
        <v>0</v>
      </c>
      <c r="AB3" s="35">
        <f>'Total Fuel Prices'!AB60*(INDEX(Tax_share,MATCH('Total Fuel Prices'!$A$57,tax_fuel_labels,0),MATCH(AB$1,'Tax_Share of Price'!$B$1:$AI$1,0)))</f>
        <v>0</v>
      </c>
      <c r="AC3" s="35">
        <f>'Total Fuel Prices'!AC60*(INDEX(Tax_share,MATCH('Total Fuel Prices'!$A$57,tax_fuel_labels,0),MATCH(AC$1,'Tax_Share of Price'!$B$1:$AI$1,0)))</f>
        <v>0</v>
      </c>
      <c r="AD3" s="35">
        <f>'Total Fuel Prices'!AD60*(INDEX(Tax_share,MATCH('Total Fuel Prices'!$A$57,tax_fuel_labels,0),MATCH(AD$1,'Tax_Share of Price'!$B$1:$AI$1,0)))</f>
        <v>0</v>
      </c>
      <c r="AE3" s="35">
        <f>'Total Fuel Prices'!AE60*(INDEX(Tax_share,MATCH('Total Fuel Prices'!$A$57,tax_fuel_labels,0),MATCH(AE$1,'Tax_Share of Price'!$B$1:$AI$1,0)))</f>
        <v>0</v>
      </c>
      <c r="AF3" s="35">
        <f>'Total Fuel Prices'!AF60*(INDEX(Tax_share,MATCH('Total Fuel Prices'!$A$57,tax_fuel_labels,0),MATCH(AF$1,'Tax_Share of Price'!$B$1:$AI$1,0)))</f>
        <v>0</v>
      </c>
      <c r="AG3" s="35">
        <f>'Total Fuel Prices'!AG60*(INDEX(Tax_share,MATCH('Total Fuel Prices'!$A$57,tax_fuel_labels,0),MATCH(AG$1,'Tax_Share of Price'!$B$1:$AI$1,0)))</f>
        <v>0</v>
      </c>
      <c r="AH3" s="35">
        <f>'Total Fuel Prices'!AH60*(INDEX(Tax_share,MATCH('Total Fuel Prices'!$A$57,tax_fuel_labels,0),MATCH(AH$1,'Tax_Share of Price'!$B$1:$AI$1,0)))</f>
        <v>0</v>
      </c>
      <c r="AI3" s="35">
        <f>'Total Fuel Prices'!AI60*(INDEX(Tax_share,MATCH('Total Fuel Prices'!$A$57,tax_fuel_labels,0),MATCH(AI$1,'Tax_Share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Prices'!B61*(INDEX(Tax_share,MATCH('Total Fuel Prices'!$A$57,tax_fuel_labels,0),MATCH(B$1,'Tax_Share of Price'!$B$1:$AI$1,0)))</f>
        <v>0</v>
      </c>
      <c r="C4" s="35">
        <f>'Total Fuel Prices'!C61*(INDEX(Tax_share,MATCH('Total Fuel Prices'!$A$57,tax_fuel_labels,0),MATCH(C$1,'Tax_Share of Price'!$B$1:$AI$1,0)))</f>
        <v>0</v>
      </c>
      <c r="D4" s="35">
        <f>'Total Fuel Prices'!D61*(INDEX(Tax_share,MATCH('Total Fuel Prices'!$A$57,tax_fuel_labels,0),MATCH(D$1,'Tax_Share of Price'!$B$1:$AI$1,0)))</f>
        <v>0</v>
      </c>
      <c r="E4" s="35">
        <f>'Total Fuel Prices'!E61*(INDEX(Tax_share,MATCH('Total Fuel Prices'!$A$57,tax_fuel_labels,0),MATCH(E$1,'Tax_Share of Price'!$B$1:$AI$1,0)))</f>
        <v>0</v>
      </c>
      <c r="F4" s="35">
        <f>'Total Fuel Prices'!F61*(INDEX(Tax_share,MATCH('Total Fuel Prices'!$A$57,tax_fuel_labels,0),MATCH(F$1,'Tax_Share of Price'!$B$1:$AI$1,0)))</f>
        <v>0</v>
      </c>
      <c r="G4" s="35">
        <f>'Total Fuel Prices'!G61*(INDEX(Tax_share,MATCH('Total Fuel Prices'!$A$57,tax_fuel_labels,0),MATCH(G$1,'Tax_Share of Price'!$B$1:$AI$1,0)))</f>
        <v>0</v>
      </c>
      <c r="H4" s="35">
        <f>'Total Fuel Prices'!H61*(INDEX(Tax_share,MATCH('Total Fuel Prices'!$A$57,tax_fuel_labels,0),MATCH(H$1,'Tax_Share of Price'!$B$1:$AI$1,0)))</f>
        <v>0</v>
      </c>
      <c r="I4" s="35">
        <f>'Total Fuel Prices'!I61*(INDEX(Tax_share,MATCH('Total Fuel Prices'!$A$57,tax_fuel_labels,0),MATCH(I$1,'Tax_Share of Price'!$B$1:$AI$1,0)))</f>
        <v>0</v>
      </c>
      <c r="J4" s="35">
        <f>'Total Fuel Prices'!J61*(INDEX(Tax_share,MATCH('Total Fuel Prices'!$A$57,tax_fuel_labels,0),MATCH(J$1,'Tax_Share of Price'!$B$1:$AI$1,0)))</f>
        <v>0</v>
      </c>
      <c r="K4" s="35">
        <f>'Total Fuel Prices'!K61*(INDEX(Tax_share,MATCH('Total Fuel Prices'!$A$57,tax_fuel_labels,0),MATCH(K$1,'Tax_Share of Price'!$B$1:$AI$1,0)))</f>
        <v>0</v>
      </c>
      <c r="L4" s="35">
        <f>'Total Fuel Prices'!L61*(INDEX(Tax_share,MATCH('Total Fuel Prices'!$A$57,tax_fuel_labels,0),MATCH(L$1,'Tax_Share of Price'!$B$1:$AI$1,0)))</f>
        <v>0</v>
      </c>
      <c r="M4" s="35">
        <f>'Total Fuel Prices'!M61*(INDEX(Tax_share,MATCH('Total Fuel Prices'!$A$57,tax_fuel_labels,0),MATCH(M$1,'Tax_Share of Price'!$B$1:$AI$1,0)))</f>
        <v>0</v>
      </c>
      <c r="N4" s="35">
        <f>'Total Fuel Prices'!N61*(INDEX(Tax_share,MATCH('Total Fuel Prices'!$A$57,tax_fuel_labels,0),MATCH(N$1,'Tax_Share of Price'!$B$1:$AI$1,0)))</f>
        <v>0</v>
      </c>
      <c r="O4" s="35">
        <f>'Total Fuel Prices'!O61*(INDEX(Tax_share,MATCH('Total Fuel Prices'!$A$57,tax_fuel_labels,0),MATCH(O$1,'Tax_Share of Price'!$B$1:$AI$1,0)))</f>
        <v>0</v>
      </c>
      <c r="P4" s="35">
        <f>'Total Fuel Prices'!P61*(INDEX(Tax_share,MATCH('Total Fuel Prices'!$A$57,tax_fuel_labels,0),MATCH(P$1,'Tax_Share of Price'!$B$1:$AI$1,0)))</f>
        <v>0</v>
      </c>
      <c r="Q4" s="35">
        <f>'Total Fuel Prices'!Q61*(INDEX(Tax_share,MATCH('Total Fuel Prices'!$A$57,tax_fuel_labels,0),MATCH(Q$1,'Tax_Share of Price'!$B$1:$AI$1,0)))</f>
        <v>0</v>
      </c>
      <c r="R4" s="35">
        <f>'Total Fuel Prices'!R61*(INDEX(Tax_share,MATCH('Total Fuel Prices'!$A$57,tax_fuel_labels,0),MATCH(R$1,'Tax_Share of Price'!$B$1:$AI$1,0)))</f>
        <v>0</v>
      </c>
      <c r="S4" s="35">
        <f>'Total Fuel Prices'!S61*(INDEX(Tax_share,MATCH('Total Fuel Prices'!$A$57,tax_fuel_labels,0),MATCH(S$1,'Tax_Share of Price'!$B$1:$AI$1,0)))</f>
        <v>0</v>
      </c>
      <c r="T4" s="35">
        <f>'Total Fuel Prices'!T61*(INDEX(Tax_share,MATCH('Total Fuel Prices'!$A$57,tax_fuel_labels,0),MATCH(T$1,'Tax_Share of Price'!$B$1:$AI$1,0)))</f>
        <v>0</v>
      </c>
      <c r="U4" s="35">
        <f>'Total Fuel Prices'!U61*(INDEX(Tax_share,MATCH('Total Fuel Prices'!$A$57,tax_fuel_labels,0),MATCH(U$1,'Tax_Share of Price'!$B$1:$AI$1,0)))</f>
        <v>0</v>
      </c>
      <c r="V4" s="35">
        <f>'Total Fuel Prices'!V61*(INDEX(Tax_share,MATCH('Total Fuel Prices'!$A$57,tax_fuel_labels,0),MATCH(V$1,'Tax_Share of Price'!$B$1:$AI$1,0)))</f>
        <v>0</v>
      </c>
      <c r="W4" s="35">
        <f>'Total Fuel Prices'!W61*(INDEX(Tax_share,MATCH('Total Fuel Prices'!$A$57,tax_fuel_labels,0),MATCH(W$1,'Tax_Share of Price'!$B$1:$AI$1,0)))</f>
        <v>0</v>
      </c>
      <c r="X4" s="35">
        <f>'Total Fuel Prices'!X61*(INDEX(Tax_share,MATCH('Total Fuel Prices'!$A$57,tax_fuel_labels,0),MATCH(X$1,'Tax_Share of Price'!$B$1:$AI$1,0)))</f>
        <v>0</v>
      </c>
      <c r="Y4" s="35">
        <f>'Total Fuel Prices'!Y61*(INDEX(Tax_share,MATCH('Total Fuel Prices'!$A$57,tax_fuel_labels,0),MATCH(Y$1,'Tax_Share of Price'!$B$1:$AI$1,0)))</f>
        <v>0</v>
      </c>
      <c r="Z4" s="35">
        <f>'Total Fuel Prices'!Z61*(INDEX(Tax_share,MATCH('Total Fuel Prices'!$A$57,tax_fuel_labels,0),MATCH(Z$1,'Tax_Share of Price'!$B$1:$AI$1,0)))</f>
        <v>0</v>
      </c>
      <c r="AA4" s="35">
        <f>'Total Fuel Prices'!AA61*(INDEX(Tax_share,MATCH('Total Fuel Prices'!$A$57,tax_fuel_labels,0),MATCH(AA$1,'Tax_Share of Price'!$B$1:$AI$1,0)))</f>
        <v>0</v>
      </c>
      <c r="AB4" s="35">
        <f>'Total Fuel Prices'!AB61*(INDEX(Tax_share,MATCH('Total Fuel Prices'!$A$57,tax_fuel_labels,0),MATCH(AB$1,'Tax_Share of Price'!$B$1:$AI$1,0)))</f>
        <v>0</v>
      </c>
      <c r="AC4" s="35">
        <f>'Total Fuel Prices'!AC61*(INDEX(Tax_share,MATCH('Total Fuel Prices'!$A$57,tax_fuel_labels,0),MATCH(AC$1,'Tax_Share of Price'!$B$1:$AI$1,0)))</f>
        <v>0</v>
      </c>
      <c r="AD4" s="35">
        <f>'Total Fuel Prices'!AD61*(INDEX(Tax_share,MATCH('Total Fuel Prices'!$A$57,tax_fuel_labels,0),MATCH(AD$1,'Tax_Share of Price'!$B$1:$AI$1,0)))</f>
        <v>0</v>
      </c>
      <c r="AE4" s="35">
        <f>'Total Fuel Prices'!AE61*(INDEX(Tax_share,MATCH('Total Fuel Prices'!$A$57,tax_fuel_labels,0),MATCH(AE$1,'Tax_Share of Price'!$B$1:$AI$1,0)))</f>
        <v>0</v>
      </c>
      <c r="AF4" s="35">
        <f>'Total Fuel Prices'!AF61*(INDEX(Tax_share,MATCH('Total Fuel Prices'!$A$57,tax_fuel_labels,0),MATCH(AF$1,'Tax_Share of Price'!$B$1:$AI$1,0)))</f>
        <v>0</v>
      </c>
      <c r="AG4" s="35">
        <f>'Total Fuel Prices'!AG61*(INDEX(Tax_share,MATCH('Total Fuel Prices'!$A$57,tax_fuel_labels,0),MATCH(AG$1,'Tax_Share of Price'!$B$1:$AI$1,0)))</f>
        <v>0</v>
      </c>
      <c r="AH4" s="35">
        <f>'Total Fuel Prices'!AH61*(INDEX(Tax_share,MATCH('Total Fuel Prices'!$A$57,tax_fuel_labels,0),MATCH(AH$1,'Tax_Share of Price'!$B$1:$AI$1,0)))</f>
        <v>0</v>
      </c>
      <c r="AI4" s="35">
        <f>'Total Fuel Prices'!AI61*(INDEX(Tax_share,MATCH('Total Fuel Prices'!$A$57,tax_fuel_labels,0),MATCH(AI$1,'Tax_Share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Prices'!B62*(INDEX(Tax_share,MATCH('Total Fuel Prices'!$A$57,tax_fuel_labels,0),MATCH(B$1,'Tax_Share of Price'!$B$1:$AI$1,0)))</f>
        <v>0</v>
      </c>
      <c r="C5" s="35">
        <f>'Total Fuel Prices'!C62*(INDEX(Tax_share,MATCH('Total Fuel Prices'!$A$57,tax_fuel_labels,0),MATCH(C$1,'Tax_Share of Price'!$B$1:$AI$1,0)))</f>
        <v>0</v>
      </c>
      <c r="D5" s="35">
        <f>'Total Fuel Prices'!D62*(INDEX(Tax_share,MATCH('Total Fuel Prices'!$A$57,tax_fuel_labels,0),MATCH(D$1,'Tax_Share of Price'!$B$1:$AI$1,0)))</f>
        <v>0</v>
      </c>
      <c r="E5" s="35">
        <f>'Total Fuel Prices'!E62*(INDEX(Tax_share,MATCH('Total Fuel Prices'!$A$57,tax_fuel_labels,0),MATCH(E$1,'Tax_Share of Price'!$B$1:$AI$1,0)))</f>
        <v>0</v>
      </c>
      <c r="F5" s="35">
        <f>'Total Fuel Prices'!F62*(INDEX(Tax_share,MATCH('Total Fuel Prices'!$A$57,tax_fuel_labels,0),MATCH(F$1,'Tax_Share of Price'!$B$1:$AI$1,0)))</f>
        <v>0</v>
      </c>
      <c r="G5" s="35">
        <f>'Total Fuel Prices'!G62*(INDEX(Tax_share,MATCH('Total Fuel Prices'!$A$57,tax_fuel_labels,0),MATCH(G$1,'Tax_Share of Price'!$B$1:$AI$1,0)))</f>
        <v>0</v>
      </c>
      <c r="H5" s="35">
        <f>'Total Fuel Prices'!H62*(INDEX(Tax_share,MATCH('Total Fuel Prices'!$A$57,tax_fuel_labels,0),MATCH(H$1,'Tax_Share of Price'!$B$1:$AI$1,0)))</f>
        <v>0</v>
      </c>
      <c r="I5" s="35">
        <f>'Total Fuel Prices'!I62*(INDEX(Tax_share,MATCH('Total Fuel Prices'!$A$57,tax_fuel_labels,0),MATCH(I$1,'Tax_Share of Price'!$B$1:$AI$1,0)))</f>
        <v>0</v>
      </c>
      <c r="J5" s="35">
        <f>'Total Fuel Prices'!J62*(INDEX(Tax_share,MATCH('Total Fuel Prices'!$A$57,tax_fuel_labels,0),MATCH(J$1,'Tax_Share of Price'!$B$1:$AI$1,0)))</f>
        <v>0</v>
      </c>
      <c r="K5" s="35">
        <f>'Total Fuel Prices'!K62*(INDEX(Tax_share,MATCH('Total Fuel Prices'!$A$57,tax_fuel_labels,0),MATCH(K$1,'Tax_Share of Price'!$B$1:$AI$1,0)))</f>
        <v>0</v>
      </c>
      <c r="L5" s="35">
        <f>'Total Fuel Prices'!L62*(INDEX(Tax_share,MATCH('Total Fuel Prices'!$A$57,tax_fuel_labels,0),MATCH(L$1,'Tax_Share of Price'!$B$1:$AI$1,0)))</f>
        <v>0</v>
      </c>
      <c r="M5" s="35">
        <f>'Total Fuel Prices'!M62*(INDEX(Tax_share,MATCH('Total Fuel Prices'!$A$57,tax_fuel_labels,0),MATCH(M$1,'Tax_Share of Price'!$B$1:$AI$1,0)))</f>
        <v>0</v>
      </c>
      <c r="N5" s="35">
        <f>'Total Fuel Prices'!N62*(INDEX(Tax_share,MATCH('Total Fuel Prices'!$A$57,tax_fuel_labels,0),MATCH(N$1,'Tax_Share of Price'!$B$1:$AI$1,0)))</f>
        <v>0</v>
      </c>
      <c r="O5" s="35">
        <f>'Total Fuel Prices'!O62*(INDEX(Tax_share,MATCH('Total Fuel Prices'!$A$57,tax_fuel_labels,0),MATCH(O$1,'Tax_Share of Price'!$B$1:$AI$1,0)))</f>
        <v>0</v>
      </c>
      <c r="P5" s="35">
        <f>'Total Fuel Prices'!P62*(INDEX(Tax_share,MATCH('Total Fuel Prices'!$A$57,tax_fuel_labels,0),MATCH(P$1,'Tax_Share of Price'!$B$1:$AI$1,0)))</f>
        <v>0</v>
      </c>
      <c r="Q5" s="35">
        <f>'Total Fuel Prices'!Q62*(INDEX(Tax_share,MATCH('Total Fuel Prices'!$A$57,tax_fuel_labels,0),MATCH(Q$1,'Tax_Share of Price'!$B$1:$AI$1,0)))</f>
        <v>0</v>
      </c>
      <c r="R5" s="35">
        <f>'Total Fuel Prices'!R62*(INDEX(Tax_share,MATCH('Total Fuel Prices'!$A$57,tax_fuel_labels,0),MATCH(R$1,'Tax_Share of Price'!$B$1:$AI$1,0)))</f>
        <v>0</v>
      </c>
      <c r="S5" s="35">
        <f>'Total Fuel Prices'!S62*(INDEX(Tax_share,MATCH('Total Fuel Prices'!$A$57,tax_fuel_labels,0),MATCH(S$1,'Tax_Share of Price'!$B$1:$AI$1,0)))</f>
        <v>0</v>
      </c>
      <c r="T5" s="35">
        <f>'Total Fuel Prices'!T62*(INDEX(Tax_share,MATCH('Total Fuel Prices'!$A$57,tax_fuel_labels,0),MATCH(T$1,'Tax_Share of Price'!$B$1:$AI$1,0)))</f>
        <v>0</v>
      </c>
      <c r="U5" s="35">
        <f>'Total Fuel Prices'!U62*(INDEX(Tax_share,MATCH('Total Fuel Prices'!$A$57,tax_fuel_labels,0),MATCH(U$1,'Tax_Share of Price'!$B$1:$AI$1,0)))</f>
        <v>0</v>
      </c>
      <c r="V5" s="35">
        <f>'Total Fuel Prices'!V62*(INDEX(Tax_share,MATCH('Total Fuel Prices'!$A$57,tax_fuel_labels,0),MATCH(V$1,'Tax_Share of Price'!$B$1:$AI$1,0)))</f>
        <v>0</v>
      </c>
      <c r="W5" s="35">
        <f>'Total Fuel Prices'!W62*(INDEX(Tax_share,MATCH('Total Fuel Prices'!$A$57,tax_fuel_labels,0),MATCH(W$1,'Tax_Share of Price'!$B$1:$AI$1,0)))</f>
        <v>0</v>
      </c>
      <c r="X5" s="35">
        <f>'Total Fuel Prices'!X62*(INDEX(Tax_share,MATCH('Total Fuel Prices'!$A$57,tax_fuel_labels,0),MATCH(X$1,'Tax_Share of Price'!$B$1:$AI$1,0)))</f>
        <v>0</v>
      </c>
      <c r="Y5" s="35">
        <f>'Total Fuel Prices'!Y62*(INDEX(Tax_share,MATCH('Total Fuel Prices'!$A$57,tax_fuel_labels,0),MATCH(Y$1,'Tax_Share of Price'!$B$1:$AI$1,0)))</f>
        <v>0</v>
      </c>
      <c r="Z5" s="35">
        <f>'Total Fuel Prices'!Z62*(INDEX(Tax_share,MATCH('Total Fuel Prices'!$A$57,tax_fuel_labels,0),MATCH(Z$1,'Tax_Share of Price'!$B$1:$AI$1,0)))</f>
        <v>0</v>
      </c>
      <c r="AA5" s="35">
        <f>'Total Fuel Prices'!AA62*(INDEX(Tax_share,MATCH('Total Fuel Prices'!$A$57,tax_fuel_labels,0),MATCH(AA$1,'Tax_Share of Price'!$B$1:$AI$1,0)))</f>
        <v>0</v>
      </c>
      <c r="AB5" s="35">
        <f>'Total Fuel Prices'!AB62*(INDEX(Tax_share,MATCH('Total Fuel Prices'!$A$57,tax_fuel_labels,0),MATCH(AB$1,'Tax_Share of Price'!$B$1:$AI$1,0)))</f>
        <v>0</v>
      </c>
      <c r="AC5" s="35">
        <f>'Total Fuel Prices'!AC62*(INDEX(Tax_share,MATCH('Total Fuel Prices'!$A$57,tax_fuel_labels,0),MATCH(AC$1,'Tax_Share of Price'!$B$1:$AI$1,0)))</f>
        <v>0</v>
      </c>
      <c r="AD5" s="35">
        <f>'Total Fuel Prices'!AD62*(INDEX(Tax_share,MATCH('Total Fuel Prices'!$A$57,tax_fuel_labels,0),MATCH(AD$1,'Tax_Share of Price'!$B$1:$AI$1,0)))</f>
        <v>0</v>
      </c>
      <c r="AE5" s="35">
        <f>'Total Fuel Prices'!AE62*(INDEX(Tax_share,MATCH('Total Fuel Prices'!$A$57,tax_fuel_labels,0),MATCH(AE$1,'Tax_Share of Price'!$B$1:$AI$1,0)))</f>
        <v>0</v>
      </c>
      <c r="AF5" s="35">
        <f>'Total Fuel Prices'!AF62*(INDEX(Tax_share,MATCH('Total Fuel Prices'!$A$57,tax_fuel_labels,0),MATCH(AF$1,'Tax_Share of Price'!$B$1:$AI$1,0)))</f>
        <v>0</v>
      </c>
      <c r="AG5" s="35">
        <f>'Total Fuel Prices'!AG62*(INDEX(Tax_share,MATCH('Total Fuel Prices'!$A$57,tax_fuel_labels,0),MATCH(AG$1,'Tax_Share of Price'!$B$1:$AI$1,0)))</f>
        <v>0</v>
      </c>
      <c r="AH5" s="35">
        <f>'Total Fuel Prices'!AH62*(INDEX(Tax_share,MATCH('Total Fuel Prices'!$A$57,tax_fuel_labels,0),MATCH(AH$1,'Tax_Share of Price'!$B$1:$AI$1,0)))</f>
        <v>0</v>
      </c>
      <c r="AI5" s="35">
        <f>'Total Fuel Prices'!AI62*(INDEX(Tax_share,MATCH('Total Fuel Prices'!$A$57,tax_fuel_labels,0),MATCH(AI$1,'Tax_Share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Prices'!B63*(INDEX(Tax_share,MATCH('Total Fuel Prices'!$A$57,tax_fuel_labels,0),MATCH(B$1,'Tax_Share of Price'!$B$1:$AI$1,0)))</f>
        <v>0</v>
      </c>
      <c r="C6" s="35">
        <f>'Total Fuel Prices'!C63*(INDEX(Tax_share,MATCH('Total Fuel Prices'!$A$57,tax_fuel_labels,0),MATCH(C$1,'Tax_Share of Price'!$B$1:$AI$1,0)))</f>
        <v>0</v>
      </c>
      <c r="D6" s="35">
        <f>'Total Fuel Prices'!D63*(INDEX(Tax_share,MATCH('Total Fuel Prices'!$A$57,tax_fuel_labels,0),MATCH(D$1,'Tax_Share of Price'!$B$1:$AI$1,0)))</f>
        <v>0</v>
      </c>
      <c r="E6" s="35">
        <f>'Total Fuel Prices'!E63*(INDEX(Tax_share,MATCH('Total Fuel Prices'!$A$57,tax_fuel_labels,0),MATCH(E$1,'Tax_Share of Price'!$B$1:$AI$1,0)))</f>
        <v>0</v>
      </c>
      <c r="F6" s="35">
        <f>'Total Fuel Prices'!F63*(INDEX(Tax_share,MATCH('Total Fuel Prices'!$A$57,tax_fuel_labels,0),MATCH(F$1,'Tax_Share of Price'!$B$1:$AI$1,0)))</f>
        <v>0</v>
      </c>
      <c r="G6" s="35">
        <f>'Total Fuel Prices'!G63*(INDEX(Tax_share,MATCH('Total Fuel Prices'!$A$57,tax_fuel_labels,0),MATCH(G$1,'Tax_Share of Price'!$B$1:$AI$1,0)))</f>
        <v>0</v>
      </c>
      <c r="H6" s="35">
        <f>'Total Fuel Prices'!H63*(INDEX(Tax_share,MATCH('Total Fuel Prices'!$A$57,tax_fuel_labels,0),MATCH(H$1,'Tax_Share of Price'!$B$1:$AI$1,0)))</f>
        <v>0</v>
      </c>
      <c r="I6" s="35">
        <f>'Total Fuel Prices'!I63*(INDEX(Tax_share,MATCH('Total Fuel Prices'!$A$57,tax_fuel_labels,0),MATCH(I$1,'Tax_Share of Price'!$B$1:$AI$1,0)))</f>
        <v>0</v>
      </c>
      <c r="J6" s="35">
        <f>'Total Fuel Prices'!J63*(INDEX(Tax_share,MATCH('Total Fuel Prices'!$A$57,tax_fuel_labels,0),MATCH(J$1,'Tax_Share of Price'!$B$1:$AI$1,0)))</f>
        <v>0</v>
      </c>
      <c r="K6" s="35">
        <f>'Total Fuel Prices'!K63*(INDEX(Tax_share,MATCH('Total Fuel Prices'!$A$57,tax_fuel_labels,0),MATCH(K$1,'Tax_Share of Price'!$B$1:$AI$1,0)))</f>
        <v>0</v>
      </c>
      <c r="L6" s="35">
        <f>'Total Fuel Prices'!L63*(INDEX(Tax_share,MATCH('Total Fuel Prices'!$A$57,tax_fuel_labels,0),MATCH(L$1,'Tax_Share of Price'!$B$1:$AI$1,0)))</f>
        <v>0</v>
      </c>
      <c r="M6" s="35">
        <f>'Total Fuel Prices'!M63*(INDEX(Tax_share,MATCH('Total Fuel Prices'!$A$57,tax_fuel_labels,0),MATCH(M$1,'Tax_Share of Price'!$B$1:$AI$1,0)))</f>
        <v>0</v>
      </c>
      <c r="N6" s="35">
        <f>'Total Fuel Prices'!N63*(INDEX(Tax_share,MATCH('Total Fuel Prices'!$A$57,tax_fuel_labels,0),MATCH(N$1,'Tax_Share of Price'!$B$1:$AI$1,0)))</f>
        <v>0</v>
      </c>
      <c r="O6" s="35">
        <f>'Total Fuel Prices'!O63*(INDEX(Tax_share,MATCH('Total Fuel Prices'!$A$57,tax_fuel_labels,0),MATCH(O$1,'Tax_Share of Price'!$B$1:$AI$1,0)))</f>
        <v>0</v>
      </c>
      <c r="P6" s="35">
        <f>'Total Fuel Prices'!P63*(INDEX(Tax_share,MATCH('Total Fuel Prices'!$A$57,tax_fuel_labels,0),MATCH(P$1,'Tax_Share of Price'!$B$1:$AI$1,0)))</f>
        <v>0</v>
      </c>
      <c r="Q6" s="35">
        <f>'Total Fuel Prices'!Q63*(INDEX(Tax_share,MATCH('Total Fuel Prices'!$A$57,tax_fuel_labels,0),MATCH(Q$1,'Tax_Share of Price'!$B$1:$AI$1,0)))</f>
        <v>0</v>
      </c>
      <c r="R6" s="35">
        <f>'Total Fuel Prices'!R63*(INDEX(Tax_share,MATCH('Total Fuel Prices'!$A$57,tax_fuel_labels,0),MATCH(R$1,'Tax_Share of Price'!$B$1:$AI$1,0)))</f>
        <v>0</v>
      </c>
      <c r="S6" s="35">
        <f>'Total Fuel Prices'!S63*(INDEX(Tax_share,MATCH('Total Fuel Prices'!$A$57,tax_fuel_labels,0),MATCH(S$1,'Tax_Share of Price'!$B$1:$AI$1,0)))</f>
        <v>0</v>
      </c>
      <c r="T6" s="35">
        <f>'Total Fuel Prices'!T63*(INDEX(Tax_share,MATCH('Total Fuel Prices'!$A$57,tax_fuel_labels,0),MATCH(T$1,'Tax_Share of Price'!$B$1:$AI$1,0)))</f>
        <v>0</v>
      </c>
      <c r="U6" s="35">
        <f>'Total Fuel Prices'!U63*(INDEX(Tax_share,MATCH('Total Fuel Prices'!$A$57,tax_fuel_labels,0),MATCH(U$1,'Tax_Share of Price'!$B$1:$AI$1,0)))</f>
        <v>0</v>
      </c>
      <c r="V6" s="35">
        <f>'Total Fuel Prices'!V63*(INDEX(Tax_share,MATCH('Total Fuel Prices'!$A$57,tax_fuel_labels,0),MATCH(V$1,'Tax_Share of Price'!$B$1:$AI$1,0)))</f>
        <v>0</v>
      </c>
      <c r="W6" s="35">
        <f>'Total Fuel Prices'!W63*(INDEX(Tax_share,MATCH('Total Fuel Prices'!$A$57,tax_fuel_labels,0),MATCH(W$1,'Tax_Share of Price'!$B$1:$AI$1,0)))</f>
        <v>0</v>
      </c>
      <c r="X6" s="35">
        <f>'Total Fuel Prices'!X63*(INDEX(Tax_share,MATCH('Total Fuel Prices'!$A$57,tax_fuel_labels,0),MATCH(X$1,'Tax_Share of Price'!$B$1:$AI$1,0)))</f>
        <v>0</v>
      </c>
      <c r="Y6" s="35">
        <f>'Total Fuel Prices'!Y63*(INDEX(Tax_share,MATCH('Total Fuel Prices'!$A$57,tax_fuel_labels,0),MATCH(Y$1,'Tax_Share of Price'!$B$1:$AI$1,0)))</f>
        <v>0</v>
      </c>
      <c r="Z6" s="35">
        <f>'Total Fuel Prices'!Z63*(INDEX(Tax_share,MATCH('Total Fuel Prices'!$A$57,tax_fuel_labels,0),MATCH(Z$1,'Tax_Share of Price'!$B$1:$AI$1,0)))</f>
        <v>0</v>
      </c>
      <c r="AA6" s="35">
        <f>'Total Fuel Prices'!AA63*(INDEX(Tax_share,MATCH('Total Fuel Prices'!$A$57,tax_fuel_labels,0),MATCH(AA$1,'Tax_Share of Price'!$B$1:$AI$1,0)))</f>
        <v>0</v>
      </c>
      <c r="AB6" s="35">
        <f>'Total Fuel Prices'!AB63*(INDEX(Tax_share,MATCH('Total Fuel Prices'!$A$57,tax_fuel_labels,0),MATCH(AB$1,'Tax_Share of Price'!$B$1:$AI$1,0)))</f>
        <v>0</v>
      </c>
      <c r="AC6" s="35">
        <f>'Total Fuel Prices'!AC63*(INDEX(Tax_share,MATCH('Total Fuel Prices'!$A$57,tax_fuel_labels,0),MATCH(AC$1,'Tax_Share of Price'!$B$1:$AI$1,0)))</f>
        <v>0</v>
      </c>
      <c r="AD6" s="35">
        <f>'Total Fuel Prices'!AD63*(INDEX(Tax_share,MATCH('Total Fuel Prices'!$A$57,tax_fuel_labels,0),MATCH(AD$1,'Tax_Share of Price'!$B$1:$AI$1,0)))</f>
        <v>0</v>
      </c>
      <c r="AE6" s="35">
        <f>'Total Fuel Prices'!AE63*(INDEX(Tax_share,MATCH('Total Fuel Prices'!$A$57,tax_fuel_labels,0),MATCH(AE$1,'Tax_Share of Price'!$B$1:$AI$1,0)))</f>
        <v>0</v>
      </c>
      <c r="AF6" s="35">
        <f>'Total Fuel Prices'!AF63*(INDEX(Tax_share,MATCH('Total Fuel Prices'!$A$57,tax_fuel_labels,0),MATCH(AF$1,'Tax_Share of Price'!$B$1:$AI$1,0)))</f>
        <v>0</v>
      </c>
      <c r="AG6" s="35">
        <f>'Total Fuel Prices'!AG63*(INDEX(Tax_share,MATCH('Total Fuel Prices'!$A$57,tax_fuel_labels,0),MATCH(AG$1,'Tax_Share of Price'!$B$1:$AI$1,0)))</f>
        <v>0</v>
      </c>
      <c r="AH6" s="35">
        <f>'Total Fuel Prices'!AH63*(INDEX(Tax_share,MATCH('Total Fuel Prices'!$A$57,tax_fuel_labels,0),MATCH(AH$1,'Tax_Share of Price'!$B$1:$AI$1,0)))</f>
        <v>0</v>
      </c>
      <c r="AI6" s="35">
        <f>'Total Fuel Prices'!AI63*(INDEX(Tax_share,MATCH('Total Fuel Prices'!$A$57,tax_fuel_labels,0),MATCH(AI$1,'Tax_Share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Prices'!B64*(INDEX(Tax_share,MATCH('Total Fuel Prices'!$A$57,tax_fuel_labels,0),MATCH(B$1,'Tax_Share of Price'!$B$1:$AI$1,0)))</f>
        <v>0</v>
      </c>
      <c r="C7" s="35">
        <f>'Total Fuel Prices'!C64*(INDEX(Tax_share,MATCH('Total Fuel Prices'!$A$57,tax_fuel_labels,0),MATCH(C$1,'Tax_Share of Price'!$B$1:$AI$1,0)))</f>
        <v>0</v>
      </c>
      <c r="D7" s="35">
        <f>'Total Fuel Prices'!D64*(INDEX(Tax_share,MATCH('Total Fuel Prices'!$A$57,tax_fuel_labels,0),MATCH(D$1,'Tax_Share of Price'!$B$1:$AI$1,0)))</f>
        <v>0</v>
      </c>
      <c r="E7" s="35">
        <f>'Total Fuel Prices'!E64*(INDEX(Tax_share,MATCH('Total Fuel Prices'!$A$57,tax_fuel_labels,0),MATCH(E$1,'Tax_Share of Price'!$B$1:$AI$1,0)))</f>
        <v>0</v>
      </c>
      <c r="F7" s="35">
        <f>'Total Fuel Prices'!F64*(INDEX(Tax_share,MATCH('Total Fuel Prices'!$A$57,tax_fuel_labels,0),MATCH(F$1,'Tax_Share of Price'!$B$1:$AI$1,0)))</f>
        <v>0</v>
      </c>
      <c r="G7" s="35">
        <f>'Total Fuel Prices'!G64*(INDEX(Tax_share,MATCH('Total Fuel Prices'!$A$57,tax_fuel_labels,0),MATCH(G$1,'Tax_Share of Price'!$B$1:$AI$1,0)))</f>
        <v>0</v>
      </c>
      <c r="H7" s="35">
        <f>'Total Fuel Prices'!H64*(INDEX(Tax_share,MATCH('Total Fuel Prices'!$A$57,tax_fuel_labels,0),MATCH(H$1,'Tax_Share of Price'!$B$1:$AI$1,0)))</f>
        <v>0</v>
      </c>
      <c r="I7" s="35">
        <f>'Total Fuel Prices'!I64*(INDEX(Tax_share,MATCH('Total Fuel Prices'!$A$57,tax_fuel_labels,0),MATCH(I$1,'Tax_Share of Price'!$B$1:$AI$1,0)))</f>
        <v>0</v>
      </c>
      <c r="J7" s="35">
        <f>'Total Fuel Prices'!J64*(INDEX(Tax_share,MATCH('Total Fuel Prices'!$A$57,tax_fuel_labels,0),MATCH(J$1,'Tax_Share of Price'!$B$1:$AI$1,0)))</f>
        <v>0</v>
      </c>
      <c r="K7" s="35">
        <f>'Total Fuel Prices'!K64*(INDEX(Tax_share,MATCH('Total Fuel Prices'!$A$57,tax_fuel_labels,0),MATCH(K$1,'Tax_Share of Price'!$B$1:$AI$1,0)))</f>
        <v>0</v>
      </c>
      <c r="L7" s="35">
        <f>'Total Fuel Prices'!L64*(INDEX(Tax_share,MATCH('Total Fuel Prices'!$A$57,tax_fuel_labels,0),MATCH(L$1,'Tax_Share of Price'!$B$1:$AI$1,0)))</f>
        <v>0</v>
      </c>
      <c r="M7" s="35">
        <f>'Total Fuel Prices'!M64*(INDEX(Tax_share,MATCH('Total Fuel Prices'!$A$57,tax_fuel_labels,0),MATCH(M$1,'Tax_Share of Price'!$B$1:$AI$1,0)))</f>
        <v>0</v>
      </c>
      <c r="N7" s="35">
        <f>'Total Fuel Prices'!N64*(INDEX(Tax_share,MATCH('Total Fuel Prices'!$A$57,tax_fuel_labels,0),MATCH(N$1,'Tax_Share of Price'!$B$1:$AI$1,0)))</f>
        <v>0</v>
      </c>
      <c r="O7" s="35">
        <f>'Total Fuel Prices'!O64*(INDEX(Tax_share,MATCH('Total Fuel Prices'!$A$57,tax_fuel_labels,0),MATCH(O$1,'Tax_Share of Price'!$B$1:$AI$1,0)))</f>
        <v>0</v>
      </c>
      <c r="P7" s="35">
        <f>'Total Fuel Prices'!P64*(INDEX(Tax_share,MATCH('Total Fuel Prices'!$A$57,tax_fuel_labels,0),MATCH(P$1,'Tax_Share of Price'!$B$1:$AI$1,0)))</f>
        <v>0</v>
      </c>
      <c r="Q7" s="35">
        <f>'Total Fuel Prices'!Q64*(INDEX(Tax_share,MATCH('Total Fuel Prices'!$A$57,tax_fuel_labels,0),MATCH(Q$1,'Tax_Share of Price'!$B$1:$AI$1,0)))</f>
        <v>0</v>
      </c>
      <c r="R7" s="35">
        <f>'Total Fuel Prices'!R64*(INDEX(Tax_share,MATCH('Total Fuel Prices'!$A$57,tax_fuel_labels,0),MATCH(R$1,'Tax_Share of Price'!$B$1:$AI$1,0)))</f>
        <v>0</v>
      </c>
      <c r="S7" s="35">
        <f>'Total Fuel Prices'!S64*(INDEX(Tax_share,MATCH('Total Fuel Prices'!$A$57,tax_fuel_labels,0),MATCH(S$1,'Tax_Share of Price'!$B$1:$AI$1,0)))</f>
        <v>0</v>
      </c>
      <c r="T7" s="35">
        <f>'Total Fuel Prices'!T64*(INDEX(Tax_share,MATCH('Total Fuel Prices'!$A$57,tax_fuel_labels,0),MATCH(T$1,'Tax_Share of Price'!$B$1:$AI$1,0)))</f>
        <v>0</v>
      </c>
      <c r="U7" s="35">
        <f>'Total Fuel Prices'!U64*(INDEX(Tax_share,MATCH('Total Fuel Prices'!$A$57,tax_fuel_labels,0),MATCH(U$1,'Tax_Share of Price'!$B$1:$AI$1,0)))</f>
        <v>0</v>
      </c>
      <c r="V7" s="35">
        <f>'Total Fuel Prices'!V64*(INDEX(Tax_share,MATCH('Total Fuel Prices'!$A$57,tax_fuel_labels,0),MATCH(V$1,'Tax_Share of Price'!$B$1:$AI$1,0)))</f>
        <v>0</v>
      </c>
      <c r="W7" s="35">
        <f>'Total Fuel Prices'!W64*(INDEX(Tax_share,MATCH('Total Fuel Prices'!$A$57,tax_fuel_labels,0),MATCH(W$1,'Tax_Share of Price'!$B$1:$AI$1,0)))</f>
        <v>0</v>
      </c>
      <c r="X7" s="35">
        <f>'Total Fuel Prices'!X64*(INDEX(Tax_share,MATCH('Total Fuel Prices'!$A$57,tax_fuel_labels,0),MATCH(X$1,'Tax_Share of Price'!$B$1:$AI$1,0)))</f>
        <v>0</v>
      </c>
      <c r="Y7" s="35">
        <f>'Total Fuel Prices'!Y64*(INDEX(Tax_share,MATCH('Total Fuel Prices'!$A$57,tax_fuel_labels,0),MATCH(Y$1,'Tax_Share of Price'!$B$1:$AI$1,0)))</f>
        <v>0</v>
      </c>
      <c r="Z7" s="35">
        <f>'Total Fuel Prices'!Z64*(INDEX(Tax_share,MATCH('Total Fuel Prices'!$A$57,tax_fuel_labels,0),MATCH(Z$1,'Tax_Share of Price'!$B$1:$AI$1,0)))</f>
        <v>0</v>
      </c>
      <c r="AA7" s="35">
        <f>'Total Fuel Prices'!AA64*(INDEX(Tax_share,MATCH('Total Fuel Prices'!$A$57,tax_fuel_labels,0),MATCH(AA$1,'Tax_Share of Price'!$B$1:$AI$1,0)))</f>
        <v>0</v>
      </c>
      <c r="AB7" s="35">
        <f>'Total Fuel Prices'!AB64*(INDEX(Tax_share,MATCH('Total Fuel Prices'!$A$57,tax_fuel_labels,0),MATCH(AB$1,'Tax_Share of Price'!$B$1:$AI$1,0)))</f>
        <v>0</v>
      </c>
      <c r="AC7" s="35">
        <f>'Total Fuel Prices'!AC64*(INDEX(Tax_share,MATCH('Total Fuel Prices'!$A$57,tax_fuel_labels,0),MATCH(AC$1,'Tax_Share of Price'!$B$1:$AI$1,0)))</f>
        <v>0</v>
      </c>
      <c r="AD7" s="35">
        <f>'Total Fuel Prices'!AD64*(INDEX(Tax_share,MATCH('Total Fuel Prices'!$A$57,tax_fuel_labels,0),MATCH(AD$1,'Tax_Share of Price'!$B$1:$AI$1,0)))</f>
        <v>0</v>
      </c>
      <c r="AE7" s="35">
        <f>'Total Fuel Prices'!AE64*(INDEX(Tax_share,MATCH('Total Fuel Prices'!$A$57,tax_fuel_labels,0),MATCH(AE$1,'Tax_Share of Price'!$B$1:$AI$1,0)))</f>
        <v>0</v>
      </c>
      <c r="AF7" s="35">
        <f>'Total Fuel Prices'!AF64*(INDEX(Tax_share,MATCH('Total Fuel Prices'!$A$57,tax_fuel_labels,0),MATCH(AF$1,'Tax_Share of Price'!$B$1:$AI$1,0)))</f>
        <v>0</v>
      </c>
      <c r="AG7" s="35">
        <f>'Total Fuel Prices'!AG64*(INDEX(Tax_share,MATCH('Total Fuel Prices'!$A$57,tax_fuel_labels,0),MATCH(AG$1,'Tax_Share of Price'!$B$1:$AI$1,0)))</f>
        <v>0</v>
      </c>
      <c r="AH7" s="35">
        <f>'Total Fuel Prices'!AH64*(INDEX(Tax_share,MATCH('Total Fuel Prices'!$A$57,tax_fuel_labels,0),MATCH(AH$1,'Tax_Share of Price'!$B$1:$AI$1,0)))</f>
        <v>0</v>
      </c>
      <c r="AI7" s="35">
        <f>'Total Fuel Prices'!AI64*(INDEX(Tax_share,MATCH('Total Fuel Prices'!$A$57,tax_fuel_labels,0),MATCH(AI$1,'Tax_Share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Prices'!B65*(INDEX(Tax_share,MATCH('Total Fuel Prices'!$A$57,tax_fuel_labels,0),MATCH(B$1,'Tax_Share of Price'!$B$1:$AI$1,0)))</f>
        <v>0</v>
      </c>
      <c r="C8" s="35">
        <f>'Total Fuel Prices'!C65*(INDEX(Tax_share,MATCH('Total Fuel Prices'!$A$57,tax_fuel_labels,0),MATCH(C$1,'Tax_Share of Price'!$B$1:$AI$1,0)))</f>
        <v>0</v>
      </c>
      <c r="D8" s="35">
        <f>'Total Fuel Prices'!D65*(INDEX(Tax_share,MATCH('Total Fuel Prices'!$A$57,tax_fuel_labels,0),MATCH(D$1,'Tax_Share of Price'!$B$1:$AI$1,0)))</f>
        <v>0</v>
      </c>
      <c r="E8" s="35">
        <f>'Total Fuel Prices'!E65*(INDEX(Tax_share,MATCH('Total Fuel Prices'!$A$57,tax_fuel_labels,0),MATCH(E$1,'Tax_Share of Price'!$B$1:$AI$1,0)))</f>
        <v>0</v>
      </c>
      <c r="F8" s="35">
        <f>'Total Fuel Prices'!F65*(INDEX(Tax_share,MATCH('Total Fuel Prices'!$A$57,tax_fuel_labels,0),MATCH(F$1,'Tax_Share of Price'!$B$1:$AI$1,0)))</f>
        <v>0</v>
      </c>
      <c r="G8" s="35">
        <f>'Total Fuel Prices'!G65*(INDEX(Tax_share,MATCH('Total Fuel Prices'!$A$57,tax_fuel_labels,0),MATCH(G$1,'Tax_Share of Price'!$B$1:$AI$1,0)))</f>
        <v>0</v>
      </c>
      <c r="H8" s="35">
        <f>'Total Fuel Prices'!H65*(INDEX(Tax_share,MATCH('Total Fuel Prices'!$A$57,tax_fuel_labels,0),MATCH(H$1,'Tax_Share of Price'!$B$1:$AI$1,0)))</f>
        <v>0</v>
      </c>
      <c r="I8" s="35">
        <f>'Total Fuel Prices'!I65*(INDEX(Tax_share,MATCH('Total Fuel Prices'!$A$57,tax_fuel_labels,0),MATCH(I$1,'Tax_Share of Price'!$B$1:$AI$1,0)))</f>
        <v>0</v>
      </c>
      <c r="J8" s="35">
        <f>'Total Fuel Prices'!J65*(INDEX(Tax_share,MATCH('Total Fuel Prices'!$A$57,tax_fuel_labels,0),MATCH(J$1,'Tax_Share of Price'!$B$1:$AI$1,0)))</f>
        <v>0</v>
      </c>
      <c r="K8" s="35">
        <f>'Total Fuel Prices'!K65*(INDEX(Tax_share,MATCH('Total Fuel Prices'!$A$57,tax_fuel_labels,0),MATCH(K$1,'Tax_Share of Price'!$B$1:$AI$1,0)))</f>
        <v>0</v>
      </c>
      <c r="L8" s="35">
        <f>'Total Fuel Prices'!L65*(INDEX(Tax_share,MATCH('Total Fuel Prices'!$A$57,tax_fuel_labels,0),MATCH(L$1,'Tax_Share of Price'!$B$1:$AI$1,0)))</f>
        <v>0</v>
      </c>
      <c r="M8" s="35">
        <f>'Total Fuel Prices'!M65*(INDEX(Tax_share,MATCH('Total Fuel Prices'!$A$57,tax_fuel_labels,0),MATCH(M$1,'Tax_Share of Price'!$B$1:$AI$1,0)))</f>
        <v>0</v>
      </c>
      <c r="N8" s="35">
        <f>'Total Fuel Prices'!N65*(INDEX(Tax_share,MATCH('Total Fuel Prices'!$A$57,tax_fuel_labels,0),MATCH(N$1,'Tax_Share of Price'!$B$1:$AI$1,0)))</f>
        <v>0</v>
      </c>
      <c r="O8" s="35">
        <f>'Total Fuel Prices'!O65*(INDEX(Tax_share,MATCH('Total Fuel Prices'!$A$57,tax_fuel_labels,0),MATCH(O$1,'Tax_Share of Price'!$B$1:$AI$1,0)))</f>
        <v>0</v>
      </c>
      <c r="P8" s="35">
        <f>'Total Fuel Prices'!P65*(INDEX(Tax_share,MATCH('Total Fuel Prices'!$A$57,tax_fuel_labels,0),MATCH(P$1,'Tax_Share of Price'!$B$1:$AI$1,0)))</f>
        <v>0</v>
      </c>
      <c r="Q8" s="35">
        <f>'Total Fuel Prices'!Q65*(INDEX(Tax_share,MATCH('Total Fuel Prices'!$A$57,tax_fuel_labels,0),MATCH(Q$1,'Tax_Share of Price'!$B$1:$AI$1,0)))</f>
        <v>0</v>
      </c>
      <c r="R8" s="35">
        <f>'Total Fuel Prices'!R65*(INDEX(Tax_share,MATCH('Total Fuel Prices'!$A$57,tax_fuel_labels,0),MATCH(R$1,'Tax_Share of Price'!$B$1:$AI$1,0)))</f>
        <v>0</v>
      </c>
      <c r="S8" s="35">
        <f>'Total Fuel Prices'!S65*(INDEX(Tax_share,MATCH('Total Fuel Prices'!$A$57,tax_fuel_labels,0),MATCH(S$1,'Tax_Share of Price'!$B$1:$AI$1,0)))</f>
        <v>0</v>
      </c>
      <c r="T8" s="35">
        <f>'Total Fuel Prices'!T65*(INDEX(Tax_share,MATCH('Total Fuel Prices'!$A$57,tax_fuel_labels,0),MATCH(T$1,'Tax_Share of Price'!$B$1:$AI$1,0)))</f>
        <v>0</v>
      </c>
      <c r="U8" s="35">
        <f>'Total Fuel Prices'!U65*(INDEX(Tax_share,MATCH('Total Fuel Prices'!$A$57,tax_fuel_labels,0),MATCH(U$1,'Tax_Share of Price'!$B$1:$AI$1,0)))</f>
        <v>0</v>
      </c>
      <c r="V8" s="35">
        <f>'Total Fuel Prices'!V65*(INDEX(Tax_share,MATCH('Total Fuel Prices'!$A$57,tax_fuel_labels,0),MATCH(V$1,'Tax_Share of Price'!$B$1:$AI$1,0)))</f>
        <v>0</v>
      </c>
      <c r="W8" s="35">
        <f>'Total Fuel Prices'!W65*(INDEX(Tax_share,MATCH('Total Fuel Prices'!$A$57,tax_fuel_labels,0),MATCH(W$1,'Tax_Share of Price'!$B$1:$AI$1,0)))</f>
        <v>0</v>
      </c>
      <c r="X8" s="35">
        <f>'Total Fuel Prices'!X65*(INDEX(Tax_share,MATCH('Total Fuel Prices'!$A$57,tax_fuel_labels,0),MATCH(X$1,'Tax_Share of Price'!$B$1:$AI$1,0)))</f>
        <v>0</v>
      </c>
      <c r="Y8" s="35">
        <f>'Total Fuel Prices'!Y65*(INDEX(Tax_share,MATCH('Total Fuel Prices'!$A$57,tax_fuel_labels,0),MATCH(Y$1,'Tax_Share of Price'!$B$1:$AI$1,0)))</f>
        <v>0</v>
      </c>
      <c r="Z8" s="35">
        <f>'Total Fuel Prices'!Z65*(INDEX(Tax_share,MATCH('Total Fuel Prices'!$A$57,tax_fuel_labels,0),MATCH(Z$1,'Tax_Share of Price'!$B$1:$AI$1,0)))</f>
        <v>0</v>
      </c>
      <c r="AA8" s="35">
        <f>'Total Fuel Prices'!AA65*(INDEX(Tax_share,MATCH('Total Fuel Prices'!$A$57,tax_fuel_labels,0),MATCH(AA$1,'Tax_Share of Price'!$B$1:$AI$1,0)))</f>
        <v>0</v>
      </c>
      <c r="AB8" s="35">
        <f>'Total Fuel Prices'!AB65*(INDEX(Tax_share,MATCH('Total Fuel Prices'!$A$57,tax_fuel_labels,0),MATCH(AB$1,'Tax_Share of Price'!$B$1:$AI$1,0)))</f>
        <v>0</v>
      </c>
      <c r="AC8" s="35">
        <f>'Total Fuel Prices'!AC65*(INDEX(Tax_share,MATCH('Total Fuel Prices'!$A$57,tax_fuel_labels,0),MATCH(AC$1,'Tax_Share of Price'!$B$1:$AI$1,0)))</f>
        <v>0</v>
      </c>
      <c r="AD8" s="35">
        <f>'Total Fuel Prices'!AD65*(INDEX(Tax_share,MATCH('Total Fuel Prices'!$A$57,tax_fuel_labels,0),MATCH(AD$1,'Tax_Share of Price'!$B$1:$AI$1,0)))</f>
        <v>0</v>
      </c>
      <c r="AE8" s="35">
        <f>'Total Fuel Prices'!AE65*(INDEX(Tax_share,MATCH('Total Fuel Prices'!$A$57,tax_fuel_labels,0),MATCH(AE$1,'Tax_Share of Price'!$B$1:$AI$1,0)))</f>
        <v>0</v>
      </c>
      <c r="AF8" s="35">
        <f>'Total Fuel Prices'!AF65*(INDEX(Tax_share,MATCH('Total Fuel Prices'!$A$57,tax_fuel_labels,0),MATCH(AF$1,'Tax_Share of Price'!$B$1:$AI$1,0)))</f>
        <v>0</v>
      </c>
      <c r="AG8" s="35">
        <f>'Total Fuel Prices'!AG65*(INDEX(Tax_share,MATCH('Total Fuel Prices'!$A$57,tax_fuel_labels,0),MATCH(AG$1,'Tax_Share of Price'!$B$1:$AI$1,0)))</f>
        <v>0</v>
      </c>
      <c r="AH8" s="35">
        <f>'Total Fuel Prices'!AH65*(INDEX(Tax_share,MATCH('Total Fuel Prices'!$A$57,tax_fuel_labels,0),MATCH(AH$1,'Tax_Share of Price'!$B$1:$AI$1,0)))</f>
        <v>0</v>
      </c>
      <c r="AI8" s="35">
        <f>'Total Fuel Prices'!AI65*(INDEX(Tax_share,MATCH('Total Fuel Prices'!$A$57,tax_fuel_labels,0),MATCH(AI$1,'Tax_Share of Price'!$B$1:$AI$1,0)))</f>
        <v>0</v>
      </c>
    </row>
    <row r="9" spans="1:37" x14ac:dyDescent="0.45">
      <c r="A9" s="38" t="s">
        <v>277</v>
      </c>
      <c r="B9" s="35">
        <f>'Total Fuel Prices'!B66*(INDEX(Tax_share,MATCH('Total Fuel Prices'!$A$57,tax_fuel_labels,0),MATCH(B$1,'Tax_Share of Price'!$B$1:$AI$1,0)))</f>
        <v>0</v>
      </c>
      <c r="C9" s="35">
        <f>'Total Fuel Prices'!C66*(INDEX(Tax_share,MATCH('Total Fuel Prices'!$A$57,tax_fuel_labels,0),MATCH(C$1,'Tax_Share of Price'!$B$1:$AI$1,0)))</f>
        <v>0</v>
      </c>
      <c r="D9" s="35">
        <f>'Total Fuel Prices'!D66*(INDEX(Tax_share,MATCH('Total Fuel Prices'!$A$57,tax_fuel_labels,0),MATCH(D$1,'Tax_Share of Price'!$B$1:$AI$1,0)))</f>
        <v>0</v>
      </c>
      <c r="E9" s="35">
        <f>'Total Fuel Prices'!E66*(INDEX(Tax_share,MATCH('Total Fuel Prices'!$A$57,tax_fuel_labels,0),MATCH(E$1,'Tax_Share of Price'!$B$1:$AI$1,0)))</f>
        <v>0</v>
      </c>
      <c r="F9" s="35">
        <f>'Total Fuel Prices'!F66*(INDEX(Tax_share,MATCH('Total Fuel Prices'!$A$57,tax_fuel_labels,0),MATCH(F$1,'Tax_Share of Price'!$B$1:$AI$1,0)))</f>
        <v>0</v>
      </c>
      <c r="G9" s="35">
        <f>'Total Fuel Prices'!G66*(INDEX(Tax_share,MATCH('Total Fuel Prices'!$A$57,tax_fuel_labels,0),MATCH(G$1,'Tax_Share of Price'!$B$1:$AI$1,0)))</f>
        <v>0</v>
      </c>
      <c r="H9" s="35">
        <f>'Total Fuel Prices'!H66*(INDEX(Tax_share,MATCH('Total Fuel Prices'!$A$57,tax_fuel_labels,0),MATCH(H$1,'Tax_Share of Price'!$B$1:$AI$1,0)))</f>
        <v>0</v>
      </c>
      <c r="I9" s="35">
        <f>'Total Fuel Prices'!I66*(INDEX(Tax_share,MATCH('Total Fuel Prices'!$A$57,tax_fuel_labels,0),MATCH(I$1,'Tax_Share of Price'!$B$1:$AI$1,0)))</f>
        <v>0</v>
      </c>
      <c r="J9" s="35">
        <f>'Total Fuel Prices'!J66*(INDEX(Tax_share,MATCH('Total Fuel Prices'!$A$57,tax_fuel_labels,0),MATCH(J$1,'Tax_Share of Price'!$B$1:$AI$1,0)))</f>
        <v>0</v>
      </c>
      <c r="K9" s="35">
        <f>'Total Fuel Prices'!K66*(INDEX(Tax_share,MATCH('Total Fuel Prices'!$A$57,tax_fuel_labels,0),MATCH(K$1,'Tax_Share of Price'!$B$1:$AI$1,0)))</f>
        <v>0</v>
      </c>
      <c r="L9" s="35">
        <f>'Total Fuel Prices'!L66*(INDEX(Tax_share,MATCH('Total Fuel Prices'!$A$57,tax_fuel_labels,0),MATCH(L$1,'Tax_Share of Price'!$B$1:$AI$1,0)))</f>
        <v>0</v>
      </c>
      <c r="M9" s="35">
        <f>'Total Fuel Prices'!M66*(INDEX(Tax_share,MATCH('Total Fuel Prices'!$A$57,tax_fuel_labels,0),MATCH(M$1,'Tax_Share of Price'!$B$1:$AI$1,0)))</f>
        <v>0</v>
      </c>
      <c r="N9" s="35">
        <f>'Total Fuel Prices'!N66*(INDEX(Tax_share,MATCH('Total Fuel Prices'!$A$57,tax_fuel_labels,0),MATCH(N$1,'Tax_Share of Price'!$B$1:$AI$1,0)))</f>
        <v>0</v>
      </c>
      <c r="O9" s="35">
        <f>'Total Fuel Prices'!O66*(INDEX(Tax_share,MATCH('Total Fuel Prices'!$A$57,tax_fuel_labels,0),MATCH(O$1,'Tax_Share of Price'!$B$1:$AI$1,0)))</f>
        <v>0</v>
      </c>
      <c r="P9" s="35">
        <f>'Total Fuel Prices'!P66*(INDEX(Tax_share,MATCH('Total Fuel Prices'!$A$57,tax_fuel_labels,0),MATCH(P$1,'Tax_Share of Price'!$B$1:$AI$1,0)))</f>
        <v>0</v>
      </c>
      <c r="Q9" s="35">
        <f>'Total Fuel Prices'!Q66*(INDEX(Tax_share,MATCH('Total Fuel Prices'!$A$57,tax_fuel_labels,0),MATCH(Q$1,'Tax_Share of Price'!$B$1:$AI$1,0)))</f>
        <v>0</v>
      </c>
      <c r="R9" s="35">
        <f>'Total Fuel Prices'!R66*(INDEX(Tax_share,MATCH('Total Fuel Prices'!$A$57,tax_fuel_labels,0),MATCH(R$1,'Tax_Share of Price'!$B$1:$AI$1,0)))</f>
        <v>0</v>
      </c>
      <c r="S9" s="35">
        <f>'Total Fuel Prices'!S66*(INDEX(Tax_share,MATCH('Total Fuel Prices'!$A$57,tax_fuel_labels,0),MATCH(S$1,'Tax_Share of Price'!$B$1:$AI$1,0)))</f>
        <v>0</v>
      </c>
      <c r="T9" s="35">
        <f>'Total Fuel Prices'!T66*(INDEX(Tax_share,MATCH('Total Fuel Prices'!$A$57,tax_fuel_labels,0),MATCH(T$1,'Tax_Share of Price'!$B$1:$AI$1,0)))</f>
        <v>0</v>
      </c>
      <c r="U9" s="35">
        <f>'Total Fuel Prices'!U66*(INDEX(Tax_share,MATCH('Total Fuel Prices'!$A$57,tax_fuel_labels,0),MATCH(U$1,'Tax_Share of Price'!$B$1:$AI$1,0)))</f>
        <v>0</v>
      </c>
      <c r="V9" s="35">
        <f>'Total Fuel Prices'!V66*(INDEX(Tax_share,MATCH('Total Fuel Prices'!$A$57,tax_fuel_labels,0),MATCH(V$1,'Tax_Share of Price'!$B$1:$AI$1,0)))</f>
        <v>0</v>
      </c>
      <c r="W9" s="35">
        <f>'Total Fuel Prices'!W66*(INDEX(Tax_share,MATCH('Total Fuel Prices'!$A$57,tax_fuel_labels,0),MATCH(W$1,'Tax_Share of Price'!$B$1:$AI$1,0)))</f>
        <v>0</v>
      </c>
      <c r="X9" s="35">
        <f>'Total Fuel Prices'!X66*(INDEX(Tax_share,MATCH('Total Fuel Prices'!$A$57,tax_fuel_labels,0),MATCH(X$1,'Tax_Share of Price'!$B$1:$AI$1,0)))</f>
        <v>0</v>
      </c>
      <c r="Y9" s="35">
        <f>'Total Fuel Prices'!Y66*(INDEX(Tax_share,MATCH('Total Fuel Prices'!$A$57,tax_fuel_labels,0),MATCH(Y$1,'Tax_Share of Price'!$B$1:$AI$1,0)))</f>
        <v>0</v>
      </c>
      <c r="Z9" s="35">
        <f>'Total Fuel Prices'!Z66*(INDEX(Tax_share,MATCH('Total Fuel Prices'!$A$57,tax_fuel_labels,0),MATCH(Z$1,'Tax_Share of Price'!$B$1:$AI$1,0)))</f>
        <v>0</v>
      </c>
      <c r="AA9" s="35">
        <f>'Total Fuel Prices'!AA66*(INDEX(Tax_share,MATCH('Total Fuel Prices'!$A$57,tax_fuel_labels,0),MATCH(AA$1,'Tax_Share of Price'!$B$1:$AI$1,0)))</f>
        <v>0</v>
      </c>
      <c r="AB9" s="35">
        <f>'Total Fuel Prices'!AB66*(INDEX(Tax_share,MATCH('Total Fuel Prices'!$A$57,tax_fuel_labels,0),MATCH(AB$1,'Tax_Share of Price'!$B$1:$AI$1,0)))</f>
        <v>0</v>
      </c>
      <c r="AC9" s="35">
        <f>'Total Fuel Prices'!AC66*(INDEX(Tax_share,MATCH('Total Fuel Prices'!$A$57,tax_fuel_labels,0),MATCH(AC$1,'Tax_Share of Price'!$B$1:$AI$1,0)))</f>
        <v>0</v>
      </c>
      <c r="AD9" s="35">
        <f>'Total Fuel Prices'!AD66*(INDEX(Tax_share,MATCH('Total Fuel Prices'!$A$57,tax_fuel_labels,0),MATCH(AD$1,'Tax_Share of Price'!$B$1:$AI$1,0)))</f>
        <v>0</v>
      </c>
      <c r="AE9" s="35">
        <f>'Total Fuel Prices'!AE66*(INDEX(Tax_share,MATCH('Total Fuel Prices'!$A$57,tax_fuel_labels,0),MATCH(AE$1,'Tax_Share of Price'!$B$1:$AI$1,0)))</f>
        <v>0</v>
      </c>
      <c r="AF9" s="35">
        <f>'Total Fuel Prices'!AF66*(INDEX(Tax_share,MATCH('Total Fuel Prices'!$A$57,tax_fuel_labels,0),MATCH(AF$1,'Tax_Share of Price'!$B$1:$AI$1,0)))</f>
        <v>0</v>
      </c>
      <c r="AG9" s="35">
        <f>'Total Fuel Prices'!AG66*(INDEX(Tax_share,MATCH('Total Fuel Prices'!$A$57,tax_fuel_labels,0),MATCH(AG$1,'Tax_Share of Price'!$B$1:$AI$1,0)))</f>
        <v>0</v>
      </c>
      <c r="AH9" s="35">
        <f>'Total Fuel Prices'!AH66*(INDEX(Tax_share,MATCH('Total Fuel Prices'!$A$57,tax_fuel_labels,0),MATCH(AH$1,'Tax_Share of Price'!$B$1:$AI$1,0)))</f>
        <v>0</v>
      </c>
      <c r="AI9" s="35">
        <f>'Total Fuel Prices'!AI66*(INDEX(Tax_share,MATCH('Total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3.7304687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Prices'!B69*(INDEX(Tax_share,MATCH('Total Fuel Prices'!$A$67,tax_fuel_labels,0),MATCH(B$1,'Tax_Share of Price'!$B$1:$AI$1,0)))</f>
        <v>0</v>
      </c>
      <c r="C2" s="35">
        <f>'Total Fuel Prices'!C69*(INDEX(Tax_share,MATCH('Total Fuel Prices'!$A$67,tax_fuel_labels,0),MATCH(C$1,'Tax_Share of Price'!$B$1:$AI$1,0)))</f>
        <v>0</v>
      </c>
      <c r="D2" s="35">
        <f>'Total Fuel Prices'!D69*(INDEX(Tax_share,MATCH('Total Fuel Prices'!$A$67,tax_fuel_labels,0),MATCH(D$1,'Tax_Share of Price'!$B$1:$AI$1,0)))</f>
        <v>0</v>
      </c>
      <c r="E2" s="35">
        <f>'Total Fuel Prices'!E69*(INDEX(Tax_share,MATCH('Total Fuel Prices'!$A$67,tax_fuel_labels,0),MATCH(E$1,'Tax_Share of Price'!$B$1:$AI$1,0)))</f>
        <v>0</v>
      </c>
      <c r="F2" s="35">
        <f>'Total Fuel Prices'!F69*(INDEX(Tax_share,MATCH('Total Fuel Prices'!$A$67,tax_fuel_labels,0),MATCH(F$1,'Tax_Share of Price'!$B$1:$AI$1,0)))</f>
        <v>0</v>
      </c>
      <c r="G2" s="35">
        <f>'Total Fuel Prices'!G69*(INDEX(Tax_share,MATCH('Total Fuel Prices'!$A$67,tax_fuel_labels,0),MATCH(G$1,'Tax_Share of Price'!$B$1:$AI$1,0)))</f>
        <v>0</v>
      </c>
      <c r="H2" s="35">
        <f>'Total Fuel Prices'!H69*(INDEX(Tax_share,MATCH('Total Fuel Prices'!$A$67,tax_fuel_labels,0),MATCH(H$1,'Tax_Share of Price'!$B$1:$AI$1,0)))</f>
        <v>0</v>
      </c>
      <c r="I2" s="35">
        <f>'Total Fuel Prices'!I69*(INDEX(Tax_share,MATCH('Total Fuel Prices'!$A$67,tax_fuel_labels,0),MATCH(I$1,'Tax_Share of Price'!$B$1:$AI$1,0)))</f>
        <v>0</v>
      </c>
      <c r="J2" s="35">
        <f>'Total Fuel Prices'!J69*(INDEX(Tax_share,MATCH('Total Fuel Prices'!$A$67,tax_fuel_labels,0),MATCH(J$1,'Tax_Share of Price'!$B$1:$AI$1,0)))</f>
        <v>0</v>
      </c>
      <c r="K2" s="35">
        <f>'Total Fuel Prices'!K69*(INDEX(Tax_share,MATCH('Total Fuel Prices'!$A$67,tax_fuel_labels,0),MATCH(K$1,'Tax_Share of Price'!$B$1:$AI$1,0)))</f>
        <v>0</v>
      </c>
      <c r="L2" s="35">
        <f>'Total Fuel Prices'!L69*(INDEX(Tax_share,MATCH('Total Fuel Prices'!$A$67,tax_fuel_labels,0),MATCH(L$1,'Tax_Share of Price'!$B$1:$AI$1,0)))</f>
        <v>0</v>
      </c>
      <c r="M2" s="35">
        <f>'Total Fuel Prices'!M69*(INDEX(Tax_share,MATCH('Total Fuel Prices'!$A$67,tax_fuel_labels,0),MATCH(M$1,'Tax_Share of Price'!$B$1:$AI$1,0)))</f>
        <v>0</v>
      </c>
      <c r="N2" s="35">
        <f>'Total Fuel Prices'!N69*(INDEX(Tax_share,MATCH('Total Fuel Prices'!$A$67,tax_fuel_labels,0),MATCH(N$1,'Tax_Share of Price'!$B$1:$AI$1,0)))</f>
        <v>0</v>
      </c>
      <c r="O2" s="35">
        <f>'Total Fuel Prices'!O69*(INDEX(Tax_share,MATCH('Total Fuel Prices'!$A$67,tax_fuel_labels,0),MATCH(O$1,'Tax_Share of Price'!$B$1:$AI$1,0)))</f>
        <v>0</v>
      </c>
      <c r="P2" s="35">
        <f>'Total Fuel Prices'!P69*(INDEX(Tax_share,MATCH('Total Fuel Prices'!$A$67,tax_fuel_labels,0),MATCH(P$1,'Tax_Share of Price'!$B$1:$AI$1,0)))</f>
        <v>0</v>
      </c>
      <c r="Q2" s="35">
        <f>'Total Fuel Prices'!Q69*(INDEX(Tax_share,MATCH('Total Fuel Prices'!$A$67,tax_fuel_labels,0),MATCH(Q$1,'Tax_Share of Price'!$B$1:$AI$1,0)))</f>
        <v>0</v>
      </c>
      <c r="R2" s="35">
        <f>'Total Fuel Prices'!R69*(INDEX(Tax_share,MATCH('Total Fuel Prices'!$A$67,tax_fuel_labels,0),MATCH(R$1,'Tax_Share of Price'!$B$1:$AI$1,0)))</f>
        <v>0</v>
      </c>
      <c r="S2" s="35">
        <f>'Total Fuel Prices'!S69*(INDEX(Tax_share,MATCH('Total Fuel Prices'!$A$67,tax_fuel_labels,0),MATCH(S$1,'Tax_Share of Price'!$B$1:$AI$1,0)))</f>
        <v>0</v>
      </c>
      <c r="T2" s="35">
        <f>'Total Fuel Prices'!T69*(INDEX(Tax_share,MATCH('Total Fuel Prices'!$A$67,tax_fuel_labels,0),MATCH(T$1,'Tax_Share of Price'!$B$1:$AI$1,0)))</f>
        <v>0</v>
      </c>
      <c r="U2" s="35">
        <f>'Total Fuel Prices'!U69*(INDEX(Tax_share,MATCH('Total Fuel Prices'!$A$67,tax_fuel_labels,0),MATCH(U$1,'Tax_Share of Price'!$B$1:$AI$1,0)))</f>
        <v>0</v>
      </c>
      <c r="V2" s="35">
        <f>'Total Fuel Prices'!V69*(INDEX(Tax_share,MATCH('Total Fuel Prices'!$A$67,tax_fuel_labels,0),MATCH(V$1,'Tax_Share of Price'!$B$1:$AI$1,0)))</f>
        <v>0</v>
      </c>
      <c r="W2" s="35">
        <f>'Total Fuel Prices'!W69*(INDEX(Tax_share,MATCH('Total Fuel Prices'!$A$67,tax_fuel_labels,0),MATCH(W$1,'Tax_Share of Price'!$B$1:$AI$1,0)))</f>
        <v>0</v>
      </c>
      <c r="X2" s="35">
        <f>'Total Fuel Prices'!X69*(INDEX(Tax_share,MATCH('Total Fuel Prices'!$A$67,tax_fuel_labels,0),MATCH(X$1,'Tax_Share of Price'!$B$1:$AI$1,0)))</f>
        <v>0</v>
      </c>
      <c r="Y2" s="35">
        <f>'Total Fuel Prices'!Y69*(INDEX(Tax_share,MATCH('Total Fuel Prices'!$A$67,tax_fuel_labels,0),MATCH(Y$1,'Tax_Share of Price'!$B$1:$AI$1,0)))</f>
        <v>0</v>
      </c>
      <c r="Z2" s="35">
        <f>'Total Fuel Prices'!Z69*(INDEX(Tax_share,MATCH('Total Fuel Prices'!$A$67,tax_fuel_labels,0),MATCH(Z$1,'Tax_Share of Price'!$B$1:$AI$1,0)))</f>
        <v>0</v>
      </c>
      <c r="AA2" s="35">
        <f>'Total Fuel Prices'!AA69*(INDEX(Tax_share,MATCH('Total Fuel Prices'!$A$67,tax_fuel_labels,0),MATCH(AA$1,'Tax_Share of Price'!$B$1:$AI$1,0)))</f>
        <v>0</v>
      </c>
      <c r="AB2" s="35">
        <f>'Total Fuel Prices'!AB69*(INDEX(Tax_share,MATCH('Total Fuel Prices'!$A$67,tax_fuel_labels,0),MATCH(AB$1,'Tax_Share of Price'!$B$1:$AI$1,0)))</f>
        <v>0</v>
      </c>
      <c r="AC2" s="35">
        <f>'Total Fuel Prices'!AC69*(INDEX(Tax_share,MATCH('Total Fuel Prices'!$A$67,tax_fuel_labels,0),MATCH(AC$1,'Tax_Share of Price'!$B$1:$AI$1,0)))</f>
        <v>0</v>
      </c>
      <c r="AD2" s="35">
        <f>'Total Fuel Prices'!AD69*(INDEX(Tax_share,MATCH('Total Fuel Prices'!$A$67,tax_fuel_labels,0),MATCH(AD$1,'Tax_Share of Price'!$B$1:$AI$1,0)))</f>
        <v>0</v>
      </c>
      <c r="AE2" s="35">
        <f>'Total Fuel Prices'!AE69*(INDEX(Tax_share,MATCH('Total Fuel Prices'!$A$67,tax_fuel_labels,0),MATCH(AE$1,'Tax_Share of Price'!$B$1:$AI$1,0)))</f>
        <v>0</v>
      </c>
      <c r="AF2" s="35">
        <f>'Total Fuel Prices'!AF69*(INDEX(Tax_share,MATCH('Total Fuel Prices'!$A$67,tax_fuel_labels,0),MATCH(AF$1,'Tax_Share of Price'!$B$1:$AI$1,0)))</f>
        <v>0</v>
      </c>
      <c r="AG2" s="35">
        <f>'Total Fuel Prices'!AG69*(INDEX(Tax_share,MATCH('Total Fuel Prices'!$A$67,tax_fuel_labels,0),MATCH(AG$1,'Tax_Share of Price'!$B$1:$AI$1,0)))</f>
        <v>0</v>
      </c>
      <c r="AH2" s="35">
        <f>'Total Fuel Prices'!AH69*(INDEX(Tax_share,MATCH('Total Fuel Prices'!$A$67,tax_fuel_labels,0),MATCH(AH$1,'Tax_Share of Price'!$B$1:$AI$1,0)))</f>
        <v>0</v>
      </c>
      <c r="AI2" s="35">
        <f>'Total Fuel Prices'!AI69*(INDEX(Tax_share,MATCH('Total Fuel Prices'!$A$67,tax_fuel_labels,0),MATCH(AI$1,'Tax_Share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Prices'!B70*(INDEX(Tax_share,MATCH('Total Fuel Prices'!$A$67,tax_fuel_labels,0),MATCH(B$1,'Tax_Share of Price'!$B$1:$AI$1,0)))</f>
        <v>0</v>
      </c>
      <c r="C3" s="35">
        <f>'Total Fuel Prices'!C70*(INDEX(Tax_share,MATCH('Total Fuel Prices'!$A$67,tax_fuel_labels,0),MATCH(C$1,'Tax_Share of Price'!$B$1:$AI$1,0)))</f>
        <v>0</v>
      </c>
      <c r="D3" s="35">
        <f>'Total Fuel Prices'!D70*(INDEX(Tax_share,MATCH('Total Fuel Prices'!$A$67,tax_fuel_labels,0),MATCH(D$1,'Tax_Share of Price'!$B$1:$AI$1,0)))</f>
        <v>0</v>
      </c>
      <c r="E3" s="35">
        <f>'Total Fuel Prices'!E70*(INDEX(Tax_share,MATCH('Total Fuel Prices'!$A$67,tax_fuel_labels,0),MATCH(E$1,'Tax_Share of Price'!$B$1:$AI$1,0)))</f>
        <v>0</v>
      </c>
      <c r="F3" s="35">
        <f>'Total Fuel Prices'!F70*(INDEX(Tax_share,MATCH('Total Fuel Prices'!$A$67,tax_fuel_labels,0),MATCH(F$1,'Tax_Share of Price'!$B$1:$AI$1,0)))</f>
        <v>0</v>
      </c>
      <c r="G3" s="35">
        <f>'Total Fuel Prices'!G70*(INDEX(Tax_share,MATCH('Total Fuel Prices'!$A$67,tax_fuel_labels,0),MATCH(G$1,'Tax_Share of Price'!$B$1:$AI$1,0)))</f>
        <v>0</v>
      </c>
      <c r="H3" s="35">
        <f>'Total Fuel Prices'!H70*(INDEX(Tax_share,MATCH('Total Fuel Prices'!$A$67,tax_fuel_labels,0),MATCH(H$1,'Tax_Share of Price'!$B$1:$AI$1,0)))</f>
        <v>0</v>
      </c>
      <c r="I3" s="35">
        <f>'Total Fuel Prices'!I70*(INDEX(Tax_share,MATCH('Total Fuel Prices'!$A$67,tax_fuel_labels,0),MATCH(I$1,'Tax_Share of Price'!$B$1:$AI$1,0)))</f>
        <v>0</v>
      </c>
      <c r="J3" s="35">
        <f>'Total Fuel Prices'!J70*(INDEX(Tax_share,MATCH('Total Fuel Prices'!$A$67,tax_fuel_labels,0),MATCH(J$1,'Tax_Share of Price'!$B$1:$AI$1,0)))</f>
        <v>0</v>
      </c>
      <c r="K3" s="35">
        <f>'Total Fuel Prices'!K70*(INDEX(Tax_share,MATCH('Total Fuel Prices'!$A$67,tax_fuel_labels,0),MATCH(K$1,'Tax_Share of Price'!$B$1:$AI$1,0)))</f>
        <v>0</v>
      </c>
      <c r="L3" s="35">
        <f>'Total Fuel Prices'!L70*(INDEX(Tax_share,MATCH('Total Fuel Prices'!$A$67,tax_fuel_labels,0),MATCH(L$1,'Tax_Share of Price'!$B$1:$AI$1,0)))</f>
        <v>0</v>
      </c>
      <c r="M3" s="35">
        <f>'Total Fuel Prices'!M70*(INDEX(Tax_share,MATCH('Total Fuel Prices'!$A$67,tax_fuel_labels,0),MATCH(M$1,'Tax_Share of Price'!$B$1:$AI$1,0)))</f>
        <v>0</v>
      </c>
      <c r="N3" s="35">
        <f>'Total Fuel Prices'!N70*(INDEX(Tax_share,MATCH('Total Fuel Prices'!$A$67,tax_fuel_labels,0),MATCH(N$1,'Tax_Share of Price'!$B$1:$AI$1,0)))</f>
        <v>0</v>
      </c>
      <c r="O3" s="35">
        <f>'Total Fuel Prices'!O70*(INDEX(Tax_share,MATCH('Total Fuel Prices'!$A$67,tax_fuel_labels,0),MATCH(O$1,'Tax_Share of Price'!$B$1:$AI$1,0)))</f>
        <v>0</v>
      </c>
      <c r="P3" s="35">
        <f>'Total Fuel Prices'!P70*(INDEX(Tax_share,MATCH('Total Fuel Prices'!$A$67,tax_fuel_labels,0),MATCH(P$1,'Tax_Share of Price'!$B$1:$AI$1,0)))</f>
        <v>0</v>
      </c>
      <c r="Q3" s="35">
        <f>'Total Fuel Prices'!Q70*(INDEX(Tax_share,MATCH('Total Fuel Prices'!$A$67,tax_fuel_labels,0),MATCH(Q$1,'Tax_Share of Price'!$B$1:$AI$1,0)))</f>
        <v>0</v>
      </c>
      <c r="R3" s="35">
        <f>'Total Fuel Prices'!R70*(INDEX(Tax_share,MATCH('Total Fuel Prices'!$A$67,tax_fuel_labels,0),MATCH(R$1,'Tax_Share of Price'!$B$1:$AI$1,0)))</f>
        <v>0</v>
      </c>
      <c r="S3" s="35">
        <f>'Total Fuel Prices'!S70*(INDEX(Tax_share,MATCH('Total Fuel Prices'!$A$67,tax_fuel_labels,0),MATCH(S$1,'Tax_Share of Price'!$B$1:$AI$1,0)))</f>
        <v>0</v>
      </c>
      <c r="T3" s="35">
        <f>'Total Fuel Prices'!T70*(INDEX(Tax_share,MATCH('Total Fuel Prices'!$A$67,tax_fuel_labels,0),MATCH(T$1,'Tax_Share of Price'!$B$1:$AI$1,0)))</f>
        <v>0</v>
      </c>
      <c r="U3" s="35">
        <f>'Total Fuel Prices'!U70*(INDEX(Tax_share,MATCH('Total Fuel Prices'!$A$67,tax_fuel_labels,0),MATCH(U$1,'Tax_Share of Price'!$B$1:$AI$1,0)))</f>
        <v>0</v>
      </c>
      <c r="V3" s="35">
        <f>'Total Fuel Prices'!V70*(INDEX(Tax_share,MATCH('Total Fuel Prices'!$A$67,tax_fuel_labels,0),MATCH(V$1,'Tax_Share of Price'!$B$1:$AI$1,0)))</f>
        <v>0</v>
      </c>
      <c r="W3" s="35">
        <f>'Total Fuel Prices'!W70*(INDEX(Tax_share,MATCH('Total Fuel Prices'!$A$67,tax_fuel_labels,0),MATCH(W$1,'Tax_Share of Price'!$B$1:$AI$1,0)))</f>
        <v>0</v>
      </c>
      <c r="X3" s="35">
        <f>'Total Fuel Prices'!X70*(INDEX(Tax_share,MATCH('Total Fuel Prices'!$A$67,tax_fuel_labels,0),MATCH(X$1,'Tax_Share of Price'!$B$1:$AI$1,0)))</f>
        <v>0</v>
      </c>
      <c r="Y3" s="35">
        <f>'Total Fuel Prices'!Y70*(INDEX(Tax_share,MATCH('Total Fuel Prices'!$A$67,tax_fuel_labels,0),MATCH(Y$1,'Tax_Share of Price'!$B$1:$AI$1,0)))</f>
        <v>0</v>
      </c>
      <c r="Z3" s="35">
        <f>'Total Fuel Prices'!Z70*(INDEX(Tax_share,MATCH('Total Fuel Prices'!$A$67,tax_fuel_labels,0),MATCH(Z$1,'Tax_Share of Price'!$B$1:$AI$1,0)))</f>
        <v>0</v>
      </c>
      <c r="AA3" s="35">
        <f>'Total Fuel Prices'!AA70*(INDEX(Tax_share,MATCH('Total Fuel Prices'!$A$67,tax_fuel_labels,0),MATCH(AA$1,'Tax_Share of Price'!$B$1:$AI$1,0)))</f>
        <v>0</v>
      </c>
      <c r="AB3" s="35">
        <f>'Total Fuel Prices'!AB70*(INDEX(Tax_share,MATCH('Total Fuel Prices'!$A$67,tax_fuel_labels,0),MATCH(AB$1,'Tax_Share of Price'!$B$1:$AI$1,0)))</f>
        <v>0</v>
      </c>
      <c r="AC3" s="35">
        <f>'Total Fuel Prices'!AC70*(INDEX(Tax_share,MATCH('Total Fuel Prices'!$A$67,tax_fuel_labels,0),MATCH(AC$1,'Tax_Share of Price'!$B$1:$AI$1,0)))</f>
        <v>0</v>
      </c>
      <c r="AD3" s="35">
        <f>'Total Fuel Prices'!AD70*(INDEX(Tax_share,MATCH('Total Fuel Prices'!$A$67,tax_fuel_labels,0),MATCH(AD$1,'Tax_Share of Price'!$B$1:$AI$1,0)))</f>
        <v>0</v>
      </c>
      <c r="AE3" s="35">
        <f>'Total Fuel Prices'!AE70*(INDEX(Tax_share,MATCH('Total Fuel Prices'!$A$67,tax_fuel_labels,0),MATCH(AE$1,'Tax_Share of Price'!$B$1:$AI$1,0)))</f>
        <v>0</v>
      </c>
      <c r="AF3" s="35">
        <f>'Total Fuel Prices'!AF70*(INDEX(Tax_share,MATCH('Total Fuel Prices'!$A$67,tax_fuel_labels,0),MATCH(AF$1,'Tax_Share of Price'!$B$1:$AI$1,0)))</f>
        <v>0</v>
      </c>
      <c r="AG3" s="35">
        <f>'Total Fuel Prices'!AG70*(INDEX(Tax_share,MATCH('Total Fuel Prices'!$A$67,tax_fuel_labels,0),MATCH(AG$1,'Tax_Share of Price'!$B$1:$AI$1,0)))</f>
        <v>0</v>
      </c>
      <c r="AH3" s="35">
        <f>'Total Fuel Prices'!AH70*(INDEX(Tax_share,MATCH('Total Fuel Prices'!$A$67,tax_fuel_labels,0),MATCH(AH$1,'Tax_Share of Price'!$B$1:$AI$1,0)))</f>
        <v>0</v>
      </c>
      <c r="AI3" s="35">
        <f>'Total Fuel Prices'!AI70*(INDEX(Tax_share,MATCH('Total Fuel Prices'!$A$67,tax_fuel_labels,0),MATCH(AI$1,'Tax_Share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Prices'!B71*(INDEX(Tax_share,MATCH('Total Fuel Prices'!$A$67,tax_fuel_labels,0),MATCH(B$1,'Tax_Share of Price'!$B$1:$AI$1,0)))</f>
        <v>0</v>
      </c>
      <c r="C4" s="35">
        <f>'Total Fuel Prices'!C71*(INDEX(Tax_share,MATCH('Total Fuel Prices'!$A$67,tax_fuel_labels,0),MATCH(C$1,'Tax_Share of Price'!$B$1:$AI$1,0)))</f>
        <v>0</v>
      </c>
      <c r="D4" s="35">
        <f>'Total Fuel Prices'!D71*(INDEX(Tax_share,MATCH('Total Fuel Prices'!$A$67,tax_fuel_labels,0),MATCH(D$1,'Tax_Share of Price'!$B$1:$AI$1,0)))</f>
        <v>0</v>
      </c>
      <c r="E4" s="35">
        <f>'Total Fuel Prices'!E71*(INDEX(Tax_share,MATCH('Total Fuel Prices'!$A$67,tax_fuel_labels,0),MATCH(E$1,'Tax_Share of Price'!$B$1:$AI$1,0)))</f>
        <v>0</v>
      </c>
      <c r="F4" s="35">
        <f>'Total Fuel Prices'!F71*(INDEX(Tax_share,MATCH('Total Fuel Prices'!$A$67,tax_fuel_labels,0),MATCH(F$1,'Tax_Share of Price'!$B$1:$AI$1,0)))</f>
        <v>0</v>
      </c>
      <c r="G4" s="35">
        <f>'Total Fuel Prices'!G71*(INDEX(Tax_share,MATCH('Total Fuel Prices'!$A$67,tax_fuel_labels,0),MATCH(G$1,'Tax_Share of Price'!$B$1:$AI$1,0)))</f>
        <v>0</v>
      </c>
      <c r="H4" s="35">
        <f>'Total Fuel Prices'!H71*(INDEX(Tax_share,MATCH('Total Fuel Prices'!$A$67,tax_fuel_labels,0),MATCH(H$1,'Tax_Share of Price'!$B$1:$AI$1,0)))</f>
        <v>0</v>
      </c>
      <c r="I4" s="35">
        <f>'Total Fuel Prices'!I71*(INDEX(Tax_share,MATCH('Total Fuel Prices'!$A$67,tax_fuel_labels,0),MATCH(I$1,'Tax_Share of Price'!$B$1:$AI$1,0)))</f>
        <v>0</v>
      </c>
      <c r="J4" s="35">
        <f>'Total Fuel Prices'!J71*(INDEX(Tax_share,MATCH('Total Fuel Prices'!$A$67,tax_fuel_labels,0),MATCH(J$1,'Tax_Share of Price'!$B$1:$AI$1,0)))</f>
        <v>0</v>
      </c>
      <c r="K4" s="35">
        <f>'Total Fuel Prices'!K71*(INDEX(Tax_share,MATCH('Total Fuel Prices'!$A$67,tax_fuel_labels,0),MATCH(K$1,'Tax_Share of Price'!$B$1:$AI$1,0)))</f>
        <v>0</v>
      </c>
      <c r="L4" s="35">
        <f>'Total Fuel Prices'!L71*(INDEX(Tax_share,MATCH('Total Fuel Prices'!$A$67,tax_fuel_labels,0),MATCH(L$1,'Tax_Share of Price'!$B$1:$AI$1,0)))</f>
        <v>0</v>
      </c>
      <c r="M4" s="35">
        <f>'Total Fuel Prices'!M71*(INDEX(Tax_share,MATCH('Total Fuel Prices'!$A$67,tax_fuel_labels,0),MATCH(M$1,'Tax_Share of Price'!$B$1:$AI$1,0)))</f>
        <v>0</v>
      </c>
      <c r="N4" s="35">
        <f>'Total Fuel Prices'!N71*(INDEX(Tax_share,MATCH('Total Fuel Prices'!$A$67,tax_fuel_labels,0),MATCH(N$1,'Tax_Share of Price'!$B$1:$AI$1,0)))</f>
        <v>0</v>
      </c>
      <c r="O4" s="35">
        <f>'Total Fuel Prices'!O71*(INDEX(Tax_share,MATCH('Total Fuel Prices'!$A$67,tax_fuel_labels,0),MATCH(O$1,'Tax_Share of Price'!$B$1:$AI$1,0)))</f>
        <v>0</v>
      </c>
      <c r="P4" s="35">
        <f>'Total Fuel Prices'!P71*(INDEX(Tax_share,MATCH('Total Fuel Prices'!$A$67,tax_fuel_labels,0),MATCH(P$1,'Tax_Share of Price'!$B$1:$AI$1,0)))</f>
        <v>0</v>
      </c>
      <c r="Q4" s="35">
        <f>'Total Fuel Prices'!Q71*(INDEX(Tax_share,MATCH('Total Fuel Prices'!$A$67,tax_fuel_labels,0),MATCH(Q$1,'Tax_Share of Price'!$B$1:$AI$1,0)))</f>
        <v>0</v>
      </c>
      <c r="R4" s="35">
        <f>'Total Fuel Prices'!R71*(INDEX(Tax_share,MATCH('Total Fuel Prices'!$A$67,tax_fuel_labels,0),MATCH(R$1,'Tax_Share of Price'!$B$1:$AI$1,0)))</f>
        <v>0</v>
      </c>
      <c r="S4" s="35">
        <f>'Total Fuel Prices'!S71*(INDEX(Tax_share,MATCH('Total Fuel Prices'!$A$67,tax_fuel_labels,0),MATCH(S$1,'Tax_Share of Price'!$B$1:$AI$1,0)))</f>
        <v>0</v>
      </c>
      <c r="T4" s="35">
        <f>'Total Fuel Prices'!T71*(INDEX(Tax_share,MATCH('Total Fuel Prices'!$A$67,tax_fuel_labels,0),MATCH(T$1,'Tax_Share of Price'!$B$1:$AI$1,0)))</f>
        <v>0</v>
      </c>
      <c r="U4" s="35">
        <f>'Total Fuel Prices'!U71*(INDEX(Tax_share,MATCH('Total Fuel Prices'!$A$67,tax_fuel_labels,0),MATCH(U$1,'Tax_Share of Price'!$B$1:$AI$1,0)))</f>
        <v>0</v>
      </c>
      <c r="V4" s="35">
        <f>'Total Fuel Prices'!V71*(INDEX(Tax_share,MATCH('Total Fuel Prices'!$A$67,tax_fuel_labels,0),MATCH(V$1,'Tax_Share of Price'!$B$1:$AI$1,0)))</f>
        <v>0</v>
      </c>
      <c r="W4" s="35">
        <f>'Total Fuel Prices'!W71*(INDEX(Tax_share,MATCH('Total Fuel Prices'!$A$67,tax_fuel_labels,0),MATCH(W$1,'Tax_Share of Price'!$B$1:$AI$1,0)))</f>
        <v>0</v>
      </c>
      <c r="X4" s="35">
        <f>'Total Fuel Prices'!X71*(INDEX(Tax_share,MATCH('Total Fuel Prices'!$A$67,tax_fuel_labels,0),MATCH(X$1,'Tax_Share of Price'!$B$1:$AI$1,0)))</f>
        <v>0</v>
      </c>
      <c r="Y4" s="35">
        <f>'Total Fuel Prices'!Y71*(INDEX(Tax_share,MATCH('Total Fuel Prices'!$A$67,tax_fuel_labels,0),MATCH(Y$1,'Tax_Share of Price'!$B$1:$AI$1,0)))</f>
        <v>0</v>
      </c>
      <c r="Z4" s="35">
        <f>'Total Fuel Prices'!Z71*(INDEX(Tax_share,MATCH('Total Fuel Prices'!$A$67,tax_fuel_labels,0),MATCH(Z$1,'Tax_Share of Price'!$B$1:$AI$1,0)))</f>
        <v>0</v>
      </c>
      <c r="AA4" s="35">
        <f>'Total Fuel Prices'!AA71*(INDEX(Tax_share,MATCH('Total Fuel Prices'!$A$67,tax_fuel_labels,0),MATCH(AA$1,'Tax_Share of Price'!$B$1:$AI$1,0)))</f>
        <v>0</v>
      </c>
      <c r="AB4" s="35">
        <f>'Total Fuel Prices'!AB71*(INDEX(Tax_share,MATCH('Total Fuel Prices'!$A$67,tax_fuel_labels,0),MATCH(AB$1,'Tax_Share of Price'!$B$1:$AI$1,0)))</f>
        <v>0</v>
      </c>
      <c r="AC4" s="35">
        <f>'Total Fuel Prices'!AC71*(INDEX(Tax_share,MATCH('Total Fuel Prices'!$A$67,tax_fuel_labels,0),MATCH(AC$1,'Tax_Share of Price'!$B$1:$AI$1,0)))</f>
        <v>0</v>
      </c>
      <c r="AD4" s="35">
        <f>'Total Fuel Prices'!AD71*(INDEX(Tax_share,MATCH('Total Fuel Prices'!$A$67,tax_fuel_labels,0),MATCH(AD$1,'Tax_Share of Price'!$B$1:$AI$1,0)))</f>
        <v>0</v>
      </c>
      <c r="AE4" s="35">
        <f>'Total Fuel Prices'!AE71*(INDEX(Tax_share,MATCH('Total Fuel Prices'!$A$67,tax_fuel_labels,0),MATCH(AE$1,'Tax_Share of Price'!$B$1:$AI$1,0)))</f>
        <v>0</v>
      </c>
      <c r="AF4" s="35">
        <f>'Total Fuel Prices'!AF71*(INDEX(Tax_share,MATCH('Total Fuel Prices'!$A$67,tax_fuel_labels,0),MATCH(AF$1,'Tax_Share of Price'!$B$1:$AI$1,0)))</f>
        <v>0</v>
      </c>
      <c r="AG4" s="35">
        <f>'Total Fuel Prices'!AG71*(INDEX(Tax_share,MATCH('Total Fuel Prices'!$A$67,tax_fuel_labels,0),MATCH(AG$1,'Tax_Share of Price'!$B$1:$AI$1,0)))</f>
        <v>0</v>
      </c>
      <c r="AH4" s="35">
        <f>'Total Fuel Prices'!AH71*(INDEX(Tax_share,MATCH('Total Fuel Prices'!$A$67,tax_fuel_labels,0),MATCH(AH$1,'Tax_Share of Price'!$B$1:$AI$1,0)))</f>
        <v>0</v>
      </c>
      <c r="AI4" s="35">
        <f>'Total Fuel Prices'!AI71*(INDEX(Tax_share,MATCH('Total Fuel Prices'!$A$67,tax_fuel_labels,0),MATCH(AI$1,'Tax_Share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Prices'!B72*(INDEX(Tax_share,MATCH('Total Fuel Prices'!$A$67,tax_fuel_labels,0),MATCH(B$1,'Tax_Share of Price'!$B$1:$AI$1,0)))</f>
        <v>0</v>
      </c>
      <c r="C5" s="35">
        <f>'Total Fuel Prices'!C72*(INDEX(Tax_share,MATCH('Total Fuel Prices'!$A$67,tax_fuel_labels,0),MATCH(C$1,'Tax_Share of Price'!$B$1:$AI$1,0)))</f>
        <v>0</v>
      </c>
      <c r="D5" s="35">
        <f>'Total Fuel Prices'!D72*(INDEX(Tax_share,MATCH('Total Fuel Prices'!$A$67,tax_fuel_labels,0),MATCH(D$1,'Tax_Share of Price'!$B$1:$AI$1,0)))</f>
        <v>0</v>
      </c>
      <c r="E5" s="35">
        <f>'Total Fuel Prices'!E72*(INDEX(Tax_share,MATCH('Total Fuel Prices'!$A$67,tax_fuel_labels,0),MATCH(E$1,'Tax_Share of Price'!$B$1:$AI$1,0)))</f>
        <v>0</v>
      </c>
      <c r="F5" s="35">
        <f>'Total Fuel Prices'!F72*(INDEX(Tax_share,MATCH('Total Fuel Prices'!$A$67,tax_fuel_labels,0),MATCH(F$1,'Tax_Share of Price'!$B$1:$AI$1,0)))</f>
        <v>0</v>
      </c>
      <c r="G5" s="35">
        <f>'Total Fuel Prices'!G72*(INDEX(Tax_share,MATCH('Total Fuel Prices'!$A$67,tax_fuel_labels,0),MATCH(G$1,'Tax_Share of Price'!$B$1:$AI$1,0)))</f>
        <v>0</v>
      </c>
      <c r="H5" s="35">
        <f>'Total Fuel Prices'!H72*(INDEX(Tax_share,MATCH('Total Fuel Prices'!$A$67,tax_fuel_labels,0),MATCH(H$1,'Tax_Share of Price'!$B$1:$AI$1,0)))</f>
        <v>0</v>
      </c>
      <c r="I5" s="35">
        <f>'Total Fuel Prices'!I72*(INDEX(Tax_share,MATCH('Total Fuel Prices'!$A$67,tax_fuel_labels,0),MATCH(I$1,'Tax_Share of Price'!$B$1:$AI$1,0)))</f>
        <v>0</v>
      </c>
      <c r="J5" s="35">
        <f>'Total Fuel Prices'!J72*(INDEX(Tax_share,MATCH('Total Fuel Prices'!$A$67,tax_fuel_labels,0),MATCH(J$1,'Tax_Share of Price'!$B$1:$AI$1,0)))</f>
        <v>0</v>
      </c>
      <c r="K5" s="35">
        <f>'Total Fuel Prices'!K72*(INDEX(Tax_share,MATCH('Total Fuel Prices'!$A$67,tax_fuel_labels,0),MATCH(K$1,'Tax_Share of Price'!$B$1:$AI$1,0)))</f>
        <v>0</v>
      </c>
      <c r="L5" s="35">
        <f>'Total Fuel Prices'!L72*(INDEX(Tax_share,MATCH('Total Fuel Prices'!$A$67,tax_fuel_labels,0),MATCH(L$1,'Tax_Share of Price'!$B$1:$AI$1,0)))</f>
        <v>0</v>
      </c>
      <c r="M5" s="35">
        <f>'Total Fuel Prices'!M72*(INDEX(Tax_share,MATCH('Total Fuel Prices'!$A$67,tax_fuel_labels,0),MATCH(M$1,'Tax_Share of Price'!$B$1:$AI$1,0)))</f>
        <v>0</v>
      </c>
      <c r="N5" s="35">
        <f>'Total Fuel Prices'!N72*(INDEX(Tax_share,MATCH('Total Fuel Prices'!$A$67,tax_fuel_labels,0),MATCH(N$1,'Tax_Share of Price'!$B$1:$AI$1,0)))</f>
        <v>0</v>
      </c>
      <c r="O5" s="35">
        <f>'Total Fuel Prices'!O72*(INDEX(Tax_share,MATCH('Total Fuel Prices'!$A$67,tax_fuel_labels,0),MATCH(O$1,'Tax_Share of Price'!$B$1:$AI$1,0)))</f>
        <v>0</v>
      </c>
      <c r="P5" s="35">
        <f>'Total Fuel Prices'!P72*(INDEX(Tax_share,MATCH('Total Fuel Prices'!$A$67,tax_fuel_labels,0),MATCH(P$1,'Tax_Share of Price'!$B$1:$AI$1,0)))</f>
        <v>0</v>
      </c>
      <c r="Q5" s="35">
        <f>'Total Fuel Prices'!Q72*(INDEX(Tax_share,MATCH('Total Fuel Prices'!$A$67,tax_fuel_labels,0),MATCH(Q$1,'Tax_Share of Price'!$B$1:$AI$1,0)))</f>
        <v>0</v>
      </c>
      <c r="R5" s="35">
        <f>'Total Fuel Prices'!R72*(INDEX(Tax_share,MATCH('Total Fuel Prices'!$A$67,tax_fuel_labels,0),MATCH(R$1,'Tax_Share of Price'!$B$1:$AI$1,0)))</f>
        <v>0</v>
      </c>
      <c r="S5" s="35">
        <f>'Total Fuel Prices'!S72*(INDEX(Tax_share,MATCH('Total Fuel Prices'!$A$67,tax_fuel_labels,0),MATCH(S$1,'Tax_Share of Price'!$B$1:$AI$1,0)))</f>
        <v>0</v>
      </c>
      <c r="T5" s="35">
        <f>'Total Fuel Prices'!T72*(INDEX(Tax_share,MATCH('Total Fuel Prices'!$A$67,tax_fuel_labels,0),MATCH(T$1,'Tax_Share of Price'!$B$1:$AI$1,0)))</f>
        <v>0</v>
      </c>
      <c r="U5" s="35">
        <f>'Total Fuel Prices'!U72*(INDEX(Tax_share,MATCH('Total Fuel Prices'!$A$67,tax_fuel_labels,0),MATCH(U$1,'Tax_Share of Price'!$B$1:$AI$1,0)))</f>
        <v>0</v>
      </c>
      <c r="V5" s="35">
        <f>'Total Fuel Prices'!V72*(INDEX(Tax_share,MATCH('Total Fuel Prices'!$A$67,tax_fuel_labels,0),MATCH(V$1,'Tax_Share of Price'!$B$1:$AI$1,0)))</f>
        <v>0</v>
      </c>
      <c r="W5" s="35">
        <f>'Total Fuel Prices'!W72*(INDEX(Tax_share,MATCH('Total Fuel Prices'!$A$67,tax_fuel_labels,0),MATCH(W$1,'Tax_Share of Price'!$B$1:$AI$1,0)))</f>
        <v>0</v>
      </c>
      <c r="X5" s="35">
        <f>'Total Fuel Prices'!X72*(INDEX(Tax_share,MATCH('Total Fuel Prices'!$A$67,tax_fuel_labels,0),MATCH(X$1,'Tax_Share of Price'!$B$1:$AI$1,0)))</f>
        <v>0</v>
      </c>
      <c r="Y5" s="35">
        <f>'Total Fuel Prices'!Y72*(INDEX(Tax_share,MATCH('Total Fuel Prices'!$A$67,tax_fuel_labels,0),MATCH(Y$1,'Tax_Share of Price'!$B$1:$AI$1,0)))</f>
        <v>0</v>
      </c>
      <c r="Z5" s="35">
        <f>'Total Fuel Prices'!Z72*(INDEX(Tax_share,MATCH('Total Fuel Prices'!$A$67,tax_fuel_labels,0),MATCH(Z$1,'Tax_Share of Price'!$B$1:$AI$1,0)))</f>
        <v>0</v>
      </c>
      <c r="AA5" s="35">
        <f>'Total Fuel Prices'!AA72*(INDEX(Tax_share,MATCH('Total Fuel Prices'!$A$67,tax_fuel_labels,0),MATCH(AA$1,'Tax_Share of Price'!$B$1:$AI$1,0)))</f>
        <v>0</v>
      </c>
      <c r="AB5" s="35">
        <f>'Total Fuel Prices'!AB72*(INDEX(Tax_share,MATCH('Total Fuel Prices'!$A$67,tax_fuel_labels,0),MATCH(AB$1,'Tax_Share of Price'!$B$1:$AI$1,0)))</f>
        <v>0</v>
      </c>
      <c r="AC5" s="35">
        <f>'Total Fuel Prices'!AC72*(INDEX(Tax_share,MATCH('Total Fuel Prices'!$A$67,tax_fuel_labels,0),MATCH(AC$1,'Tax_Share of Price'!$B$1:$AI$1,0)))</f>
        <v>0</v>
      </c>
      <c r="AD5" s="35">
        <f>'Total Fuel Prices'!AD72*(INDEX(Tax_share,MATCH('Total Fuel Prices'!$A$67,tax_fuel_labels,0),MATCH(AD$1,'Tax_Share of Price'!$B$1:$AI$1,0)))</f>
        <v>0</v>
      </c>
      <c r="AE5" s="35">
        <f>'Total Fuel Prices'!AE72*(INDEX(Tax_share,MATCH('Total Fuel Prices'!$A$67,tax_fuel_labels,0),MATCH(AE$1,'Tax_Share of Price'!$B$1:$AI$1,0)))</f>
        <v>0</v>
      </c>
      <c r="AF5" s="35">
        <f>'Total Fuel Prices'!AF72*(INDEX(Tax_share,MATCH('Total Fuel Prices'!$A$67,tax_fuel_labels,0),MATCH(AF$1,'Tax_Share of Price'!$B$1:$AI$1,0)))</f>
        <v>0</v>
      </c>
      <c r="AG5" s="35">
        <f>'Total Fuel Prices'!AG72*(INDEX(Tax_share,MATCH('Total Fuel Prices'!$A$67,tax_fuel_labels,0),MATCH(AG$1,'Tax_Share of Price'!$B$1:$AI$1,0)))</f>
        <v>0</v>
      </c>
      <c r="AH5" s="35">
        <f>'Total Fuel Prices'!AH72*(INDEX(Tax_share,MATCH('Total Fuel Prices'!$A$67,tax_fuel_labels,0),MATCH(AH$1,'Tax_Share of Price'!$B$1:$AI$1,0)))</f>
        <v>0</v>
      </c>
      <c r="AI5" s="35">
        <f>'Total Fuel Prices'!AI72*(INDEX(Tax_share,MATCH('Total Fuel Prices'!$A$67,tax_fuel_labels,0),MATCH(AI$1,'Tax_Share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Prices'!B73*(INDEX(Tax_share,MATCH('Total Fuel Prices'!$A$67,tax_fuel_labels,0),MATCH(B$1,'Tax_Share of Price'!$B$1:$AI$1,0)))</f>
        <v>0</v>
      </c>
      <c r="C6" s="35">
        <f>'Total Fuel Prices'!C73*(INDEX(Tax_share,MATCH('Total Fuel Prices'!$A$67,tax_fuel_labels,0),MATCH(C$1,'Tax_Share of Price'!$B$1:$AI$1,0)))</f>
        <v>0</v>
      </c>
      <c r="D6" s="35">
        <f>'Total Fuel Prices'!D73*(INDEX(Tax_share,MATCH('Total Fuel Prices'!$A$67,tax_fuel_labels,0),MATCH(D$1,'Tax_Share of Price'!$B$1:$AI$1,0)))</f>
        <v>0</v>
      </c>
      <c r="E6" s="35">
        <f>'Total Fuel Prices'!E73*(INDEX(Tax_share,MATCH('Total Fuel Prices'!$A$67,tax_fuel_labels,0),MATCH(E$1,'Tax_Share of Price'!$B$1:$AI$1,0)))</f>
        <v>0</v>
      </c>
      <c r="F6" s="35">
        <f>'Total Fuel Prices'!F73*(INDEX(Tax_share,MATCH('Total Fuel Prices'!$A$67,tax_fuel_labels,0),MATCH(F$1,'Tax_Share of Price'!$B$1:$AI$1,0)))</f>
        <v>0</v>
      </c>
      <c r="G6" s="35">
        <f>'Total Fuel Prices'!G73*(INDEX(Tax_share,MATCH('Total Fuel Prices'!$A$67,tax_fuel_labels,0),MATCH(G$1,'Tax_Share of Price'!$B$1:$AI$1,0)))</f>
        <v>0</v>
      </c>
      <c r="H6" s="35">
        <f>'Total Fuel Prices'!H73*(INDEX(Tax_share,MATCH('Total Fuel Prices'!$A$67,tax_fuel_labels,0),MATCH(H$1,'Tax_Share of Price'!$B$1:$AI$1,0)))</f>
        <v>0</v>
      </c>
      <c r="I6" s="35">
        <f>'Total Fuel Prices'!I73*(INDEX(Tax_share,MATCH('Total Fuel Prices'!$A$67,tax_fuel_labels,0),MATCH(I$1,'Tax_Share of Price'!$B$1:$AI$1,0)))</f>
        <v>0</v>
      </c>
      <c r="J6" s="35">
        <f>'Total Fuel Prices'!J73*(INDEX(Tax_share,MATCH('Total Fuel Prices'!$A$67,tax_fuel_labels,0),MATCH(J$1,'Tax_Share of Price'!$B$1:$AI$1,0)))</f>
        <v>0</v>
      </c>
      <c r="K6" s="35">
        <f>'Total Fuel Prices'!K73*(INDEX(Tax_share,MATCH('Total Fuel Prices'!$A$67,tax_fuel_labels,0),MATCH(K$1,'Tax_Share of Price'!$B$1:$AI$1,0)))</f>
        <v>0</v>
      </c>
      <c r="L6" s="35">
        <f>'Total Fuel Prices'!L73*(INDEX(Tax_share,MATCH('Total Fuel Prices'!$A$67,tax_fuel_labels,0),MATCH(L$1,'Tax_Share of Price'!$B$1:$AI$1,0)))</f>
        <v>0</v>
      </c>
      <c r="M6" s="35">
        <f>'Total Fuel Prices'!M73*(INDEX(Tax_share,MATCH('Total Fuel Prices'!$A$67,tax_fuel_labels,0),MATCH(M$1,'Tax_Share of Price'!$B$1:$AI$1,0)))</f>
        <v>0</v>
      </c>
      <c r="N6" s="35">
        <f>'Total Fuel Prices'!N73*(INDEX(Tax_share,MATCH('Total Fuel Prices'!$A$67,tax_fuel_labels,0),MATCH(N$1,'Tax_Share of Price'!$B$1:$AI$1,0)))</f>
        <v>0</v>
      </c>
      <c r="O6" s="35">
        <f>'Total Fuel Prices'!O73*(INDEX(Tax_share,MATCH('Total Fuel Prices'!$A$67,tax_fuel_labels,0),MATCH(O$1,'Tax_Share of Price'!$B$1:$AI$1,0)))</f>
        <v>0</v>
      </c>
      <c r="P6" s="35">
        <f>'Total Fuel Prices'!P73*(INDEX(Tax_share,MATCH('Total Fuel Prices'!$A$67,tax_fuel_labels,0),MATCH(P$1,'Tax_Share of Price'!$B$1:$AI$1,0)))</f>
        <v>0</v>
      </c>
      <c r="Q6" s="35">
        <f>'Total Fuel Prices'!Q73*(INDEX(Tax_share,MATCH('Total Fuel Prices'!$A$67,tax_fuel_labels,0),MATCH(Q$1,'Tax_Share of Price'!$B$1:$AI$1,0)))</f>
        <v>0</v>
      </c>
      <c r="R6" s="35">
        <f>'Total Fuel Prices'!R73*(INDEX(Tax_share,MATCH('Total Fuel Prices'!$A$67,tax_fuel_labels,0),MATCH(R$1,'Tax_Share of Price'!$B$1:$AI$1,0)))</f>
        <v>0</v>
      </c>
      <c r="S6" s="35">
        <f>'Total Fuel Prices'!S73*(INDEX(Tax_share,MATCH('Total Fuel Prices'!$A$67,tax_fuel_labels,0),MATCH(S$1,'Tax_Share of Price'!$B$1:$AI$1,0)))</f>
        <v>0</v>
      </c>
      <c r="T6" s="35">
        <f>'Total Fuel Prices'!T73*(INDEX(Tax_share,MATCH('Total Fuel Prices'!$A$67,tax_fuel_labels,0),MATCH(T$1,'Tax_Share of Price'!$B$1:$AI$1,0)))</f>
        <v>0</v>
      </c>
      <c r="U6" s="35">
        <f>'Total Fuel Prices'!U73*(INDEX(Tax_share,MATCH('Total Fuel Prices'!$A$67,tax_fuel_labels,0),MATCH(U$1,'Tax_Share of Price'!$B$1:$AI$1,0)))</f>
        <v>0</v>
      </c>
      <c r="V6" s="35">
        <f>'Total Fuel Prices'!V73*(INDEX(Tax_share,MATCH('Total Fuel Prices'!$A$67,tax_fuel_labels,0),MATCH(V$1,'Tax_Share of Price'!$B$1:$AI$1,0)))</f>
        <v>0</v>
      </c>
      <c r="W6" s="35">
        <f>'Total Fuel Prices'!W73*(INDEX(Tax_share,MATCH('Total Fuel Prices'!$A$67,tax_fuel_labels,0),MATCH(W$1,'Tax_Share of Price'!$B$1:$AI$1,0)))</f>
        <v>0</v>
      </c>
      <c r="X6" s="35">
        <f>'Total Fuel Prices'!X73*(INDEX(Tax_share,MATCH('Total Fuel Prices'!$A$67,tax_fuel_labels,0),MATCH(X$1,'Tax_Share of Price'!$B$1:$AI$1,0)))</f>
        <v>0</v>
      </c>
      <c r="Y6" s="35">
        <f>'Total Fuel Prices'!Y73*(INDEX(Tax_share,MATCH('Total Fuel Prices'!$A$67,tax_fuel_labels,0),MATCH(Y$1,'Tax_Share of Price'!$B$1:$AI$1,0)))</f>
        <v>0</v>
      </c>
      <c r="Z6" s="35">
        <f>'Total Fuel Prices'!Z73*(INDEX(Tax_share,MATCH('Total Fuel Prices'!$A$67,tax_fuel_labels,0),MATCH(Z$1,'Tax_Share of Price'!$B$1:$AI$1,0)))</f>
        <v>0</v>
      </c>
      <c r="AA6" s="35">
        <f>'Total Fuel Prices'!AA73*(INDEX(Tax_share,MATCH('Total Fuel Prices'!$A$67,tax_fuel_labels,0),MATCH(AA$1,'Tax_Share of Price'!$B$1:$AI$1,0)))</f>
        <v>0</v>
      </c>
      <c r="AB6" s="35">
        <f>'Total Fuel Prices'!AB73*(INDEX(Tax_share,MATCH('Total Fuel Prices'!$A$67,tax_fuel_labels,0),MATCH(AB$1,'Tax_Share of Price'!$B$1:$AI$1,0)))</f>
        <v>0</v>
      </c>
      <c r="AC6" s="35">
        <f>'Total Fuel Prices'!AC73*(INDEX(Tax_share,MATCH('Total Fuel Prices'!$A$67,tax_fuel_labels,0),MATCH(AC$1,'Tax_Share of Price'!$B$1:$AI$1,0)))</f>
        <v>0</v>
      </c>
      <c r="AD6" s="35">
        <f>'Total Fuel Prices'!AD73*(INDEX(Tax_share,MATCH('Total Fuel Prices'!$A$67,tax_fuel_labels,0),MATCH(AD$1,'Tax_Share of Price'!$B$1:$AI$1,0)))</f>
        <v>0</v>
      </c>
      <c r="AE6" s="35">
        <f>'Total Fuel Prices'!AE73*(INDEX(Tax_share,MATCH('Total Fuel Prices'!$A$67,tax_fuel_labels,0),MATCH(AE$1,'Tax_Share of Price'!$B$1:$AI$1,0)))</f>
        <v>0</v>
      </c>
      <c r="AF6" s="35">
        <f>'Total Fuel Prices'!AF73*(INDEX(Tax_share,MATCH('Total Fuel Prices'!$A$67,tax_fuel_labels,0),MATCH(AF$1,'Tax_Share of Price'!$B$1:$AI$1,0)))</f>
        <v>0</v>
      </c>
      <c r="AG6" s="35">
        <f>'Total Fuel Prices'!AG73*(INDEX(Tax_share,MATCH('Total Fuel Prices'!$A$67,tax_fuel_labels,0),MATCH(AG$1,'Tax_Share of Price'!$B$1:$AI$1,0)))</f>
        <v>0</v>
      </c>
      <c r="AH6" s="35">
        <f>'Total Fuel Prices'!AH73*(INDEX(Tax_share,MATCH('Total Fuel Prices'!$A$67,tax_fuel_labels,0),MATCH(AH$1,'Tax_Share of Price'!$B$1:$AI$1,0)))</f>
        <v>0</v>
      </c>
      <c r="AI6" s="35">
        <f>'Total Fuel Prices'!AI73*(INDEX(Tax_share,MATCH('Total Fuel Prices'!$A$67,tax_fuel_labels,0),MATCH(AI$1,'Tax_Share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Prices'!B74*(INDEX(Tax_share,MATCH('Total Fuel Prices'!$A$67,tax_fuel_labels,0),MATCH(B$1,'Tax_Share of Price'!$B$1:$AI$1,0)))</f>
        <v>0</v>
      </c>
      <c r="C7" s="35">
        <f>'Total Fuel Prices'!C74*(INDEX(Tax_share,MATCH('Total Fuel Prices'!$A$67,tax_fuel_labels,0),MATCH(C$1,'Tax_Share of Price'!$B$1:$AI$1,0)))</f>
        <v>0</v>
      </c>
      <c r="D7" s="35">
        <f>'Total Fuel Prices'!D74*(INDEX(Tax_share,MATCH('Total Fuel Prices'!$A$67,tax_fuel_labels,0),MATCH(D$1,'Tax_Share of Price'!$B$1:$AI$1,0)))</f>
        <v>0</v>
      </c>
      <c r="E7" s="35">
        <f>'Total Fuel Prices'!E74*(INDEX(Tax_share,MATCH('Total Fuel Prices'!$A$67,tax_fuel_labels,0),MATCH(E$1,'Tax_Share of Price'!$B$1:$AI$1,0)))</f>
        <v>0</v>
      </c>
      <c r="F7" s="35">
        <f>'Total Fuel Prices'!F74*(INDEX(Tax_share,MATCH('Total Fuel Prices'!$A$67,tax_fuel_labels,0),MATCH(F$1,'Tax_Share of Price'!$B$1:$AI$1,0)))</f>
        <v>0</v>
      </c>
      <c r="G7" s="35">
        <f>'Total Fuel Prices'!G74*(INDEX(Tax_share,MATCH('Total Fuel Prices'!$A$67,tax_fuel_labels,0),MATCH(G$1,'Tax_Share of Price'!$B$1:$AI$1,0)))</f>
        <v>0</v>
      </c>
      <c r="H7" s="35">
        <f>'Total Fuel Prices'!H74*(INDEX(Tax_share,MATCH('Total Fuel Prices'!$A$67,tax_fuel_labels,0),MATCH(H$1,'Tax_Share of Price'!$B$1:$AI$1,0)))</f>
        <v>0</v>
      </c>
      <c r="I7" s="35">
        <f>'Total Fuel Prices'!I74*(INDEX(Tax_share,MATCH('Total Fuel Prices'!$A$67,tax_fuel_labels,0),MATCH(I$1,'Tax_Share of Price'!$B$1:$AI$1,0)))</f>
        <v>0</v>
      </c>
      <c r="J7" s="35">
        <f>'Total Fuel Prices'!J74*(INDEX(Tax_share,MATCH('Total Fuel Prices'!$A$67,tax_fuel_labels,0),MATCH(J$1,'Tax_Share of Price'!$B$1:$AI$1,0)))</f>
        <v>0</v>
      </c>
      <c r="K7" s="35">
        <f>'Total Fuel Prices'!K74*(INDEX(Tax_share,MATCH('Total Fuel Prices'!$A$67,tax_fuel_labels,0),MATCH(K$1,'Tax_Share of Price'!$B$1:$AI$1,0)))</f>
        <v>0</v>
      </c>
      <c r="L7" s="35">
        <f>'Total Fuel Prices'!L74*(INDEX(Tax_share,MATCH('Total Fuel Prices'!$A$67,tax_fuel_labels,0),MATCH(L$1,'Tax_Share of Price'!$B$1:$AI$1,0)))</f>
        <v>0</v>
      </c>
      <c r="M7" s="35">
        <f>'Total Fuel Prices'!M74*(INDEX(Tax_share,MATCH('Total Fuel Prices'!$A$67,tax_fuel_labels,0),MATCH(M$1,'Tax_Share of Price'!$B$1:$AI$1,0)))</f>
        <v>0</v>
      </c>
      <c r="N7" s="35">
        <f>'Total Fuel Prices'!N74*(INDEX(Tax_share,MATCH('Total Fuel Prices'!$A$67,tax_fuel_labels,0),MATCH(N$1,'Tax_Share of Price'!$B$1:$AI$1,0)))</f>
        <v>0</v>
      </c>
      <c r="O7" s="35">
        <f>'Total Fuel Prices'!O74*(INDEX(Tax_share,MATCH('Total Fuel Prices'!$A$67,tax_fuel_labels,0),MATCH(O$1,'Tax_Share of Price'!$B$1:$AI$1,0)))</f>
        <v>0</v>
      </c>
      <c r="P7" s="35">
        <f>'Total Fuel Prices'!P74*(INDEX(Tax_share,MATCH('Total Fuel Prices'!$A$67,tax_fuel_labels,0),MATCH(P$1,'Tax_Share of Price'!$B$1:$AI$1,0)))</f>
        <v>0</v>
      </c>
      <c r="Q7" s="35">
        <f>'Total Fuel Prices'!Q74*(INDEX(Tax_share,MATCH('Total Fuel Prices'!$A$67,tax_fuel_labels,0),MATCH(Q$1,'Tax_Share of Price'!$B$1:$AI$1,0)))</f>
        <v>0</v>
      </c>
      <c r="R7" s="35">
        <f>'Total Fuel Prices'!R74*(INDEX(Tax_share,MATCH('Total Fuel Prices'!$A$67,tax_fuel_labels,0),MATCH(R$1,'Tax_Share of Price'!$B$1:$AI$1,0)))</f>
        <v>0</v>
      </c>
      <c r="S7" s="35">
        <f>'Total Fuel Prices'!S74*(INDEX(Tax_share,MATCH('Total Fuel Prices'!$A$67,tax_fuel_labels,0),MATCH(S$1,'Tax_Share of Price'!$B$1:$AI$1,0)))</f>
        <v>0</v>
      </c>
      <c r="T7" s="35">
        <f>'Total Fuel Prices'!T74*(INDEX(Tax_share,MATCH('Total Fuel Prices'!$A$67,tax_fuel_labels,0),MATCH(T$1,'Tax_Share of Price'!$B$1:$AI$1,0)))</f>
        <v>0</v>
      </c>
      <c r="U7" s="35">
        <f>'Total Fuel Prices'!U74*(INDEX(Tax_share,MATCH('Total Fuel Prices'!$A$67,tax_fuel_labels,0),MATCH(U$1,'Tax_Share of Price'!$B$1:$AI$1,0)))</f>
        <v>0</v>
      </c>
      <c r="V7" s="35">
        <f>'Total Fuel Prices'!V74*(INDEX(Tax_share,MATCH('Total Fuel Prices'!$A$67,tax_fuel_labels,0),MATCH(V$1,'Tax_Share of Price'!$B$1:$AI$1,0)))</f>
        <v>0</v>
      </c>
      <c r="W7" s="35">
        <f>'Total Fuel Prices'!W74*(INDEX(Tax_share,MATCH('Total Fuel Prices'!$A$67,tax_fuel_labels,0),MATCH(W$1,'Tax_Share of Price'!$B$1:$AI$1,0)))</f>
        <v>0</v>
      </c>
      <c r="X7" s="35">
        <f>'Total Fuel Prices'!X74*(INDEX(Tax_share,MATCH('Total Fuel Prices'!$A$67,tax_fuel_labels,0),MATCH(X$1,'Tax_Share of Price'!$B$1:$AI$1,0)))</f>
        <v>0</v>
      </c>
      <c r="Y7" s="35">
        <f>'Total Fuel Prices'!Y74*(INDEX(Tax_share,MATCH('Total Fuel Prices'!$A$67,tax_fuel_labels,0),MATCH(Y$1,'Tax_Share of Price'!$B$1:$AI$1,0)))</f>
        <v>0</v>
      </c>
      <c r="Z7" s="35">
        <f>'Total Fuel Prices'!Z74*(INDEX(Tax_share,MATCH('Total Fuel Prices'!$A$67,tax_fuel_labels,0),MATCH(Z$1,'Tax_Share of Price'!$B$1:$AI$1,0)))</f>
        <v>0</v>
      </c>
      <c r="AA7" s="35">
        <f>'Total Fuel Prices'!AA74*(INDEX(Tax_share,MATCH('Total Fuel Prices'!$A$67,tax_fuel_labels,0),MATCH(AA$1,'Tax_Share of Price'!$B$1:$AI$1,0)))</f>
        <v>0</v>
      </c>
      <c r="AB7" s="35">
        <f>'Total Fuel Prices'!AB74*(INDEX(Tax_share,MATCH('Total Fuel Prices'!$A$67,tax_fuel_labels,0),MATCH(AB$1,'Tax_Share of Price'!$B$1:$AI$1,0)))</f>
        <v>0</v>
      </c>
      <c r="AC7" s="35">
        <f>'Total Fuel Prices'!AC74*(INDEX(Tax_share,MATCH('Total Fuel Prices'!$A$67,tax_fuel_labels,0),MATCH(AC$1,'Tax_Share of Price'!$B$1:$AI$1,0)))</f>
        <v>0</v>
      </c>
      <c r="AD7" s="35">
        <f>'Total Fuel Prices'!AD74*(INDEX(Tax_share,MATCH('Total Fuel Prices'!$A$67,tax_fuel_labels,0),MATCH(AD$1,'Tax_Share of Price'!$B$1:$AI$1,0)))</f>
        <v>0</v>
      </c>
      <c r="AE7" s="35">
        <f>'Total Fuel Prices'!AE74*(INDEX(Tax_share,MATCH('Total Fuel Prices'!$A$67,tax_fuel_labels,0),MATCH(AE$1,'Tax_Share of Price'!$B$1:$AI$1,0)))</f>
        <v>0</v>
      </c>
      <c r="AF7" s="35">
        <f>'Total Fuel Prices'!AF74*(INDEX(Tax_share,MATCH('Total Fuel Prices'!$A$67,tax_fuel_labels,0),MATCH(AF$1,'Tax_Share of Price'!$B$1:$AI$1,0)))</f>
        <v>0</v>
      </c>
      <c r="AG7" s="35">
        <f>'Total Fuel Prices'!AG74*(INDEX(Tax_share,MATCH('Total Fuel Prices'!$A$67,tax_fuel_labels,0),MATCH(AG$1,'Tax_Share of Price'!$B$1:$AI$1,0)))</f>
        <v>0</v>
      </c>
      <c r="AH7" s="35">
        <f>'Total Fuel Prices'!AH74*(INDEX(Tax_share,MATCH('Total Fuel Prices'!$A$67,tax_fuel_labels,0),MATCH(AH$1,'Tax_Share of Price'!$B$1:$AI$1,0)))</f>
        <v>0</v>
      </c>
      <c r="AI7" s="35">
        <f>'Total Fuel Prices'!AI74*(INDEX(Tax_share,MATCH('Total Fuel Prices'!$A$67,tax_fuel_labels,0),MATCH(AI$1,'Tax_Share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Prices'!B75*(INDEX(Tax_share,MATCH('Total Fuel Prices'!$A$67,tax_fuel_labels,0),MATCH(B$1,'Tax_Share of Price'!$B$1:$AI$1,0)))</f>
        <v>0</v>
      </c>
      <c r="C8" s="35">
        <f>'Total Fuel Prices'!C75*(INDEX(Tax_share,MATCH('Total Fuel Prices'!$A$67,tax_fuel_labels,0),MATCH(C$1,'Tax_Share of Price'!$B$1:$AI$1,0)))</f>
        <v>0</v>
      </c>
      <c r="D8" s="35">
        <f>'Total Fuel Prices'!D75*(INDEX(Tax_share,MATCH('Total Fuel Prices'!$A$67,tax_fuel_labels,0),MATCH(D$1,'Tax_Share of Price'!$B$1:$AI$1,0)))</f>
        <v>0</v>
      </c>
      <c r="E8" s="35">
        <f>'Total Fuel Prices'!E75*(INDEX(Tax_share,MATCH('Total Fuel Prices'!$A$67,tax_fuel_labels,0),MATCH(E$1,'Tax_Share of Price'!$B$1:$AI$1,0)))</f>
        <v>0</v>
      </c>
      <c r="F8" s="35">
        <f>'Total Fuel Prices'!F75*(INDEX(Tax_share,MATCH('Total Fuel Prices'!$A$67,tax_fuel_labels,0),MATCH(F$1,'Tax_Share of Price'!$B$1:$AI$1,0)))</f>
        <v>0</v>
      </c>
      <c r="G8" s="35">
        <f>'Total Fuel Prices'!G75*(INDEX(Tax_share,MATCH('Total Fuel Prices'!$A$67,tax_fuel_labels,0),MATCH(G$1,'Tax_Share of Price'!$B$1:$AI$1,0)))</f>
        <v>0</v>
      </c>
      <c r="H8" s="35">
        <f>'Total Fuel Prices'!H75*(INDEX(Tax_share,MATCH('Total Fuel Prices'!$A$67,tax_fuel_labels,0),MATCH(H$1,'Tax_Share of Price'!$B$1:$AI$1,0)))</f>
        <v>0</v>
      </c>
      <c r="I8" s="35">
        <f>'Total Fuel Prices'!I75*(INDEX(Tax_share,MATCH('Total Fuel Prices'!$A$67,tax_fuel_labels,0),MATCH(I$1,'Tax_Share of Price'!$B$1:$AI$1,0)))</f>
        <v>0</v>
      </c>
      <c r="J8" s="35">
        <f>'Total Fuel Prices'!J75*(INDEX(Tax_share,MATCH('Total Fuel Prices'!$A$67,tax_fuel_labels,0),MATCH(J$1,'Tax_Share of Price'!$B$1:$AI$1,0)))</f>
        <v>0</v>
      </c>
      <c r="K8" s="35">
        <f>'Total Fuel Prices'!K75*(INDEX(Tax_share,MATCH('Total Fuel Prices'!$A$67,tax_fuel_labels,0),MATCH(K$1,'Tax_Share of Price'!$B$1:$AI$1,0)))</f>
        <v>0</v>
      </c>
      <c r="L8" s="35">
        <f>'Total Fuel Prices'!L75*(INDEX(Tax_share,MATCH('Total Fuel Prices'!$A$67,tax_fuel_labels,0),MATCH(L$1,'Tax_Share of Price'!$B$1:$AI$1,0)))</f>
        <v>0</v>
      </c>
      <c r="M8" s="35">
        <f>'Total Fuel Prices'!M75*(INDEX(Tax_share,MATCH('Total Fuel Prices'!$A$67,tax_fuel_labels,0),MATCH(M$1,'Tax_Share of Price'!$B$1:$AI$1,0)))</f>
        <v>0</v>
      </c>
      <c r="N8" s="35">
        <f>'Total Fuel Prices'!N75*(INDEX(Tax_share,MATCH('Total Fuel Prices'!$A$67,tax_fuel_labels,0),MATCH(N$1,'Tax_Share of Price'!$B$1:$AI$1,0)))</f>
        <v>0</v>
      </c>
      <c r="O8" s="35">
        <f>'Total Fuel Prices'!O75*(INDEX(Tax_share,MATCH('Total Fuel Prices'!$A$67,tax_fuel_labels,0),MATCH(O$1,'Tax_Share of Price'!$B$1:$AI$1,0)))</f>
        <v>0</v>
      </c>
      <c r="P8" s="35">
        <f>'Total Fuel Prices'!P75*(INDEX(Tax_share,MATCH('Total Fuel Prices'!$A$67,tax_fuel_labels,0),MATCH(P$1,'Tax_Share of Price'!$B$1:$AI$1,0)))</f>
        <v>0</v>
      </c>
      <c r="Q8" s="35">
        <f>'Total Fuel Prices'!Q75*(INDEX(Tax_share,MATCH('Total Fuel Prices'!$A$67,tax_fuel_labels,0),MATCH(Q$1,'Tax_Share of Price'!$B$1:$AI$1,0)))</f>
        <v>0</v>
      </c>
      <c r="R8" s="35">
        <f>'Total Fuel Prices'!R75*(INDEX(Tax_share,MATCH('Total Fuel Prices'!$A$67,tax_fuel_labels,0),MATCH(R$1,'Tax_Share of Price'!$B$1:$AI$1,0)))</f>
        <v>0</v>
      </c>
      <c r="S8" s="35">
        <f>'Total Fuel Prices'!S75*(INDEX(Tax_share,MATCH('Total Fuel Prices'!$A$67,tax_fuel_labels,0),MATCH(S$1,'Tax_Share of Price'!$B$1:$AI$1,0)))</f>
        <v>0</v>
      </c>
      <c r="T8" s="35">
        <f>'Total Fuel Prices'!T75*(INDEX(Tax_share,MATCH('Total Fuel Prices'!$A$67,tax_fuel_labels,0),MATCH(T$1,'Tax_Share of Price'!$B$1:$AI$1,0)))</f>
        <v>0</v>
      </c>
      <c r="U8" s="35">
        <f>'Total Fuel Prices'!U75*(INDEX(Tax_share,MATCH('Total Fuel Prices'!$A$67,tax_fuel_labels,0),MATCH(U$1,'Tax_Share of Price'!$B$1:$AI$1,0)))</f>
        <v>0</v>
      </c>
      <c r="V8" s="35">
        <f>'Total Fuel Prices'!V75*(INDEX(Tax_share,MATCH('Total Fuel Prices'!$A$67,tax_fuel_labels,0),MATCH(V$1,'Tax_Share of Price'!$B$1:$AI$1,0)))</f>
        <v>0</v>
      </c>
      <c r="W8" s="35">
        <f>'Total Fuel Prices'!W75*(INDEX(Tax_share,MATCH('Total Fuel Prices'!$A$67,tax_fuel_labels,0),MATCH(W$1,'Tax_Share of Price'!$B$1:$AI$1,0)))</f>
        <v>0</v>
      </c>
      <c r="X8" s="35">
        <f>'Total Fuel Prices'!X75*(INDEX(Tax_share,MATCH('Total Fuel Prices'!$A$67,tax_fuel_labels,0),MATCH(X$1,'Tax_Share of Price'!$B$1:$AI$1,0)))</f>
        <v>0</v>
      </c>
      <c r="Y8" s="35">
        <f>'Total Fuel Prices'!Y75*(INDEX(Tax_share,MATCH('Total Fuel Prices'!$A$67,tax_fuel_labels,0),MATCH(Y$1,'Tax_Share of Price'!$B$1:$AI$1,0)))</f>
        <v>0</v>
      </c>
      <c r="Z8" s="35">
        <f>'Total Fuel Prices'!Z75*(INDEX(Tax_share,MATCH('Total Fuel Prices'!$A$67,tax_fuel_labels,0),MATCH(Z$1,'Tax_Share of Price'!$B$1:$AI$1,0)))</f>
        <v>0</v>
      </c>
      <c r="AA8" s="35">
        <f>'Total Fuel Prices'!AA75*(INDEX(Tax_share,MATCH('Total Fuel Prices'!$A$67,tax_fuel_labels,0),MATCH(AA$1,'Tax_Share of Price'!$B$1:$AI$1,0)))</f>
        <v>0</v>
      </c>
      <c r="AB8" s="35">
        <f>'Total Fuel Prices'!AB75*(INDEX(Tax_share,MATCH('Total Fuel Prices'!$A$67,tax_fuel_labels,0),MATCH(AB$1,'Tax_Share of Price'!$B$1:$AI$1,0)))</f>
        <v>0</v>
      </c>
      <c r="AC8" s="35">
        <f>'Total Fuel Prices'!AC75*(INDEX(Tax_share,MATCH('Total Fuel Prices'!$A$67,tax_fuel_labels,0),MATCH(AC$1,'Tax_Share of Price'!$B$1:$AI$1,0)))</f>
        <v>0</v>
      </c>
      <c r="AD8" s="35">
        <f>'Total Fuel Prices'!AD75*(INDEX(Tax_share,MATCH('Total Fuel Prices'!$A$67,tax_fuel_labels,0),MATCH(AD$1,'Tax_Share of Price'!$B$1:$AI$1,0)))</f>
        <v>0</v>
      </c>
      <c r="AE8" s="35">
        <f>'Total Fuel Prices'!AE75*(INDEX(Tax_share,MATCH('Total Fuel Prices'!$A$67,tax_fuel_labels,0),MATCH(AE$1,'Tax_Share of Price'!$B$1:$AI$1,0)))</f>
        <v>0</v>
      </c>
      <c r="AF8" s="35">
        <f>'Total Fuel Prices'!AF75*(INDEX(Tax_share,MATCH('Total Fuel Prices'!$A$67,tax_fuel_labels,0),MATCH(AF$1,'Tax_Share of Price'!$B$1:$AI$1,0)))</f>
        <v>0</v>
      </c>
      <c r="AG8" s="35">
        <f>'Total Fuel Prices'!AG75*(INDEX(Tax_share,MATCH('Total Fuel Prices'!$A$67,tax_fuel_labels,0),MATCH(AG$1,'Tax_Share of Price'!$B$1:$AI$1,0)))</f>
        <v>0</v>
      </c>
      <c r="AH8" s="35">
        <f>'Total Fuel Prices'!AH75*(INDEX(Tax_share,MATCH('Total Fuel Prices'!$A$67,tax_fuel_labels,0),MATCH(AH$1,'Tax_Share of Price'!$B$1:$AI$1,0)))</f>
        <v>0</v>
      </c>
      <c r="AI8" s="35">
        <f>'Total Fuel Prices'!AI75*(INDEX(Tax_share,MATCH('Total Fuel Prices'!$A$67,tax_fuel_labels,0),MATCH(AI$1,'Tax_Share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Prices'!B76*(INDEX(Tax_share,MATCH('Total Fuel Prices'!$A$67,tax_fuel_labels,0),MATCH(B$1,'Tax_Share of Price'!$B$1:$AI$1,0)))</f>
        <v>0</v>
      </c>
      <c r="C9" s="35">
        <f>'Total Fuel Prices'!C76*(INDEX(Tax_share,MATCH('Total Fuel Prices'!$A$67,tax_fuel_labels,0),MATCH(C$1,'Tax_Share of Price'!$B$1:$AI$1,0)))</f>
        <v>0</v>
      </c>
      <c r="D9" s="35">
        <f>'Total Fuel Prices'!D76*(INDEX(Tax_share,MATCH('Total Fuel Prices'!$A$67,tax_fuel_labels,0),MATCH(D$1,'Tax_Share of Price'!$B$1:$AI$1,0)))</f>
        <v>0</v>
      </c>
      <c r="E9" s="35">
        <f>'Total Fuel Prices'!E76*(INDEX(Tax_share,MATCH('Total Fuel Prices'!$A$67,tax_fuel_labels,0),MATCH(E$1,'Tax_Share of Price'!$B$1:$AI$1,0)))</f>
        <v>0</v>
      </c>
      <c r="F9" s="35">
        <f>'Total Fuel Prices'!F76*(INDEX(Tax_share,MATCH('Total Fuel Prices'!$A$67,tax_fuel_labels,0),MATCH(F$1,'Tax_Share of Price'!$B$1:$AI$1,0)))</f>
        <v>0</v>
      </c>
      <c r="G9" s="35">
        <f>'Total Fuel Prices'!G76*(INDEX(Tax_share,MATCH('Total Fuel Prices'!$A$67,tax_fuel_labels,0),MATCH(G$1,'Tax_Share of Price'!$B$1:$AI$1,0)))</f>
        <v>0</v>
      </c>
      <c r="H9" s="35">
        <f>'Total Fuel Prices'!H76*(INDEX(Tax_share,MATCH('Total Fuel Prices'!$A$67,tax_fuel_labels,0),MATCH(H$1,'Tax_Share of Price'!$B$1:$AI$1,0)))</f>
        <v>0</v>
      </c>
      <c r="I9" s="35">
        <f>'Total Fuel Prices'!I76*(INDEX(Tax_share,MATCH('Total Fuel Prices'!$A$67,tax_fuel_labels,0),MATCH(I$1,'Tax_Share of Price'!$B$1:$AI$1,0)))</f>
        <v>0</v>
      </c>
      <c r="J9" s="35">
        <f>'Total Fuel Prices'!J76*(INDEX(Tax_share,MATCH('Total Fuel Prices'!$A$67,tax_fuel_labels,0),MATCH(J$1,'Tax_Share of Price'!$B$1:$AI$1,0)))</f>
        <v>0</v>
      </c>
      <c r="K9" s="35">
        <f>'Total Fuel Prices'!K76*(INDEX(Tax_share,MATCH('Total Fuel Prices'!$A$67,tax_fuel_labels,0),MATCH(K$1,'Tax_Share of Price'!$B$1:$AI$1,0)))</f>
        <v>0</v>
      </c>
      <c r="L9" s="35">
        <f>'Total Fuel Prices'!L76*(INDEX(Tax_share,MATCH('Total Fuel Prices'!$A$67,tax_fuel_labels,0),MATCH(L$1,'Tax_Share of Price'!$B$1:$AI$1,0)))</f>
        <v>0</v>
      </c>
      <c r="M9" s="35">
        <f>'Total Fuel Prices'!M76*(INDEX(Tax_share,MATCH('Total Fuel Prices'!$A$67,tax_fuel_labels,0),MATCH(M$1,'Tax_Share of Price'!$B$1:$AI$1,0)))</f>
        <v>0</v>
      </c>
      <c r="N9" s="35">
        <f>'Total Fuel Prices'!N76*(INDEX(Tax_share,MATCH('Total Fuel Prices'!$A$67,tax_fuel_labels,0),MATCH(N$1,'Tax_Share of Price'!$B$1:$AI$1,0)))</f>
        <v>0</v>
      </c>
      <c r="O9" s="35">
        <f>'Total Fuel Prices'!O76*(INDEX(Tax_share,MATCH('Total Fuel Prices'!$A$67,tax_fuel_labels,0),MATCH(O$1,'Tax_Share of Price'!$B$1:$AI$1,0)))</f>
        <v>0</v>
      </c>
      <c r="P9" s="35">
        <f>'Total Fuel Prices'!P76*(INDEX(Tax_share,MATCH('Total Fuel Prices'!$A$67,tax_fuel_labels,0),MATCH(P$1,'Tax_Share of Price'!$B$1:$AI$1,0)))</f>
        <v>0</v>
      </c>
      <c r="Q9" s="35">
        <f>'Total Fuel Prices'!Q76*(INDEX(Tax_share,MATCH('Total Fuel Prices'!$A$67,tax_fuel_labels,0),MATCH(Q$1,'Tax_Share of Price'!$B$1:$AI$1,0)))</f>
        <v>0</v>
      </c>
      <c r="R9" s="35">
        <f>'Total Fuel Prices'!R76*(INDEX(Tax_share,MATCH('Total Fuel Prices'!$A$67,tax_fuel_labels,0),MATCH(R$1,'Tax_Share of Price'!$B$1:$AI$1,0)))</f>
        <v>0</v>
      </c>
      <c r="S9" s="35">
        <f>'Total Fuel Prices'!S76*(INDEX(Tax_share,MATCH('Total Fuel Prices'!$A$67,tax_fuel_labels,0),MATCH(S$1,'Tax_Share of Price'!$B$1:$AI$1,0)))</f>
        <v>0</v>
      </c>
      <c r="T9" s="35">
        <f>'Total Fuel Prices'!T76*(INDEX(Tax_share,MATCH('Total Fuel Prices'!$A$67,tax_fuel_labels,0),MATCH(T$1,'Tax_Share of Price'!$B$1:$AI$1,0)))</f>
        <v>0</v>
      </c>
      <c r="U9" s="35">
        <f>'Total Fuel Prices'!U76*(INDEX(Tax_share,MATCH('Total Fuel Prices'!$A$67,tax_fuel_labels,0),MATCH(U$1,'Tax_Share of Price'!$B$1:$AI$1,0)))</f>
        <v>0</v>
      </c>
      <c r="V9" s="35">
        <f>'Total Fuel Prices'!V76*(INDEX(Tax_share,MATCH('Total Fuel Prices'!$A$67,tax_fuel_labels,0),MATCH(V$1,'Tax_Share of Price'!$B$1:$AI$1,0)))</f>
        <v>0</v>
      </c>
      <c r="W9" s="35">
        <f>'Total Fuel Prices'!W76*(INDEX(Tax_share,MATCH('Total Fuel Prices'!$A$67,tax_fuel_labels,0),MATCH(W$1,'Tax_Share of Price'!$B$1:$AI$1,0)))</f>
        <v>0</v>
      </c>
      <c r="X9" s="35">
        <f>'Total Fuel Prices'!X76*(INDEX(Tax_share,MATCH('Total Fuel Prices'!$A$67,tax_fuel_labels,0),MATCH(X$1,'Tax_Share of Price'!$B$1:$AI$1,0)))</f>
        <v>0</v>
      </c>
      <c r="Y9" s="35">
        <f>'Total Fuel Prices'!Y76*(INDEX(Tax_share,MATCH('Total Fuel Prices'!$A$67,tax_fuel_labels,0),MATCH(Y$1,'Tax_Share of Price'!$B$1:$AI$1,0)))</f>
        <v>0</v>
      </c>
      <c r="Z9" s="35">
        <f>'Total Fuel Prices'!Z76*(INDEX(Tax_share,MATCH('Total Fuel Prices'!$A$67,tax_fuel_labels,0),MATCH(Z$1,'Tax_Share of Price'!$B$1:$AI$1,0)))</f>
        <v>0</v>
      </c>
      <c r="AA9" s="35">
        <f>'Total Fuel Prices'!AA76*(INDEX(Tax_share,MATCH('Total Fuel Prices'!$A$67,tax_fuel_labels,0),MATCH(AA$1,'Tax_Share of Price'!$B$1:$AI$1,0)))</f>
        <v>0</v>
      </c>
      <c r="AB9" s="35">
        <f>'Total Fuel Prices'!AB76*(INDEX(Tax_share,MATCH('Total Fuel Prices'!$A$67,tax_fuel_labels,0),MATCH(AB$1,'Tax_Share of Price'!$B$1:$AI$1,0)))</f>
        <v>0</v>
      </c>
      <c r="AC9" s="35">
        <f>'Total Fuel Prices'!AC76*(INDEX(Tax_share,MATCH('Total Fuel Prices'!$A$67,tax_fuel_labels,0),MATCH(AC$1,'Tax_Share of Price'!$B$1:$AI$1,0)))</f>
        <v>0</v>
      </c>
      <c r="AD9" s="35">
        <f>'Total Fuel Prices'!AD76*(INDEX(Tax_share,MATCH('Total Fuel Prices'!$A$67,tax_fuel_labels,0),MATCH(AD$1,'Tax_Share of Price'!$B$1:$AI$1,0)))</f>
        <v>0</v>
      </c>
      <c r="AE9" s="35">
        <f>'Total Fuel Prices'!AE76*(INDEX(Tax_share,MATCH('Total Fuel Prices'!$A$67,tax_fuel_labels,0),MATCH(AE$1,'Tax_Share of Price'!$B$1:$AI$1,0)))</f>
        <v>0</v>
      </c>
      <c r="AF9" s="35">
        <f>'Total Fuel Prices'!AF76*(INDEX(Tax_share,MATCH('Total Fuel Prices'!$A$67,tax_fuel_labels,0),MATCH(AF$1,'Tax_Share of Price'!$B$1:$AI$1,0)))</f>
        <v>0</v>
      </c>
      <c r="AG9" s="35">
        <f>'Total Fuel Prices'!AG76*(INDEX(Tax_share,MATCH('Total Fuel Prices'!$A$67,tax_fuel_labels,0),MATCH(AG$1,'Tax_Share of Price'!$B$1:$AI$1,0)))</f>
        <v>0</v>
      </c>
      <c r="AH9" s="35">
        <f>'Total Fuel Prices'!AH76*(INDEX(Tax_share,MATCH('Total Fuel Prices'!$A$67,tax_fuel_labels,0),MATCH(AH$1,'Tax_Share of Price'!$B$1:$AI$1,0)))</f>
        <v>0</v>
      </c>
      <c r="AI9" s="35">
        <f>'Total Fuel Prices'!AI76*(INDEX(Tax_share,MATCH('Total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workbookViewId="0">
      <selection activeCell="B5" sqref="B5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" style="11" customWidth="1"/>
    <col min="4" max="29" width="10" style="11" customWidth="1"/>
    <col min="30" max="16384" width="9.1328125" style="11"/>
  </cols>
  <sheetData>
    <row r="1" spans="1:39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12" t="s">
        <v>270</v>
      </c>
      <c r="B2" s="35">
        <f>'Total Fuel Prices'!B79*(INDEX(Tax_share,MATCH('Total Fuel Prices'!$A$77,tax_fuel_labels,0),MATCH(B$1,'Tax_Share of Price'!$B$1:$AI$1,0)))</f>
        <v>0</v>
      </c>
      <c r="C2" s="35">
        <f>'Total Fuel Prices'!C79*(INDEX(Tax_share,MATCH('Total Fuel Prices'!$A$77,tax_fuel_labels,0),MATCH(C$1,'Tax_Share of Price'!$B$1:$AI$1,0)))</f>
        <v>0</v>
      </c>
      <c r="D2" s="35">
        <f>'Total Fuel Prices'!D79*(INDEX(Tax_share,MATCH('Total Fuel Prices'!$A$77,tax_fuel_labels,0),MATCH(D$1,'Tax_Share of Price'!$B$1:$AI$1,0)))</f>
        <v>0</v>
      </c>
      <c r="E2" s="35">
        <f>'Total Fuel Prices'!E79*(INDEX(Tax_share,MATCH('Total Fuel Prices'!$A$77,tax_fuel_labels,0),MATCH(E$1,'Tax_Share of Price'!$B$1:$AI$1,0)))</f>
        <v>0</v>
      </c>
      <c r="F2" s="35">
        <f>'Total Fuel Prices'!F79*(INDEX(Tax_share,MATCH('Total Fuel Prices'!$A$77,tax_fuel_labels,0),MATCH(F$1,'Tax_Share of Price'!$B$1:$AI$1,0)))</f>
        <v>0</v>
      </c>
      <c r="G2" s="35">
        <f>'Total Fuel Prices'!G79*(INDEX(Tax_share,MATCH('Total Fuel Prices'!$A$77,tax_fuel_labels,0),MATCH(G$1,'Tax_Share of Price'!$B$1:$AI$1,0)))</f>
        <v>0</v>
      </c>
      <c r="H2" s="35">
        <f>'Total Fuel Prices'!H79*(INDEX(Tax_share,MATCH('Total Fuel Prices'!$A$77,tax_fuel_labels,0),MATCH(H$1,'Tax_Share of Price'!$B$1:$AI$1,0)))</f>
        <v>0</v>
      </c>
      <c r="I2" s="35">
        <f>'Total Fuel Prices'!I79*(INDEX(Tax_share,MATCH('Total Fuel Prices'!$A$77,tax_fuel_labels,0),MATCH(I$1,'Tax_Share of Price'!$B$1:$AI$1,0)))</f>
        <v>0</v>
      </c>
      <c r="J2" s="35">
        <f>'Total Fuel Prices'!J79*(INDEX(Tax_share,MATCH('Total Fuel Prices'!$A$77,tax_fuel_labels,0),MATCH(J$1,'Tax_Share of Price'!$B$1:$AI$1,0)))</f>
        <v>0</v>
      </c>
      <c r="K2" s="35">
        <f>'Total Fuel Prices'!K79*(INDEX(Tax_share,MATCH('Total Fuel Prices'!$A$77,tax_fuel_labels,0),MATCH(K$1,'Tax_Share of Price'!$B$1:$AI$1,0)))</f>
        <v>0</v>
      </c>
      <c r="L2" s="35">
        <f>'Total Fuel Prices'!L79*(INDEX(Tax_share,MATCH('Total Fuel Prices'!$A$77,tax_fuel_labels,0),MATCH(L$1,'Tax_Share of Price'!$B$1:$AI$1,0)))</f>
        <v>0</v>
      </c>
      <c r="M2" s="35">
        <f>'Total Fuel Prices'!M79*(INDEX(Tax_share,MATCH('Total Fuel Prices'!$A$77,tax_fuel_labels,0),MATCH(M$1,'Tax_Share of Price'!$B$1:$AI$1,0)))</f>
        <v>0</v>
      </c>
      <c r="N2" s="35">
        <f>'Total Fuel Prices'!N79*(INDEX(Tax_share,MATCH('Total Fuel Prices'!$A$77,tax_fuel_labels,0),MATCH(N$1,'Tax_Share of Price'!$B$1:$AI$1,0)))</f>
        <v>0</v>
      </c>
      <c r="O2" s="35">
        <f>'Total Fuel Prices'!O79*(INDEX(Tax_share,MATCH('Total Fuel Prices'!$A$77,tax_fuel_labels,0),MATCH(O$1,'Tax_Share of Price'!$B$1:$AI$1,0)))</f>
        <v>0</v>
      </c>
      <c r="P2" s="35">
        <f>'Total Fuel Prices'!P79*(INDEX(Tax_share,MATCH('Total Fuel Prices'!$A$77,tax_fuel_labels,0),MATCH(P$1,'Tax_Share of Price'!$B$1:$AI$1,0)))</f>
        <v>0</v>
      </c>
      <c r="Q2" s="35">
        <f>'Total Fuel Prices'!Q79*(INDEX(Tax_share,MATCH('Total Fuel Prices'!$A$77,tax_fuel_labels,0),MATCH(Q$1,'Tax_Share of Price'!$B$1:$AI$1,0)))</f>
        <v>0</v>
      </c>
      <c r="R2" s="35">
        <f>'Total Fuel Prices'!R79*(INDEX(Tax_share,MATCH('Total Fuel Prices'!$A$77,tax_fuel_labels,0),MATCH(R$1,'Tax_Share of Price'!$B$1:$AI$1,0)))</f>
        <v>0</v>
      </c>
      <c r="S2" s="35">
        <f>'Total Fuel Prices'!S79*(INDEX(Tax_share,MATCH('Total Fuel Prices'!$A$77,tax_fuel_labels,0),MATCH(S$1,'Tax_Share of Price'!$B$1:$AI$1,0)))</f>
        <v>0</v>
      </c>
      <c r="T2" s="35">
        <f>'Total Fuel Prices'!T79*(INDEX(Tax_share,MATCH('Total Fuel Prices'!$A$77,tax_fuel_labels,0),MATCH(T$1,'Tax_Share of Price'!$B$1:$AI$1,0)))</f>
        <v>0</v>
      </c>
      <c r="U2" s="35">
        <f>'Total Fuel Prices'!U79*(INDEX(Tax_share,MATCH('Total Fuel Prices'!$A$77,tax_fuel_labels,0),MATCH(U$1,'Tax_Share of Price'!$B$1:$AI$1,0)))</f>
        <v>0</v>
      </c>
      <c r="V2" s="35">
        <f>'Total Fuel Prices'!V79*(INDEX(Tax_share,MATCH('Total Fuel Prices'!$A$77,tax_fuel_labels,0),MATCH(V$1,'Tax_Share of Price'!$B$1:$AI$1,0)))</f>
        <v>0</v>
      </c>
      <c r="W2" s="35">
        <f>'Total Fuel Prices'!W79*(INDEX(Tax_share,MATCH('Total Fuel Prices'!$A$77,tax_fuel_labels,0),MATCH(W$1,'Tax_Share of Price'!$B$1:$AI$1,0)))</f>
        <v>0</v>
      </c>
      <c r="X2" s="35">
        <f>'Total Fuel Prices'!X79*(INDEX(Tax_share,MATCH('Total Fuel Prices'!$A$77,tax_fuel_labels,0),MATCH(X$1,'Tax_Share of Price'!$B$1:$AI$1,0)))</f>
        <v>0</v>
      </c>
      <c r="Y2" s="35">
        <f>'Total Fuel Prices'!Y79*(INDEX(Tax_share,MATCH('Total Fuel Prices'!$A$77,tax_fuel_labels,0),MATCH(Y$1,'Tax_Share of Price'!$B$1:$AI$1,0)))</f>
        <v>0</v>
      </c>
      <c r="Z2" s="35">
        <f>'Total Fuel Prices'!Z79*(INDEX(Tax_share,MATCH('Total Fuel Prices'!$A$77,tax_fuel_labels,0),MATCH(Z$1,'Tax_Share of Price'!$B$1:$AI$1,0)))</f>
        <v>0</v>
      </c>
      <c r="AA2" s="35">
        <f>'Total Fuel Prices'!AA79*(INDEX(Tax_share,MATCH('Total Fuel Prices'!$A$77,tax_fuel_labels,0),MATCH(AA$1,'Tax_Share of Price'!$B$1:$AI$1,0)))</f>
        <v>0</v>
      </c>
      <c r="AB2" s="35">
        <f>'Total Fuel Prices'!AB79*(INDEX(Tax_share,MATCH('Total Fuel Prices'!$A$77,tax_fuel_labels,0),MATCH(AB$1,'Tax_Share of Price'!$B$1:$AI$1,0)))</f>
        <v>0</v>
      </c>
      <c r="AC2" s="35">
        <f>'Total Fuel Prices'!AC79*(INDEX(Tax_share,MATCH('Total Fuel Prices'!$A$77,tax_fuel_labels,0),MATCH(AC$1,'Tax_Share of Price'!$B$1:$AI$1,0)))</f>
        <v>0</v>
      </c>
      <c r="AD2" s="35">
        <f>'Total Fuel Prices'!AD79*(INDEX(Tax_share,MATCH('Total Fuel Prices'!$A$77,tax_fuel_labels,0),MATCH(AD$1,'Tax_Share of Price'!$B$1:$AI$1,0)))</f>
        <v>0</v>
      </c>
      <c r="AE2" s="35">
        <f>'Total Fuel Prices'!AE79*(INDEX(Tax_share,MATCH('Total Fuel Prices'!$A$77,tax_fuel_labels,0),MATCH(AE$1,'Tax_Share of Price'!$B$1:$AI$1,0)))</f>
        <v>0</v>
      </c>
      <c r="AF2" s="35">
        <f>'Total Fuel Prices'!AF79*(INDEX(Tax_share,MATCH('Total Fuel Prices'!$A$77,tax_fuel_labels,0),MATCH(AF$1,'Tax_Share of Price'!$B$1:$AI$1,0)))</f>
        <v>0</v>
      </c>
      <c r="AG2" s="35">
        <f>'Total Fuel Prices'!AG79*(INDEX(Tax_share,MATCH('Total Fuel Prices'!$A$77,tax_fuel_labels,0),MATCH(AG$1,'Tax_Share of Price'!$B$1:$AI$1,0)))</f>
        <v>0</v>
      </c>
      <c r="AH2" s="35">
        <f>'Total Fuel Prices'!AH79*(INDEX(Tax_share,MATCH('Total Fuel Prices'!$A$77,tax_fuel_labels,0),MATCH(AH$1,'Tax_Share of Price'!$B$1:$AI$1,0)))</f>
        <v>0</v>
      </c>
      <c r="AI2" s="35">
        <f>'Total Fuel Prices'!AI79*(INDEX(Tax_share,MATCH('Total Fuel Prices'!$A$77,tax_fuel_labels,0),MATCH(AI$1,'Tax_Share of Price'!$B$1:$AI$1,0)))</f>
        <v>0</v>
      </c>
    </row>
    <row r="3" spans="1:39" x14ac:dyDescent="0.45">
      <c r="A3" s="12" t="s">
        <v>271</v>
      </c>
      <c r="B3" s="276">
        <f>'Total Fuel Prices'!B80*(INDEX(Tax_share,MATCH('Total Fuel Prices'!$A$77,tax_fuel_labels,0),MATCH(B$1,'Tax_Share of Price'!$B$1:$AI$1,0)))</f>
        <v>1.61118996363117E-7</v>
      </c>
      <c r="C3" s="276">
        <f>'Total Fuel Prices'!C80*(INDEX(Tax_share,MATCH('Total Fuel Prices'!$A$77,tax_fuel_labels,0),MATCH(C$1,'Tax_Share of Price'!$B$1:$AI$1,0)))</f>
        <v>1.61118996363117E-7</v>
      </c>
      <c r="D3" s="276">
        <f>'Total Fuel Prices'!D80*(INDEX(Tax_share,MATCH('Total Fuel Prices'!$A$77,tax_fuel_labels,0),MATCH(D$1,'Tax_Share of Price'!$B$1:$AI$1,0)))</f>
        <v>1.61118996363117E-7</v>
      </c>
      <c r="E3" s="276">
        <f>'Total Fuel Prices'!E80*(INDEX(Tax_share,MATCH('Total Fuel Prices'!$A$77,tax_fuel_labels,0),MATCH(E$1,'Tax_Share of Price'!$B$1:$AI$1,0)))</f>
        <v>1.61118996363117E-7</v>
      </c>
      <c r="F3" s="276">
        <f>'Total Fuel Prices'!F80*(INDEX(Tax_share,MATCH('Total Fuel Prices'!$A$77,tax_fuel_labels,0),MATCH(F$1,'Tax_Share of Price'!$B$1:$AI$1,0)))</f>
        <v>1.61118996363117E-7</v>
      </c>
      <c r="G3" s="276">
        <f>'Total Fuel Prices'!G80*(INDEX(Tax_share,MATCH('Total Fuel Prices'!$A$77,tax_fuel_labels,0),MATCH(G$1,'Tax_Share of Price'!$B$1:$AI$1,0)))</f>
        <v>1.61118996363117E-7</v>
      </c>
      <c r="H3" s="276">
        <f>'Total Fuel Prices'!H80*(INDEX(Tax_share,MATCH('Total Fuel Prices'!$A$77,tax_fuel_labels,0),MATCH(H$1,'Tax_Share of Price'!$B$1:$AI$1,0)))</f>
        <v>1.61118996363117E-7</v>
      </c>
      <c r="I3" s="276">
        <f>'Total Fuel Prices'!I80*(INDEX(Tax_share,MATCH('Total Fuel Prices'!$A$77,tax_fuel_labels,0),MATCH(I$1,'Tax_Share of Price'!$B$1:$AI$1,0)))</f>
        <v>1.61118996363117E-7</v>
      </c>
      <c r="J3" s="276">
        <f>'Total Fuel Prices'!J80*(INDEX(Tax_share,MATCH('Total Fuel Prices'!$A$77,tax_fuel_labels,0),MATCH(J$1,'Tax_Share of Price'!$B$1:$AI$1,0)))</f>
        <v>1.61118996363117E-7</v>
      </c>
      <c r="K3" s="276">
        <f>'Total Fuel Prices'!K80*(INDEX(Tax_share,MATCH('Total Fuel Prices'!$A$77,tax_fuel_labels,0),MATCH(K$1,'Tax_Share of Price'!$B$1:$AI$1,0)))</f>
        <v>1.61118996363117E-7</v>
      </c>
      <c r="L3" s="276">
        <f>'Total Fuel Prices'!L80*(INDEX(Tax_share,MATCH('Total Fuel Prices'!$A$77,tax_fuel_labels,0),MATCH(L$1,'Tax_Share of Price'!$B$1:$AI$1,0)))</f>
        <v>1.61118996363117E-7</v>
      </c>
      <c r="M3" s="276">
        <f>'Total Fuel Prices'!M80*(INDEX(Tax_share,MATCH('Total Fuel Prices'!$A$77,tax_fuel_labels,0),MATCH(M$1,'Tax_Share of Price'!$B$1:$AI$1,0)))</f>
        <v>1.61118996363117E-7</v>
      </c>
      <c r="N3" s="276">
        <f>'Total Fuel Prices'!N80*(INDEX(Tax_share,MATCH('Total Fuel Prices'!$A$77,tax_fuel_labels,0),MATCH(N$1,'Tax_Share of Price'!$B$1:$AI$1,0)))</f>
        <v>1.61118996363117E-7</v>
      </c>
      <c r="O3" s="276">
        <f>'Total Fuel Prices'!O80*(INDEX(Tax_share,MATCH('Total Fuel Prices'!$A$77,tax_fuel_labels,0),MATCH(O$1,'Tax_Share of Price'!$B$1:$AI$1,0)))</f>
        <v>1.61118996363117E-7</v>
      </c>
      <c r="P3" s="276">
        <f>'Total Fuel Prices'!P80*(INDEX(Tax_share,MATCH('Total Fuel Prices'!$A$77,tax_fuel_labels,0),MATCH(P$1,'Tax_Share of Price'!$B$1:$AI$1,0)))</f>
        <v>1.61118996363117E-7</v>
      </c>
      <c r="Q3" s="276">
        <f>'Total Fuel Prices'!Q80*(INDEX(Tax_share,MATCH('Total Fuel Prices'!$A$77,tax_fuel_labels,0),MATCH(Q$1,'Tax_Share of Price'!$B$1:$AI$1,0)))</f>
        <v>1.61118996363117E-7</v>
      </c>
      <c r="R3" s="276">
        <f>'Total Fuel Prices'!R80*(INDEX(Tax_share,MATCH('Total Fuel Prices'!$A$77,tax_fuel_labels,0),MATCH(R$1,'Tax_Share of Price'!$B$1:$AI$1,0)))</f>
        <v>1.61118996363117E-7</v>
      </c>
      <c r="S3" s="276">
        <f>'Total Fuel Prices'!S80*(INDEX(Tax_share,MATCH('Total Fuel Prices'!$A$77,tax_fuel_labels,0),MATCH(S$1,'Tax_Share of Price'!$B$1:$AI$1,0)))</f>
        <v>1.61118996363117E-7</v>
      </c>
      <c r="T3" s="276">
        <f>'Total Fuel Prices'!T80*(INDEX(Tax_share,MATCH('Total Fuel Prices'!$A$77,tax_fuel_labels,0),MATCH(T$1,'Tax_Share of Price'!$B$1:$AI$1,0)))</f>
        <v>1.61118996363117E-7</v>
      </c>
      <c r="U3" s="276">
        <f>'Total Fuel Prices'!U80*(INDEX(Tax_share,MATCH('Total Fuel Prices'!$A$77,tax_fuel_labels,0),MATCH(U$1,'Tax_Share of Price'!$B$1:$AI$1,0)))</f>
        <v>1.61118996363117E-7</v>
      </c>
      <c r="V3" s="276">
        <f>'Total Fuel Prices'!V80*(INDEX(Tax_share,MATCH('Total Fuel Prices'!$A$77,tax_fuel_labels,0),MATCH(V$1,'Tax_Share of Price'!$B$1:$AI$1,0)))</f>
        <v>1.61118996363117E-7</v>
      </c>
      <c r="W3" s="276">
        <f>'Total Fuel Prices'!W80*(INDEX(Tax_share,MATCH('Total Fuel Prices'!$A$77,tax_fuel_labels,0),MATCH(W$1,'Tax_Share of Price'!$B$1:$AI$1,0)))</f>
        <v>1.61118996363117E-7</v>
      </c>
      <c r="X3" s="276">
        <f>'Total Fuel Prices'!X80*(INDEX(Tax_share,MATCH('Total Fuel Prices'!$A$77,tax_fuel_labels,0),MATCH(X$1,'Tax_Share of Price'!$B$1:$AI$1,0)))</f>
        <v>1.61118996363117E-7</v>
      </c>
      <c r="Y3" s="276">
        <f>'Total Fuel Prices'!Y80*(INDEX(Tax_share,MATCH('Total Fuel Prices'!$A$77,tax_fuel_labels,0),MATCH(Y$1,'Tax_Share of Price'!$B$1:$AI$1,0)))</f>
        <v>1.61118996363117E-7</v>
      </c>
      <c r="Z3" s="276">
        <f>'Total Fuel Prices'!Z80*(INDEX(Tax_share,MATCH('Total Fuel Prices'!$A$77,tax_fuel_labels,0),MATCH(Z$1,'Tax_Share of Price'!$B$1:$AI$1,0)))</f>
        <v>1.61118996363117E-7</v>
      </c>
      <c r="AA3" s="276">
        <f>'Total Fuel Prices'!AA80*(INDEX(Tax_share,MATCH('Total Fuel Prices'!$A$77,tax_fuel_labels,0),MATCH(AA$1,'Tax_Share of Price'!$B$1:$AI$1,0)))</f>
        <v>1.61118996363117E-7</v>
      </c>
      <c r="AB3" s="276">
        <f>'Total Fuel Prices'!AB80*(INDEX(Tax_share,MATCH('Total Fuel Prices'!$A$77,tax_fuel_labels,0),MATCH(AB$1,'Tax_Share of Price'!$B$1:$AI$1,0)))</f>
        <v>1.61118996363117E-7</v>
      </c>
      <c r="AC3" s="276">
        <f>'Total Fuel Prices'!AC80*(INDEX(Tax_share,MATCH('Total Fuel Prices'!$A$77,tax_fuel_labels,0),MATCH(AC$1,'Tax_Share of Price'!$B$1:$AI$1,0)))</f>
        <v>1.61118996363117E-7</v>
      </c>
      <c r="AD3" s="276">
        <f>'Total Fuel Prices'!AD80*(INDEX(Tax_share,MATCH('Total Fuel Prices'!$A$77,tax_fuel_labels,0),MATCH(AD$1,'Tax_Share of Price'!$B$1:$AI$1,0)))</f>
        <v>1.61118996363117E-7</v>
      </c>
      <c r="AE3" s="276">
        <f>'Total Fuel Prices'!AE80*(INDEX(Tax_share,MATCH('Total Fuel Prices'!$A$77,tax_fuel_labels,0),MATCH(AE$1,'Tax_Share of Price'!$B$1:$AI$1,0)))</f>
        <v>1.61118996363117E-7</v>
      </c>
      <c r="AF3" s="276">
        <f>'Total Fuel Prices'!AF80*(INDEX(Tax_share,MATCH('Total Fuel Prices'!$A$77,tax_fuel_labels,0),MATCH(AF$1,'Tax_Share of Price'!$B$1:$AI$1,0)))</f>
        <v>1.61118996363117E-7</v>
      </c>
      <c r="AG3" s="276">
        <f>'Total Fuel Prices'!AG80*(INDEX(Tax_share,MATCH('Total Fuel Prices'!$A$77,tax_fuel_labels,0),MATCH(AG$1,'Tax_Share of Price'!$B$1:$AI$1,0)))</f>
        <v>1.61118996363117E-7</v>
      </c>
      <c r="AH3" s="276">
        <f>'Total Fuel Prices'!AH80*(INDEX(Tax_share,MATCH('Total Fuel Prices'!$A$77,tax_fuel_labels,0),MATCH(AH$1,'Tax_Share of Price'!$B$1:$AI$1,0)))</f>
        <v>1.61118996363117E-7</v>
      </c>
      <c r="AI3" s="276">
        <f>'Total Fuel Prices'!AI80*(INDEX(Tax_share,MATCH('Total Fuel Prices'!$A$77,tax_fuel_labels,0),MATCH(AI$1,'Tax_Share of Price'!$B$1:$AI$1,0)))</f>
        <v>1.61118996363117E-7</v>
      </c>
      <c r="AJ3" s="9"/>
      <c r="AK3" s="9"/>
    </row>
    <row r="4" spans="1:39" x14ac:dyDescent="0.45">
      <c r="A4" s="12" t="s">
        <v>272</v>
      </c>
      <c r="B4" s="276">
        <f>'Total Fuel Prices'!B81*(INDEX(Tax_share,MATCH('Total Fuel Prices'!$A$77,tax_fuel_labels,0),MATCH(B$1,'Tax_Share of Price'!$B$1:$AI$1,0)))</f>
        <v>1.61118996363117E-7</v>
      </c>
      <c r="C4" s="276">
        <f>'Total Fuel Prices'!C81*(INDEX(Tax_share,MATCH('Total Fuel Prices'!$A$77,tax_fuel_labels,0),MATCH(C$1,'Tax_Share of Price'!$B$1:$AI$1,0)))</f>
        <v>1.61118996363117E-7</v>
      </c>
      <c r="D4" s="276">
        <f>'Total Fuel Prices'!D81*(INDEX(Tax_share,MATCH('Total Fuel Prices'!$A$77,tax_fuel_labels,0),MATCH(D$1,'Tax_Share of Price'!$B$1:$AI$1,0)))</f>
        <v>1.61118996363117E-7</v>
      </c>
      <c r="E4" s="276">
        <f>'Total Fuel Prices'!E81*(INDEX(Tax_share,MATCH('Total Fuel Prices'!$A$77,tax_fuel_labels,0),MATCH(E$1,'Tax_Share of Price'!$B$1:$AI$1,0)))</f>
        <v>1.61118996363117E-7</v>
      </c>
      <c r="F4" s="276">
        <f>'Total Fuel Prices'!F81*(INDEX(Tax_share,MATCH('Total Fuel Prices'!$A$77,tax_fuel_labels,0),MATCH(F$1,'Tax_Share of Price'!$B$1:$AI$1,0)))</f>
        <v>1.61118996363117E-7</v>
      </c>
      <c r="G4" s="276">
        <f>'Total Fuel Prices'!G81*(INDEX(Tax_share,MATCH('Total Fuel Prices'!$A$77,tax_fuel_labels,0),MATCH(G$1,'Tax_Share of Price'!$B$1:$AI$1,0)))</f>
        <v>1.61118996363117E-7</v>
      </c>
      <c r="H4" s="276">
        <f>'Total Fuel Prices'!H81*(INDEX(Tax_share,MATCH('Total Fuel Prices'!$A$77,tax_fuel_labels,0),MATCH(H$1,'Tax_Share of Price'!$B$1:$AI$1,0)))</f>
        <v>1.61118996363117E-7</v>
      </c>
      <c r="I4" s="276">
        <f>'Total Fuel Prices'!I81*(INDEX(Tax_share,MATCH('Total Fuel Prices'!$A$77,tax_fuel_labels,0),MATCH(I$1,'Tax_Share of Price'!$B$1:$AI$1,0)))</f>
        <v>1.61118996363117E-7</v>
      </c>
      <c r="J4" s="276">
        <f>'Total Fuel Prices'!J81*(INDEX(Tax_share,MATCH('Total Fuel Prices'!$A$77,tax_fuel_labels,0),MATCH(J$1,'Tax_Share of Price'!$B$1:$AI$1,0)))</f>
        <v>1.61118996363117E-7</v>
      </c>
      <c r="K4" s="276">
        <f>'Total Fuel Prices'!K81*(INDEX(Tax_share,MATCH('Total Fuel Prices'!$A$77,tax_fuel_labels,0),MATCH(K$1,'Tax_Share of Price'!$B$1:$AI$1,0)))</f>
        <v>1.61118996363117E-7</v>
      </c>
      <c r="L4" s="276">
        <f>'Total Fuel Prices'!L81*(INDEX(Tax_share,MATCH('Total Fuel Prices'!$A$77,tax_fuel_labels,0),MATCH(L$1,'Tax_Share of Price'!$B$1:$AI$1,0)))</f>
        <v>1.61118996363117E-7</v>
      </c>
      <c r="M4" s="276">
        <f>'Total Fuel Prices'!M81*(INDEX(Tax_share,MATCH('Total Fuel Prices'!$A$77,tax_fuel_labels,0),MATCH(M$1,'Tax_Share of Price'!$B$1:$AI$1,0)))</f>
        <v>1.61118996363117E-7</v>
      </c>
      <c r="N4" s="276">
        <f>'Total Fuel Prices'!N81*(INDEX(Tax_share,MATCH('Total Fuel Prices'!$A$77,tax_fuel_labels,0),MATCH(N$1,'Tax_Share of Price'!$B$1:$AI$1,0)))</f>
        <v>1.61118996363117E-7</v>
      </c>
      <c r="O4" s="276">
        <f>'Total Fuel Prices'!O81*(INDEX(Tax_share,MATCH('Total Fuel Prices'!$A$77,tax_fuel_labels,0),MATCH(O$1,'Tax_Share of Price'!$B$1:$AI$1,0)))</f>
        <v>1.61118996363117E-7</v>
      </c>
      <c r="P4" s="276">
        <f>'Total Fuel Prices'!P81*(INDEX(Tax_share,MATCH('Total Fuel Prices'!$A$77,tax_fuel_labels,0),MATCH(P$1,'Tax_Share of Price'!$B$1:$AI$1,0)))</f>
        <v>1.61118996363117E-7</v>
      </c>
      <c r="Q4" s="276">
        <f>'Total Fuel Prices'!Q81*(INDEX(Tax_share,MATCH('Total Fuel Prices'!$A$77,tax_fuel_labels,0),MATCH(Q$1,'Tax_Share of Price'!$B$1:$AI$1,0)))</f>
        <v>1.61118996363117E-7</v>
      </c>
      <c r="R4" s="276">
        <f>'Total Fuel Prices'!R81*(INDEX(Tax_share,MATCH('Total Fuel Prices'!$A$77,tax_fuel_labels,0),MATCH(R$1,'Tax_Share of Price'!$B$1:$AI$1,0)))</f>
        <v>1.61118996363117E-7</v>
      </c>
      <c r="S4" s="276">
        <f>'Total Fuel Prices'!S81*(INDEX(Tax_share,MATCH('Total Fuel Prices'!$A$77,tax_fuel_labels,0),MATCH(S$1,'Tax_Share of Price'!$B$1:$AI$1,0)))</f>
        <v>1.61118996363117E-7</v>
      </c>
      <c r="T4" s="276">
        <f>'Total Fuel Prices'!T81*(INDEX(Tax_share,MATCH('Total Fuel Prices'!$A$77,tax_fuel_labels,0),MATCH(T$1,'Tax_Share of Price'!$B$1:$AI$1,0)))</f>
        <v>1.61118996363117E-7</v>
      </c>
      <c r="U4" s="276">
        <f>'Total Fuel Prices'!U81*(INDEX(Tax_share,MATCH('Total Fuel Prices'!$A$77,tax_fuel_labels,0),MATCH(U$1,'Tax_Share of Price'!$B$1:$AI$1,0)))</f>
        <v>1.61118996363117E-7</v>
      </c>
      <c r="V4" s="276">
        <f>'Total Fuel Prices'!V81*(INDEX(Tax_share,MATCH('Total Fuel Prices'!$A$77,tax_fuel_labels,0),MATCH(V$1,'Tax_Share of Price'!$B$1:$AI$1,0)))</f>
        <v>1.61118996363117E-7</v>
      </c>
      <c r="W4" s="276">
        <f>'Total Fuel Prices'!W81*(INDEX(Tax_share,MATCH('Total Fuel Prices'!$A$77,tax_fuel_labels,0),MATCH(W$1,'Tax_Share of Price'!$B$1:$AI$1,0)))</f>
        <v>1.61118996363117E-7</v>
      </c>
      <c r="X4" s="276">
        <f>'Total Fuel Prices'!X81*(INDEX(Tax_share,MATCH('Total Fuel Prices'!$A$77,tax_fuel_labels,0),MATCH(X$1,'Tax_Share of Price'!$B$1:$AI$1,0)))</f>
        <v>1.61118996363117E-7</v>
      </c>
      <c r="Y4" s="276">
        <f>'Total Fuel Prices'!Y81*(INDEX(Tax_share,MATCH('Total Fuel Prices'!$A$77,tax_fuel_labels,0),MATCH(Y$1,'Tax_Share of Price'!$B$1:$AI$1,0)))</f>
        <v>1.61118996363117E-7</v>
      </c>
      <c r="Z4" s="276">
        <f>'Total Fuel Prices'!Z81*(INDEX(Tax_share,MATCH('Total Fuel Prices'!$A$77,tax_fuel_labels,0),MATCH(Z$1,'Tax_Share of Price'!$B$1:$AI$1,0)))</f>
        <v>1.61118996363117E-7</v>
      </c>
      <c r="AA4" s="276">
        <f>'Total Fuel Prices'!AA81*(INDEX(Tax_share,MATCH('Total Fuel Prices'!$A$77,tax_fuel_labels,0),MATCH(AA$1,'Tax_Share of Price'!$B$1:$AI$1,0)))</f>
        <v>1.61118996363117E-7</v>
      </c>
      <c r="AB4" s="276">
        <f>'Total Fuel Prices'!AB81*(INDEX(Tax_share,MATCH('Total Fuel Prices'!$A$77,tax_fuel_labels,0),MATCH(AB$1,'Tax_Share of Price'!$B$1:$AI$1,0)))</f>
        <v>1.61118996363117E-7</v>
      </c>
      <c r="AC4" s="276">
        <f>'Total Fuel Prices'!AC81*(INDEX(Tax_share,MATCH('Total Fuel Prices'!$A$77,tax_fuel_labels,0),MATCH(AC$1,'Tax_Share of Price'!$B$1:$AI$1,0)))</f>
        <v>1.61118996363117E-7</v>
      </c>
      <c r="AD4" s="276">
        <f>'Total Fuel Prices'!AD81*(INDEX(Tax_share,MATCH('Total Fuel Prices'!$A$77,tax_fuel_labels,0),MATCH(AD$1,'Tax_Share of Price'!$B$1:$AI$1,0)))</f>
        <v>1.61118996363117E-7</v>
      </c>
      <c r="AE4" s="276">
        <f>'Total Fuel Prices'!AE81*(INDEX(Tax_share,MATCH('Total Fuel Prices'!$A$77,tax_fuel_labels,0),MATCH(AE$1,'Tax_Share of Price'!$B$1:$AI$1,0)))</f>
        <v>1.61118996363117E-7</v>
      </c>
      <c r="AF4" s="276">
        <f>'Total Fuel Prices'!AF81*(INDEX(Tax_share,MATCH('Total Fuel Prices'!$A$77,tax_fuel_labels,0),MATCH(AF$1,'Tax_Share of Price'!$B$1:$AI$1,0)))</f>
        <v>1.61118996363117E-7</v>
      </c>
      <c r="AG4" s="276">
        <f>'Total Fuel Prices'!AG81*(INDEX(Tax_share,MATCH('Total Fuel Prices'!$A$77,tax_fuel_labels,0),MATCH(AG$1,'Tax_Share of Price'!$B$1:$AI$1,0)))</f>
        <v>1.61118996363117E-7</v>
      </c>
      <c r="AH4" s="276">
        <f>'Total Fuel Prices'!AH81*(INDEX(Tax_share,MATCH('Total Fuel Prices'!$A$77,tax_fuel_labels,0),MATCH(AH$1,'Tax_Share of Price'!$B$1:$AI$1,0)))</f>
        <v>1.61118996363117E-7</v>
      </c>
      <c r="AI4" s="276">
        <f>'Total Fuel Prices'!AI81*(INDEX(Tax_share,MATCH('Total Fuel Prices'!$A$77,tax_fuel_labels,0),MATCH(AI$1,'Tax_Share of Price'!$B$1:$AI$1,0)))</f>
        <v>1.61118996363117E-7</v>
      </c>
      <c r="AJ4" s="9"/>
      <c r="AK4" s="9"/>
    </row>
    <row r="5" spans="1:39" x14ac:dyDescent="0.45">
      <c r="A5" s="12" t="s">
        <v>273</v>
      </c>
      <c r="B5" s="276">
        <f>'Total Fuel Prices'!B82*(INDEX(Tax_share,MATCH('Total Fuel Prices'!$A$77,tax_fuel_labels,0),MATCH(B$1,'Tax_Share of Price'!$B$1:$AI$1,0)))</f>
        <v>1.61118996363117E-7</v>
      </c>
      <c r="C5" s="276">
        <f>'Total Fuel Prices'!C82*(INDEX(Tax_share,MATCH('Total Fuel Prices'!$A$77,tax_fuel_labels,0),MATCH(C$1,'Tax_Share of Price'!$B$1:$AI$1,0)))</f>
        <v>1.61118996363117E-7</v>
      </c>
      <c r="D5" s="276">
        <f>'Total Fuel Prices'!D82*(INDEX(Tax_share,MATCH('Total Fuel Prices'!$A$77,tax_fuel_labels,0),MATCH(D$1,'Tax_Share of Price'!$B$1:$AI$1,0)))</f>
        <v>1.61118996363117E-7</v>
      </c>
      <c r="E5" s="276">
        <f>'Total Fuel Prices'!E82*(INDEX(Tax_share,MATCH('Total Fuel Prices'!$A$77,tax_fuel_labels,0),MATCH(E$1,'Tax_Share of Price'!$B$1:$AI$1,0)))</f>
        <v>1.61118996363117E-7</v>
      </c>
      <c r="F5" s="276">
        <f>'Total Fuel Prices'!F82*(INDEX(Tax_share,MATCH('Total Fuel Prices'!$A$77,tax_fuel_labels,0),MATCH(F$1,'Tax_Share of Price'!$B$1:$AI$1,0)))</f>
        <v>1.61118996363117E-7</v>
      </c>
      <c r="G5" s="276">
        <f>'Total Fuel Prices'!G82*(INDEX(Tax_share,MATCH('Total Fuel Prices'!$A$77,tax_fuel_labels,0),MATCH(G$1,'Tax_Share of Price'!$B$1:$AI$1,0)))</f>
        <v>1.61118996363117E-7</v>
      </c>
      <c r="H5" s="276">
        <f>'Total Fuel Prices'!H82*(INDEX(Tax_share,MATCH('Total Fuel Prices'!$A$77,tax_fuel_labels,0),MATCH(H$1,'Tax_Share of Price'!$B$1:$AI$1,0)))</f>
        <v>1.61118996363117E-7</v>
      </c>
      <c r="I5" s="276">
        <f>'Total Fuel Prices'!I82*(INDEX(Tax_share,MATCH('Total Fuel Prices'!$A$77,tax_fuel_labels,0),MATCH(I$1,'Tax_Share of Price'!$B$1:$AI$1,0)))</f>
        <v>1.61118996363117E-7</v>
      </c>
      <c r="J5" s="276">
        <f>'Total Fuel Prices'!J82*(INDEX(Tax_share,MATCH('Total Fuel Prices'!$A$77,tax_fuel_labels,0),MATCH(J$1,'Tax_Share of Price'!$B$1:$AI$1,0)))</f>
        <v>1.61118996363117E-7</v>
      </c>
      <c r="K5" s="276">
        <f>'Total Fuel Prices'!K82*(INDEX(Tax_share,MATCH('Total Fuel Prices'!$A$77,tax_fuel_labels,0),MATCH(K$1,'Tax_Share of Price'!$B$1:$AI$1,0)))</f>
        <v>1.61118996363117E-7</v>
      </c>
      <c r="L5" s="276">
        <f>'Total Fuel Prices'!L82*(INDEX(Tax_share,MATCH('Total Fuel Prices'!$A$77,tax_fuel_labels,0),MATCH(L$1,'Tax_Share of Price'!$B$1:$AI$1,0)))</f>
        <v>1.61118996363117E-7</v>
      </c>
      <c r="M5" s="276">
        <f>'Total Fuel Prices'!M82*(INDEX(Tax_share,MATCH('Total Fuel Prices'!$A$77,tax_fuel_labels,0),MATCH(M$1,'Tax_Share of Price'!$B$1:$AI$1,0)))</f>
        <v>1.61118996363117E-7</v>
      </c>
      <c r="N5" s="276">
        <f>'Total Fuel Prices'!N82*(INDEX(Tax_share,MATCH('Total Fuel Prices'!$A$77,tax_fuel_labels,0),MATCH(N$1,'Tax_Share of Price'!$B$1:$AI$1,0)))</f>
        <v>1.61118996363117E-7</v>
      </c>
      <c r="O5" s="276">
        <f>'Total Fuel Prices'!O82*(INDEX(Tax_share,MATCH('Total Fuel Prices'!$A$77,tax_fuel_labels,0),MATCH(O$1,'Tax_Share of Price'!$B$1:$AI$1,0)))</f>
        <v>1.61118996363117E-7</v>
      </c>
      <c r="P5" s="276">
        <f>'Total Fuel Prices'!P82*(INDEX(Tax_share,MATCH('Total Fuel Prices'!$A$77,tax_fuel_labels,0),MATCH(P$1,'Tax_Share of Price'!$B$1:$AI$1,0)))</f>
        <v>1.61118996363117E-7</v>
      </c>
      <c r="Q5" s="276">
        <f>'Total Fuel Prices'!Q82*(INDEX(Tax_share,MATCH('Total Fuel Prices'!$A$77,tax_fuel_labels,0),MATCH(Q$1,'Tax_Share of Price'!$B$1:$AI$1,0)))</f>
        <v>1.61118996363117E-7</v>
      </c>
      <c r="R5" s="276">
        <f>'Total Fuel Prices'!R82*(INDEX(Tax_share,MATCH('Total Fuel Prices'!$A$77,tax_fuel_labels,0),MATCH(R$1,'Tax_Share of Price'!$B$1:$AI$1,0)))</f>
        <v>1.61118996363117E-7</v>
      </c>
      <c r="S5" s="276">
        <f>'Total Fuel Prices'!S82*(INDEX(Tax_share,MATCH('Total Fuel Prices'!$A$77,tax_fuel_labels,0),MATCH(S$1,'Tax_Share of Price'!$B$1:$AI$1,0)))</f>
        <v>1.61118996363117E-7</v>
      </c>
      <c r="T5" s="276">
        <f>'Total Fuel Prices'!T82*(INDEX(Tax_share,MATCH('Total Fuel Prices'!$A$77,tax_fuel_labels,0),MATCH(T$1,'Tax_Share of Price'!$B$1:$AI$1,0)))</f>
        <v>1.61118996363117E-7</v>
      </c>
      <c r="U5" s="276">
        <f>'Total Fuel Prices'!U82*(INDEX(Tax_share,MATCH('Total Fuel Prices'!$A$77,tax_fuel_labels,0),MATCH(U$1,'Tax_Share of Price'!$B$1:$AI$1,0)))</f>
        <v>1.61118996363117E-7</v>
      </c>
      <c r="V5" s="276">
        <f>'Total Fuel Prices'!V82*(INDEX(Tax_share,MATCH('Total Fuel Prices'!$A$77,tax_fuel_labels,0),MATCH(V$1,'Tax_Share of Price'!$B$1:$AI$1,0)))</f>
        <v>1.61118996363117E-7</v>
      </c>
      <c r="W5" s="276">
        <f>'Total Fuel Prices'!W82*(INDEX(Tax_share,MATCH('Total Fuel Prices'!$A$77,tax_fuel_labels,0),MATCH(W$1,'Tax_Share of Price'!$B$1:$AI$1,0)))</f>
        <v>1.61118996363117E-7</v>
      </c>
      <c r="X5" s="276">
        <f>'Total Fuel Prices'!X82*(INDEX(Tax_share,MATCH('Total Fuel Prices'!$A$77,tax_fuel_labels,0),MATCH(X$1,'Tax_Share of Price'!$B$1:$AI$1,0)))</f>
        <v>1.61118996363117E-7</v>
      </c>
      <c r="Y5" s="276">
        <f>'Total Fuel Prices'!Y82*(INDEX(Tax_share,MATCH('Total Fuel Prices'!$A$77,tax_fuel_labels,0),MATCH(Y$1,'Tax_Share of Price'!$B$1:$AI$1,0)))</f>
        <v>1.61118996363117E-7</v>
      </c>
      <c r="Z5" s="276">
        <f>'Total Fuel Prices'!Z82*(INDEX(Tax_share,MATCH('Total Fuel Prices'!$A$77,tax_fuel_labels,0),MATCH(Z$1,'Tax_Share of Price'!$B$1:$AI$1,0)))</f>
        <v>1.61118996363117E-7</v>
      </c>
      <c r="AA5" s="276">
        <f>'Total Fuel Prices'!AA82*(INDEX(Tax_share,MATCH('Total Fuel Prices'!$A$77,tax_fuel_labels,0),MATCH(AA$1,'Tax_Share of Price'!$B$1:$AI$1,0)))</f>
        <v>1.61118996363117E-7</v>
      </c>
      <c r="AB5" s="276">
        <f>'Total Fuel Prices'!AB82*(INDEX(Tax_share,MATCH('Total Fuel Prices'!$A$77,tax_fuel_labels,0),MATCH(AB$1,'Tax_Share of Price'!$B$1:$AI$1,0)))</f>
        <v>1.61118996363117E-7</v>
      </c>
      <c r="AC5" s="276">
        <f>'Total Fuel Prices'!AC82*(INDEX(Tax_share,MATCH('Total Fuel Prices'!$A$77,tax_fuel_labels,0),MATCH(AC$1,'Tax_Share of Price'!$B$1:$AI$1,0)))</f>
        <v>1.61118996363117E-7</v>
      </c>
      <c r="AD5" s="276">
        <f>'Total Fuel Prices'!AD82*(INDEX(Tax_share,MATCH('Total Fuel Prices'!$A$77,tax_fuel_labels,0),MATCH(AD$1,'Tax_Share of Price'!$B$1:$AI$1,0)))</f>
        <v>1.61118996363117E-7</v>
      </c>
      <c r="AE5" s="276">
        <f>'Total Fuel Prices'!AE82*(INDEX(Tax_share,MATCH('Total Fuel Prices'!$A$77,tax_fuel_labels,0),MATCH(AE$1,'Tax_Share of Price'!$B$1:$AI$1,0)))</f>
        <v>1.61118996363117E-7</v>
      </c>
      <c r="AF5" s="276">
        <f>'Total Fuel Prices'!AF82*(INDEX(Tax_share,MATCH('Total Fuel Prices'!$A$77,tax_fuel_labels,0),MATCH(AF$1,'Tax_Share of Price'!$B$1:$AI$1,0)))</f>
        <v>1.61118996363117E-7</v>
      </c>
      <c r="AG5" s="276">
        <f>'Total Fuel Prices'!AG82*(INDEX(Tax_share,MATCH('Total Fuel Prices'!$A$77,tax_fuel_labels,0),MATCH(AG$1,'Tax_Share of Price'!$B$1:$AI$1,0)))</f>
        <v>1.61118996363117E-7</v>
      </c>
      <c r="AH5" s="276">
        <f>'Total Fuel Prices'!AH82*(INDEX(Tax_share,MATCH('Total Fuel Prices'!$A$77,tax_fuel_labels,0),MATCH(AH$1,'Tax_Share of Price'!$B$1:$AI$1,0)))</f>
        <v>1.61118996363117E-7</v>
      </c>
      <c r="AI5" s="276">
        <f>'Total Fuel Prices'!AI82*(INDEX(Tax_share,MATCH('Total Fuel Prices'!$A$77,tax_fuel_labels,0),MATCH(AI$1,'Tax_Share of Price'!$B$1:$AI$1,0)))</f>
        <v>1.61118996363117E-7</v>
      </c>
      <c r="AJ5" s="9"/>
      <c r="AK5" s="9"/>
    </row>
    <row r="6" spans="1:39" x14ac:dyDescent="0.45">
      <c r="A6" s="12" t="s">
        <v>274</v>
      </c>
      <c r="B6" s="276">
        <f>'Total Fuel Prices'!B83*(INDEX(Tax_share,MATCH('Total Fuel Prices'!$A$77,tax_fuel_labels,0),MATCH(B$1,'Tax_Share of Price'!$B$1:$AI$1,0)))</f>
        <v>1.61118996363117E-7</v>
      </c>
      <c r="C6" s="276">
        <f>'Total Fuel Prices'!C83*(INDEX(Tax_share,MATCH('Total Fuel Prices'!$A$77,tax_fuel_labels,0),MATCH(C$1,'Tax_Share of Price'!$B$1:$AI$1,0)))</f>
        <v>1.61118996363117E-7</v>
      </c>
      <c r="D6" s="276">
        <f>'Total Fuel Prices'!D83*(INDEX(Tax_share,MATCH('Total Fuel Prices'!$A$77,tax_fuel_labels,0),MATCH(D$1,'Tax_Share of Price'!$B$1:$AI$1,0)))</f>
        <v>1.61118996363117E-7</v>
      </c>
      <c r="E6" s="276">
        <f>'Total Fuel Prices'!E83*(INDEX(Tax_share,MATCH('Total Fuel Prices'!$A$77,tax_fuel_labels,0),MATCH(E$1,'Tax_Share of Price'!$B$1:$AI$1,0)))</f>
        <v>1.61118996363117E-7</v>
      </c>
      <c r="F6" s="276">
        <f>'Total Fuel Prices'!F83*(INDEX(Tax_share,MATCH('Total Fuel Prices'!$A$77,tax_fuel_labels,0),MATCH(F$1,'Tax_Share of Price'!$B$1:$AI$1,0)))</f>
        <v>1.61118996363117E-7</v>
      </c>
      <c r="G6" s="276">
        <f>'Total Fuel Prices'!G83*(INDEX(Tax_share,MATCH('Total Fuel Prices'!$A$77,tax_fuel_labels,0),MATCH(G$1,'Tax_Share of Price'!$B$1:$AI$1,0)))</f>
        <v>1.61118996363117E-7</v>
      </c>
      <c r="H6" s="276">
        <f>'Total Fuel Prices'!H83*(INDEX(Tax_share,MATCH('Total Fuel Prices'!$A$77,tax_fuel_labels,0),MATCH(H$1,'Tax_Share of Price'!$B$1:$AI$1,0)))</f>
        <v>1.61118996363117E-7</v>
      </c>
      <c r="I6" s="276">
        <f>'Total Fuel Prices'!I83*(INDEX(Tax_share,MATCH('Total Fuel Prices'!$A$77,tax_fuel_labels,0),MATCH(I$1,'Tax_Share of Price'!$B$1:$AI$1,0)))</f>
        <v>1.61118996363117E-7</v>
      </c>
      <c r="J6" s="276">
        <f>'Total Fuel Prices'!J83*(INDEX(Tax_share,MATCH('Total Fuel Prices'!$A$77,tax_fuel_labels,0),MATCH(J$1,'Tax_Share of Price'!$B$1:$AI$1,0)))</f>
        <v>1.61118996363117E-7</v>
      </c>
      <c r="K6" s="276">
        <f>'Total Fuel Prices'!K83*(INDEX(Tax_share,MATCH('Total Fuel Prices'!$A$77,tax_fuel_labels,0),MATCH(K$1,'Tax_Share of Price'!$B$1:$AI$1,0)))</f>
        <v>1.61118996363117E-7</v>
      </c>
      <c r="L6" s="276">
        <f>'Total Fuel Prices'!L83*(INDEX(Tax_share,MATCH('Total Fuel Prices'!$A$77,tax_fuel_labels,0),MATCH(L$1,'Tax_Share of Price'!$B$1:$AI$1,0)))</f>
        <v>1.61118996363117E-7</v>
      </c>
      <c r="M6" s="276">
        <f>'Total Fuel Prices'!M83*(INDEX(Tax_share,MATCH('Total Fuel Prices'!$A$77,tax_fuel_labels,0),MATCH(M$1,'Tax_Share of Price'!$B$1:$AI$1,0)))</f>
        <v>1.61118996363117E-7</v>
      </c>
      <c r="N6" s="276">
        <f>'Total Fuel Prices'!N83*(INDEX(Tax_share,MATCH('Total Fuel Prices'!$A$77,tax_fuel_labels,0),MATCH(N$1,'Tax_Share of Price'!$B$1:$AI$1,0)))</f>
        <v>1.61118996363117E-7</v>
      </c>
      <c r="O6" s="276">
        <f>'Total Fuel Prices'!O83*(INDEX(Tax_share,MATCH('Total Fuel Prices'!$A$77,tax_fuel_labels,0),MATCH(O$1,'Tax_Share of Price'!$B$1:$AI$1,0)))</f>
        <v>1.61118996363117E-7</v>
      </c>
      <c r="P6" s="276">
        <f>'Total Fuel Prices'!P83*(INDEX(Tax_share,MATCH('Total Fuel Prices'!$A$77,tax_fuel_labels,0),MATCH(P$1,'Tax_Share of Price'!$B$1:$AI$1,0)))</f>
        <v>1.61118996363117E-7</v>
      </c>
      <c r="Q6" s="276">
        <f>'Total Fuel Prices'!Q83*(INDEX(Tax_share,MATCH('Total Fuel Prices'!$A$77,tax_fuel_labels,0),MATCH(Q$1,'Tax_Share of Price'!$B$1:$AI$1,0)))</f>
        <v>1.61118996363117E-7</v>
      </c>
      <c r="R6" s="276">
        <f>'Total Fuel Prices'!R83*(INDEX(Tax_share,MATCH('Total Fuel Prices'!$A$77,tax_fuel_labels,0),MATCH(R$1,'Tax_Share of Price'!$B$1:$AI$1,0)))</f>
        <v>1.61118996363117E-7</v>
      </c>
      <c r="S6" s="276">
        <f>'Total Fuel Prices'!S83*(INDEX(Tax_share,MATCH('Total Fuel Prices'!$A$77,tax_fuel_labels,0),MATCH(S$1,'Tax_Share of Price'!$B$1:$AI$1,0)))</f>
        <v>1.61118996363117E-7</v>
      </c>
      <c r="T6" s="276">
        <f>'Total Fuel Prices'!T83*(INDEX(Tax_share,MATCH('Total Fuel Prices'!$A$77,tax_fuel_labels,0),MATCH(T$1,'Tax_Share of Price'!$B$1:$AI$1,0)))</f>
        <v>1.61118996363117E-7</v>
      </c>
      <c r="U6" s="276">
        <f>'Total Fuel Prices'!U83*(INDEX(Tax_share,MATCH('Total Fuel Prices'!$A$77,tax_fuel_labels,0),MATCH(U$1,'Tax_Share of Price'!$B$1:$AI$1,0)))</f>
        <v>1.61118996363117E-7</v>
      </c>
      <c r="V6" s="276">
        <f>'Total Fuel Prices'!V83*(INDEX(Tax_share,MATCH('Total Fuel Prices'!$A$77,tax_fuel_labels,0),MATCH(V$1,'Tax_Share of Price'!$B$1:$AI$1,0)))</f>
        <v>1.61118996363117E-7</v>
      </c>
      <c r="W6" s="276">
        <f>'Total Fuel Prices'!W83*(INDEX(Tax_share,MATCH('Total Fuel Prices'!$A$77,tax_fuel_labels,0),MATCH(W$1,'Tax_Share of Price'!$B$1:$AI$1,0)))</f>
        <v>1.61118996363117E-7</v>
      </c>
      <c r="X6" s="276">
        <f>'Total Fuel Prices'!X83*(INDEX(Tax_share,MATCH('Total Fuel Prices'!$A$77,tax_fuel_labels,0),MATCH(X$1,'Tax_Share of Price'!$B$1:$AI$1,0)))</f>
        <v>1.61118996363117E-7</v>
      </c>
      <c r="Y6" s="276">
        <f>'Total Fuel Prices'!Y83*(INDEX(Tax_share,MATCH('Total Fuel Prices'!$A$77,tax_fuel_labels,0),MATCH(Y$1,'Tax_Share of Price'!$B$1:$AI$1,0)))</f>
        <v>1.61118996363117E-7</v>
      </c>
      <c r="Z6" s="276">
        <f>'Total Fuel Prices'!Z83*(INDEX(Tax_share,MATCH('Total Fuel Prices'!$A$77,tax_fuel_labels,0),MATCH(Z$1,'Tax_Share of Price'!$B$1:$AI$1,0)))</f>
        <v>1.61118996363117E-7</v>
      </c>
      <c r="AA6" s="276">
        <f>'Total Fuel Prices'!AA83*(INDEX(Tax_share,MATCH('Total Fuel Prices'!$A$77,tax_fuel_labels,0),MATCH(AA$1,'Tax_Share of Price'!$B$1:$AI$1,0)))</f>
        <v>1.61118996363117E-7</v>
      </c>
      <c r="AB6" s="276">
        <f>'Total Fuel Prices'!AB83*(INDEX(Tax_share,MATCH('Total Fuel Prices'!$A$77,tax_fuel_labels,0),MATCH(AB$1,'Tax_Share of Price'!$B$1:$AI$1,0)))</f>
        <v>1.61118996363117E-7</v>
      </c>
      <c r="AC6" s="276">
        <f>'Total Fuel Prices'!AC83*(INDEX(Tax_share,MATCH('Total Fuel Prices'!$A$77,tax_fuel_labels,0),MATCH(AC$1,'Tax_Share of Price'!$B$1:$AI$1,0)))</f>
        <v>1.61118996363117E-7</v>
      </c>
      <c r="AD6" s="276">
        <f>'Total Fuel Prices'!AD83*(INDEX(Tax_share,MATCH('Total Fuel Prices'!$A$77,tax_fuel_labels,0),MATCH(AD$1,'Tax_Share of Price'!$B$1:$AI$1,0)))</f>
        <v>1.61118996363117E-7</v>
      </c>
      <c r="AE6" s="276">
        <f>'Total Fuel Prices'!AE83*(INDEX(Tax_share,MATCH('Total Fuel Prices'!$A$77,tax_fuel_labels,0),MATCH(AE$1,'Tax_Share of Price'!$B$1:$AI$1,0)))</f>
        <v>1.61118996363117E-7</v>
      </c>
      <c r="AF6" s="276">
        <f>'Total Fuel Prices'!AF83*(INDEX(Tax_share,MATCH('Total Fuel Prices'!$A$77,tax_fuel_labels,0),MATCH(AF$1,'Tax_Share of Price'!$B$1:$AI$1,0)))</f>
        <v>1.61118996363117E-7</v>
      </c>
      <c r="AG6" s="276">
        <f>'Total Fuel Prices'!AG83*(INDEX(Tax_share,MATCH('Total Fuel Prices'!$A$77,tax_fuel_labels,0),MATCH(AG$1,'Tax_Share of Price'!$B$1:$AI$1,0)))</f>
        <v>1.61118996363117E-7</v>
      </c>
      <c r="AH6" s="276">
        <f>'Total Fuel Prices'!AH83*(INDEX(Tax_share,MATCH('Total Fuel Prices'!$A$77,tax_fuel_labels,0),MATCH(AH$1,'Tax_Share of Price'!$B$1:$AI$1,0)))</f>
        <v>1.61118996363117E-7</v>
      </c>
      <c r="AI6" s="276">
        <f>'Total Fuel Prices'!AI83*(INDEX(Tax_share,MATCH('Total Fuel Prices'!$A$77,tax_fuel_labels,0),MATCH(AI$1,'Tax_Share of Price'!$B$1:$AI$1,0)))</f>
        <v>1.61118996363117E-7</v>
      </c>
      <c r="AJ6" s="9"/>
      <c r="AK6" s="9"/>
    </row>
    <row r="7" spans="1:39" x14ac:dyDescent="0.45">
      <c r="A7" s="12" t="s">
        <v>275</v>
      </c>
      <c r="B7" s="35">
        <f>'Total Fuel Prices'!B84*(INDEX(Tax_share,MATCH('Total Fuel Prices'!$A$77,tax_fuel_labels,0),MATCH(B$1,'Tax_Share of Price'!$B$1:$AI$1,0)))</f>
        <v>0</v>
      </c>
      <c r="C7" s="35">
        <f>'Total Fuel Prices'!C84*(INDEX(Tax_share,MATCH('Total Fuel Prices'!$A$77,tax_fuel_labels,0),MATCH(C$1,'Tax_Share of Price'!$B$1:$AI$1,0)))</f>
        <v>0</v>
      </c>
      <c r="D7" s="35">
        <f>'Total Fuel Prices'!D84*(INDEX(Tax_share,MATCH('Total Fuel Prices'!$A$77,tax_fuel_labels,0),MATCH(D$1,'Tax_Share of Price'!$B$1:$AI$1,0)))</f>
        <v>0</v>
      </c>
      <c r="E7" s="35">
        <f>'Total Fuel Prices'!E84*(INDEX(Tax_share,MATCH('Total Fuel Prices'!$A$77,tax_fuel_labels,0),MATCH(E$1,'Tax_Share of Price'!$B$1:$AI$1,0)))</f>
        <v>0</v>
      </c>
      <c r="F7" s="35">
        <f>'Total Fuel Prices'!F84*(INDEX(Tax_share,MATCH('Total Fuel Prices'!$A$77,tax_fuel_labels,0),MATCH(F$1,'Tax_Share of Price'!$B$1:$AI$1,0)))</f>
        <v>0</v>
      </c>
      <c r="G7" s="35">
        <f>'Total Fuel Prices'!G84*(INDEX(Tax_share,MATCH('Total Fuel Prices'!$A$77,tax_fuel_labels,0),MATCH(G$1,'Tax_Share of Price'!$B$1:$AI$1,0)))</f>
        <v>0</v>
      </c>
      <c r="H7" s="35">
        <f>'Total Fuel Prices'!H84*(INDEX(Tax_share,MATCH('Total Fuel Prices'!$A$77,tax_fuel_labels,0),MATCH(H$1,'Tax_Share of Price'!$B$1:$AI$1,0)))</f>
        <v>0</v>
      </c>
      <c r="I7" s="35">
        <f>'Total Fuel Prices'!I84*(INDEX(Tax_share,MATCH('Total Fuel Prices'!$A$77,tax_fuel_labels,0),MATCH(I$1,'Tax_Share of Price'!$B$1:$AI$1,0)))</f>
        <v>0</v>
      </c>
      <c r="J7" s="35">
        <f>'Total Fuel Prices'!J84*(INDEX(Tax_share,MATCH('Total Fuel Prices'!$A$77,tax_fuel_labels,0),MATCH(J$1,'Tax_Share of Price'!$B$1:$AI$1,0)))</f>
        <v>0</v>
      </c>
      <c r="K7" s="35">
        <f>'Total Fuel Prices'!K84*(INDEX(Tax_share,MATCH('Total Fuel Prices'!$A$77,tax_fuel_labels,0),MATCH(K$1,'Tax_Share of Price'!$B$1:$AI$1,0)))</f>
        <v>0</v>
      </c>
      <c r="L7" s="35">
        <f>'Total Fuel Prices'!L84*(INDEX(Tax_share,MATCH('Total Fuel Prices'!$A$77,tax_fuel_labels,0),MATCH(L$1,'Tax_Share of Price'!$B$1:$AI$1,0)))</f>
        <v>0</v>
      </c>
      <c r="M7" s="35">
        <f>'Total Fuel Prices'!M84*(INDEX(Tax_share,MATCH('Total Fuel Prices'!$A$77,tax_fuel_labels,0),MATCH(M$1,'Tax_Share of Price'!$B$1:$AI$1,0)))</f>
        <v>0</v>
      </c>
      <c r="N7" s="35">
        <f>'Total Fuel Prices'!N84*(INDEX(Tax_share,MATCH('Total Fuel Prices'!$A$77,tax_fuel_labels,0),MATCH(N$1,'Tax_Share of Price'!$B$1:$AI$1,0)))</f>
        <v>0</v>
      </c>
      <c r="O7" s="35">
        <f>'Total Fuel Prices'!O84*(INDEX(Tax_share,MATCH('Total Fuel Prices'!$A$77,tax_fuel_labels,0),MATCH(O$1,'Tax_Share of Price'!$B$1:$AI$1,0)))</f>
        <v>0</v>
      </c>
      <c r="P7" s="35">
        <f>'Total Fuel Prices'!P84*(INDEX(Tax_share,MATCH('Total Fuel Prices'!$A$77,tax_fuel_labels,0),MATCH(P$1,'Tax_Share of Price'!$B$1:$AI$1,0)))</f>
        <v>0</v>
      </c>
      <c r="Q7" s="35">
        <f>'Total Fuel Prices'!Q84*(INDEX(Tax_share,MATCH('Total Fuel Prices'!$A$77,tax_fuel_labels,0),MATCH(Q$1,'Tax_Share of Price'!$B$1:$AI$1,0)))</f>
        <v>0</v>
      </c>
      <c r="R7" s="35">
        <f>'Total Fuel Prices'!R84*(INDEX(Tax_share,MATCH('Total Fuel Prices'!$A$77,tax_fuel_labels,0),MATCH(R$1,'Tax_Share of Price'!$B$1:$AI$1,0)))</f>
        <v>0</v>
      </c>
      <c r="S7" s="35">
        <f>'Total Fuel Prices'!S84*(INDEX(Tax_share,MATCH('Total Fuel Prices'!$A$77,tax_fuel_labels,0),MATCH(S$1,'Tax_Share of Price'!$B$1:$AI$1,0)))</f>
        <v>0</v>
      </c>
      <c r="T7" s="35">
        <f>'Total Fuel Prices'!T84*(INDEX(Tax_share,MATCH('Total Fuel Prices'!$A$77,tax_fuel_labels,0),MATCH(T$1,'Tax_Share of Price'!$B$1:$AI$1,0)))</f>
        <v>0</v>
      </c>
      <c r="U7" s="35">
        <f>'Total Fuel Prices'!U84*(INDEX(Tax_share,MATCH('Total Fuel Prices'!$A$77,tax_fuel_labels,0),MATCH(U$1,'Tax_Share of Price'!$B$1:$AI$1,0)))</f>
        <v>0</v>
      </c>
      <c r="V7" s="35">
        <f>'Total Fuel Prices'!V84*(INDEX(Tax_share,MATCH('Total Fuel Prices'!$A$77,tax_fuel_labels,0),MATCH(V$1,'Tax_Share of Price'!$B$1:$AI$1,0)))</f>
        <v>0</v>
      </c>
      <c r="W7" s="35">
        <f>'Total Fuel Prices'!W84*(INDEX(Tax_share,MATCH('Total Fuel Prices'!$A$77,tax_fuel_labels,0),MATCH(W$1,'Tax_Share of Price'!$B$1:$AI$1,0)))</f>
        <v>0</v>
      </c>
      <c r="X7" s="35">
        <f>'Total Fuel Prices'!X84*(INDEX(Tax_share,MATCH('Total Fuel Prices'!$A$77,tax_fuel_labels,0),MATCH(X$1,'Tax_Share of Price'!$B$1:$AI$1,0)))</f>
        <v>0</v>
      </c>
      <c r="Y7" s="35">
        <f>'Total Fuel Prices'!Y84*(INDEX(Tax_share,MATCH('Total Fuel Prices'!$A$77,tax_fuel_labels,0),MATCH(Y$1,'Tax_Share of Price'!$B$1:$AI$1,0)))</f>
        <v>0</v>
      </c>
      <c r="Z7" s="35">
        <f>'Total Fuel Prices'!Z84*(INDEX(Tax_share,MATCH('Total Fuel Prices'!$A$77,tax_fuel_labels,0),MATCH(Z$1,'Tax_Share of Price'!$B$1:$AI$1,0)))</f>
        <v>0</v>
      </c>
      <c r="AA7" s="35">
        <f>'Total Fuel Prices'!AA84*(INDEX(Tax_share,MATCH('Total Fuel Prices'!$A$77,tax_fuel_labels,0),MATCH(AA$1,'Tax_Share of Price'!$B$1:$AI$1,0)))</f>
        <v>0</v>
      </c>
      <c r="AB7" s="35">
        <f>'Total Fuel Prices'!AB84*(INDEX(Tax_share,MATCH('Total Fuel Prices'!$A$77,tax_fuel_labels,0),MATCH(AB$1,'Tax_Share of Price'!$B$1:$AI$1,0)))</f>
        <v>0</v>
      </c>
      <c r="AC7" s="35">
        <f>'Total Fuel Prices'!AC84*(INDEX(Tax_share,MATCH('Total Fuel Prices'!$A$77,tax_fuel_labels,0),MATCH(AC$1,'Tax_Share of Price'!$B$1:$AI$1,0)))</f>
        <v>0</v>
      </c>
      <c r="AD7" s="35">
        <f>'Total Fuel Prices'!AD84*(INDEX(Tax_share,MATCH('Total Fuel Prices'!$A$77,tax_fuel_labels,0),MATCH(AD$1,'Tax_Share of Price'!$B$1:$AI$1,0)))</f>
        <v>0</v>
      </c>
      <c r="AE7" s="35">
        <f>'Total Fuel Prices'!AE84*(INDEX(Tax_share,MATCH('Total Fuel Prices'!$A$77,tax_fuel_labels,0),MATCH(AE$1,'Tax_Share of Price'!$B$1:$AI$1,0)))</f>
        <v>0</v>
      </c>
      <c r="AF7" s="35">
        <f>'Total Fuel Prices'!AF84*(INDEX(Tax_share,MATCH('Total Fuel Prices'!$A$77,tax_fuel_labels,0),MATCH(AF$1,'Tax_Share of Price'!$B$1:$AI$1,0)))</f>
        <v>0</v>
      </c>
      <c r="AG7" s="35">
        <f>'Total Fuel Prices'!AG84*(INDEX(Tax_share,MATCH('Total Fuel Prices'!$A$77,tax_fuel_labels,0),MATCH(AG$1,'Tax_Share of Price'!$B$1:$AI$1,0)))</f>
        <v>0</v>
      </c>
      <c r="AH7" s="35">
        <f>'Total Fuel Prices'!AH84*(INDEX(Tax_share,MATCH('Total Fuel Prices'!$A$77,tax_fuel_labels,0),MATCH(AH$1,'Tax_Share of Price'!$B$1:$AI$1,0)))</f>
        <v>0</v>
      </c>
      <c r="AI7" s="35">
        <f>'Total Fuel Prices'!AI84*(INDEX(Tax_share,MATCH('Total Fuel Prices'!$A$77,tax_fuel_labels,0),MATCH(AI$1,'Tax_Share of Price'!$B$1:$AI$1,0)))</f>
        <v>0</v>
      </c>
      <c r="AJ7" s="9"/>
      <c r="AK7" s="9"/>
    </row>
    <row r="8" spans="1:39" x14ac:dyDescent="0.45">
      <c r="A8" s="12" t="s">
        <v>276</v>
      </c>
      <c r="B8" s="35">
        <f>'Total Fuel Prices'!B85*(INDEX(Tax_share,MATCH('Total Fuel Prices'!$A$77,tax_fuel_labels,0),MATCH(B$1,'Tax_Share of Price'!$B$1:$AI$1,0)))</f>
        <v>0</v>
      </c>
      <c r="C8" s="35">
        <f>'Total Fuel Prices'!C85*(INDEX(Tax_share,MATCH('Total Fuel Prices'!$A$77,tax_fuel_labels,0),MATCH(C$1,'Tax_Share of Price'!$B$1:$AI$1,0)))</f>
        <v>0</v>
      </c>
      <c r="D8" s="35">
        <f>'Total Fuel Prices'!D85*(INDEX(Tax_share,MATCH('Total Fuel Prices'!$A$77,tax_fuel_labels,0),MATCH(D$1,'Tax_Share of Price'!$B$1:$AI$1,0)))</f>
        <v>0</v>
      </c>
      <c r="E8" s="35">
        <f>'Total Fuel Prices'!E85*(INDEX(Tax_share,MATCH('Total Fuel Prices'!$A$77,tax_fuel_labels,0),MATCH(E$1,'Tax_Share of Price'!$B$1:$AI$1,0)))</f>
        <v>0</v>
      </c>
      <c r="F8" s="35">
        <f>'Total Fuel Prices'!F85*(INDEX(Tax_share,MATCH('Total Fuel Prices'!$A$77,tax_fuel_labels,0),MATCH(F$1,'Tax_Share of Price'!$B$1:$AI$1,0)))</f>
        <v>0</v>
      </c>
      <c r="G8" s="35">
        <f>'Total Fuel Prices'!G85*(INDEX(Tax_share,MATCH('Total Fuel Prices'!$A$77,tax_fuel_labels,0),MATCH(G$1,'Tax_Share of Price'!$B$1:$AI$1,0)))</f>
        <v>0</v>
      </c>
      <c r="H8" s="35">
        <f>'Total Fuel Prices'!H85*(INDEX(Tax_share,MATCH('Total Fuel Prices'!$A$77,tax_fuel_labels,0),MATCH(H$1,'Tax_Share of Price'!$B$1:$AI$1,0)))</f>
        <v>0</v>
      </c>
      <c r="I8" s="35">
        <f>'Total Fuel Prices'!I85*(INDEX(Tax_share,MATCH('Total Fuel Prices'!$A$77,tax_fuel_labels,0),MATCH(I$1,'Tax_Share of Price'!$B$1:$AI$1,0)))</f>
        <v>0</v>
      </c>
      <c r="J8" s="35">
        <f>'Total Fuel Prices'!J85*(INDEX(Tax_share,MATCH('Total Fuel Prices'!$A$77,tax_fuel_labels,0),MATCH(J$1,'Tax_Share of Price'!$B$1:$AI$1,0)))</f>
        <v>0</v>
      </c>
      <c r="K8" s="35">
        <f>'Total Fuel Prices'!K85*(INDEX(Tax_share,MATCH('Total Fuel Prices'!$A$77,tax_fuel_labels,0),MATCH(K$1,'Tax_Share of Price'!$B$1:$AI$1,0)))</f>
        <v>0</v>
      </c>
      <c r="L8" s="35">
        <f>'Total Fuel Prices'!L85*(INDEX(Tax_share,MATCH('Total Fuel Prices'!$A$77,tax_fuel_labels,0),MATCH(L$1,'Tax_Share of Price'!$B$1:$AI$1,0)))</f>
        <v>0</v>
      </c>
      <c r="M8" s="35">
        <f>'Total Fuel Prices'!M85*(INDEX(Tax_share,MATCH('Total Fuel Prices'!$A$77,tax_fuel_labels,0),MATCH(M$1,'Tax_Share of Price'!$B$1:$AI$1,0)))</f>
        <v>0</v>
      </c>
      <c r="N8" s="35">
        <f>'Total Fuel Prices'!N85*(INDEX(Tax_share,MATCH('Total Fuel Prices'!$A$77,tax_fuel_labels,0),MATCH(N$1,'Tax_Share of Price'!$B$1:$AI$1,0)))</f>
        <v>0</v>
      </c>
      <c r="O8" s="35">
        <f>'Total Fuel Prices'!O85*(INDEX(Tax_share,MATCH('Total Fuel Prices'!$A$77,tax_fuel_labels,0),MATCH(O$1,'Tax_Share of Price'!$B$1:$AI$1,0)))</f>
        <v>0</v>
      </c>
      <c r="P8" s="35">
        <f>'Total Fuel Prices'!P85*(INDEX(Tax_share,MATCH('Total Fuel Prices'!$A$77,tax_fuel_labels,0),MATCH(P$1,'Tax_Share of Price'!$B$1:$AI$1,0)))</f>
        <v>0</v>
      </c>
      <c r="Q8" s="35">
        <f>'Total Fuel Prices'!Q85*(INDEX(Tax_share,MATCH('Total Fuel Prices'!$A$77,tax_fuel_labels,0),MATCH(Q$1,'Tax_Share of Price'!$B$1:$AI$1,0)))</f>
        <v>0</v>
      </c>
      <c r="R8" s="35">
        <f>'Total Fuel Prices'!R85*(INDEX(Tax_share,MATCH('Total Fuel Prices'!$A$77,tax_fuel_labels,0),MATCH(R$1,'Tax_Share of Price'!$B$1:$AI$1,0)))</f>
        <v>0</v>
      </c>
      <c r="S8" s="35">
        <f>'Total Fuel Prices'!S85*(INDEX(Tax_share,MATCH('Total Fuel Prices'!$A$77,tax_fuel_labels,0),MATCH(S$1,'Tax_Share of Price'!$B$1:$AI$1,0)))</f>
        <v>0</v>
      </c>
      <c r="T8" s="35">
        <f>'Total Fuel Prices'!T85*(INDEX(Tax_share,MATCH('Total Fuel Prices'!$A$77,tax_fuel_labels,0),MATCH(T$1,'Tax_Share of Price'!$B$1:$AI$1,0)))</f>
        <v>0</v>
      </c>
      <c r="U8" s="35">
        <f>'Total Fuel Prices'!U85*(INDEX(Tax_share,MATCH('Total Fuel Prices'!$A$77,tax_fuel_labels,0),MATCH(U$1,'Tax_Share of Price'!$B$1:$AI$1,0)))</f>
        <v>0</v>
      </c>
      <c r="V8" s="35">
        <f>'Total Fuel Prices'!V85*(INDEX(Tax_share,MATCH('Total Fuel Prices'!$A$77,tax_fuel_labels,0),MATCH(V$1,'Tax_Share of Price'!$B$1:$AI$1,0)))</f>
        <v>0</v>
      </c>
      <c r="W8" s="35">
        <f>'Total Fuel Prices'!W85*(INDEX(Tax_share,MATCH('Total Fuel Prices'!$A$77,tax_fuel_labels,0),MATCH(W$1,'Tax_Share of Price'!$B$1:$AI$1,0)))</f>
        <v>0</v>
      </c>
      <c r="X8" s="35">
        <f>'Total Fuel Prices'!X85*(INDEX(Tax_share,MATCH('Total Fuel Prices'!$A$77,tax_fuel_labels,0),MATCH(X$1,'Tax_Share of Price'!$B$1:$AI$1,0)))</f>
        <v>0</v>
      </c>
      <c r="Y8" s="35">
        <f>'Total Fuel Prices'!Y85*(INDEX(Tax_share,MATCH('Total Fuel Prices'!$A$77,tax_fuel_labels,0),MATCH(Y$1,'Tax_Share of Price'!$B$1:$AI$1,0)))</f>
        <v>0</v>
      </c>
      <c r="Z8" s="35">
        <f>'Total Fuel Prices'!Z85*(INDEX(Tax_share,MATCH('Total Fuel Prices'!$A$77,tax_fuel_labels,0),MATCH(Z$1,'Tax_Share of Price'!$B$1:$AI$1,0)))</f>
        <v>0</v>
      </c>
      <c r="AA8" s="35">
        <f>'Total Fuel Prices'!AA85*(INDEX(Tax_share,MATCH('Total Fuel Prices'!$A$77,tax_fuel_labels,0),MATCH(AA$1,'Tax_Share of Price'!$B$1:$AI$1,0)))</f>
        <v>0</v>
      </c>
      <c r="AB8" s="35">
        <f>'Total Fuel Prices'!AB85*(INDEX(Tax_share,MATCH('Total Fuel Prices'!$A$77,tax_fuel_labels,0),MATCH(AB$1,'Tax_Share of Price'!$B$1:$AI$1,0)))</f>
        <v>0</v>
      </c>
      <c r="AC8" s="35">
        <f>'Total Fuel Prices'!AC85*(INDEX(Tax_share,MATCH('Total Fuel Prices'!$A$77,tax_fuel_labels,0),MATCH(AC$1,'Tax_Share of Price'!$B$1:$AI$1,0)))</f>
        <v>0</v>
      </c>
      <c r="AD8" s="35">
        <f>'Total Fuel Prices'!AD85*(INDEX(Tax_share,MATCH('Total Fuel Prices'!$A$77,tax_fuel_labels,0),MATCH(AD$1,'Tax_Share of Price'!$B$1:$AI$1,0)))</f>
        <v>0</v>
      </c>
      <c r="AE8" s="35">
        <f>'Total Fuel Prices'!AE85*(INDEX(Tax_share,MATCH('Total Fuel Prices'!$A$77,tax_fuel_labels,0),MATCH(AE$1,'Tax_Share of Price'!$B$1:$AI$1,0)))</f>
        <v>0</v>
      </c>
      <c r="AF8" s="35">
        <f>'Total Fuel Prices'!AF85*(INDEX(Tax_share,MATCH('Total Fuel Prices'!$A$77,tax_fuel_labels,0),MATCH(AF$1,'Tax_Share of Price'!$B$1:$AI$1,0)))</f>
        <v>0</v>
      </c>
      <c r="AG8" s="35">
        <f>'Total Fuel Prices'!AG85*(INDEX(Tax_share,MATCH('Total Fuel Prices'!$A$77,tax_fuel_labels,0),MATCH(AG$1,'Tax_Share of Price'!$B$1:$AI$1,0)))</f>
        <v>0</v>
      </c>
      <c r="AH8" s="35">
        <f>'Total Fuel Prices'!AH85*(INDEX(Tax_share,MATCH('Total Fuel Prices'!$A$77,tax_fuel_labels,0),MATCH(AH$1,'Tax_Share of Price'!$B$1:$AI$1,0)))</f>
        <v>0</v>
      </c>
      <c r="AI8" s="35">
        <f>'Total Fuel Prices'!AI85*(INDEX(Tax_share,MATCH('Total Fuel Prices'!$A$77,tax_fuel_labels,0),MATCH(AI$1,'Tax_Share of Price'!$B$1:$AI$1,0)))</f>
        <v>0</v>
      </c>
    </row>
    <row r="9" spans="1:39" s="5" customFormat="1" x14ac:dyDescent="0.45">
      <c r="A9" s="38" t="s">
        <v>277</v>
      </c>
      <c r="B9" s="276">
        <f>'Total Fuel Prices'!B86*(INDEX(Tax_share,MATCH('Total Fuel Prices'!$A$77,tax_fuel_labels,0),MATCH(B$1,'Tax_Share of Price'!$B$1:$AI$1,0)))</f>
        <v>1.61118996363117E-7</v>
      </c>
      <c r="C9" s="276">
        <f>'Total Fuel Prices'!C86*(INDEX(Tax_share,MATCH('Total Fuel Prices'!$A$77,tax_fuel_labels,0),MATCH(C$1,'Tax_Share of Price'!$B$1:$AI$1,0)))</f>
        <v>1.61118996363117E-7</v>
      </c>
      <c r="D9" s="276">
        <f>'Total Fuel Prices'!D86*(INDEX(Tax_share,MATCH('Total Fuel Prices'!$A$77,tax_fuel_labels,0),MATCH(D$1,'Tax_Share of Price'!$B$1:$AI$1,0)))</f>
        <v>1.61118996363117E-7</v>
      </c>
      <c r="E9" s="276">
        <f>'Total Fuel Prices'!E86*(INDEX(Tax_share,MATCH('Total Fuel Prices'!$A$77,tax_fuel_labels,0),MATCH(E$1,'Tax_Share of Price'!$B$1:$AI$1,0)))</f>
        <v>1.61118996363117E-7</v>
      </c>
      <c r="F9" s="276">
        <f>'Total Fuel Prices'!F86*(INDEX(Tax_share,MATCH('Total Fuel Prices'!$A$77,tax_fuel_labels,0),MATCH(F$1,'Tax_Share of Price'!$B$1:$AI$1,0)))</f>
        <v>1.61118996363117E-7</v>
      </c>
      <c r="G9" s="276">
        <f>'Total Fuel Prices'!G86*(INDEX(Tax_share,MATCH('Total Fuel Prices'!$A$77,tax_fuel_labels,0),MATCH(G$1,'Tax_Share of Price'!$B$1:$AI$1,0)))</f>
        <v>1.61118996363117E-7</v>
      </c>
      <c r="H9" s="276">
        <f>'Total Fuel Prices'!H86*(INDEX(Tax_share,MATCH('Total Fuel Prices'!$A$77,tax_fuel_labels,0),MATCH(H$1,'Tax_Share of Price'!$B$1:$AI$1,0)))</f>
        <v>1.61118996363117E-7</v>
      </c>
      <c r="I9" s="276">
        <f>'Total Fuel Prices'!I86*(INDEX(Tax_share,MATCH('Total Fuel Prices'!$A$77,tax_fuel_labels,0),MATCH(I$1,'Tax_Share of Price'!$B$1:$AI$1,0)))</f>
        <v>1.61118996363117E-7</v>
      </c>
      <c r="J9" s="276">
        <f>'Total Fuel Prices'!J86*(INDEX(Tax_share,MATCH('Total Fuel Prices'!$A$77,tax_fuel_labels,0),MATCH(J$1,'Tax_Share of Price'!$B$1:$AI$1,0)))</f>
        <v>1.61118996363117E-7</v>
      </c>
      <c r="K9" s="276">
        <f>'Total Fuel Prices'!K86*(INDEX(Tax_share,MATCH('Total Fuel Prices'!$A$77,tax_fuel_labels,0),MATCH(K$1,'Tax_Share of Price'!$B$1:$AI$1,0)))</f>
        <v>1.61118996363117E-7</v>
      </c>
      <c r="L9" s="276">
        <f>'Total Fuel Prices'!L86*(INDEX(Tax_share,MATCH('Total Fuel Prices'!$A$77,tax_fuel_labels,0),MATCH(L$1,'Tax_Share of Price'!$B$1:$AI$1,0)))</f>
        <v>1.61118996363117E-7</v>
      </c>
      <c r="M9" s="276">
        <f>'Total Fuel Prices'!M86*(INDEX(Tax_share,MATCH('Total Fuel Prices'!$A$77,tax_fuel_labels,0),MATCH(M$1,'Tax_Share of Price'!$B$1:$AI$1,0)))</f>
        <v>1.61118996363117E-7</v>
      </c>
      <c r="N9" s="276">
        <f>'Total Fuel Prices'!N86*(INDEX(Tax_share,MATCH('Total Fuel Prices'!$A$77,tax_fuel_labels,0),MATCH(N$1,'Tax_Share of Price'!$B$1:$AI$1,0)))</f>
        <v>1.61118996363117E-7</v>
      </c>
      <c r="O9" s="276">
        <f>'Total Fuel Prices'!O86*(INDEX(Tax_share,MATCH('Total Fuel Prices'!$A$77,tax_fuel_labels,0),MATCH(O$1,'Tax_Share of Price'!$B$1:$AI$1,0)))</f>
        <v>1.61118996363117E-7</v>
      </c>
      <c r="P9" s="276">
        <f>'Total Fuel Prices'!P86*(INDEX(Tax_share,MATCH('Total Fuel Prices'!$A$77,tax_fuel_labels,0),MATCH(P$1,'Tax_Share of Price'!$B$1:$AI$1,0)))</f>
        <v>1.61118996363117E-7</v>
      </c>
      <c r="Q9" s="276">
        <f>'Total Fuel Prices'!Q86*(INDEX(Tax_share,MATCH('Total Fuel Prices'!$A$77,tax_fuel_labels,0),MATCH(Q$1,'Tax_Share of Price'!$B$1:$AI$1,0)))</f>
        <v>1.61118996363117E-7</v>
      </c>
      <c r="R9" s="276">
        <f>'Total Fuel Prices'!R86*(INDEX(Tax_share,MATCH('Total Fuel Prices'!$A$77,tax_fuel_labels,0),MATCH(R$1,'Tax_Share of Price'!$B$1:$AI$1,0)))</f>
        <v>1.61118996363117E-7</v>
      </c>
      <c r="S9" s="276">
        <f>'Total Fuel Prices'!S86*(INDEX(Tax_share,MATCH('Total Fuel Prices'!$A$77,tax_fuel_labels,0),MATCH(S$1,'Tax_Share of Price'!$B$1:$AI$1,0)))</f>
        <v>1.61118996363117E-7</v>
      </c>
      <c r="T9" s="276">
        <f>'Total Fuel Prices'!T86*(INDEX(Tax_share,MATCH('Total Fuel Prices'!$A$77,tax_fuel_labels,0),MATCH(T$1,'Tax_Share of Price'!$B$1:$AI$1,0)))</f>
        <v>1.61118996363117E-7</v>
      </c>
      <c r="U9" s="276">
        <f>'Total Fuel Prices'!U86*(INDEX(Tax_share,MATCH('Total Fuel Prices'!$A$77,tax_fuel_labels,0),MATCH(U$1,'Tax_Share of Price'!$B$1:$AI$1,0)))</f>
        <v>1.61118996363117E-7</v>
      </c>
      <c r="V9" s="276">
        <f>'Total Fuel Prices'!V86*(INDEX(Tax_share,MATCH('Total Fuel Prices'!$A$77,tax_fuel_labels,0),MATCH(V$1,'Tax_Share of Price'!$B$1:$AI$1,0)))</f>
        <v>1.61118996363117E-7</v>
      </c>
      <c r="W9" s="276">
        <f>'Total Fuel Prices'!W86*(INDEX(Tax_share,MATCH('Total Fuel Prices'!$A$77,tax_fuel_labels,0),MATCH(W$1,'Tax_Share of Price'!$B$1:$AI$1,0)))</f>
        <v>1.61118996363117E-7</v>
      </c>
      <c r="X9" s="276">
        <f>'Total Fuel Prices'!X86*(INDEX(Tax_share,MATCH('Total Fuel Prices'!$A$77,tax_fuel_labels,0),MATCH(X$1,'Tax_Share of Price'!$B$1:$AI$1,0)))</f>
        <v>1.61118996363117E-7</v>
      </c>
      <c r="Y9" s="276">
        <f>'Total Fuel Prices'!Y86*(INDEX(Tax_share,MATCH('Total Fuel Prices'!$A$77,tax_fuel_labels,0),MATCH(Y$1,'Tax_Share of Price'!$B$1:$AI$1,0)))</f>
        <v>1.61118996363117E-7</v>
      </c>
      <c r="Z9" s="276">
        <f>'Total Fuel Prices'!Z86*(INDEX(Tax_share,MATCH('Total Fuel Prices'!$A$77,tax_fuel_labels,0),MATCH(Z$1,'Tax_Share of Price'!$B$1:$AI$1,0)))</f>
        <v>1.61118996363117E-7</v>
      </c>
      <c r="AA9" s="276">
        <f>'Total Fuel Prices'!AA86*(INDEX(Tax_share,MATCH('Total Fuel Prices'!$A$77,tax_fuel_labels,0),MATCH(AA$1,'Tax_Share of Price'!$B$1:$AI$1,0)))</f>
        <v>1.61118996363117E-7</v>
      </c>
      <c r="AB9" s="276">
        <f>'Total Fuel Prices'!AB86*(INDEX(Tax_share,MATCH('Total Fuel Prices'!$A$77,tax_fuel_labels,0),MATCH(AB$1,'Tax_Share of Price'!$B$1:$AI$1,0)))</f>
        <v>1.61118996363117E-7</v>
      </c>
      <c r="AC9" s="276">
        <f>'Total Fuel Prices'!AC86*(INDEX(Tax_share,MATCH('Total Fuel Prices'!$A$77,tax_fuel_labels,0),MATCH(AC$1,'Tax_Share of Price'!$B$1:$AI$1,0)))</f>
        <v>1.61118996363117E-7</v>
      </c>
      <c r="AD9" s="276">
        <f>'Total Fuel Prices'!AD86*(INDEX(Tax_share,MATCH('Total Fuel Prices'!$A$77,tax_fuel_labels,0),MATCH(AD$1,'Tax_Share of Price'!$B$1:$AI$1,0)))</f>
        <v>1.61118996363117E-7</v>
      </c>
      <c r="AE9" s="276">
        <f>'Total Fuel Prices'!AE86*(INDEX(Tax_share,MATCH('Total Fuel Prices'!$A$77,tax_fuel_labels,0),MATCH(AE$1,'Tax_Share of Price'!$B$1:$AI$1,0)))</f>
        <v>1.61118996363117E-7</v>
      </c>
      <c r="AF9" s="276">
        <f>'Total Fuel Prices'!AF86*(INDEX(Tax_share,MATCH('Total Fuel Prices'!$A$77,tax_fuel_labels,0),MATCH(AF$1,'Tax_Share of Price'!$B$1:$AI$1,0)))</f>
        <v>1.61118996363117E-7</v>
      </c>
      <c r="AG9" s="276">
        <f>'Total Fuel Prices'!AG86*(INDEX(Tax_share,MATCH('Total Fuel Prices'!$A$77,tax_fuel_labels,0),MATCH(AG$1,'Tax_Share of Price'!$B$1:$AI$1,0)))</f>
        <v>1.61118996363117E-7</v>
      </c>
      <c r="AH9" s="276">
        <f>'Total Fuel Prices'!AH86*(INDEX(Tax_share,MATCH('Total Fuel Prices'!$A$77,tax_fuel_labels,0),MATCH(AH$1,'Tax_Share of Price'!$B$1:$AI$1,0)))</f>
        <v>1.61118996363117E-7</v>
      </c>
      <c r="AI9" s="276">
        <f>'Total Fuel Prices'!AI86*(INDEX(Tax_share,MATCH('Total Fuel Prices'!$A$77,tax_fuel_labels,0),MATCH(AI$1,'Tax_Share of Price'!$B$1:$AI$1,0)))</f>
        <v>1.61118996363117E-7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7304687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Prices'!B89*(INDEX(Tax_share,MATCH('Total Fuel Prices'!$A$87,tax_fuel_labels,0),MATCH(B$1,'Tax_Share of Price'!$B$1:$AI$1,0)))</f>
        <v>1.6181686057177793E-5</v>
      </c>
      <c r="C2" s="35">
        <f>'Total Fuel Prices'!C89*(INDEX(Tax_share,MATCH('Total Fuel Prices'!$A$87,tax_fuel_labels,0),MATCH(C$1,'Tax_Share of Price'!$B$1:$AI$1,0)))</f>
        <v>1.6181686057177793E-5</v>
      </c>
      <c r="D2" s="35">
        <f>'Total Fuel Prices'!D89*(INDEX(Tax_share,MATCH('Total Fuel Prices'!$A$87,tax_fuel_labels,0),MATCH(D$1,'Tax_Share of Price'!$B$1:$AI$1,0)))</f>
        <v>1.6343871521076616E-5</v>
      </c>
      <c r="E2" s="35">
        <f>'Total Fuel Prices'!E89*(INDEX(Tax_share,MATCH('Total Fuel Prices'!$A$87,tax_fuel_labels,0),MATCH(E$1,'Tax_Share of Price'!$B$1:$AI$1,0)))</f>
        <v>1.6181686057177793E-5</v>
      </c>
      <c r="F2" s="35">
        <f>'Total Fuel Prices'!F89*(INDEX(Tax_share,MATCH('Total Fuel Prices'!$A$87,tax_fuel_labels,0),MATCH(F$1,'Tax_Share of Price'!$B$1:$AI$1,0)))</f>
        <v>1.620380225680036E-5</v>
      </c>
      <c r="G2" s="35">
        <f>'Total Fuel Prices'!G89*(INDEX(Tax_share,MATCH('Total Fuel Prices'!$A$87,tax_fuel_labels,0),MATCH(G$1,'Tax_Share of Price'!$B$1:$AI$1,0)))</f>
        <v>1.620380225680036E-5</v>
      </c>
      <c r="H2" s="35">
        <f>'Total Fuel Prices'!H89*(INDEX(Tax_share,MATCH('Total Fuel Prices'!$A$87,tax_fuel_labels,0),MATCH(H$1,'Tax_Share of Price'!$B$1:$AI$1,0)))</f>
        <v>1.6137453657932663E-5</v>
      </c>
      <c r="I2" s="35">
        <f>'Total Fuel Prices'!I89*(INDEX(Tax_share,MATCH('Total Fuel Prices'!$A$87,tax_fuel_labels,0),MATCH(I$1,'Tax_Share of Price'!$B$1:$AI$1,0)))</f>
        <v>1.5923663728247852E-5</v>
      </c>
      <c r="J2" s="35">
        <f>'Total Fuel Prices'!J89*(INDEX(Tax_share,MATCH('Total Fuel Prices'!$A$87,tax_fuel_labels,0),MATCH(J$1,'Tax_Share of Price'!$B$1:$AI$1,0)))</f>
        <v>1.6107965391769242E-5</v>
      </c>
      <c r="K2" s="35">
        <f>'Total Fuel Prices'!K89*(INDEX(Tax_share,MATCH('Total Fuel Prices'!$A$87,tax_fuel_labels,0),MATCH(K$1,'Tax_Share of Price'!$B$1:$AI$1,0)))</f>
        <v>1.6240662589504639E-5</v>
      </c>
      <c r="L2" s="35">
        <f>'Total Fuel Prices'!L89*(INDEX(Tax_share,MATCH('Total Fuel Prices'!$A$87,tax_fuel_labels,0),MATCH(L$1,'Tax_Share of Price'!$B$1:$AI$1,0)))</f>
        <v>1.6439708386107738E-5</v>
      </c>
      <c r="M2" s="35">
        <f>'Total Fuel Prices'!M89*(INDEX(Tax_share,MATCH('Total Fuel Prices'!$A$87,tax_fuel_labels,0),MATCH(M$1,'Tax_Share of Price'!$B$1:$AI$1,0)))</f>
        <v>1.6520801118057147E-5</v>
      </c>
      <c r="N2" s="35">
        <f>'Total Fuel Prices'!N89*(INDEX(Tax_share,MATCH('Total Fuel Prices'!$A$87,tax_fuel_labels,0),MATCH(N$1,'Tax_Share of Price'!$B$1:$AI$1,0)))</f>
        <v>1.6741963114282812E-5</v>
      </c>
      <c r="O2" s="35">
        <f>'Total Fuel Prices'!O89*(INDEX(Tax_share,MATCH('Total Fuel Prices'!$A$87,tax_fuel_labels,0),MATCH(O$1,'Tax_Share of Price'!$B$1:$AI$1,0)))</f>
        <v>1.7258007772142694E-5</v>
      </c>
      <c r="P2" s="35">
        <f>'Total Fuel Prices'!P89*(INDEX(Tax_share,MATCH('Total Fuel Prices'!$A$87,tax_fuel_labels,0),MATCH(P$1,'Tax_Share of Price'!$B$1:$AI$1,0)))</f>
        <v>1.7375960836796383E-5</v>
      </c>
      <c r="Q2" s="35">
        <f>'Total Fuel Prices'!Q89*(INDEX(Tax_share,MATCH('Total Fuel Prices'!$A$87,tax_fuel_labels,0),MATCH(Q$1,'Tax_Share of Price'!$B$1:$AI$1,0)))</f>
        <v>1.7530774234154347E-5</v>
      </c>
      <c r="R2" s="35">
        <f>'Total Fuel Prices'!R89*(INDEX(Tax_share,MATCH('Total Fuel Prices'!$A$87,tax_fuel_labels,0),MATCH(R$1,'Tax_Share of Price'!$B$1:$AI$1,0)))</f>
        <v>1.7840401028870277E-5</v>
      </c>
      <c r="S2" s="35">
        <f>'Total Fuel Prices'!S89*(INDEX(Tax_share,MATCH('Total Fuel Prices'!$A$87,tax_fuel_labels,0),MATCH(S$1,'Tax_Share of Price'!$B$1:$AI$1,0)))</f>
        <v>1.8127911623963639E-5</v>
      </c>
      <c r="T2" s="35">
        <f>'Total Fuel Prices'!T89*(INDEX(Tax_share,MATCH('Total Fuel Prices'!$A$87,tax_fuel_labels,0),MATCH(T$1,'Tax_Share of Price'!$B$1:$AI$1,0)))</f>
        <v>1.8319585354025886E-5</v>
      </c>
      <c r="U2" s="35">
        <f>'Total Fuel Prices'!U89*(INDEX(Tax_share,MATCH('Total Fuel Prices'!$A$87,tax_fuel_labels,0),MATCH(U$1,'Tax_Share of Price'!$B$1:$AI$1,0)))</f>
        <v>1.8540747350251551E-5</v>
      </c>
      <c r="V2" s="35">
        <f>'Total Fuel Prices'!V89*(INDEX(Tax_share,MATCH('Total Fuel Prices'!$A$87,tax_fuel_labels,0),MATCH(V$1,'Tax_Share of Price'!$B$1:$AI$1,0)))</f>
        <v>1.8592351816037539E-5</v>
      </c>
      <c r="W2" s="35">
        <f>'Total Fuel Prices'!W89*(INDEX(Tax_share,MATCH('Total Fuel Prices'!$A$87,tax_fuel_labels,0),MATCH(W$1,'Tax_Share of Price'!$B$1:$AI$1,0)))</f>
        <v>1.8798769679181489E-5</v>
      </c>
      <c r="X2" s="35">
        <f>'Total Fuel Prices'!X89*(INDEX(Tax_share,MATCH('Total Fuel Prices'!$A$87,tax_fuel_labels,0),MATCH(X$1,'Tax_Share of Price'!$B$1:$AI$1,0)))</f>
        <v>1.9049419941570579E-5</v>
      </c>
      <c r="Y2" s="35">
        <f>'Total Fuel Prices'!Y89*(INDEX(Tax_share,MATCH('Total Fuel Prices'!$A$87,tax_fuel_labels,0),MATCH(Y$1,'Tax_Share of Price'!$B$1:$AI$1,0)))</f>
        <v>1.9115768540438279E-5</v>
      </c>
      <c r="Z2" s="35">
        <f>'Total Fuel Prices'!Z89*(INDEX(Tax_share,MATCH('Total Fuel Prices'!$A$87,tax_fuel_labels,0),MATCH(Z$1,'Tax_Share of Price'!$B$1:$AI$1,0)))</f>
        <v>1.9255837804714531E-5</v>
      </c>
      <c r="AA2" s="35">
        <f>'Total Fuel Prices'!AA89*(INDEX(Tax_share,MATCH('Total Fuel Prices'!$A$87,tax_fuel_labels,0),MATCH(AA$1,'Tax_Share of Price'!$B$1:$AI$1,0)))</f>
        <v>1.9550720466348752E-5</v>
      </c>
      <c r="AB2" s="35">
        <f>'Total Fuel Prices'!AB89*(INDEX(Tax_share,MATCH('Total Fuel Prices'!$A$87,tax_fuel_labels,0),MATCH(AB$1,'Tax_Share of Price'!$B$1:$AI$1,0)))</f>
        <v>1.9712905930247571E-5</v>
      </c>
      <c r="AC2" s="35">
        <f>'Total Fuel Prices'!AC89*(INDEX(Tax_share,MATCH('Total Fuel Prices'!$A$87,tax_fuel_labels,0),MATCH(AC$1,'Tax_Share of Price'!$B$1:$AI$1,0)))</f>
        <v>1.9867719327605535E-5</v>
      </c>
      <c r="AD2" s="35">
        <f>'Total Fuel Prices'!AD89*(INDEX(Tax_share,MATCH('Total Fuel Prices'!$A$87,tax_fuel_labels,0),MATCH(AD$1,'Tax_Share of Price'!$B$1:$AI$1,0)))</f>
        <v>2.0118369589994622E-5</v>
      </c>
      <c r="AE2" s="35">
        <f>'Total Fuel Prices'!AE89*(INDEX(Tax_share,MATCH('Total Fuel Prices'!$A$87,tax_fuel_labels,0),MATCH(AE$1,'Tax_Share of Price'!$B$1:$AI$1,0)))</f>
        <v>2.0184718188862322E-5</v>
      </c>
      <c r="AF2" s="35">
        <f>'Total Fuel Prices'!AF89*(INDEX(Tax_share,MATCH('Total Fuel Prices'!$A$87,tax_fuel_labels,0),MATCH(AF$1,'Tax_Share of Price'!$B$1:$AI$1,0)))</f>
        <v>2.0531205316282531E-5</v>
      </c>
      <c r="AG2" s="35">
        <f>'Total Fuel Prices'!AG89*(INDEX(Tax_share,MATCH('Total Fuel Prices'!$A$87,tax_fuel_labels,0),MATCH(AG$1,'Tax_Share of Price'!$B$1:$AI$1,0)))</f>
        <v>2.0774483512130763E-5</v>
      </c>
      <c r="AH2" s="35">
        <f>'Total Fuel Prices'!AH89*(INDEX(Tax_share,MATCH('Total Fuel Prices'!$A$87,tax_fuel_labels,0),MATCH(AH$1,'Tax_Share of Price'!$B$1:$AI$1,0)))</f>
        <v>2.0951413109111297E-5</v>
      </c>
      <c r="AI2" s="35">
        <f>'Total Fuel Prices'!AI89*(INDEX(Tax_share,MATCH('Total Fuel Prices'!$A$87,tax_fuel_labels,0),MATCH(AI$1,'Tax_Share of Price'!$B$1:$AI$1,0)))</f>
        <v>2.1106226506469259E-5</v>
      </c>
      <c r="AJ2" s="4"/>
      <c r="AK2" s="4"/>
    </row>
    <row r="3" spans="1:37" x14ac:dyDescent="0.45">
      <c r="A3" s="12" t="s">
        <v>271</v>
      </c>
      <c r="B3" s="35">
        <f>'Total Fuel Prices'!B90*(INDEX(Tax_share,MATCH('Total Fuel Prices'!$A$87,tax_fuel_labels,0),MATCH(B$1,'Tax_Share of Price'!$B$1:$AI$1,0)))</f>
        <v>0</v>
      </c>
      <c r="C3" s="35">
        <f>'Total Fuel Prices'!C90*(INDEX(Tax_share,MATCH('Total Fuel Prices'!$A$87,tax_fuel_labels,0),MATCH(C$1,'Tax_Share of Price'!$B$1:$AI$1,0)))</f>
        <v>0</v>
      </c>
      <c r="D3" s="35">
        <f>'Total Fuel Prices'!D90*(INDEX(Tax_share,MATCH('Total Fuel Prices'!$A$87,tax_fuel_labels,0),MATCH(D$1,'Tax_Share of Price'!$B$1:$AI$1,0)))</f>
        <v>0</v>
      </c>
      <c r="E3" s="35">
        <f>'Total Fuel Prices'!E90*(INDEX(Tax_share,MATCH('Total Fuel Prices'!$A$87,tax_fuel_labels,0),MATCH(E$1,'Tax_Share of Price'!$B$1:$AI$1,0)))</f>
        <v>0</v>
      </c>
      <c r="F3" s="35">
        <f>'Total Fuel Prices'!F90*(INDEX(Tax_share,MATCH('Total Fuel Prices'!$A$87,tax_fuel_labels,0),MATCH(F$1,'Tax_Share of Price'!$B$1:$AI$1,0)))</f>
        <v>0</v>
      </c>
      <c r="G3" s="35">
        <f>'Total Fuel Prices'!G90*(INDEX(Tax_share,MATCH('Total Fuel Prices'!$A$87,tax_fuel_labels,0),MATCH(G$1,'Tax_Share of Price'!$B$1:$AI$1,0)))</f>
        <v>0</v>
      </c>
      <c r="H3" s="35">
        <f>'Total Fuel Prices'!H90*(INDEX(Tax_share,MATCH('Total Fuel Prices'!$A$87,tax_fuel_labels,0),MATCH(H$1,'Tax_Share of Price'!$B$1:$AI$1,0)))</f>
        <v>0</v>
      </c>
      <c r="I3" s="35">
        <f>'Total Fuel Prices'!I90*(INDEX(Tax_share,MATCH('Total Fuel Prices'!$A$87,tax_fuel_labels,0),MATCH(I$1,'Tax_Share of Price'!$B$1:$AI$1,0)))</f>
        <v>0</v>
      </c>
      <c r="J3" s="35">
        <f>'Total Fuel Prices'!J90*(INDEX(Tax_share,MATCH('Total Fuel Prices'!$A$87,tax_fuel_labels,0),MATCH(J$1,'Tax_Share of Price'!$B$1:$AI$1,0)))</f>
        <v>0</v>
      </c>
      <c r="K3" s="35">
        <f>'Total Fuel Prices'!K90*(INDEX(Tax_share,MATCH('Total Fuel Prices'!$A$87,tax_fuel_labels,0),MATCH(K$1,'Tax_Share of Price'!$B$1:$AI$1,0)))</f>
        <v>0</v>
      </c>
      <c r="L3" s="35">
        <f>'Total Fuel Prices'!L90*(INDEX(Tax_share,MATCH('Total Fuel Prices'!$A$87,tax_fuel_labels,0),MATCH(L$1,'Tax_Share of Price'!$B$1:$AI$1,0)))</f>
        <v>0</v>
      </c>
      <c r="M3" s="35">
        <f>'Total Fuel Prices'!M90*(INDEX(Tax_share,MATCH('Total Fuel Prices'!$A$87,tax_fuel_labels,0),MATCH(M$1,'Tax_Share of Price'!$B$1:$AI$1,0)))</f>
        <v>0</v>
      </c>
      <c r="N3" s="35">
        <f>'Total Fuel Prices'!N90*(INDEX(Tax_share,MATCH('Total Fuel Prices'!$A$87,tax_fuel_labels,0),MATCH(N$1,'Tax_Share of Price'!$B$1:$AI$1,0)))</f>
        <v>0</v>
      </c>
      <c r="O3" s="35">
        <f>'Total Fuel Prices'!O90*(INDEX(Tax_share,MATCH('Total Fuel Prices'!$A$87,tax_fuel_labels,0),MATCH(O$1,'Tax_Share of Price'!$B$1:$AI$1,0)))</f>
        <v>0</v>
      </c>
      <c r="P3" s="35">
        <f>'Total Fuel Prices'!P90*(INDEX(Tax_share,MATCH('Total Fuel Prices'!$A$87,tax_fuel_labels,0),MATCH(P$1,'Tax_Share of Price'!$B$1:$AI$1,0)))</f>
        <v>0</v>
      </c>
      <c r="Q3" s="35">
        <f>'Total Fuel Prices'!Q90*(INDEX(Tax_share,MATCH('Total Fuel Prices'!$A$87,tax_fuel_labels,0),MATCH(Q$1,'Tax_Share of Price'!$B$1:$AI$1,0)))</f>
        <v>0</v>
      </c>
      <c r="R3" s="35">
        <f>'Total Fuel Prices'!R90*(INDEX(Tax_share,MATCH('Total Fuel Prices'!$A$87,tax_fuel_labels,0),MATCH(R$1,'Tax_Share of Price'!$B$1:$AI$1,0)))</f>
        <v>0</v>
      </c>
      <c r="S3" s="35">
        <f>'Total Fuel Prices'!S90*(INDEX(Tax_share,MATCH('Total Fuel Prices'!$A$87,tax_fuel_labels,0),MATCH(S$1,'Tax_Share of Price'!$B$1:$AI$1,0)))</f>
        <v>0</v>
      </c>
      <c r="T3" s="35">
        <f>'Total Fuel Prices'!T90*(INDEX(Tax_share,MATCH('Total Fuel Prices'!$A$87,tax_fuel_labels,0),MATCH(T$1,'Tax_Share of Price'!$B$1:$AI$1,0)))</f>
        <v>0</v>
      </c>
      <c r="U3" s="35">
        <f>'Total Fuel Prices'!U90*(INDEX(Tax_share,MATCH('Total Fuel Prices'!$A$87,tax_fuel_labels,0),MATCH(U$1,'Tax_Share of Price'!$B$1:$AI$1,0)))</f>
        <v>0</v>
      </c>
      <c r="V3" s="35">
        <f>'Total Fuel Prices'!V90*(INDEX(Tax_share,MATCH('Total Fuel Prices'!$A$87,tax_fuel_labels,0),MATCH(V$1,'Tax_Share of Price'!$B$1:$AI$1,0)))</f>
        <v>0</v>
      </c>
      <c r="W3" s="35">
        <f>'Total Fuel Prices'!W90*(INDEX(Tax_share,MATCH('Total Fuel Prices'!$A$87,tax_fuel_labels,0),MATCH(W$1,'Tax_Share of Price'!$B$1:$AI$1,0)))</f>
        <v>0</v>
      </c>
      <c r="X3" s="35">
        <f>'Total Fuel Prices'!X90*(INDEX(Tax_share,MATCH('Total Fuel Prices'!$A$87,tax_fuel_labels,0),MATCH(X$1,'Tax_Share of Price'!$B$1:$AI$1,0)))</f>
        <v>0</v>
      </c>
      <c r="Y3" s="35">
        <f>'Total Fuel Prices'!Y90*(INDEX(Tax_share,MATCH('Total Fuel Prices'!$A$87,tax_fuel_labels,0),MATCH(Y$1,'Tax_Share of Price'!$B$1:$AI$1,0)))</f>
        <v>0</v>
      </c>
      <c r="Z3" s="35">
        <f>'Total Fuel Prices'!Z90*(INDEX(Tax_share,MATCH('Total Fuel Prices'!$A$87,tax_fuel_labels,0),MATCH(Z$1,'Tax_Share of Price'!$B$1:$AI$1,0)))</f>
        <v>0</v>
      </c>
      <c r="AA3" s="35">
        <f>'Total Fuel Prices'!AA90*(INDEX(Tax_share,MATCH('Total Fuel Prices'!$A$87,tax_fuel_labels,0),MATCH(AA$1,'Tax_Share of Price'!$B$1:$AI$1,0)))</f>
        <v>0</v>
      </c>
      <c r="AB3" s="35">
        <f>'Total Fuel Prices'!AB90*(INDEX(Tax_share,MATCH('Total Fuel Prices'!$A$87,tax_fuel_labels,0),MATCH(AB$1,'Tax_Share of Price'!$B$1:$AI$1,0)))</f>
        <v>0</v>
      </c>
      <c r="AC3" s="35">
        <f>'Total Fuel Prices'!AC90*(INDEX(Tax_share,MATCH('Total Fuel Prices'!$A$87,tax_fuel_labels,0),MATCH(AC$1,'Tax_Share of Price'!$B$1:$AI$1,0)))</f>
        <v>0</v>
      </c>
      <c r="AD3" s="35">
        <f>'Total Fuel Prices'!AD90*(INDEX(Tax_share,MATCH('Total Fuel Prices'!$A$87,tax_fuel_labels,0),MATCH(AD$1,'Tax_Share of Price'!$B$1:$AI$1,0)))</f>
        <v>0</v>
      </c>
      <c r="AE3" s="35">
        <f>'Total Fuel Prices'!AE90*(INDEX(Tax_share,MATCH('Total Fuel Prices'!$A$87,tax_fuel_labels,0),MATCH(AE$1,'Tax_Share of Price'!$B$1:$AI$1,0)))</f>
        <v>0</v>
      </c>
      <c r="AF3" s="35">
        <f>'Total Fuel Prices'!AF90*(INDEX(Tax_share,MATCH('Total Fuel Prices'!$A$87,tax_fuel_labels,0),MATCH(AF$1,'Tax_Share of Price'!$B$1:$AI$1,0)))</f>
        <v>0</v>
      </c>
      <c r="AG3" s="35">
        <f>'Total Fuel Prices'!AG90*(INDEX(Tax_share,MATCH('Total Fuel Prices'!$A$87,tax_fuel_labels,0),MATCH(AG$1,'Tax_Share of Price'!$B$1:$AI$1,0)))</f>
        <v>0</v>
      </c>
      <c r="AH3" s="35">
        <f>'Total Fuel Prices'!AH90*(INDEX(Tax_share,MATCH('Total Fuel Prices'!$A$87,tax_fuel_labels,0),MATCH(AH$1,'Tax_Share of Price'!$B$1:$AI$1,0)))</f>
        <v>0</v>
      </c>
      <c r="AI3" s="35">
        <f>'Total Fuel Prices'!AI90*(INDEX(Tax_share,MATCH('Total Fuel Prices'!$A$87,tax_fuel_labels,0),MATCH(AI$1,'Tax_Share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Prices'!B91*(INDEX(Tax_share,MATCH('Total Fuel Prices'!$A$87,tax_fuel_labels,0),MATCH(B$1,'Tax_Share of Price'!$B$1:$AI$1,0)))</f>
        <v>0</v>
      </c>
      <c r="C4" s="35">
        <f>'Total Fuel Prices'!C91*(INDEX(Tax_share,MATCH('Total Fuel Prices'!$A$87,tax_fuel_labels,0),MATCH(C$1,'Tax_Share of Price'!$B$1:$AI$1,0)))</f>
        <v>0</v>
      </c>
      <c r="D4" s="35">
        <f>'Total Fuel Prices'!D91*(INDEX(Tax_share,MATCH('Total Fuel Prices'!$A$87,tax_fuel_labels,0),MATCH(D$1,'Tax_Share of Price'!$B$1:$AI$1,0)))</f>
        <v>0</v>
      </c>
      <c r="E4" s="35">
        <f>'Total Fuel Prices'!E91*(INDEX(Tax_share,MATCH('Total Fuel Prices'!$A$87,tax_fuel_labels,0),MATCH(E$1,'Tax_Share of Price'!$B$1:$AI$1,0)))</f>
        <v>0</v>
      </c>
      <c r="F4" s="35">
        <f>'Total Fuel Prices'!F91*(INDEX(Tax_share,MATCH('Total Fuel Prices'!$A$87,tax_fuel_labels,0),MATCH(F$1,'Tax_Share of Price'!$B$1:$AI$1,0)))</f>
        <v>0</v>
      </c>
      <c r="G4" s="35">
        <f>'Total Fuel Prices'!G91*(INDEX(Tax_share,MATCH('Total Fuel Prices'!$A$87,tax_fuel_labels,0),MATCH(G$1,'Tax_Share of Price'!$B$1:$AI$1,0)))</f>
        <v>0</v>
      </c>
      <c r="H4" s="35">
        <f>'Total Fuel Prices'!H91*(INDEX(Tax_share,MATCH('Total Fuel Prices'!$A$87,tax_fuel_labels,0),MATCH(H$1,'Tax_Share of Price'!$B$1:$AI$1,0)))</f>
        <v>0</v>
      </c>
      <c r="I4" s="35">
        <f>'Total Fuel Prices'!I91*(INDEX(Tax_share,MATCH('Total Fuel Prices'!$A$87,tax_fuel_labels,0),MATCH(I$1,'Tax_Share of Price'!$B$1:$AI$1,0)))</f>
        <v>0</v>
      </c>
      <c r="J4" s="35">
        <f>'Total Fuel Prices'!J91*(INDEX(Tax_share,MATCH('Total Fuel Prices'!$A$87,tax_fuel_labels,0),MATCH(J$1,'Tax_Share of Price'!$B$1:$AI$1,0)))</f>
        <v>0</v>
      </c>
      <c r="K4" s="35">
        <f>'Total Fuel Prices'!K91*(INDEX(Tax_share,MATCH('Total Fuel Prices'!$A$87,tax_fuel_labels,0),MATCH(K$1,'Tax_Share of Price'!$B$1:$AI$1,0)))</f>
        <v>0</v>
      </c>
      <c r="L4" s="35">
        <f>'Total Fuel Prices'!L91*(INDEX(Tax_share,MATCH('Total Fuel Prices'!$A$87,tax_fuel_labels,0),MATCH(L$1,'Tax_Share of Price'!$B$1:$AI$1,0)))</f>
        <v>0</v>
      </c>
      <c r="M4" s="35">
        <f>'Total Fuel Prices'!M91*(INDEX(Tax_share,MATCH('Total Fuel Prices'!$A$87,tax_fuel_labels,0),MATCH(M$1,'Tax_Share of Price'!$B$1:$AI$1,0)))</f>
        <v>0</v>
      </c>
      <c r="N4" s="35">
        <f>'Total Fuel Prices'!N91*(INDEX(Tax_share,MATCH('Total Fuel Prices'!$A$87,tax_fuel_labels,0),MATCH(N$1,'Tax_Share of Price'!$B$1:$AI$1,0)))</f>
        <v>0</v>
      </c>
      <c r="O4" s="35">
        <f>'Total Fuel Prices'!O91*(INDEX(Tax_share,MATCH('Total Fuel Prices'!$A$87,tax_fuel_labels,0),MATCH(O$1,'Tax_Share of Price'!$B$1:$AI$1,0)))</f>
        <v>0</v>
      </c>
      <c r="P4" s="35">
        <f>'Total Fuel Prices'!P91*(INDEX(Tax_share,MATCH('Total Fuel Prices'!$A$87,tax_fuel_labels,0),MATCH(P$1,'Tax_Share of Price'!$B$1:$AI$1,0)))</f>
        <v>0</v>
      </c>
      <c r="Q4" s="35">
        <f>'Total Fuel Prices'!Q91*(INDEX(Tax_share,MATCH('Total Fuel Prices'!$A$87,tax_fuel_labels,0),MATCH(Q$1,'Tax_Share of Price'!$B$1:$AI$1,0)))</f>
        <v>0</v>
      </c>
      <c r="R4" s="35">
        <f>'Total Fuel Prices'!R91*(INDEX(Tax_share,MATCH('Total Fuel Prices'!$A$87,tax_fuel_labels,0),MATCH(R$1,'Tax_Share of Price'!$B$1:$AI$1,0)))</f>
        <v>0</v>
      </c>
      <c r="S4" s="35">
        <f>'Total Fuel Prices'!S91*(INDEX(Tax_share,MATCH('Total Fuel Prices'!$A$87,tax_fuel_labels,0),MATCH(S$1,'Tax_Share of Price'!$B$1:$AI$1,0)))</f>
        <v>0</v>
      </c>
      <c r="T4" s="35">
        <f>'Total Fuel Prices'!T91*(INDEX(Tax_share,MATCH('Total Fuel Prices'!$A$87,tax_fuel_labels,0),MATCH(T$1,'Tax_Share of Price'!$B$1:$AI$1,0)))</f>
        <v>0</v>
      </c>
      <c r="U4" s="35">
        <f>'Total Fuel Prices'!U91*(INDEX(Tax_share,MATCH('Total Fuel Prices'!$A$87,tax_fuel_labels,0),MATCH(U$1,'Tax_Share of Price'!$B$1:$AI$1,0)))</f>
        <v>0</v>
      </c>
      <c r="V4" s="35">
        <f>'Total Fuel Prices'!V91*(INDEX(Tax_share,MATCH('Total Fuel Prices'!$A$87,tax_fuel_labels,0),MATCH(V$1,'Tax_Share of Price'!$B$1:$AI$1,0)))</f>
        <v>0</v>
      </c>
      <c r="W4" s="35">
        <f>'Total Fuel Prices'!W91*(INDEX(Tax_share,MATCH('Total Fuel Prices'!$A$87,tax_fuel_labels,0),MATCH(W$1,'Tax_Share of Price'!$B$1:$AI$1,0)))</f>
        <v>0</v>
      </c>
      <c r="X4" s="35">
        <f>'Total Fuel Prices'!X91*(INDEX(Tax_share,MATCH('Total Fuel Prices'!$A$87,tax_fuel_labels,0),MATCH(X$1,'Tax_Share of Price'!$B$1:$AI$1,0)))</f>
        <v>0</v>
      </c>
      <c r="Y4" s="35">
        <f>'Total Fuel Prices'!Y91*(INDEX(Tax_share,MATCH('Total Fuel Prices'!$A$87,tax_fuel_labels,0),MATCH(Y$1,'Tax_Share of Price'!$B$1:$AI$1,0)))</f>
        <v>0</v>
      </c>
      <c r="Z4" s="35">
        <f>'Total Fuel Prices'!Z91*(INDEX(Tax_share,MATCH('Total Fuel Prices'!$A$87,tax_fuel_labels,0),MATCH(Z$1,'Tax_Share of Price'!$B$1:$AI$1,0)))</f>
        <v>0</v>
      </c>
      <c r="AA4" s="35">
        <f>'Total Fuel Prices'!AA91*(INDEX(Tax_share,MATCH('Total Fuel Prices'!$A$87,tax_fuel_labels,0),MATCH(AA$1,'Tax_Share of Price'!$B$1:$AI$1,0)))</f>
        <v>0</v>
      </c>
      <c r="AB4" s="35">
        <f>'Total Fuel Prices'!AB91*(INDEX(Tax_share,MATCH('Total Fuel Prices'!$A$87,tax_fuel_labels,0),MATCH(AB$1,'Tax_Share of Price'!$B$1:$AI$1,0)))</f>
        <v>0</v>
      </c>
      <c r="AC4" s="35">
        <f>'Total Fuel Prices'!AC91*(INDEX(Tax_share,MATCH('Total Fuel Prices'!$A$87,tax_fuel_labels,0),MATCH(AC$1,'Tax_Share of Price'!$B$1:$AI$1,0)))</f>
        <v>0</v>
      </c>
      <c r="AD4" s="35">
        <f>'Total Fuel Prices'!AD91*(INDEX(Tax_share,MATCH('Total Fuel Prices'!$A$87,tax_fuel_labels,0),MATCH(AD$1,'Tax_Share of Price'!$B$1:$AI$1,0)))</f>
        <v>0</v>
      </c>
      <c r="AE4" s="35">
        <f>'Total Fuel Prices'!AE91*(INDEX(Tax_share,MATCH('Total Fuel Prices'!$A$87,tax_fuel_labels,0),MATCH(AE$1,'Tax_Share of Price'!$B$1:$AI$1,0)))</f>
        <v>0</v>
      </c>
      <c r="AF4" s="35">
        <f>'Total Fuel Prices'!AF91*(INDEX(Tax_share,MATCH('Total Fuel Prices'!$A$87,tax_fuel_labels,0),MATCH(AF$1,'Tax_Share of Price'!$B$1:$AI$1,0)))</f>
        <v>0</v>
      </c>
      <c r="AG4" s="35">
        <f>'Total Fuel Prices'!AG91*(INDEX(Tax_share,MATCH('Total Fuel Prices'!$A$87,tax_fuel_labels,0),MATCH(AG$1,'Tax_Share of Price'!$B$1:$AI$1,0)))</f>
        <v>0</v>
      </c>
      <c r="AH4" s="35">
        <f>'Total Fuel Prices'!AH91*(INDEX(Tax_share,MATCH('Total Fuel Prices'!$A$87,tax_fuel_labels,0),MATCH(AH$1,'Tax_Share of Price'!$B$1:$AI$1,0)))</f>
        <v>0</v>
      </c>
      <c r="AI4" s="35">
        <f>'Total Fuel Prices'!AI91*(INDEX(Tax_share,MATCH('Total Fuel Prices'!$A$87,tax_fuel_labels,0),MATCH(AI$1,'Tax_Share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Prices'!B92*(INDEX(Tax_share,MATCH('Total Fuel Prices'!$A$87,tax_fuel_labels,0),MATCH(B$1,'Tax_Share of Price'!$B$1:$AI$1,0)))</f>
        <v>0</v>
      </c>
      <c r="C5" s="35">
        <f>'Total Fuel Prices'!C92*(INDEX(Tax_share,MATCH('Total Fuel Prices'!$A$87,tax_fuel_labels,0),MATCH(C$1,'Tax_Share of Price'!$B$1:$AI$1,0)))</f>
        <v>0</v>
      </c>
      <c r="D5" s="35">
        <f>'Total Fuel Prices'!D92*(INDEX(Tax_share,MATCH('Total Fuel Prices'!$A$87,tax_fuel_labels,0),MATCH(D$1,'Tax_Share of Price'!$B$1:$AI$1,0)))</f>
        <v>0</v>
      </c>
      <c r="E5" s="35">
        <f>'Total Fuel Prices'!E92*(INDEX(Tax_share,MATCH('Total Fuel Prices'!$A$87,tax_fuel_labels,0),MATCH(E$1,'Tax_Share of Price'!$B$1:$AI$1,0)))</f>
        <v>0</v>
      </c>
      <c r="F5" s="35">
        <f>'Total Fuel Prices'!F92*(INDEX(Tax_share,MATCH('Total Fuel Prices'!$A$87,tax_fuel_labels,0),MATCH(F$1,'Tax_Share of Price'!$B$1:$AI$1,0)))</f>
        <v>0</v>
      </c>
      <c r="G5" s="35">
        <f>'Total Fuel Prices'!G92*(INDEX(Tax_share,MATCH('Total Fuel Prices'!$A$87,tax_fuel_labels,0),MATCH(G$1,'Tax_Share of Price'!$B$1:$AI$1,0)))</f>
        <v>0</v>
      </c>
      <c r="H5" s="35">
        <f>'Total Fuel Prices'!H92*(INDEX(Tax_share,MATCH('Total Fuel Prices'!$A$87,tax_fuel_labels,0),MATCH(H$1,'Tax_Share of Price'!$B$1:$AI$1,0)))</f>
        <v>0</v>
      </c>
      <c r="I5" s="35">
        <f>'Total Fuel Prices'!I92*(INDEX(Tax_share,MATCH('Total Fuel Prices'!$A$87,tax_fuel_labels,0),MATCH(I$1,'Tax_Share of Price'!$B$1:$AI$1,0)))</f>
        <v>0</v>
      </c>
      <c r="J5" s="35">
        <f>'Total Fuel Prices'!J92*(INDEX(Tax_share,MATCH('Total Fuel Prices'!$A$87,tax_fuel_labels,0),MATCH(J$1,'Tax_Share of Price'!$B$1:$AI$1,0)))</f>
        <v>0</v>
      </c>
      <c r="K5" s="35">
        <f>'Total Fuel Prices'!K92*(INDEX(Tax_share,MATCH('Total Fuel Prices'!$A$87,tax_fuel_labels,0),MATCH(K$1,'Tax_Share of Price'!$B$1:$AI$1,0)))</f>
        <v>0</v>
      </c>
      <c r="L5" s="35">
        <f>'Total Fuel Prices'!L92*(INDEX(Tax_share,MATCH('Total Fuel Prices'!$A$87,tax_fuel_labels,0),MATCH(L$1,'Tax_Share of Price'!$B$1:$AI$1,0)))</f>
        <v>0</v>
      </c>
      <c r="M5" s="35">
        <f>'Total Fuel Prices'!M92*(INDEX(Tax_share,MATCH('Total Fuel Prices'!$A$87,tax_fuel_labels,0),MATCH(M$1,'Tax_Share of Price'!$B$1:$AI$1,0)))</f>
        <v>0</v>
      </c>
      <c r="N5" s="35">
        <f>'Total Fuel Prices'!N92*(INDEX(Tax_share,MATCH('Total Fuel Prices'!$A$87,tax_fuel_labels,0),MATCH(N$1,'Tax_Share of Price'!$B$1:$AI$1,0)))</f>
        <v>0</v>
      </c>
      <c r="O5" s="35">
        <f>'Total Fuel Prices'!O92*(INDEX(Tax_share,MATCH('Total Fuel Prices'!$A$87,tax_fuel_labels,0),MATCH(O$1,'Tax_Share of Price'!$B$1:$AI$1,0)))</f>
        <v>0</v>
      </c>
      <c r="P5" s="35">
        <f>'Total Fuel Prices'!P92*(INDEX(Tax_share,MATCH('Total Fuel Prices'!$A$87,tax_fuel_labels,0),MATCH(P$1,'Tax_Share of Price'!$B$1:$AI$1,0)))</f>
        <v>0</v>
      </c>
      <c r="Q5" s="35">
        <f>'Total Fuel Prices'!Q92*(INDEX(Tax_share,MATCH('Total Fuel Prices'!$A$87,tax_fuel_labels,0),MATCH(Q$1,'Tax_Share of Price'!$B$1:$AI$1,0)))</f>
        <v>0</v>
      </c>
      <c r="R5" s="35">
        <f>'Total Fuel Prices'!R92*(INDEX(Tax_share,MATCH('Total Fuel Prices'!$A$87,tax_fuel_labels,0),MATCH(R$1,'Tax_Share of Price'!$B$1:$AI$1,0)))</f>
        <v>0</v>
      </c>
      <c r="S5" s="35">
        <f>'Total Fuel Prices'!S92*(INDEX(Tax_share,MATCH('Total Fuel Prices'!$A$87,tax_fuel_labels,0),MATCH(S$1,'Tax_Share of Price'!$B$1:$AI$1,0)))</f>
        <v>0</v>
      </c>
      <c r="T5" s="35">
        <f>'Total Fuel Prices'!T92*(INDEX(Tax_share,MATCH('Total Fuel Prices'!$A$87,tax_fuel_labels,0),MATCH(T$1,'Tax_Share of Price'!$B$1:$AI$1,0)))</f>
        <v>0</v>
      </c>
      <c r="U5" s="35">
        <f>'Total Fuel Prices'!U92*(INDEX(Tax_share,MATCH('Total Fuel Prices'!$A$87,tax_fuel_labels,0),MATCH(U$1,'Tax_Share of Price'!$B$1:$AI$1,0)))</f>
        <v>0</v>
      </c>
      <c r="V5" s="35">
        <f>'Total Fuel Prices'!V92*(INDEX(Tax_share,MATCH('Total Fuel Prices'!$A$87,tax_fuel_labels,0),MATCH(V$1,'Tax_Share of Price'!$B$1:$AI$1,0)))</f>
        <v>0</v>
      </c>
      <c r="W5" s="35">
        <f>'Total Fuel Prices'!W92*(INDEX(Tax_share,MATCH('Total Fuel Prices'!$A$87,tax_fuel_labels,0),MATCH(W$1,'Tax_Share of Price'!$B$1:$AI$1,0)))</f>
        <v>0</v>
      </c>
      <c r="X5" s="35">
        <f>'Total Fuel Prices'!X92*(INDEX(Tax_share,MATCH('Total Fuel Prices'!$A$87,tax_fuel_labels,0),MATCH(X$1,'Tax_Share of Price'!$B$1:$AI$1,0)))</f>
        <v>0</v>
      </c>
      <c r="Y5" s="35">
        <f>'Total Fuel Prices'!Y92*(INDEX(Tax_share,MATCH('Total Fuel Prices'!$A$87,tax_fuel_labels,0),MATCH(Y$1,'Tax_Share of Price'!$B$1:$AI$1,0)))</f>
        <v>0</v>
      </c>
      <c r="Z5" s="35">
        <f>'Total Fuel Prices'!Z92*(INDEX(Tax_share,MATCH('Total Fuel Prices'!$A$87,tax_fuel_labels,0),MATCH(Z$1,'Tax_Share of Price'!$B$1:$AI$1,0)))</f>
        <v>0</v>
      </c>
      <c r="AA5" s="35">
        <f>'Total Fuel Prices'!AA92*(INDEX(Tax_share,MATCH('Total Fuel Prices'!$A$87,tax_fuel_labels,0),MATCH(AA$1,'Tax_Share of Price'!$B$1:$AI$1,0)))</f>
        <v>0</v>
      </c>
      <c r="AB5" s="35">
        <f>'Total Fuel Prices'!AB92*(INDEX(Tax_share,MATCH('Total Fuel Prices'!$A$87,tax_fuel_labels,0),MATCH(AB$1,'Tax_Share of Price'!$B$1:$AI$1,0)))</f>
        <v>0</v>
      </c>
      <c r="AC5" s="35">
        <f>'Total Fuel Prices'!AC92*(INDEX(Tax_share,MATCH('Total Fuel Prices'!$A$87,tax_fuel_labels,0),MATCH(AC$1,'Tax_Share of Price'!$B$1:$AI$1,0)))</f>
        <v>0</v>
      </c>
      <c r="AD5" s="35">
        <f>'Total Fuel Prices'!AD92*(INDEX(Tax_share,MATCH('Total Fuel Prices'!$A$87,tax_fuel_labels,0),MATCH(AD$1,'Tax_Share of Price'!$B$1:$AI$1,0)))</f>
        <v>0</v>
      </c>
      <c r="AE5" s="35">
        <f>'Total Fuel Prices'!AE92*(INDEX(Tax_share,MATCH('Total Fuel Prices'!$A$87,tax_fuel_labels,0),MATCH(AE$1,'Tax_Share of Price'!$B$1:$AI$1,0)))</f>
        <v>0</v>
      </c>
      <c r="AF5" s="35">
        <f>'Total Fuel Prices'!AF92*(INDEX(Tax_share,MATCH('Total Fuel Prices'!$A$87,tax_fuel_labels,0),MATCH(AF$1,'Tax_Share of Price'!$B$1:$AI$1,0)))</f>
        <v>0</v>
      </c>
      <c r="AG5" s="35">
        <f>'Total Fuel Prices'!AG92*(INDEX(Tax_share,MATCH('Total Fuel Prices'!$A$87,tax_fuel_labels,0),MATCH(AG$1,'Tax_Share of Price'!$B$1:$AI$1,0)))</f>
        <v>0</v>
      </c>
      <c r="AH5" s="35">
        <f>'Total Fuel Prices'!AH92*(INDEX(Tax_share,MATCH('Total Fuel Prices'!$A$87,tax_fuel_labels,0),MATCH(AH$1,'Tax_Share of Price'!$B$1:$AI$1,0)))</f>
        <v>0</v>
      </c>
      <c r="AI5" s="35">
        <f>'Total Fuel Prices'!AI92*(INDEX(Tax_share,MATCH('Total Fuel Prices'!$A$87,tax_fuel_labels,0),MATCH(AI$1,'Tax_Share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Prices'!B93*(INDEX(Tax_share,MATCH('Total Fuel Prices'!$A$87,tax_fuel_labels,0),MATCH(B$1,'Tax_Share of Price'!$B$1:$AI$1,0)))</f>
        <v>0</v>
      </c>
      <c r="C6" s="35">
        <f>'Total Fuel Prices'!C93*(INDEX(Tax_share,MATCH('Total Fuel Prices'!$A$87,tax_fuel_labels,0),MATCH(C$1,'Tax_Share of Price'!$B$1:$AI$1,0)))</f>
        <v>0</v>
      </c>
      <c r="D6" s="35">
        <f>'Total Fuel Prices'!D93*(INDEX(Tax_share,MATCH('Total Fuel Prices'!$A$87,tax_fuel_labels,0),MATCH(D$1,'Tax_Share of Price'!$B$1:$AI$1,0)))</f>
        <v>0</v>
      </c>
      <c r="E6" s="35">
        <f>'Total Fuel Prices'!E93*(INDEX(Tax_share,MATCH('Total Fuel Prices'!$A$87,tax_fuel_labels,0),MATCH(E$1,'Tax_Share of Price'!$B$1:$AI$1,0)))</f>
        <v>0</v>
      </c>
      <c r="F6" s="35">
        <f>'Total Fuel Prices'!F93*(INDEX(Tax_share,MATCH('Total Fuel Prices'!$A$87,tax_fuel_labels,0),MATCH(F$1,'Tax_Share of Price'!$B$1:$AI$1,0)))</f>
        <v>0</v>
      </c>
      <c r="G6" s="35">
        <f>'Total Fuel Prices'!G93*(INDEX(Tax_share,MATCH('Total Fuel Prices'!$A$87,tax_fuel_labels,0),MATCH(G$1,'Tax_Share of Price'!$B$1:$AI$1,0)))</f>
        <v>0</v>
      </c>
      <c r="H6" s="35">
        <f>'Total Fuel Prices'!H93*(INDEX(Tax_share,MATCH('Total Fuel Prices'!$A$87,tax_fuel_labels,0),MATCH(H$1,'Tax_Share of Price'!$B$1:$AI$1,0)))</f>
        <v>0</v>
      </c>
      <c r="I6" s="35">
        <f>'Total Fuel Prices'!I93*(INDEX(Tax_share,MATCH('Total Fuel Prices'!$A$87,tax_fuel_labels,0),MATCH(I$1,'Tax_Share of Price'!$B$1:$AI$1,0)))</f>
        <v>0</v>
      </c>
      <c r="J6" s="35">
        <f>'Total Fuel Prices'!J93*(INDEX(Tax_share,MATCH('Total Fuel Prices'!$A$87,tax_fuel_labels,0),MATCH(J$1,'Tax_Share of Price'!$B$1:$AI$1,0)))</f>
        <v>0</v>
      </c>
      <c r="K6" s="35">
        <f>'Total Fuel Prices'!K93*(INDEX(Tax_share,MATCH('Total Fuel Prices'!$A$87,tax_fuel_labels,0),MATCH(K$1,'Tax_Share of Price'!$B$1:$AI$1,0)))</f>
        <v>0</v>
      </c>
      <c r="L6" s="35">
        <f>'Total Fuel Prices'!L93*(INDEX(Tax_share,MATCH('Total Fuel Prices'!$A$87,tax_fuel_labels,0),MATCH(L$1,'Tax_Share of Price'!$B$1:$AI$1,0)))</f>
        <v>0</v>
      </c>
      <c r="M6" s="35">
        <f>'Total Fuel Prices'!M93*(INDEX(Tax_share,MATCH('Total Fuel Prices'!$A$87,tax_fuel_labels,0),MATCH(M$1,'Tax_Share of Price'!$B$1:$AI$1,0)))</f>
        <v>0</v>
      </c>
      <c r="N6" s="35">
        <f>'Total Fuel Prices'!N93*(INDEX(Tax_share,MATCH('Total Fuel Prices'!$A$87,tax_fuel_labels,0),MATCH(N$1,'Tax_Share of Price'!$B$1:$AI$1,0)))</f>
        <v>0</v>
      </c>
      <c r="O6" s="35">
        <f>'Total Fuel Prices'!O93*(INDEX(Tax_share,MATCH('Total Fuel Prices'!$A$87,tax_fuel_labels,0),MATCH(O$1,'Tax_Share of Price'!$B$1:$AI$1,0)))</f>
        <v>0</v>
      </c>
      <c r="P6" s="35">
        <f>'Total Fuel Prices'!P93*(INDEX(Tax_share,MATCH('Total Fuel Prices'!$A$87,tax_fuel_labels,0),MATCH(P$1,'Tax_Share of Price'!$B$1:$AI$1,0)))</f>
        <v>0</v>
      </c>
      <c r="Q6" s="35">
        <f>'Total Fuel Prices'!Q93*(INDEX(Tax_share,MATCH('Total Fuel Prices'!$A$87,tax_fuel_labels,0),MATCH(Q$1,'Tax_Share of Price'!$B$1:$AI$1,0)))</f>
        <v>0</v>
      </c>
      <c r="R6" s="35">
        <f>'Total Fuel Prices'!R93*(INDEX(Tax_share,MATCH('Total Fuel Prices'!$A$87,tax_fuel_labels,0),MATCH(R$1,'Tax_Share of Price'!$B$1:$AI$1,0)))</f>
        <v>0</v>
      </c>
      <c r="S6" s="35">
        <f>'Total Fuel Prices'!S93*(INDEX(Tax_share,MATCH('Total Fuel Prices'!$A$87,tax_fuel_labels,0),MATCH(S$1,'Tax_Share of Price'!$B$1:$AI$1,0)))</f>
        <v>0</v>
      </c>
      <c r="T6" s="35">
        <f>'Total Fuel Prices'!T93*(INDEX(Tax_share,MATCH('Total Fuel Prices'!$A$87,tax_fuel_labels,0),MATCH(T$1,'Tax_Share of Price'!$B$1:$AI$1,0)))</f>
        <v>0</v>
      </c>
      <c r="U6" s="35">
        <f>'Total Fuel Prices'!U93*(INDEX(Tax_share,MATCH('Total Fuel Prices'!$A$87,tax_fuel_labels,0),MATCH(U$1,'Tax_Share of Price'!$B$1:$AI$1,0)))</f>
        <v>0</v>
      </c>
      <c r="V6" s="35">
        <f>'Total Fuel Prices'!V93*(INDEX(Tax_share,MATCH('Total Fuel Prices'!$A$87,tax_fuel_labels,0),MATCH(V$1,'Tax_Share of Price'!$B$1:$AI$1,0)))</f>
        <v>0</v>
      </c>
      <c r="W6" s="35">
        <f>'Total Fuel Prices'!W93*(INDEX(Tax_share,MATCH('Total Fuel Prices'!$A$87,tax_fuel_labels,0),MATCH(W$1,'Tax_Share of Price'!$B$1:$AI$1,0)))</f>
        <v>0</v>
      </c>
      <c r="X6" s="35">
        <f>'Total Fuel Prices'!X93*(INDEX(Tax_share,MATCH('Total Fuel Prices'!$A$87,tax_fuel_labels,0),MATCH(X$1,'Tax_Share of Price'!$B$1:$AI$1,0)))</f>
        <v>0</v>
      </c>
      <c r="Y6" s="35">
        <f>'Total Fuel Prices'!Y93*(INDEX(Tax_share,MATCH('Total Fuel Prices'!$A$87,tax_fuel_labels,0),MATCH(Y$1,'Tax_Share of Price'!$B$1:$AI$1,0)))</f>
        <v>0</v>
      </c>
      <c r="Z6" s="35">
        <f>'Total Fuel Prices'!Z93*(INDEX(Tax_share,MATCH('Total Fuel Prices'!$A$87,tax_fuel_labels,0),MATCH(Z$1,'Tax_Share of Price'!$B$1:$AI$1,0)))</f>
        <v>0</v>
      </c>
      <c r="AA6" s="35">
        <f>'Total Fuel Prices'!AA93*(INDEX(Tax_share,MATCH('Total Fuel Prices'!$A$87,tax_fuel_labels,0),MATCH(AA$1,'Tax_Share of Price'!$B$1:$AI$1,0)))</f>
        <v>0</v>
      </c>
      <c r="AB6" s="35">
        <f>'Total Fuel Prices'!AB93*(INDEX(Tax_share,MATCH('Total Fuel Prices'!$A$87,tax_fuel_labels,0),MATCH(AB$1,'Tax_Share of Price'!$B$1:$AI$1,0)))</f>
        <v>0</v>
      </c>
      <c r="AC6" s="35">
        <f>'Total Fuel Prices'!AC93*(INDEX(Tax_share,MATCH('Total Fuel Prices'!$A$87,tax_fuel_labels,0),MATCH(AC$1,'Tax_Share of Price'!$B$1:$AI$1,0)))</f>
        <v>0</v>
      </c>
      <c r="AD6" s="35">
        <f>'Total Fuel Prices'!AD93*(INDEX(Tax_share,MATCH('Total Fuel Prices'!$A$87,tax_fuel_labels,0),MATCH(AD$1,'Tax_Share of Price'!$B$1:$AI$1,0)))</f>
        <v>0</v>
      </c>
      <c r="AE6" s="35">
        <f>'Total Fuel Prices'!AE93*(INDEX(Tax_share,MATCH('Total Fuel Prices'!$A$87,tax_fuel_labels,0),MATCH(AE$1,'Tax_Share of Price'!$B$1:$AI$1,0)))</f>
        <v>0</v>
      </c>
      <c r="AF6" s="35">
        <f>'Total Fuel Prices'!AF93*(INDEX(Tax_share,MATCH('Total Fuel Prices'!$A$87,tax_fuel_labels,0),MATCH(AF$1,'Tax_Share of Price'!$B$1:$AI$1,0)))</f>
        <v>0</v>
      </c>
      <c r="AG6" s="35">
        <f>'Total Fuel Prices'!AG93*(INDEX(Tax_share,MATCH('Total Fuel Prices'!$A$87,tax_fuel_labels,0),MATCH(AG$1,'Tax_Share of Price'!$B$1:$AI$1,0)))</f>
        <v>0</v>
      </c>
      <c r="AH6" s="35">
        <f>'Total Fuel Prices'!AH93*(INDEX(Tax_share,MATCH('Total Fuel Prices'!$A$87,tax_fuel_labels,0),MATCH(AH$1,'Tax_Share of Price'!$B$1:$AI$1,0)))</f>
        <v>0</v>
      </c>
      <c r="AI6" s="35">
        <f>'Total Fuel Prices'!AI93*(INDEX(Tax_share,MATCH('Total Fuel Prices'!$A$87,tax_fuel_labels,0),MATCH(AI$1,'Tax_Share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Prices'!B94*(INDEX(Tax_share,MATCH('Total Fuel Prices'!$A$87,tax_fuel_labels,0),MATCH(B$1,'Tax_Share of Price'!$B$1:$AI$1,0)))</f>
        <v>0</v>
      </c>
      <c r="C7" s="35">
        <f>'Total Fuel Prices'!C94*(INDEX(Tax_share,MATCH('Total Fuel Prices'!$A$87,tax_fuel_labels,0),MATCH(C$1,'Tax_Share of Price'!$B$1:$AI$1,0)))</f>
        <v>0</v>
      </c>
      <c r="D7" s="35">
        <f>'Total Fuel Prices'!D94*(INDEX(Tax_share,MATCH('Total Fuel Prices'!$A$87,tax_fuel_labels,0),MATCH(D$1,'Tax_Share of Price'!$B$1:$AI$1,0)))</f>
        <v>0</v>
      </c>
      <c r="E7" s="35">
        <f>'Total Fuel Prices'!E94*(INDEX(Tax_share,MATCH('Total Fuel Prices'!$A$87,tax_fuel_labels,0),MATCH(E$1,'Tax_Share of Price'!$B$1:$AI$1,0)))</f>
        <v>0</v>
      </c>
      <c r="F7" s="35">
        <f>'Total Fuel Prices'!F94*(INDEX(Tax_share,MATCH('Total Fuel Prices'!$A$87,tax_fuel_labels,0),MATCH(F$1,'Tax_Share of Price'!$B$1:$AI$1,0)))</f>
        <v>0</v>
      </c>
      <c r="G7" s="35">
        <f>'Total Fuel Prices'!G94*(INDEX(Tax_share,MATCH('Total Fuel Prices'!$A$87,tax_fuel_labels,0),MATCH(G$1,'Tax_Share of Price'!$B$1:$AI$1,0)))</f>
        <v>0</v>
      </c>
      <c r="H7" s="35">
        <f>'Total Fuel Prices'!H94*(INDEX(Tax_share,MATCH('Total Fuel Prices'!$A$87,tax_fuel_labels,0),MATCH(H$1,'Tax_Share of Price'!$B$1:$AI$1,0)))</f>
        <v>0</v>
      </c>
      <c r="I7" s="35">
        <f>'Total Fuel Prices'!I94*(INDEX(Tax_share,MATCH('Total Fuel Prices'!$A$87,tax_fuel_labels,0),MATCH(I$1,'Tax_Share of Price'!$B$1:$AI$1,0)))</f>
        <v>0</v>
      </c>
      <c r="J7" s="35">
        <f>'Total Fuel Prices'!J94*(INDEX(Tax_share,MATCH('Total Fuel Prices'!$A$87,tax_fuel_labels,0),MATCH(J$1,'Tax_Share of Price'!$B$1:$AI$1,0)))</f>
        <v>0</v>
      </c>
      <c r="K7" s="35">
        <f>'Total Fuel Prices'!K94*(INDEX(Tax_share,MATCH('Total Fuel Prices'!$A$87,tax_fuel_labels,0),MATCH(K$1,'Tax_Share of Price'!$B$1:$AI$1,0)))</f>
        <v>0</v>
      </c>
      <c r="L7" s="35">
        <f>'Total Fuel Prices'!L94*(INDEX(Tax_share,MATCH('Total Fuel Prices'!$A$87,tax_fuel_labels,0),MATCH(L$1,'Tax_Share of Price'!$B$1:$AI$1,0)))</f>
        <v>0</v>
      </c>
      <c r="M7" s="35">
        <f>'Total Fuel Prices'!M94*(INDEX(Tax_share,MATCH('Total Fuel Prices'!$A$87,tax_fuel_labels,0),MATCH(M$1,'Tax_Share of Price'!$B$1:$AI$1,0)))</f>
        <v>0</v>
      </c>
      <c r="N7" s="35">
        <f>'Total Fuel Prices'!N94*(INDEX(Tax_share,MATCH('Total Fuel Prices'!$A$87,tax_fuel_labels,0),MATCH(N$1,'Tax_Share of Price'!$B$1:$AI$1,0)))</f>
        <v>0</v>
      </c>
      <c r="O7" s="35">
        <f>'Total Fuel Prices'!O94*(INDEX(Tax_share,MATCH('Total Fuel Prices'!$A$87,tax_fuel_labels,0),MATCH(O$1,'Tax_Share of Price'!$B$1:$AI$1,0)))</f>
        <v>0</v>
      </c>
      <c r="P7" s="35">
        <f>'Total Fuel Prices'!P94*(INDEX(Tax_share,MATCH('Total Fuel Prices'!$A$87,tax_fuel_labels,0),MATCH(P$1,'Tax_Share of Price'!$B$1:$AI$1,0)))</f>
        <v>0</v>
      </c>
      <c r="Q7" s="35">
        <f>'Total Fuel Prices'!Q94*(INDEX(Tax_share,MATCH('Total Fuel Prices'!$A$87,tax_fuel_labels,0),MATCH(Q$1,'Tax_Share of Price'!$B$1:$AI$1,0)))</f>
        <v>0</v>
      </c>
      <c r="R7" s="35">
        <f>'Total Fuel Prices'!R94*(INDEX(Tax_share,MATCH('Total Fuel Prices'!$A$87,tax_fuel_labels,0),MATCH(R$1,'Tax_Share of Price'!$B$1:$AI$1,0)))</f>
        <v>0</v>
      </c>
      <c r="S7" s="35">
        <f>'Total Fuel Prices'!S94*(INDEX(Tax_share,MATCH('Total Fuel Prices'!$A$87,tax_fuel_labels,0),MATCH(S$1,'Tax_Share of Price'!$B$1:$AI$1,0)))</f>
        <v>0</v>
      </c>
      <c r="T7" s="35">
        <f>'Total Fuel Prices'!T94*(INDEX(Tax_share,MATCH('Total Fuel Prices'!$A$87,tax_fuel_labels,0),MATCH(T$1,'Tax_Share of Price'!$B$1:$AI$1,0)))</f>
        <v>0</v>
      </c>
      <c r="U7" s="35">
        <f>'Total Fuel Prices'!U94*(INDEX(Tax_share,MATCH('Total Fuel Prices'!$A$87,tax_fuel_labels,0),MATCH(U$1,'Tax_Share of Price'!$B$1:$AI$1,0)))</f>
        <v>0</v>
      </c>
      <c r="V7" s="35">
        <f>'Total Fuel Prices'!V94*(INDEX(Tax_share,MATCH('Total Fuel Prices'!$A$87,tax_fuel_labels,0),MATCH(V$1,'Tax_Share of Price'!$B$1:$AI$1,0)))</f>
        <v>0</v>
      </c>
      <c r="W7" s="35">
        <f>'Total Fuel Prices'!W94*(INDEX(Tax_share,MATCH('Total Fuel Prices'!$A$87,tax_fuel_labels,0),MATCH(W$1,'Tax_Share of Price'!$B$1:$AI$1,0)))</f>
        <v>0</v>
      </c>
      <c r="X7" s="35">
        <f>'Total Fuel Prices'!X94*(INDEX(Tax_share,MATCH('Total Fuel Prices'!$A$87,tax_fuel_labels,0),MATCH(X$1,'Tax_Share of Price'!$B$1:$AI$1,0)))</f>
        <v>0</v>
      </c>
      <c r="Y7" s="35">
        <f>'Total Fuel Prices'!Y94*(INDEX(Tax_share,MATCH('Total Fuel Prices'!$A$87,tax_fuel_labels,0),MATCH(Y$1,'Tax_Share of Price'!$B$1:$AI$1,0)))</f>
        <v>0</v>
      </c>
      <c r="Z7" s="35">
        <f>'Total Fuel Prices'!Z94*(INDEX(Tax_share,MATCH('Total Fuel Prices'!$A$87,tax_fuel_labels,0),MATCH(Z$1,'Tax_Share of Price'!$B$1:$AI$1,0)))</f>
        <v>0</v>
      </c>
      <c r="AA7" s="35">
        <f>'Total Fuel Prices'!AA94*(INDEX(Tax_share,MATCH('Total Fuel Prices'!$A$87,tax_fuel_labels,0),MATCH(AA$1,'Tax_Share of Price'!$B$1:$AI$1,0)))</f>
        <v>0</v>
      </c>
      <c r="AB7" s="35">
        <f>'Total Fuel Prices'!AB94*(INDEX(Tax_share,MATCH('Total Fuel Prices'!$A$87,tax_fuel_labels,0),MATCH(AB$1,'Tax_Share of Price'!$B$1:$AI$1,0)))</f>
        <v>0</v>
      </c>
      <c r="AC7" s="35">
        <f>'Total Fuel Prices'!AC94*(INDEX(Tax_share,MATCH('Total Fuel Prices'!$A$87,tax_fuel_labels,0),MATCH(AC$1,'Tax_Share of Price'!$B$1:$AI$1,0)))</f>
        <v>0</v>
      </c>
      <c r="AD7" s="35">
        <f>'Total Fuel Prices'!AD94*(INDEX(Tax_share,MATCH('Total Fuel Prices'!$A$87,tax_fuel_labels,0),MATCH(AD$1,'Tax_Share of Price'!$B$1:$AI$1,0)))</f>
        <v>0</v>
      </c>
      <c r="AE7" s="35">
        <f>'Total Fuel Prices'!AE94*(INDEX(Tax_share,MATCH('Total Fuel Prices'!$A$87,tax_fuel_labels,0),MATCH(AE$1,'Tax_Share of Price'!$B$1:$AI$1,0)))</f>
        <v>0</v>
      </c>
      <c r="AF7" s="35">
        <f>'Total Fuel Prices'!AF94*(INDEX(Tax_share,MATCH('Total Fuel Prices'!$A$87,tax_fuel_labels,0),MATCH(AF$1,'Tax_Share of Price'!$B$1:$AI$1,0)))</f>
        <v>0</v>
      </c>
      <c r="AG7" s="35">
        <f>'Total Fuel Prices'!AG94*(INDEX(Tax_share,MATCH('Total Fuel Prices'!$A$87,tax_fuel_labels,0),MATCH(AG$1,'Tax_Share of Price'!$B$1:$AI$1,0)))</f>
        <v>0</v>
      </c>
      <c r="AH7" s="35">
        <f>'Total Fuel Prices'!AH94*(INDEX(Tax_share,MATCH('Total Fuel Prices'!$A$87,tax_fuel_labels,0),MATCH(AH$1,'Tax_Share of Price'!$B$1:$AI$1,0)))</f>
        <v>0</v>
      </c>
      <c r="AI7" s="35">
        <f>'Total Fuel Prices'!AI94*(INDEX(Tax_share,MATCH('Total Fuel Prices'!$A$87,tax_fuel_labels,0),MATCH(AI$1,'Tax_Share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Prices'!B95*(INDEX(Tax_share,MATCH('Total Fuel Prices'!$A$87,tax_fuel_labels,0),MATCH(B$1,'Tax_Share of Price'!$B$1:$AI$1,0)))</f>
        <v>0</v>
      </c>
      <c r="C8" s="35">
        <f>'Total Fuel Prices'!C95*(INDEX(Tax_share,MATCH('Total Fuel Prices'!$A$87,tax_fuel_labels,0),MATCH(C$1,'Tax_Share of Price'!$B$1:$AI$1,0)))</f>
        <v>0</v>
      </c>
      <c r="D8" s="35">
        <f>'Total Fuel Prices'!D95*(INDEX(Tax_share,MATCH('Total Fuel Prices'!$A$87,tax_fuel_labels,0),MATCH(D$1,'Tax_Share of Price'!$B$1:$AI$1,0)))</f>
        <v>0</v>
      </c>
      <c r="E8" s="35">
        <f>'Total Fuel Prices'!E95*(INDEX(Tax_share,MATCH('Total Fuel Prices'!$A$87,tax_fuel_labels,0),MATCH(E$1,'Tax_Share of Price'!$B$1:$AI$1,0)))</f>
        <v>0</v>
      </c>
      <c r="F8" s="35">
        <f>'Total Fuel Prices'!F95*(INDEX(Tax_share,MATCH('Total Fuel Prices'!$A$87,tax_fuel_labels,0),MATCH(F$1,'Tax_Share of Price'!$B$1:$AI$1,0)))</f>
        <v>0</v>
      </c>
      <c r="G8" s="35">
        <f>'Total Fuel Prices'!G95*(INDEX(Tax_share,MATCH('Total Fuel Prices'!$A$87,tax_fuel_labels,0),MATCH(G$1,'Tax_Share of Price'!$B$1:$AI$1,0)))</f>
        <v>0</v>
      </c>
      <c r="H8" s="35">
        <f>'Total Fuel Prices'!H95*(INDEX(Tax_share,MATCH('Total Fuel Prices'!$A$87,tax_fuel_labels,0),MATCH(H$1,'Tax_Share of Price'!$B$1:$AI$1,0)))</f>
        <v>0</v>
      </c>
      <c r="I8" s="35">
        <f>'Total Fuel Prices'!I95*(INDEX(Tax_share,MATCH('Total Fuel Prices'!$A$87,tax_fuel_labels,0),MATCH(I$1,'Tax_Share of Price'!$B$1:$AI$1,0)))</f>
        <v>0</v>
      </c>
      <c r="J8" s="35">
        <f>'Total Fuel Prices'!J95*(INDEX(Tax_share,MATCH('Total Fuel Prices'!$A$87,tax_fuel_labels,0),MATCH(J$1,'Tax_Share of Price'!$B$1:$AI$1,0)))</f>
        <v>0</v>
      </c>
      <c r="K8" s="35">
        <f>'Total Fuel Prices'!K95*(INDEX(Tax_share,MATCH('Total Fuel Prices'!$A$87,tax_fuel_labels,0),MATCH(K$1,'Tax_Share of Price'!$B$1:$AI$1,0)))</f>
        <v>0</v>
      </c>
      <c r="L8" s="35">
        <f>'Total Fuel Prices'!L95*(INDEX(Tax_share,MATCH('Total Fuel Prices'!$A$87,tax_fuel_labels,0),MATCH(L$1,'Tax_Share of Price'!$B$1:$AI$1,0)))</f>
        <v>0</v>
      </c>
      <c r="M8" s="35">
        <f>'Total Fuel Prices'!M95*(INDEX(Tax_share,MATCH('Total Fuel Prices'!$A$87,tax_fuel_labels,0),MATCH(M$1,'Tax_Share of Price'!$B$1:$AI$1,0)))</f>
        <v>0</v>
      </c>
      <c r="N8" s="35">
        <f>'Total Fuel Prices'!N95*(INDEX(Tax_share,MATCH('Total Fuel Prices'!$A$87,tax_fuel_labels,0),MATCH(N$1,'Tax_Share of Price'!$B$1:$AI$1,0)))</f>
        <v>0</v>
      </c>
      <c r="O8" s="35">
        <f>'Total Fuel Prices'!O95*(INDEX(Tax_share,MATCH('Total Fuel Prices'!$A$87,tax_fuel_labels,0),MATCH(O$1,'Tax_Share of Price'!$B$1:$AI$1,0)))</f>
        <v>0</v>
      </c>
      <c r="P8" s="35">
        <f>'Total Fuel Prices'!P95*(INDEX(Tax_share,MATCH('Total Fuel Prices'!$A$87,tax_fuel_labels,0),MATCH(P$1,'Tax_Share of Price'!$B$1:$AI$1,0)))</f>
        <v>0</v>
      </c>
      <c r="Q8" s="35">
        <f>'Total Fuel Prices'!Q95*(INDEX(Tax_share,MATCH('Total Fuel Prices'!$A$87,tax_fuel_labels,0),MATCH(Q$1,'Tax_Share of Price'!$B$1:$AI$1,0)))</f>
        <v>0</v>
      </c>
      <c r="R8" s="35">
        <f>'Total Fuel Prices'!R95*(INDEX(Tax_share,MATCH('Total Fuel Prices'!$A$87,tax_fuel_labels,0),MATCH(R$1,'Tax_Share of Price'!$B$1:$AI$1,0)))</f>
        <v>0</v>
      </c>
      <c r="S8" s="35">
        <f>'Total Fuel Prices'!S95*(INDEX(Tax_share,MATCH('Total Fuel Prices'!$A$87,tax_fuel_labels,0),MATCH(S$1,'Tax_Share of Price'!$B$1:$AI$1,0)))</f>
        <v>0</v>
      </c>
      <c r="T8" s="35">
        <f>'Total Fuel Prices'!T95*(INDEX(Tax_share,MATCH('Total Fuel Prices'!$A$87,tax_fuel_labels,0),MATCH(T$1,'Tax_Share of Price'!$B$1:$AI$1,0)))</f>
        <v>0</v>
      </c>
      <c r="U8" s="35">
        <f>'Total Fuel Prices'!U95*(INDEX(Tax_share,MATCH('Total Fuel Prices'!$A$87,tax_fuel_labels,0),MATCH(U$1,'Tax_Share of Price'!$B$1:$AI$1,0)))</f>
        <v>0</v>
      </c>
      <c r="V8" s="35">
        <f>'Total Fuel Prices'!V95*(INDEX(Tax_share,MATCH('Total Fuel Prices'!$A$87,tax_fuel_labels,0),MATCH(V$1,'Tax_Share of Price'!$B$1:$AI$1,0)))</f>
        <v>0</v>
      </c>
      <c r="W8" s="35">
        <f>'Total Fuel Prices'!W95*(INDEX(Tax_share,MATCH('Total Fuel Prices'!$A$87,tax_fuel_labels,0),MATCH(W$1,'Tax_Share of Price'!$B$1:$AI$1,0)))</f>
        <v>0</v>
      </c>
      <c r="X8" s="35">
        <f>'Total Fuel Prices'!X95*(INDEX(Tax_share,MATCH('Total Fuel Prices'!$A$87,tax_fuel_labels,0),MATCH(X$1,'Tax_Share of Price'!$B$1:$AI$1,0)))</f>
        <v>0</v>
      </c>
      <c r="Y8" s="35">
        <f>'Total Fuel Prices'!Y95*(INDEX(Tax_share,MATCH('Total Fuel Prices'!$A$87,tax_fuel_labels,0),MATCH(Y$1,'Tax_Share of Price'!$B$1:$AI$1,0)))</f>
        <v>0</v>
      </c>
      <c r="Z8" s="35">
        <f>'Total Fuel Prices'!Z95*(INDEX(Tax_share,MATCH('Total Fuel Prices'!$A$87,tax_fuel_labels,0),MATCH(Z$1,'Tax_Share of Price'!$B$1:$AI$1,0)))</f>
        <v>0</v>
      </c>
      <c r="AA8" s="35">
        <f>'Total Fuel Prices'!AA95*(INDEX(Tax_share,MATCH('Total Fuel Prices'!$A$87,tax_fuel_labels,0),MATCH(AA$1,'Tax_Share of Price'!$B$1:$AI$1,0)))</f>
        <v>0</v>
      </c>
      <c r="AB8" s="35">
        <f>'Total Fuel Prices'!AB95*(INDEX(Tax_share,MATCH('Total Fuel Prices'!$A$87,tax_fuel_labels,0),MATCH(AB$1,'Tax_Share of Price'!$B$1:$AI$1,0)))</f>
        <v>0</v>
      </c>
      <c r="AC8" s="35">
        <f>'Total Fuel Prices'!AC95*(INDEX(Tax_share,MATCH('Total Fuel Prices'!$A$87,tax_fuel_labels,0),MATCH(AC$1,'Tax_Share of Price'!$B$1:$AI$1,0)))</f>
        <v>0</v>
      </c>
      <c r="AD8" s="35">
        <f>'Total Fuel Prices'!AD95*(INDEX(Tax_share,MATCH('Total Fuel Prices'!$A$87,tax_fuel_labels,0),MATCH(AD$1,'Tax_Share of Price'!$B$1:$AI$1,0)))</f>
        <v>0</v>
      </c>
      <c r="AE8" s="35">
        <f>'Total Fuel Prices'!AE95*(INDEX(Tax_share,MATCH('Total Fuel Prices'!$A$87,tax_fuel_labels,0),MATCH(AE$1,'Tax_Share of Price'!$B$1:$AI$1,0)))</f>
        <v>0</v>
      </c>
      <c r="AF8" s="35">
        <f>'Total Fuel Prices'!AF95*(INDEX(Tax_share,MATCH('Total Fuel Prices'!$A$87,tax_fuel_labels,0),MATCH(AF$1,'Tax_Share of Price'!$B$1:$AI$1,0)))</f>
        <v>0</v>
      </c>
      <c r="AG8" s="35">
        <f>'Total Fuel Prices'!AG95*(INDEX(Tax_share,MATCH('Total Fuel Prices'!$A$87,tax_fuel_labels,0),MATCH(AG$1,'Tax_Share of Price'!$B$1:$AI$1,0)))</f>
        <v>0</v>
      </c>
      <c r="AH8" s="35">
        <f>'Total Fuel Prices'!AH95*(INDEX(Tax_share,MATCH('Total Fuel Prices'!$A$87,tax_fuel_labels,0),MATCH(AH$1,'Tax_Share of Price'!$B$1:$AI$1,0)))</f>
        <v>0</v>
      </c>
      <c r="AI8" s="35">
        <f>'Total Fuel Prices'!AI95*(INDEX(Tax_share,MATCH('Total Fuel Prices'!$A$87,tax_fuel_labels,0),MATCH(AI$1,'Tax_Share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Prices'!B96*(INDEX(Tax_share,MATCH('Total Fuel Prices'!$A$87,tax_fuel_labels,0),MATCH(B$1,'Tax_Share of Price'!$B$1:$AI$1,0)))</f>
        <v>0</v>
      </c>
      <c r="C9" s="35">
        <f>'Total Fuel Prices'!C96*(INDEX(Tax_share,MATCH('Total Fuel Prices'!$A$87,tax_fuel_labels,0),MATCH(C$1,'Tax_Share of Price'!$B$1:$AI$1,0)))</f>
        <v>0</v>
      </c>
      <c r="D9" s="35">
        <f>'Total Fuel Prices'!D96*(INDEX(Tax_share,MATCH('Total Fuel Prices'!$A$87,tax_fuel_labels,0),MATCH(D$1,'Tax_Share of Price'!$B$1:$AI$1,0)))</f>
        <v>0</v>
      </c>
      <c r="E9" s="35">
        <f>'Total Fuel Prices'!E96*(INDEX(Tax_share,MATCH('Total Fuel Prices'!$A$87,tax_fuel_labels,0),MATCH(E$1,'Tax_Share of Price'!$B$1:$AI$1,0)))</f>
        <v>0</v>
      </c>
      <c r="F9" s="35">
        <f>'Total Fuel Prices'!F96*(INDEX(Tax_share,MATCH('Total Fuel Prices'!$A$87,tax_fuel_labels,0),MATCH(F$1,'Tax_Share of Price'!$B$1:$AI$1,0)))</f>
        <v>0</v>
      </c>
      <c r="G9" s="35">
        <f>'Total Fuel Prices'!G96*(INDEX(Tax_share,MATCH('Total Fuel Prices'!$A$87,tax_fuel_labels,0),MATCH(G$1,'Tax_Share of Price'!$B$1:$AI$1,0)))</f>
        <v>0</v>
      </c>
      <c r="H9" s="35">
        <f>'Total Fuel Prices'!H96*(INDEX(Tax_share,MATCH('Total Fuel Prices'!$A$87,tax_fuel_labels,0),MATCH(H$1,'Tax_Share of Price'!$B$1:$AI$1,0)))</f>
        <v>0</v>
      </c>
      <c r="I9" s="35">
        <f>'Total Fuel Prices'!I96*(INDEX(Tax_share,MATCH('Total Fuel Prices'!$A$87,tax_fuel_labels,0),MATCH(I$1,'Tax_Share of Price'!$B$1:$AI$1,0)))</f>
        <v>0</v>
      </c>
      <c r="J9" s="35">
        <f>'Total Fuel Prices'!J96*(INDEX(Tax_share,MATCH('Total Fuel Prices'!$A$87,tax_fuel_labels,0),MATCH(J$1,'Tax_Share of Price'!$B$1:$AI$1,0)))</f>
        <v>0</v>
      </c>
      <c r="K9" s="35">
        <f>'Total Fuel Prices'!K96*(INDEX(Tax_share,MATCH('Total Fuel Prices'!$A$87,tax_fuel_labels,0),MATCH(K$1,'Tax_Share of Price'!$B$1:$AI$1,0)))</f>
        <v>0</v>
      </c>
      <c r="L9" s="35">
        <f>'Total Fuel Prices'!L96*(INDEX(Tax_share,MATCH('Total Fuel Prices'!$A$87,tax_fuel_labels,0),MATCH(L$1,'Tax_Share of Price'!$B$1:$AI$1,0)))</f>
        <v>0</v>
      </c>
      <c r="M9" s="35">
        <f>'Total Fuel Prices'!M96*(INDEX(Tax_share,MATCH('Total Fuel Prices'!$A$87,tax_fuel_labels,0),MATCH(M$1,'Tax_Share of Price'!$B$1:$AI$1,0)))</f>
        <v>0</v>
      </c>
      <c r="N9" s="35">
        <f>'Total Fuel Prices'!N96*(INDEX(Tax_share,MATCH('Total Fuel Prices'!$A$87,tax_fuel_labels,0),MATCH(N$1,'Tax_Share of Price'!$B$1:$AI$1,0)))</f>
        <v>0</v>
      </c>
      <c r="O9" s="35">
        <f>'Total Fuel Prices'!O96*(INDEX(Tax_share,MATCH('Total Fuel Prices'!$A$87,tax_fuel_labels,0),MATCH(O$1,'Tax_Share of Price'!$B$1:$AI$1,0)))</f>
        <v>0</v>
      </c>
      <c r="P9" s="35">
        <f>'Total Fuel Prices'!P96*(INDEX(Tax_share,MATCH('Total Fuel Prices'!$A$87,tax_fuel_labels,0),MATCH(P$1,'Tax_Share of Price'!$B$1:$AI$1,0)))</f>
        <v>0</v>
      </c>
      <c r="Q9" s="35">
        <f>'Total Fuel Prices'!Q96*(INDEX(Tax_share,MATCH('Total Fuel Prices'!$A$87,tax_fuel_labels,0),MATCH(Q$1,'Tax_Share of Price'!$B$1:$AI$1,0)))</f>
        <v>0</v>
      </c>
      <c r="R9" s="35">
        <f>'Total Fuel Prices'!R96*(INDEX(Tax_share,MATCH('Total Fuel Prices'!$A$87,tax_fuel_labels,0),MATCH(R$1,'Tax_Share of Price'!$B$1:$AI$1,0)))</f>
        <v>0</v>
      </c>
      <c r="S9" s="35">
        <f>'Total Fuel Prices'!S96*(INDEX(Tax_share,MATCH('Total Fuel Prices'!$A$87,tax_fuel_labels,0),MATCH(S$1,'Tax_Share of Price'!$B$1:$AI$1,0)))</f>
        <v>0</v>
      </c>
      <c r="T9" s="35">
        <f>'Total Fuel Prices'!T96*(INDEX(Tax_share,MATCH('Total Fuel Prices'!$A$87,tax_fuel_labels,0),MATCH(T$1,'Tax_Share of Price'!$B$1:$AI$1,0)))</f>
        <v>0</v>
      </c>
      <c r="U9" s="35">
        <f>'Total Fuel Prices'!U96*(INDEX(Tax_share,MATCH('Total Fuel Prices'!$A$87,tax_fuel_labels,0),MATCH(U$1,'Tax_Share of Price'!$B$1:$AI$1,0)))</f>
        <v>0</v>
      </c>
      <c r="V9" s="35">
        <f>'Total Fuel Prices'!V96*(INDEX(Tax_share,MATCH('Total Fuel Prices'!$A$87,tax_fuel_labels,0),MATCH(V$1,'Tax_Share of Price'!$B$1:$AI$1,0)))</f>
        <v>0</v>
      </c>
      <c r="W9" s="35">
        <f>'Total Fuel Prices'!W96*(INDEX(Tax_share,MATCH('Total Fuel Prices'!$A$87,tax_fuel_labels,0),MATCH(W$1,'Tax_Share of Price'!$B$1:$AI$1,0)))</f>
        <v>0</v>
      </c>
      <c r="X9" s="35">
        <f>'Total Fuel Prices'!X96*(INDEX(Tax_share,MATCH('Total Fuel Prices'!$A$87,tax_fuel_labels,0),MATCH(X$1,'Tax_Share of Price'!$B$1:$AI$1,0)))</f>
        <v>0</v>
      </c>
      <c r="Y9" s="35">
        <f>'Total Fuel Prices'!Y96*(INDEX(Tax_share,MATCH('Total Fuel Prices'!$A$87,tax_fuel_labels,0),MATCH(Y$1,'Tax_Share of Price'!$B$1:$AI$1,0)))</f>
        <v>0</v>
      </c>
      <c r="Z9" s="35">
        <f>'Total Fuel Prices'!Z96*(INDEX(Tax_share,MATCH('Total Fuel Prices'!$A$87,tax_fuel_labels,0),MATCH(Z$1,'Tax_Share of Price'!$B$1:$AI$1,0)))</f>
        <v>0</v>
      </c>
      <c r="AA9" s="35">
        <f>'Total Fuel Prices'!AA96*(INDEX(Tax_share,MATCH('Total Fuel Prices'!$A$87,tax_fuel_labels,0),MATCH(AA$1,'Tax_Share of Price'!$B$1:$AI$1,0)))</f>
        <v>0</v>
      </c>
      <c r="AB9" s="35">
        <f>'Total Fuel Prices'!AB96*(INDEX(Tax_share,MATCH('Total Fuel Prices'!$A$87,tax_fuel_labels,0),MATCH(AB$1,'Tax_Share of Price'!$B$1:$AI$1,0)))</f>
        <v>0</v>
      </c>
      <c r="AC9" s="35">
        <f>'Total Fuel Prices'!AC96*(INDEX(Tax_share,MATCH('Total Fuel Prices'!$A$87,tax_fuel_labels,0),MATCH(AC$1,'Tax_Share of Price'!$B$1:$AI$1,0)))</f>
        <v>0</v>
      </c>
      <c r="AD9" s="35">
        <f>'Total Fuel Prices'!AD96*(INDEX(Tax_share,MATCH('Total Fuel Prices'!$A$87,tax_fuel_labels,0),MATCH(AD$1,'Tax_Share of Price'!$B$1:$AI$1,0)))</f>
        <v>0</v>
      </c>
      <c r="AE9" s="35">
        <f>'Total Fuel Prices'!AE96*(INDEX(Tax_share,MATCH('Total Fuel Prices'!$A$87,tax_fuel_labels,0),MATCH(AE$1,'Tax_Share of Price'!$B$1:$AI$1,0)))</f>
        <v>0</v>
      </c>
      <c r="AF9" s="35">
        <f>'Total Fuel Prices'!AF96*(INDEX(Tax_share,MATCH('Total Fuel Prices'!$A$87,tax_fuel_labels,0),MATCH(AF$1,'Tax_Share of Price'!$B$1:$AI$1,0)))</f>
        <v>0</v>
      </c>
      <c r="AG9" s="35">
        <f>'Total Fuel Prices'!AG96*(INDEX(Tax_share,MATCH('Total Fuel Prices'!$A$87,tax_fuel_labels,0),MATCH(AG$1,'Tax_Share of Price'!$B$1:$AI$1,0)))</f>
        <v>0</v>
      </c>
      <c r="AH9" s="35">
        <f>'Total Fuel Prices'!AH96*(INDEX(Tax_share,MATCH('Total Fuel Prices'!$A$87,tax_fuel_labels,0),MATCH(AH$1,'Tax_Share of Price'!$B$1:$AI$1,0)))</f>
        <v>0</v>
      </c>
      <c r="AI9" s="35">
        <f>'Total Fuel Prices'!AI96*(INDEX(Tax_share,MATCH('Total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0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Prices'!B99*(INDEX(Tax_share,MATCH('Total Fuel Prices'!$A$97,tax_fuel_labels,0),MATCH(B$1,'Tax_Share of Price'!$B$1:$AI$1,0)))</f>
        <v>9.803944434191567E-6</v>
      </c>
      <c r="C2" s="35">
        <f>'Total Fuel Prices'!C99*(INDEX(Tax_share,MATCH('Total Fuel Prices'!$A$97,tax_fuel_labels,0),MATCH(C$1,'Tax_Share of Price'!$B$1:$AI$1,0)))</f>
        <v>9.803944434191567E-6</v>
      </c>
      <c r="D2" s="35">
        <f>'Total Fuel Prices'!D99*(INDEX(Tax_share,MATCH('Total Fuel Prices'!$A$97,tax_fuel_labels,0),MATCH(D$1,'Tax_Share of Price'!$B$1:$AI$1,0)))</f>
        <v>1.0157695006559302E-5</v>
      </c>
      <c r="E2" s="35">
        <f>'Total Fuel Prices'!E99*(INDEX(Tax_share,MATCH('Total Fuel Prices'!$A$97,tax_fuel_labels,0),MATCH(E$1,'Tax_Share of Price'!$B$1:$AI$1,0)))</f>
        <v>9.803944434191567E-6</v>
      </c>
      <c r="F2" s="35">
        <f>'Total Fuel Prices'!F99*(INDEX(Tax_share,MATCH('Total Fuel Prices'!$A$97,tax_fuel_labels,0),MATCH(F$1,'Tax_Share of Price'!$B$1:$AI$1,0)))</f>
        <v>9.8590743935216045E-6</v>
      </c>
      <c r="G2" s="35">
        <f>'Total Fuel Prices'!G99*(INDEX(Tax_share,MATCH('Total Fuel Prices'!$A$97,tax_fuel_labels,0),MATCH(G$1,'Tax_Share of Price'!$B$1:$AI$1,0)))</f>
        <v>1.0010681781679204E-5</v>
      </c>
      <c r="H2" s="35">
        <f>'Total Fuel Prices'!H99*(INDEX(Tax_share,MATCH('Total Fuel Prices'!$A$97,tax_fuel_labels,0),MATCH(H$1,'Tax_Share of Price'!$B$1:$AI$1,0)))</f>
        <v>1.0070405904286746E-5</v>
      </c>
      <c r="I2" s="35">
        <f>'Total Fuel Prices'!I99*(INDEX(Tax_share,MATCH('Total Fuel Prices'!$A$97,tax_fuel_labels,0),MATCH(I$1,'Tax_Share of Price'!$B$1:$AI$1,0)))</f>
        <v>1.0249578272109366E-5</v>
      </c>
      <c r="J2" s="35">
        <f>'Total Fuel Prices'!J99*(INDEX(Tax_share,MATCH('Total Fuel Prices'!$A$97,tax_fuel_labels,0),MATCH(J$1,'Tax_Share of Price'!$B$1:$AI$1,0)))</f>
        <v>1.0313896557994408E-5</v>
      </c>
      <c r="K2" s="35">
        <f>'Total Fuel Prices'!K99*(INDEX(Tax_share,MATCH('Total Fuel Prices'!$A$97,tax_fuel_labels,0),MATCH(K$1,'Tax_Share of Price'!$B$1:$AI$1,0)))</f>
        <v>1.0502257252372035E-5</v>
      </c>
      <c r="L2" s="35">
        <f>'Total Fuel Prices'!L99*(INDEX(Tax_share,MATCH('Total Fuel Prices'!$A$97,tax_fuel_labels,0),MATCH(L$1,'Tax_Share of Price'!$B$1:$AI$1,0)))</f>
        <v>1.052522806875955E-5</v>
      </c>
      <c r="M2" s="35">
        <f>'Total Fuel Prices'!M99*(INDEX(Tax_share,MATCH('Total Fuel Prices'!$A$97,tax_fuel_labels,0),MATCH(M$1,'Tax_Share of Price'!$B$1:$AI$1,0)))</f>
        <v>1.0690617946749661E-5</v>
      </c>
      <c r="N2" s="35">
        <f>'Total Fuel Prices'!N99*(INDEX(Tax_share,MATCH('Total Fuel Prices'!$A$97,tax_fuel_labels,0),MATCH(N$1,'Tax_Share of Price'!$B$1:$AI$1,0)))</f>
        <v>1.0787095375577226E-5</v>
      </c>
      <c r="O2" s="35">
        <f>'Total Fuel Prices'!O99*(INDEX(Tax_share,MATCH('Total Fuel Prices'!$A$97,tax_fuel_labels,0),MATCH(O$1,'Tax_Share of Price'!$B$1:$AI$1,0)))</f>
        <v>1.1012209376174875E-5</v>
      </c>
      <c r="P2" s="35">
        <f>'Total Fuel Prices'!P99*(INDEX(Tax_share,MATCH('Total Fuel Prices'!$A$97,tax_fuel_labels,0),MATCH(P$1,'Tax_Share of Price'!$B$1:$AI$1,0)))</f>
        <v>1.1136251784667459E-5</v>
      </c>
      <c r="Q2" s="35">
        <f>'Total Fuel Prices'!Q99*(INDEX(Tax_share,MATCH('Total Fuel Prices'!$A$97,tax_fuel_labels,0),MATCH(Q$1,'Tax_Share of Price'!$B$1:$AI$1,0)))</f>
        <v>1.1218946723662517E-5</v>
      </c>
      <c r="R2" s="35">
        <f>'Total Fuel Prices'!R99*(INDEX(Tax_share,MATCH('Total Fuel Prices'!$A$97,tax_fuel_labels,0),MATCH(R$1,'Tax_Share of Price'!$B$1:$AI$1,0)))</f>
        <v>1.1398119091485134E-5</v>
      </c>
      <c r="S2" s="35">
        <f>'Total Fuel Prices'!S99*(INDEX(Tax_share,MATCH('Total Fuel Prices'!$A$97,tax_fuel_labels,0),MATCH(S$1,'Tax_Share of Price'!$B$1:$AI$1,0)))</f>
        <v>1.1490002357035196E-5</v>
      </c>
      <c r="T2" s="35">
        <f>'Total Fuel Prices'!T99*(INDEX(Tax_share,MATCH('Total Fuel Prices'!$A$97,tax_fuel_labels,0),MATCH(T$1,'Tax_Share of Price'!$B$1:$AI$1,0)))</f>
        <v>1.1591073949140263E-5</v>
      </c>
      <c r="U2" s="35">
        <f>'Total Fuel Prices'!U99*(INDEX(Tax_share,MATCH('Total Fuel Prices'!$A$97,tax_fuel_labels,0),MATCH(U$1,'Tax_Share of Price'!$B$1:$AI$1,0)))</f>
        <v>1.1710522194355344E-5</v>
      </c>
      <c r="V2" s="35">
        <f>'Total Fuel Prices'!V99*(INDEX(Tax_share,MATCH('Total Fuel Prices'!$A$97,tax_fuel_labels,0),MATCH(V$1,'Tax_Share of Price'!$B$1:$AI$1,0)))</f>
        <v>1.1788622970072897E-5</v>
      </c>
      <c r="W2" s="35">
        <f>'Total Fuel Prices'!W99*(INDEX(Tax_share,MATCH('Total Fuel Prices'!$A$97,tax_fuel_labels,0),MATCH(W$1,'Tax_Share of Price'!$B$1:$AI$1,0)))</f>
        <v>1.1889694562177964E-5</v>
      </c>
      <c r="X2" s="35">
        <f>'Total Fuel Prices'!X99*(INDEX(Tax_share,MATCH('Total Fuel Prices'!$A$97,tax_fuel_labels,0),MATCH(X$1,'Tax_Share of Price'!$B$1:$AI$1,0)))</f>
        <v>1.1990766154283034E-5</v>
      </c>
      <c r="Y2" s="35">
        <f>'Total Fuel Prices'!Y99*(INDEX(Tax_share,MATCH('Total Fuel Prices'!$A$97,tax_fuel_labels,0),MATCH(Y$1,'Tax_Share of Price'!$B$1:$AI$1,0)))</f>
        <v>1.1990766154283034E-5</v>
      </c>
      <c r="Z2" s="35">
        <f>'Total Fuel Prices'!Z99*(INDEX(Tax_share,MATCH('Total Fuel Prices'!$A$97,tax_fuel_labels,0),MATCH(Z$1,'Tax_Share of Price'!$B$1:$AI$1,0)))</f>
        <v>1.2068866930000584E-5</v>
      </c>
      <c r="AA2" s="35">
        <f>'Total Fuel Prices'!AA99*(INDEX(Tax_share,MATCH('Total Fuel Prices'!$A$97,tax_fuel_labels,0),MATCH(AA$1,'Tax_Share of Price'!$B$1:$AI$1,0)))</f>
        <v>1.2248039297823203E-5</v>
      </c>
      <c r="AB2" s="35">
        <f>'Total Fuel Prices'!AB99*(INDEX(Tax_share,MATCH('Total Fuel Prices'!$A$97,tax_fuel_labels,0),MATCH(AB$1,'Tax_Share of Price'!$B$1:$AI$1,0)))</f>
        <v>1.2321545910263254E-5</v>
      </c>
      <c r="AC2" s="35">
        <f>'Total Fuel Prices'!AC99*(INDEX(Tax_share,MATCH('Total Fuel Prices'!$A$97,tax_fuel_labels,0),MATCH(AC$1,'Tax_Share of Price'!$B$1:$AI$1,0)))</f>
        <v>1.2418023339090819E-5</v>
      </c>
      <c r="AD2" s="35">
        <f>'Total Fuel Prices'!AD99*(INDEX(Tax_share,MATCH('Total Fuel Prices'!$A$97,tax_fuel_labels,0),MATCH(AD$1,'Tax_Share of Price'!$B$1:$AI$1,0)))</f>
        <v>1.2588007380358432E-5</v>
      </c>
      <c r="AE2" s="35">
        <f>'Total Fuel Prices'!AE99*(INDEX(Tax_share,MATCH('Total Fuel Prices'!$A$97,tax_fuel_labels,0),MATCH(AE$1,'Tax_Share of Price'!$B$1:$AI$1,0)))</f>
        <v>1.2592601543635935E-5</v>
      </c>
      <c r="AF2" s="35">
        <f>'Total Fuel Prices'!AF99*(INDEX(Tax_share,MATCH('Total Fuel Prices'!$A$97,tax_fuel_labels,0),MATCH(AF$1,'Tax_Share of Price'!$B$1:$AI$1,0)))</f>
        <v>1.2712049788851017E-5</v>
      </c>
      <c r="AG2" s="35">
        <f>'Total Fuel Prices'!AG99*(INDEX(Tax_share,MATCH('Total Fuel Prices'!$A$97,tax_fuel_labels,0),MATCH(AG$1,'Tax_Share of Price'!$B$1:$AI$1,0)))</f>
        <v>1.2822309707511087E-5</v>
      </c>
      <c r="AH2" s="35">
        <f>'Total Fuel Prices'!AH99*(INDEX(Tax_share,MATCH('Total Fuel Prices'!$A$97,tax_fuel_labels,0),MATCH(AH$1,'Tax_Share of Price'!$B$1:$AI$1,0)))</f>
        <v>1.2900410483228642E-5</v>
      </c>
      <c r="AI2" s="35">
        <f>'Total Fuel Prices'!AI99*(INDEX(Tax_share,MATCH('Total Fuel Prices'!$A$97,tax_fuel_labels,0),MATCH(AI$1,'Tax_Share of Price'!$B$1:$AI$1,0)))</f>
        <v>1.2969322932391186E-5</v>
      </c>
    </row>
    <row r="3" spans="1:37" x14ac:dyDescent="0.45">
      <c r="A3" s="12" t="s">
        <v>271</v>
      </c>
      <c r="B3" s="35">
        <f>'Total Fuel Prices'!B100*(INDEX(Tax_share,MATCH('Total Fuel Prices'!$A$97,tax_fuel_labels,0),MATCH(B$1,'Tax_Share of Price'!$B$1:$AI$1,0)))</f>
        <v>9.803944434191567E-6</v>
      </c>
      <c r="C3" s="35">
        <f>'Total Fuel Prices'!C100*(INDEX(Tax_share,MATCH('Total Fuel Prices'!$A$97,tax_fuel_labels,0),MATCH(C$1,'Tax_Share of Price'!$B$1:$AI$1,0)))</f>
        <v>9.803944434191567E-6</v>
      </c>
      <c r="D3" s="35">
        <f>'Total Fuel Prices'!D100*(INDEX(Tax_share,MATCH('Total Fuel Prices'!$A$97,tax_fuel_labels,0),MATCH(D$1,'Tax_Share of Price'!$B$1:$AI$1,0)))</f>
        <v>1.0075381656912026E-5</v>
      </c>
      <c r="E3" s="35">
        <f>'Total Fuel Prices'!E100*(INDEX(Tax_share,MATCH('Total Fuel Prices'!$A$97,tax_fuel_labels,0),MATCH(E$1,'Tax_Share of Price'!$B$1:$AI$1,0)))</f>
        <v>9.803944434191567E-6</v>
      </c>
      <c r="F3" s="35">
        <f>'Total Fuel Prices'!F100*(INDEX(Tax_share,MATCH('Total Fuel Prices'!$A$97,tax_fuel_labels,0),MATCH(F$1,'Tax_Share of Price'!$B$1:$AI$1,0)))</f>
        <v>9.4634977480675983E-6</v>
      </c>
      <c r="G3" s="35">
        <f>'Total Fuel Prices'!G100*(INDEX(Tax_share,MATCH('Total Fuel Prices'!$A$97,tax_fuel_labels,0),MATCH(G$1,'Tax_Share of Price'!$B$1:$AI$1,0)))</f>
        <v>9.2012617871342732E-6</v>
      </c>
      <c r="H3" s="35">
        <f>'Total Fuel Prices'!H100*(INDEX(Tax_share,MATCH('Total Fuel Prices'!$A$97,tax_fuel_labels,0),MATCH(H$1,'Tax_Share of Price'!$B$1:$AI$1,0)))</f>
        <v>8.8930195172652736E-6</v>
      </c>
      <c r="I3" s="35">
        <f>'Total Fuel Prices'!I100*(INDEX(Tax_share,MATCH('Total Fuel Prices'!$A$97,tax_fuel_labels,0),MATCH(I$1,'Tax_Share of Price'!$B$1:$AI$1,0)))</f>
        <v>8.7043936506290224E-6</v>
      </c>
      <c r="J3" s="35">
        <f>'Total Fuel Prices'!J100*(INDEX(Tax_share,MATCH('Total Fuel Prices'!$A$97,tax_fuel_labels,0),MATCH(J$1,'Tax_Share of Price'!$B$1:$AI$1,0)))</f>
        <v>8.4007520116535924E-6</v>
      </c>
      <c r="K3" s="35">
        <f>'Total Fuel Prices'!K100*(INDEX(Tax_share,MATCH('Total Fuel Prices'!$A$97,tax_fuel_labels,0),MATCH(K$1,'Tax_Share of Price'!$B$1:$AI$1,0)))</f>
        <v>8.5019658913120674E-6</v>
      </c>
      <c r="L3" s="35">
        <f>'Total Fuel Prices'!L100*(INDEX(Tax_share,MATCH('Total Fuel Prices'!$A$97,tax_fuel_labels,0),MATCH(L$1,'Tax_Share of Price'!$B$1:$AI$1,0)))</f>
        <v>8.4789627368442326E-6</v>
      </c>
      <c r="M3" s="35">
        <f>'Total Fuel Prices'!M100*(INDEX(Tax_share,MATCH('Total Fuel Prices'!$A$97,tax_fuel_labels,0),MATCH(M$1,'Tax_Share of Price'!$B$1:$AI$1,0)))</f>
        <v>8.6169816636512463E-6</v>
      </c>
      <c r="N3" s="35">
        <f>'Total Fuel Prices'!N100*(INDEX(Tax_share,MATCH('Total Fuel Prices'!$A$97,tax_fuel_labels,0),MATCH(N$1,'Tax_Share of Price'!$B$1:$AI$1,0)))</f>
        <v>8.7043936506290224E-6</v>
      </c>
      <c r="O3" s="35">
        <f>'Total Fuel Prices'!O100*(INDEX(Tax_share,MATCH('Total Fuel Prices'!$A$97,tax_fuel_labels,0),MATCH(O$1,'Tax_Share of Price'!$B$1:$AI$1,0)))</f>
        <v>8.7503999595646936E-6</v>
      </c>
      <c r="P3" s="35">
        <f>'Total Fuel Prices'!P100*(INDEX(Tax_share,MATCH('Total Fuel Prices'!$A$97,tax_fuel_labels,0),MATCH(P$1,'Tax_Share of Price'!$B$1:$AI$1,0)))</f>
        <v>8.8332113156489018E-6</v>
      </c>
      <c r="Q3" s="35">
        <f>'Total Fuel Prices'!Q100*(INDEX(Tax_share,MATCH('Total Fuel Prices'!$A$97,tax_fuel_labels,0),MATCH(Q$1,'Tax_Share of Price'!$B$1:$AI$1,0)))</f>
        <v>8.9022207790524095E-6</v>
      </c>
      <c r="R3" s="35">
        <f>'Total Fuel Prices'!R100*(INDEX(Tax_share,MATCH('Total Fuel Prices'!$A$97,tax_fuel_labels,0),MATCH(R$1,'Tax_Share of Price'!$B$1:$AI$1,0)))</f>
        <v>9.0724441221143921E-6</v>
      </c>
      <c r="S3" s="35">
        <f>'Total Fuel Prices'!S100*(INDEX(Tax_share,MATCH('Total Fuel Prices'!$A$97,tax_fuel_labels,0),MATCH(S$1,'Tax_Share of Price'!$B$1:$AI$1,0)))</f>
        <v>9.1874598944535693E-6</v>
      </c>
      <c r="T3" s="35">
        <f>'Total Fuel Prices'!T100*(INDEX(Tax_share,MATCH('Total Fuel Prices'!$A$97,tax_fuel_labels,0),MATCH(T$1,'Tax_Share of Price'!$B$1:$AI$1,0)))</f>
        <v>9.2978750358991819E-6</v>
      </c>
      <c r="U3" s="35">
        <f>'Total Fuel Prices'!U100*(INDEX(Tax_share,MATCH('Total Fuel Prices'!$A$97,tax_fuel_labels,0),MATCH(U$1,'Tax_Share of Price'!$B$1:$AI$1,0)))</f>
        <v>9.4266927009190613E-6</v>
      </c>
      <c r="V3" s="35">
        <f>'Total Fuel Prices'!V100*(INDEX(Tax_share,MATCH('Total Fuel Prices'!$A$97,tax_fuel_labels,0),MATCH(V$1,'Tax_Share of Price'!$B$1:$AI$1,0)))</f>
        <v>9.4911015334290027E-6</v>
      </c>
      <c r="W3" s="35">
        <f>'Total Fuel Prices'!W100*(INDEX(Tax_share,MATCH('Total Fuel Prices'!$A$97,tax_fuel_labels,0),MATCH(W$1,'Tax_Share of Price'!$B$1:$AI$1,0)))</f>
        <v>9.5371078423646722E-6</v>
      </c>
      <c r="X3" s="35">
        <f>'Total Fuel Prices'!X100*(INDEX(Tax_share,MATCH('Total Fuel Prices'!$A$97,tax_fuel_labels,0),MATCH(X$1,'Tax_Share of Price'!$B$1:$AI$1,0)))</f>
        <v>9.6475229838102832E-6</v>
      </c>
      <c r="Y3" s="35">
        <f>'Total Fuel Prices'!Y100*(INDEX(Tax_share,MATCH('Total Fuel Prices'!$A$97,tax_fuel_labels,0),MATCH(Y$1,'Tax_Share of Price'!$B$1:$AI$1,0)))</f>
        <v>9.6751267691716876E-6</v>
      </c>
      <c r="Z3" s="35">
        <f>'Total Fuel Prices'!Z100*(INDEX(Tax_share,MATCH('Total Fuel Prices'!$A$97,tax_fuel_labels,0),MATCH(Z$1,'Tax_Share of Price'!$B$1:$AI$1,0)))</f>
        <v>9.76713938704303E-6</v>
      </c>
      <c r="AA3" s="35">
        <f>'Total Fuel Prices'!AA100*(INDEX(Tax_share,MATCH('Total Fuel Prices'!$A$97,tax_fuel_labels,0),MATCH(AA$1,'Tax_Share of Price'!$B$1:$AI$1,0)))</f>
        <v>9.9419633609985823E-6</v>
      </c>
      <c r="AB3" s="35">
        <f>'Total Fuel Prices'!AB100*(INDEX(Tax_share,MATCH('Total Fuel Prices'!$A$97,tax_fuel_labels,0),MATCH(AB$1,'Tax_Share of Price'!$B$1:$AI$1,0)))</f>
        <v>1.001097282440209E-5</v>
      </c>
      <c r="AC3" s="35">
        <f>'Total Fuel Prices'!AC100*(INDEX(Tax_share,MATCH('Total Fuel Prices'!$A$97,tax_fuel_labels,0),MATCH(AC$1,'Tax_Share of Price'!$B$1:$AI$1,0)))</f>
        <v>1.0098384811379864E-5</v>
      </c>
      <c r="AD3" s="35">
        <f>'Total Fuel Prices'!AD100*(INDEX(Tax_share,MATCH('Total Fuel Prices'!$A$97,tax_fuel_labels,0),MATCH(AD$1,'Tax_Share of Price'!$B$1:$AI$1,0)))</f>
        <v>1.0282410047122551E-5</v>
      </c>
      <c r="AE3" s="35">
        <f>'Total Fuel Prices'!AE100*(INDEX(Tax_share,MATCH('Total Fuel Prices'!$A$97,tax_fuel_labels,0),MATCH(AE$1,'Tax_Share of Price'!$B$1:$AI$1,0)))</f>
        <v>1.0323815725164654E-5</v>
      </c>
      <c r="AF3" s="35">
        <f>'Total Fuel Prices'!AF100*(INDEX(Tax_share,MATCH('Total Fuel Prices'!$A$97,tax_fuel_labels,0),MATCH(AF$1,'Tax_Share of Price'!$B$1:$AI$1,0)))</f>
        <v>1.0489438437333071E-5</v>
      </c>
      <c r="AG3" s="35">
        <f>'Total Fuel Prices'!AG100*(INDEX(Tax_share,MATCH('Total Fuel Prices'!$A$97,tax_fuel_labels,0),MATCH(AG$1,'Tax_Share of Price'!$B$1:$AI$1,0)))</f>
        <v>1.0650460518607921E-5</v>
      </c>
      <c r="AH3" s="35">
        <f>'Total Fuel Prices'!AH100*(INDEX(Tax_share,MATCH('Total Fuel Prices'!$A$97,tax_fuel_labels,0),MATCH(AH$1,'Tax_Share of Price'!$B$1:$AI$1,0)))</f>
        <v>1.0756275029159965E-5</v>
      </c>
      <c r="AI3" s="35">
        <f>'Total Fuel Prices'!AI100*(INDEX(Tax_share,MATCH('Total Fuel Prices'!$A$97,tax_fuel_labels,0),MATCH(AI$1,'Tax_Share of Price'!$B$1:$AI$1,0)))</f>
        <v>1.0825284492563473E-5</v>
      </c>
    </row>
    <row r="4" spans="1:37" x14ac:dyDescent="0.45">
      <c r="A4" s="12" t="s">
        <v>272</v>
      </c>
      <c r="B4" s="35">
        <f>'Total Fuel Prices'!B101*(INDEX(Tax_share,MATCH('Total Fuel Prices'!$A$97,tax_fuel_labels,0),MATCH(B$1,'Tax_Share of Price'!$B$1:$AI$1,0)))</f>
        <v>2.9596155294082939E-6</v>
      </c>
      <c r="C4" s="35">
        <f>'Total Fuel Prices'!C101*(INDEX(Tax_share,MATCH('Total Fuel Prices'!$A$97,tax_fuel_labels,0),MATCH(C$1,'Tax_Share of Price'!$B$1:$AI$1,0)))</f>
        <v>2.9596155294082939E-6</v>
      </c>
      <c r="D4" s="35">
        <f>'Total Fuel Prices'!D101*(INDEX(Tax_share,MATCH('Total Fuel Prices'!$A$97,tax_fuel_labels,0),MATCH(D$1,'Tax_Share of Price'!$B$1:$AI$1,0)))</f>
        <v>3.0415954900820442E-6</v>
      </c>
      <c r="E4" s="35">
        <f>'Total Fuel Prices'!E101*(INDEX(Tax_share,MATCH('Total Fuel Prices'!$A$97,tax_fuel_labels,0),MATCH(E$1,'Tax_Share of Price'!$B$1:$AI$1,0)))</f>
        <v>2.9596155294082939E-6</v>
      </c>
      <c r="F4" s="35">
        <f>'Total Fuel Prices'!F101*(INDEX(Tax_share,MATCH('Total Fuel Prices'!$A$97,tax_fuel_labels,0),MATCH(F$1,'Tax_Share of Price'!$B$1:$AI$1,0)))</f>
        <v>3.005468727751239E-6</v>
      </c>
      <c r="G4" s="35">
        <f>'Total Fuel Prices'!G101*(INDEX(Tax_share,MATCH('Total Fuel Prices'!$A$97,tax_fuel_labels,0),MATCH(G$1,'Tax_Share of Price'!$B$1:$AI$1,0)))</f>
        <v>3.0860591975661133E-6</v>
      </c>
      <c r="H4" s="35">
        <f>'Total Fuel Prices'!H101*(INDEX(Tax_share,MATCH('Total Fuel Prices'!$A$97,tax_fuel_labels,0),MATCH(H$1,'Tax_Share of Price'!$B$1:$AI$1,0)))</f>
        <v>3.1416388319211979E-6</v>
      </c>
      <c r="I4" s="35">
        <f>'Total Fuel Prices'!I101*(INDEX(Tax_share,MATCH('Total Fuel Prices'!$A$97,tax_fuel_labels,0),MATCH(I$1,'Tax_Share of Price'!$B$1:$AI$1,0)))</f>
        <v>3.233345228607089E-6</v>
      </c>
      <c r="J4" s="35">
        <f>'Total Fuel Prices'!J101*(INDEX(Tax_share,MATCH('Total Fuel Prices'!$A$97,tax_fuel_labels,0),MATCH(J$1,'Tax_Share of Price'!$B$1:$AI$1,0)))</f>
        <v>3.294482826397683E-6</v>
      </c>
      <c r="K4" s="35">
        <f>'Total Fuel Prices'!K101*(INDEX(Tax_share,MATCH('Total Fuel Prices'!$A$97,tax_fuel_labels,0),MATCH(K$1,'Tax_Share of Price'!$B$1:$AI$1,0)))</f>
        <v>3.3445044973172596E-6</v>
      </c>
      <c r="L4" s="35">
        <f>'Total Fuel Prices'!L101*(INDEX(Tax_share,MATCH('Total Fuel Prices'!$A$97,tax_fuel_labels,0),MATCH(L$1,'Tax_Share of Price'!$B$1:$AI$1,0)))</f>
        <v>3.3486729698938916E-6</v>
      </c>
      <c r="M4" s="35">
        <f>'Total Fuel Prices'!M101*(INDEX(Tax_share,MATCH('Total Fuel Prices'!$A$97,tax_fuel_labels,0),MATCH(M$1,'Tax_Share of Price'!$B$1:$AI$1,0)))</f>
        <v>3.3959156590957136E-6</v>
      </c>
      <c r="N4" s="35">
        <f>'Total Fuel Prices'!N101*(INDEX(Tax_share,MATCH('Total Fuel Prices'!$A$97,tax_fuel_labels,0),MATCH(N$1,'Tax_Share of Price'!$B$1:$AI$1,0)))</f>
        <v>3.423705476273257E-6</v>
      </c>
      <c r="O4" s="35">
        <f>'Total Fuel Prices'!O101*(INDEX(Tax_share,MATCH('Total Fuel Prices'!$A$97,tax_fuel_labels,0),MATCH(O$1,'Tax_Share of Price'!$B$1:$AI$1,0)))</f>
        <v>3.4403793665797818E-6</v>
      </c>
      <c r="P4" s="35">
        <f>'Total Fuel Prices'!P101*(INDEX(Tax_share,MATCH('Total Fuel Prices'!$A$97,tax_fuel_labels,0),MATCH(P$1,'Tax_Share of Price'!$B$1:$AI$1,0)))</f>
        <v>3.4778956197694647E-6</v>
      </c>
      <c r="Q4" s="35">
        <f>'Total Fuel Prices'!Q101*(INDEX(Tax_share,MATCH('Total Fuel Prices'!$A$97,tax_fuel_labels,0),MATCH(Q$1,'Tax_Share of Price'!$B$1:$AI$1,0)))</f>
        <v>3.5015169643703757E-6</v>
      </c>
      <c r="R4" s="35">
        <f>'Total Fuel Prices'!R101*(INDEX(Tax_share,MATCH('Total Fuel Prices'!$A$97,tax_fuel_labels,0),MATCH(R$1,'Tax_Share of Price'!$B$1:$AI$1,0)))</f>
        <v>3.5459806718544435E-6</v>
      </c>
      <c r="S4" s="35">
        <f>'Total Fuel Prices'!S101*(INDEX(Tax_share,MATCH('Total Fuel Prices'!$A$97,tax_fuel_labels,0),MATCH(S$1,'Tax_Share of Price'!$B$1:$AI$1,0)))</f>
        <v>3.5765494707497411E-6</v>
      </c>
      <c r="T4" s="35">
        <f>'Total Fuel Prices'!T101*(INDEX(Tax_share,MATCH('Total Fuel Prices'!$A$97,tax_fuel_labels,0),MATCH(T$1,'Tax_Share of Price'!$B$1:$AI$1,0)))</f>
        <v>3.6057287787861605E-6</v>
      </c>
      <c r="U4" s="35">
        <f>'Total Fuel Prices'!U101*(INDEX(Tax_share,MATCH('Total Fuel Prices'!$A$97,tax_fuel_labels,0),MATCH(U$1,'Tax_Share of Price'!$B$1:$AI$1,0)))</f>
        <v>3.6390765593992119E-6</v>
      </c>
      <c r="V4" s="35">
        <f>'Total Fuel Prices'!V101*(INDEX(Tax_share,MATCH('Total Fuel Prices'!$A$97,tax_fuel_labels,0),MATCH(V$1,'Tax_Share of Price'!$B$1:$AI$1,0)))</f>
        <v>3.661308413141246E-6</v>
      </c>
      <c r="W4" s="35">
        <f>'Total Fuel Prices'!W101*(INDEX(Tax_share,MATCH('Total Fuel Prices'!$A$97,tax_fuel_labels,0),MATCH(W$1,'Tax_Share of Price'!$B$1:$AI$1,0)))</f>
        <v>3.6904877211776659E-6</v>
      </c>
      <c r="X4" s="35">
        <f>'Total Fuel Prices'!X101*(INDEX(Tax_share,MATCH('Total Fuel Prices'!$A$97,tax_fuel_labels,0),MATCH(X$1,'Tax_Share of Price'!$B$1:$AI$1,0)))</f>
        <v>3.7210565200729631E-6</v>
      </c>
      <c r="Y4" s="35">
        <f>'Total Fuel Prices'!Y101*(INDEX(Tax_share,MATCH('Total Fuel Prices'!$A$97,tax_fuel_labels,0),MATCH(Y$1,'Tax_Share of Price'!$B$1:$AI$1,0)))</f>
        <v>3.7224460109318391E-6</v>
      </c>
      <c r="Z4" s="35">
        <f>'Total Fuel Prices'!Z101*(INDEX(Tax_share,MATCH('Total Fuel Prices'!$A$97,tax_fuel_labels,0),MATCH(Z$1,'Tax_Share of Price'!$B$1:$AI$1,0)))</f>
        <v>3.7488463372505056E-6</v>
      </c>
      <c r="AA4" s="35">
        <f>'Total Fuel Prices'!AA101*(INDEX(Tax_share,MATCH('Total Fuel Prices'!$A$97,tax_fuel_labels,0),MATCH(AA$1,'Tax_Share of Price'!$B$1:$AI$1,0)))</f>
        <v>3.8002574990289596E-6</v>
      </c>
      <c r="AB4" s="35">
        <f>'Total Fuel Prices'!AB101*(INDEX(Tax_share,MATCH('Total Fuel Prices'!$A$97,tax_fuel_labels,0),MATCH(AB$1,'Tax_Share of Price'!$B$1:$AI$1,0)))</f>
        <v>3.8224893527709937E-6</v>
      </c>
      <c r="AC4" s="35">
        <f>'Total Fuel Prices'!AC101*(INDEX(Tax_share,MATCH('Total Fuel Prices'!$A$97,tax_fuel_labels,0),MATCH(AC$1,'Tax_Share of Price'!$B$1:$AI$1,0)))</f>
        <v>3.8502791699485358E-6</v>
      </c>
      <c r="AD4" s="35">
        <f>'Total Fuel Prices'!AD101*(INDEX(Tax_share,MATCH('Total Fuel Prices'!$A$97,tax_fuel_labels,0),MATCH(AD$1,'Tax_Share of Price'!$B$1:$AI$1,0)))</f>
        <v>3.8989113500092351E-6</v>
      </c>
      <c r="AE4" s="35">
        <f>'Total Fuel Prices'!AE101*(INDEX(Tax_share,MATCH('Total Fuel Prices'!$A$97,tax_fuel_labels,0),MATCH(AE$1,'Tax_Share of Price'!$B$1:$AI$1,0)))</f>
        <v>3.9058588043036217E-6</v>
      </c>
      <c r="AF4" s="35">
        <f>'Total Fuel Prices'!AF101*(INDEX(Tax_share,MATCH('Total Fuel Prices'!$A$97,tax_fuel_labels,0),MATCH(AF$1,'Tax_Share of Price'!$B$1:$AI$1,0)))</f>
        <v>3.9405960757755496E-6</v>
      </c>
      <c r="AG4" s="35">
        <f>'Total Fuel Prices'!AG101*(INDEX(Tax_share,MATCH('Total Fuel Prices'!$A$97,tax_fuel_labels,0),MATCH(AG$1,'Tax_Share of Price'!$B$1:$AI$1,0)))</f>
        <v>3.9781123289652321E-6</v>
      </c>
      <c r="AH4" s="35">
        <f>'Total Fuel Prices'!AH101*(INDEX(Tax_share,MATCH('Total Fuel Prices'!$A$97,tax_fuel_labels,0),MATCH(AH$1,'Tax_Share of Price'!$B$1:$AI$1,0)))</f>
        <v>4.0031231644250204E-6</v>
      </c>
      <c r="AI4" s="35">
        <f>'Total Fuel Prices'!AI101*(INDEX(Tax_share,MATCH('Total Fuel Prices'!$A$97,tax_fuel_labels,0),MATCH(AI$1,'Tax_Share of Price'!$B$1:$AI$1,0)))</f>
        <v>4.0211865455904238E-6</v>
      </c>
    </row>
    <row r="5" spans="1:37" x14ac:dyDescent="0.45">
      <c r="A5" s="12" t="s">
        <v>273</v>
      </c>
      <c r="B5" s="35">
        <f>'Total Fuel Prices'!B102*(INDEX(Tax_share,MATCH('Total Fuel Prices'!$A$97,tax_fuel_labels,0),MATCH(B$1,'Tax_Share of Price'!$B$1:$AI$1,0)))</f>
        <v>9.803944434191567E-6</v>
      </c>
      <c r="C5" s="35">
        <f>'Total Fuel Prices'!C102*(INDEX(Tax_share,MATCH('Total Fuel Prices'!$A$97,tax_fuel_labels,0),MATCH(C$1,'Tax_Share of Price'!$B$1:$AI$1,0)))</f>
        <v>9.803944434191567E-6</v>
      </c>
      <c r="D5" s="35">
        <f>'Total Fuel Prices'!D102*(INDEX(Tax_share,MATCH('Total Fuel Prices'!$A$97,tax_fuel_labels,0),MATCH(D$1,'Tax_Share of Price'!$B$1:$AI$1,0)))</f>
        <v>1.0074492947576647E-5</v>
      </c>
      <c r="E5" s="35">
        <f>'Total Fuel Prices'!E102*(INDEX(Tax_share,MATCH('Total Fuel Prices'!$A$97,tax_fuel_labels,0),MATCH(E$1,'Tax_Share of Price'!$B$1:$AI$1,0)))</f>
        <v>9.803944434191567E-6</v>
      </c>
      <c r="F5" s="35">
        <f>'Total Fuel Prices'!F102*(INDEX(Tax_share,MATCH('Total Fuel Prices'!$A$97,tax_fuel_labels,0),MATCH(F$1,'Tax_Share of Price'!$B$1:$AI$1,0)))</f>
        <v>9.5058825126656315E-6</v>
      </c>
      <c r="G5" s="35">
        <f>'Total Fuel Prices'!G102*(INDEX(Tax_share,MATCH('Total Fuel Prices'!$A$97,tax_fuel_labels,0),MATCH(G$1,'Tax_Share of Price'!$B$1:$AI$1,0)))</f>
        <v>9.3178742237031157E-6</v>
      </c>
      <c r="H5" s="35">
        <f>'Total Fuel Prices'!H102*(INDEX(Tax_share,MATCH('Total Fuel Prices'!$A$97,tax_fuel_labels,0),MATCH(H$1,'Tax_Share of Price'!$B$1:$AI$1,0)))</f>
        <v>9.0519112783415103E-6</v>
      </c>
      <c r="I5" s="35">
        <f>'Total Fuel Prices'!I102*(INDEX(Tax_share,MATCH('Total Fuel Prices'!$A$97,tax_fuel_labels,0),MATCH(I$1,'Tax_Share of Price'!$B$1:$AI$1,0)))</f>
        <v>8.900587533566806E-6</v>
      </c>
      <c r="J5" s="35">
        <f>'Total Fuel Prices'!J102*(INDEX(Tax_share,MATCH('Total Fuel Prices'!$A$97,tax_fuel_labels,0),MATCH(J$1,'Tax_Share of Price'!$B$1:$AI$1,0)))</f>
        <v>8.6392101562286771E-6</v>
      </c>
      <c r="K5" s="35">
        <f>'Total Fuel Prices'!K102*(INDEX(Tax_share,MATCH('Total Fuel Prices'!$A$97,tax_fuel_labels,0),MATCH(K$1,'Tax_Share of Price'!$B$1:$AI$1,0)))</f>
        <v>8.8134617411207636E-6</v>
      </c>
      <c r="L5" s="35">
        <f>'Total Fuel Prices'!L102*(INDEX(Tax_share,MATCH('Total Fuel Prices'!$A$97,tax_fuel_labels,0),MATCH(L$1,'Tax_Share of Price'!$B$1:$AI$1,0)))</f>
        <v>8.8318040132146677E-6</v>
      </c>
      <c r="M5" s="35">
        <f>'Total Fuel Prices'!M102*(INDEX(Tax_share,MATCH('Total Fuel Prices'!$A$97,tax_fuel_labels,0),MATCH(M$1,'Tax_Share of Price'!$B$1:$AI$1,0)))</f>
        <v>8.9877133260128501E-6</v>
      </c>
      <c r="N5" s="35">
        <f>'Total Fuel Prices'!N102*(INDEX(Tax_share,MATCH('Total Fuel Prices'!$A$97,tax_fuel_labels,0),MATCH(N$1,'Tax_Share of Price'!$B$1:$AI$1,0)))</f>
        <v>9.0840102545058437E-6</v>
      </c>
      <c r="O5" s="35">
        <f>'Total Fuel Prices'!O102*(INDEX(Tax_share,MATCH('Total Fuel Prices'!$A$97,tax_fuel_labels,0),MATCH(O$1,'Tax_Share of Price'!$B$1:$AI$1,0)))</f>
        <v>9.2766041114918344E-6</v>
      </c>
      <c r="P5" s="35">
        <f>'Total Fuel Prices'!P102*(INDEX(Tax_share,MATCH('Total Fuel Prices'!$A$97,tax_fuel_labels,0),MATCH(P$1,'Tax_Share of Price'!$B$1:$AI$1,0)))</f>
        <v>9.400414448125685E-6</v>
      </c>
      <c r="Q5" s="35">
        <f>'Total Fuel Prices'!Q102*(INDEX(Tax_share,MATCH('Total Fuel Prices'!$A$97,tax_fuel_labels,0),MATCH(Q$1,'Tax_Share of Price'!$B$1:$AI$1,0)))</f>
        <v>9.4783691045247762E-6</v>
      </c>
      <c r="R5" s="35">
        <f>'Total Fuel Prices'!R102*(INDEX(Tax_share,MATCH('Total Fuel Prices'!$A$97,tax_fuel_labels,0),MATCH(R$1,'Tax_Share of Price'!$B$1:$AI$1,0)))</f>
        <v>9.6572062574403375E-6</v>
      </c>
      <c r="S5" s="35">
        <f>'Total Fuel Prices'!S102*(INDEX(Tax_share,MATCH('Total Fuel Prices'!$A$97,tax_fuel_labels,0),MATCH(S$1,'Tax_Share of Price'!$B$1:$AI$1,0)))</f>
        <v>9.7535031859333311E-6</v>
      </c>
      <c r="T5" s="35">
        <f>'Total Fuel Prices'!T102*(INDEX(Tax_share,MATCH('Total Fuel Prices'!$A$97,tax_fuel_labels,0),MATCH(T$1,'Tax_Share of Price'!$B$1:$AI$1,0)))</f>
        <v>9.8543856824498029E-6</v>
      </c>
      <c r="U5" s="35">
        <f>'Total Fuel Prices'!U102*(INDEX(Tax_share,MATCH('Total Fuel Prices'!$A$97,tax_fuel_labels,0),MATCH(U$1,'Tax_Share of Price'!$B$1:$AI$1,0)))</f>
        <v>9.973610451060177E-6</v>
      </c>
      <c r="V5" s="35">
        <f>'Total Fuel Prices'!V102*(INDEX(Tax_share,MATCH('Total Fuel Prices'!$A$97,tax_fuel_labels,0),MATCH(V$1,'Tax_Share of Price'!$B$1:$AI$1,0)))</f>
        <v>1.0042393971412315E-5</v>
      </c>
      <c r="W5" s="35">
        <f>'Total Fuel Prices'!W102*(INDEX(Tax_share,MATCH('Total Fuel Prices'!$A$97,tax_fuel_labels,0),MATCH(W$1,'Tax_Share of Price'!$B$1:$AI$1,0)))</f>
        <v>1.0138690899905311E-5</v>
      </c>
      <c r="X5" s="35">
        <f>'Total Fuel Prices'!X102*(INDEX(Tax_share,MATCH('Total Fuel Prices'!$A$97,tax_fuel_labels,0),MATCH(X$1,'Tax_Share of Price'!$B$1:$AI$1,0)))</f>
        <v>1.0248744532468734E-5</v>
      </c>
      <c r="Y5" s="35">
        <f>'Total Fuel Prices'!Y102*(INDEX(Tax_share,MATCH('Total Fuel Prices'!$A$97,tax_fuel_labels,0),MATCH(Y$1,'Tax_Share of Price'!$B$1:$AI$1,0)))</f>
        <v>1.025333010049221E-5</v>
      </c>
      <c r="Z5" s="35">
        <f>'Total Fuel Prices'!Z102*(INDEX(Tax_share,MATCH('Total Fuel Prices'!$A$97,tax_fuel_labels,0),MATCH(Z$1,'Tax_Share of Price'!$B$1:$AI$1,0)))</f>
        <v>1.0345041460961727E-5</v>
      </c>
      <c r="AA5" s="35">
        <f>'Total Fuel Prices'!AA102*(INDEX(Tax_share,MATCH('Total Fuel Prices'!$A$97,tax_fuel_labels,0),MATCH(AA$1,'Tax_Share of Price'!$B$1:$AI$1,0)))</f>
        <v>1.0514707477830337E-5</v>
      </c>
      <c r="AB5" s="35">
        <f>'Total Fuel Prices'!AB102*(INDEX(Tax_share,MATCH('Total Fuel Prices'!$A$97,tax_fuel_labels,0),MATCH(AB$1,'Tax_Share of Price'!$B$1:$AI$1,0)))</f>
        <v>1.059266213422943E-5</v>
      </c>
      <c r="AC5" s="35">
        <f>'Total Fuel Prices'!AC102*(INDEX(Tax_share,MATCH('Total Fuel Prices'!$A$97,tax_fuel_labels,0),MATCH(AC$1,'Tax_Share of Price'!$B$1:$AI$1,0)))</f>
        <v>1.0684373494698949E-5</v>
      </c>
      <c r="AD5" s="35">
        <f>'Total Fuel Prices'!AD102*(INDEX(Tax_share,MATCH('Total Fuel Prices'!$A$97,tax_fuel_labels,0),MATCH(AD$1,'Tax_Share of Price'!$B$1:$AI$1,0)))</f>
        <v>1.0854039511567559E-5</v>
      </c>
      <c r="AE5" s="35">
        <f>'Total Fuel Prices'!AE102*(INDEX(Tax_share,MATCH('Total Fuel Prices'!$A$97,tax_fuel_labels,0),MATCH(AE$1,'Tax_Share of Price'!$B$1:$AI$1,0)))</f>
        <v>1.0876967351684936E-5</v>
      </c>
      <c r="AF5" s="35">
        <f>'Total Fuel Prices'!AF102*(INDEX(Tax_share,MATCH('Total Fuel Prices'!$A$97,tax_fuel_labels,0),MATCH(AF$1,'Tax_Share of Price'!$B$1:$AI$1,0)))</f>
        <v>1.1000777688318787E-5</v>
      </c>
      <c r="AG5" s="35">
        <f>'Total Fuel Prices'!AG102*(INDEX(Tax_share,MATCH('Total Fuel Prices'!$A$97,tax_fuel_labels,0),MATCH(AG$1,'Tax_Share of Price'!$B$1:$AI$1,0)))</f>
        <v>1.1124588024952639E-5</v>
      </c>
      <c r="AH5" s="35">
        <f>'Total Fuel Prices'!AH102*(INDEX(Tax_share,MATCH('Total Fuel Prices'!$A$97,tax_fuel_labels,0),MATCH(AH$1,'Tax_Share of Price'!$B$1:$AI$1,0)))</f>
        <v>1.1211713817398682E-5</v>
      </c>
      <c r="AI5" s="35">
        <f>'Total Fuel Prices'!AI102*(INDEX(Tax_share,MATCH('Total Fuel Prices'!$A$97,tax_fuel_labels,0),MATCH(AI$1,'Tax_Share of Price'!$B$1:$AI$1,0)))</f>
        <v>1.1280497337750822E-5</v>
      </c>
    </row>
    <row r="6" spans="1:37" x14ac:dyDescent="0.45">
      <c r="A6" s="12" t="s">
        <v>274</v>
      </c>
      <c r="B6" s="35">
        <f>'Total Fuel Prices'!B103*(INDEX(Tax_share,MATCH('Total Fuel Prices'!$A$97,tax_fuel_labels,0),MATCH(B$1,'Tax_Share of Price'!$B$1:$AI$1,0)))</f>
        <v>9.803944434191567E-6</v>
      </c>
      <c r="C6" s="35">
        <f>'Total Fuel Prices'!C103*(INDEX(Tax_share,MATCH('Total Fuel Prices'!$A$97,tax_fuel_labels,0),MATCH(C$1,'Tax_Share of Price'!$B$1:$AI$1,0)))</f>
        <v>9.803944434191567E-6</v>
      </c>
      <c r="D6" s="35">
        <f>'Total Fuel Prices'!D103*(INDEX(Tax_share,MATCH('Total Fuel Prices'!$A$97,tax_fuel_labels,0),MATCH(D$1,'Tax_Share of Price'!$B$1:$AI$1,0)))</f>
        <v>1.0075509092227858E-5</v>
      </c>
      <c r="E6" s="35">
        <f>'Total Fuel Prices'!E103*(INDEX(Tax_share,MATCH('Total Fuel Prices'!$A$97,tax_fuel_labels,0),MATCH(E$1,'Tax_Share of Price'!$B$1:$AI$1,0)))</f>
        <v>9.803944434191567E-6</v>
      </c>
      <c r="F6" s="35">
        <f>'Total Fuel Prices'!F103*(INDEX(Tax_share,MATCH('Total Fuel Prices'!$A$97,tax_fuel_labels,0),MATCH(F$1,'Tax_Share of Price'!$B$1:$AI$1,0)))</f>
        <v>9.5185714037127515E-6</v>
      </c>
      <c r="G6" s="35">
        <f>'Total Fuel Prices'!G103*(INDEX(Tax_share,MATCH('Total Fuel Prices'!$A$97,tax_fuel_labels,0),MATCH(G$1,'Tax_Share of Price'!$B$1:$AI$1,0)))</f>
        <v>9.3390625619599476E-6</v>
      </c>
      <c r="H6" s="35">
        <f>'Total Fuel Prices'!H103*(INDEX(Tax_share,MATCH('Total Fuel Prices'!$A$97,tax_fuel_labels,0),MATCH(H$1,'Tax_Share of Price'!$B$1:$AI$1,0)))</f>
        <v>9.0767034855520051E-6</v>
      </c>
      <c r="I6" s="35">
        <f>'Total Fuel Prices'!I103*(INDEX(Tax_share,MATCH('Total Fuel Prices'!$A$97,tax_fuel_labels,0),MATCH(I$1,'Tax_Share of Price'!$B$1:$AI$1,0)))</f>
        <v>8.9386197611267723E-6</v>
      </c>
      <c r="J6" s="35">
        <f>'Total Fuel Prices'!J103*(INDEX(Tax_share,MATCH('Total Fuel Prices'!$A$97,tax_fuel_labels,0),MATCH(J$1,'Tax_Share of Price'!$B$1:$AI$1,0)))</f>
        <v>8.6762606847188281E-6</v>
      </c>
      <c r="K6" s="35">
        <f>'Total Fuel Prices'!K103*(INDEX(Tax_share,MATCH('Total Fuel Prices'!$A$97,tax_fuel_labels,0),MATCH(K$1,'Tax_Share of Price'!$B$1:$AI$1,0)))</f>
        <v>8.8603723172858052E-6</v>
      </c>
      <c r="L6" s="35">
        <f>'Total Fuel Prices'!L103*(INDEX(Tax_share,MATCH('Total Fuel Prices'!$A$97,tax_fuel_labels,0),MATCH(L$1,'Tax_Share of Price'!$B$1:$AI$1,0)))</f>
        <v>8.8833862713566782E-6</v>
      </c>
      <c r="M6" s="35">
        <f>'Total Fuel Prices'!M103*(INDEX(Tax_share,MATCH('Total Fuel Prices'!$A$97,tax_fuel_labels,0),MATCH(M$1,'Tax_Share of Price'!$B$1:$AI$1,0)))</f>
        <v>9.0444839498527823E-6</v>
      </c>
      <c r="N6" s="35">
        <f>'Total Fuel Prices'!N103*(INDEX(Tax_share,MATCH('Total Fuel Prices'!$A$97,tax_fuel_labels,0),MATCH(N$1,'Tax_Share of Price'!$B$1:$AI$1,0)))</f>
        <v>9.1411425569504457E-6</v>
      </c>
      <c r="O6" s="35">
        <f>'Total Fuel Prices'!O103*(INDEX(Tax_share,MATCH('Total Fuel Prices'!$A$97,tax_fuel_labels,0),MATCH(O$1,'Tax_Share of Price'!$B$1:$AI$1,0)))</f>
        <v>9.2009788375347148E-6</v>
      </c>
      <c r="P6" s="35">
        <f>'Total Fuel Prices'!P103*(INDEX(Tax_share,MATCH('Total Fuel Prices'!$A$97,tax_fuel_labels,0),MATCH(P$1,'Tax_Share of Price'!$B$1:$AI$1,0)))</f>
        <v>9.3252541895174245E-6</v>
      </c>
      <c r="Q6" s="35">
        <f>'Total Fuel Prices'!Q103*(INDEX(Tax_share,MATCH('Total Fuel Prices'!$A$97,tax_fuel_labels,0),MATCH(Q$1,'Tax_Share of Price'!$B$1:$AI$1,0)))</f>
        <v>9.4081044241725649E-6</v>
      </c>
      <c r="R6" s="35">
        <f>'Total Fuel Prices'!R103*(INDEX(Tax_share,MATCH('Total Fuel Prices'!$A$97,tax_fuel_labels,0),MATCH(R$1,'Tax_Share of Price'!$B$1:$AI$1,0)))</f>
        <v>9.5738048934828439E-6</v>
      </c>
      <c r="S6" s="35">
        <f>'Total Fuel Prices'!S103*(INDEX(Tax_share,MATCH('Total Fuel Prices'!$A$97,tax_fuel_labels,0),MATCH(S$1,'Tax_Share of Price'!$B$1:$AI$1,0)))</f>
        <v>9.6704635005805091E-6</v>
      </c>
      <c r="T6" s="35">
        <f>'Total Fuel Prices'!T103*(INDEX(Tax_share,MATCH('Total Fuel Prices'!$A$97,tax_fuel_labels,0),MATCH(T$1,'Tax_Share of Price'!$B$1:$AI$1,0)))</f>
        <v>9.7763276893065191E-6</v>
      </c>
      <c r="U6" s="35">
        <f>'Total Fuel Prices'!U103*(INDEX(Tax_share,MATCH('Total Fuel Prices'!$A$97,tax_fuel_labels,0),MATCH(U$1,'Tax_Share of Price'!$B$1:$AI$1,0)))</f>
        <v>9.8960002504750555E-6</v>
      </c>
      <c r="V6" s="35">
        <f>'Total Fuel Prices'!V103*(INDEX(Tax_share,MATCH('Total Fuel Prices'!$A$97,tax_fuel_labels,0),MATCH(V$1,'Tax_Share of Price'!$B$1:$AI$1,0)))</f>
        <v>9.9650421126876711E-6</v>
      </c>
      <c r="W6" s="35">
        <f>'Total Fuel Prices'!W103*(INDEX(Tax_share,MATCH('Total Fuel Prices'!$A$97,tax_fuel_labels,0),MATCH(W$1,'Tax_Share of Price'!$B$1:$AI$1,0)))</f>
        <v>1.0066303510599511E-5</v>
      </c>
      <c r="X6" s="35">
        <f>'Total Fuel Prices'!X103*(INDEX(Tax_share,MATCH('Total Fuel Prices'!$A$97,tax_fuel_labels,0),MATCH(X$1,'Tax_Share of Price'!$B$1:$AI$1,0)))</f>
        <v>1.0172167699325523E-5</v>
      </c>
      <c r="Y6" s="35">
        <f>'Total Fuel Prices'!Y103*(INDEX(Tax_share,MATCH('Total Fuel Prices'!$A$97,tax_fuel_labels,0),MATCH(Y$1,'Tax_Share of Price'!$B$1:$AI$1,0)))</f>
        <v>1.0181373280953871E-5</v>
      </c>
      <c r="Z6" s="35">
        <f>'Total Fuel Prices'!Z103*(INDEX(Tax_share,MATCH('Total Fuel Prices'!$A$97,tax_fuel_labels,0),MATCH(Z$1,'Tax_Share of Price'!$B$1:$AI$1,0)))</f>
        <v>1.027342909723736E-5</v>
      </c>
      <c r="AA6" s="35">
        <f>'Total Fuel Prices'!AA103*(INDEX(Tax_share,MATCH('Total Fuel Prices'!$A$97,tax_fuel_labels,0),MATCH(AA$1,'Tax_Share of Price'!$B$1:$AI$1,0)))</f>
        <v>1.0443732357361815E-5</v>
      </c>
      <c r="AB6" s="35">
        <f>'Total Fuel Prices'!AB103*(INDEX(Tax_share,MATCH('Total Fuel Prices'!$A$97,tax_fuel_labels,0),MATCH(AB$1,'Tax_Share of Price'!$B$1:$AI$1,0)))</f>
        <v>1.0526582592016954E-5</v>
      </c>
      <c r="AC6" s="35">
        <f>'Total Fuel Prices'!AC103*(INDEX(Tax_share,MATCH('Total Fuel Prices'!$A$97,tax_fuel_labels,0),MATCH(AC$1,'Tax_Share of Price'!$B$1:$AI$1,0)))</f>
        <v>1.0618638408300442E-5</v>
      </c>
      <c r="AD6" s="35">
        <f>'Total Fuel Prices'!AD103*(INDEX(Tax_share,MATCH('Total Fuel Prices'!$A$97,tax_fuel_labels,0),MATCH(AD$1,'Tax_Share of Price'!$B$1:$AI$1,0)))</f>
        <v>1.0793544459239073E-5</v>
      </c>
      <c r="AE6" s="35">
        <f>'Total Fuel Prices'!AE103*(INDEX(Tax_share,MATCH('Total Fuel Prices'!$A$97,tax_fuel_labels,0),MATCH(AE$1,'Tax_Share of Price'!$B$1:$AI$1,0)))</f>
        <v>1.0811955622495768E-5</v>
      </c>
      <c r="AF6" s="35">
        <f>'Total Fuel Prices'!AF103*(INDEX(Tax_share,MATCH('Total Fuel Prices'!$A$97,tax_fuel_labels,0),MATCH(AF$1,'Tax_Share of Price'!$B$1:$AI$1,0)))</f>
        <v>1.0940833765292654E-5</v>
      </c>
      <c r="AG6" s="35">
        <f>'Total Fuel Prices'!AG103*(INDEX(Tax_share,MATCH('Total Fuel Prices'!$A$97,tax_fuel_labels,0),MATCH(AG$1,'Tax_Share of Price'!$B$1:$AI$1,0)))</f>
        <v>1.1055903535647016E-5</v>
      </c>
      <c r="AH6" s="35">
        <f>'Total Fuel Prices'!AH103*(INDEX(Tax_share,MATCH('Total Fuel Prices'!$A$97,tax_fuel_labels,0),MATCH(AH$1,'Tax_Share of Price'!$B$1:$AI$1,0)))</f>
        <v>1.1143356561116331E-5</v>
      </c>
      <c r="AI6" s="35">
        <f>'Total Fuel Prices'!AI103*(INDEX(Tax_share,MATCH('Total Fuel Prices'!$A$97,tax_fuel_labels,0),MATCH(AI$1,'Tax_Share of Price'!$B$1:$AI$1,0)))</f>
        <v>1.1217001214143123E-5</v>
      </c>
    </row>
    <row r="7" spans="1:37" x14ac:dyDescent="0.45">
      <c r="A7" s="12" t="s">
        <v>275</v>
      </c>
      <c r="B7" s="35">
        <f>'Total Fuel Prices'!B104*(INDEX(Tax_share,MATCH('Total Fuel Prices'!$A$97,tax_fuel_labels,0),MATCH(B$1,'Tax_Share of Price'!$B$1:$AI$1,0)))</f>
        <v>0</v>
      </c>
      <c r="C7" s="35">
        <f>'Total Fuel Prices'!C104*(INDEX(Tax_share,MATCH('Total Fuel Prices'!$A$97,tax_fuel_labels,0),MATCH(C$1,'Tax_Share of Price'!$B$1:$AI$1,0)))</f>
        <v>0</v>
      </c>
      <c r="D7" s="35">
        <f>'Total Fuel Prices'!D104*(INDEX(Tax_share,MATCH('Total Fuel Prices'!$A$97,tax_fuel_labels,0),MATCH(D$1,'Tax_Share of Price'!$B$1:$AI$1,0)))</f>
        <v>0</v>
      </c>
      <c r="E7" s="35">
        <f>'Total Fuel Prices'!E104*(INDEX(Tax_share,MATCH('Total Fuel Prices'!$A$97,tax_fuel_labels,0),MATCH(E$1,'Tax_Share of Price'!$B$1:$AI$1,0)))</f>
        <v>0</v>
      </c>
      <c r="F7" s="35">
        <f>'Total Fuel Prices'!F104*(INDEX(Tax_share,MATCH('Total Fuel Prices'!$A$97,tax_fuel_labels,0),MATCH(F$1,'Tax_Share of Price'!$B$1:$AI$1,0)))</f>
        <v>0</v>
      </c>
      <c r="G7" s="35">
        <f>'Total Fuel Prices'!G104*(INDEX(Tax_share,MATCH('Total Fuel Prices'!$A$97,tax_fuel_labels,0),MATCH(G$1,'Tax_Share of Price'!$B$1:$AI$1,0)))</f>
        <v>0</v>
      </c>
      <c r="H7" s="35">
        <f>'Total Fuel Prices'!H104*(INDEX(Tax_share,MATCH('Total Fuel Prices'!$A$97,tax_fuel_labels,0),MATCH(H$1,'Tax_Share of Price'!$B$1:$AI$1,0)))</f>
        <v>0</v>
      </c>
      <c r="I7" s="35">
        <f>'Total Fuel Prices'!I104*(INDEX(Tax_share,MATCH('Total Fuel Prices'!$A$97,tax_fuel_labels,0),MATCH(I$1,'Tax_Share of Price'!$B$1:$AI$1,0)))</f>
        <v>0</v>
      </c>
      <c r="J7" s="35">
        <f>'Total Fuel Prices'!J104*(INDEX(Tax_share,MATCH('Total Fuel Prices'!$A$97,tax_fuel_labels,0),MATCH(J$1,'Tax_Share of Price'!$B$1:$AI$1,0)))</f>
        <v>0</v>
      </c>
      <c r="K7" s="35">
        <f>'Total Fuel Prices'!K104*(INDEX(Tax_share,MATCH('Total Fuel Prices'!$A$97,tax_fuel_labels,0),MATCH(K$1,'Tax_Share of Price'!$B$1:$AI$1,0)))</f>
        <v>0</v>
      </c>
      <c r="L7" s="35">
        <f>'Total Fuel Prices'!L104*(INDEX(Tax_share,MATCH('Total Fuel Prices'!$A$97,tax_fuel_labels,0),MATCH(L$1,'Tax_Share of Price'!$B$1:$AI$1,0)))</f>
        <v>0</v>
      </c>
      <c r="M7" s="35">
        <f>'Total Fuel Prices'!M104*(INDEX(Tax_share,MATCH('Total Fuel Prices'!$A$97,tax_fuel_labels,0),MATCH(M$1,'Tax_Share of Price'!$B$1:$AI$1,0)))</f>
        <v>0</v>
      </c>
      <c r="N7" s="35">
        <f>'Total Fuel Prices'!N104*(INDEX(Tax_share,MATCH('Total Fuel Prices'!$A$97,tax_fuel_labels,0),MATCH(N$1,'Tax_Share of Price'!$B$1:$AI$1,0)))</f>
        <v>0</v>
      </c>
      <c r="O7" s="35">
        <f>'Total Fuel Prices'!O104*(INDEX(Tax_share,MATCH('Total Fuel Prices'!$A$97,tax_fuel_labels,0),MATCH(O$1,'Tax_Share of Price'!$B$1:$AI$1,0)))</f>
        <v>0</v>
      </c>
      <c r="P7" s="35">
        <f>'Total Fuel Prices'!P104*(INDEX(Tax_share,MATCH('Total Fuel Prices'!$A$97,tax_fuel_labels,0),MATCH(P$1,'Tax_Share of Price'!$B$1:$AI$1,0)))</f>
        <v>0</v>
      </c>
      <c r="Q7" s="35">
        <f>'Total Fuel Prices'!Q104*(INDEX(Tax_share,MATCH('Total Fuel Prices'!$A$97,tax_fuel_labels,0),MATCH(Q$1,'Tax_Share of Price'!$B$1:$AI$1,0)))</f>
        <v>0</v>
      </c>
      <c r="R7" s="35">
        <f>'Total Fuel Prices'!R104*(INDEX(Tax_share,MATCH('Total Fuel Prices'!$A$97,tax_fuel_labels,0),MATCH(R$1,'Tax_Share of Price'!$B$1:$AI$1,0)))</f>
        <v>0</v>
      </c>
      <c r="S7" s="35">
        <f>'Total Fuel Prices'!S104*(INDEX(Tax_share,MATCH('Total Fuel Prices'!$A$97,tax_fuel_labels,0),MATCH(S$1,'Tax_Share of Price'!$B$1:$AI$1,0)))</f>
        <v>0</v>
      </c>
      <c r="T7" s="35">
        <f>'Total Fuel Prices'!T104*(INDEX(Tax_share,MATCH('Total Fuel Prices'!$A$97,tax_fuel_labels,0),MATCH(T$1,'Tax_Share of Price'!$B$1:$AI$1,0)))</f>
        <v>0</v>
      </c>
      <c r="U7" s="35">
        <f>'Total Fuel Prices'!U104*(INDEX(Tax_share,MATCH('Total Fuel Prices'!$A$97,tax_fuel_labels,0),MATCH(U$1,'Tax_Share of Price'!$B$1:$AI$1,0)))</f>
        <v>0</v>
      </c>
      <c r="V7" s="35">
        <f>'Total Fuel Prices'!V104*(INDEX(Tax_share,MATCH('Total Fuel Prices'!$A$97,tax_fuel_labels,0),MATCH(V$1,'Tax_Share of Price'!$B$1:$AI$1,0)))</f>
        <v>0</v>
      </c>
      <c r="W7" s="35">
        <f>'Total Fuel Prices'!W104*(INDEX(Tax_share,MATCH('Total Fuel Prices'!$A$97,tax_fuel_labels,0),MATCH(W$1,'Tax_Share of Price'!$B$1:$AI$1,0)))</f>
        <v>0</v>
      </c>
      <c r="X7" s="35">
        <f>'Total Fuel Prices'!X104*(INDEX(Tax_share,MATCH('Total Fuel Prices'!$A$97,tax_fuel_labels,0),MATCH(X$1,'Tax_Share of Price'!$B$1:$AI$1,0)))</f>
        <v>0</v>
      </c>
      <c r="Y7" s="35">
        <f>'Total Fuel Prices'!Y104*(INDEX(Tax_share,MATCH('Total Fuel Prices'!$A$97,tax_fuel_labels,0),MATCH(Y$1,'Tax_Share of Price'!$B$1:$AI$1,0)))</f>
        <v>0</v>
      </c>
      <c r="Z7" s="35">
        <f>'Total Fuel Prices'!Z104*(INDEX(Tax_share,MATCH('Total Fuel Prices'!$A$97,tax_fuel_labels,0),MATCH(Z$1,'Tax_Share of Price'!$B$1:$AI$1,0)))</f>
        <v>0</v>
      </c>
      <c r="AA7" s="35">
        <f>'Total Fuel Prices'!AA104*(INDEX(Tax_share,MATCH('Total Fuel Prices'!$A$97,tax_fuel_labels,0),MATCH(AA$1,'Tax_Share of Price'!$B$1:$AI$1,0)))</f>
        <v>0</v>
      </c>
      <c r="AB7" s="35">
        <f>'Total Fuel Prices'!AB104*(INDEX(Tax_share,MATCH('Total Fuel Prices'!$A$97,tax_fuel_labels,0),MATCH(AB$1,'Tax_Share of Price'!$B$1:$AI$1,0)))</f>
        <v>0</v>
      </c>
      <c r="AC7" s="35">
        <f>'Total Fuel Prices'!AC104*(INDEX(Tax_share,MATCH('Total Fuel Prices'!$A$97,tax_fuel_labels,0),MATCH(AC$1,'Tax_Share of Price'!$B$1:$AI$1,0)))</f>
        <v>0</v>
      </c>
      <c r="AD7" s="35">
        <f>'Total Fuel Prices'!AD104*(INDEX(Tax_share,MATCH('Total Fuel Prices'!$A$97,tax_fuel_labels,0),MATCH(AD$1,'Tax_Share of Price'!$B$1:$AI$1,0)))</f>
        <v>0</v>
      </c>
      <c r="AE7" s="35">
        <f>'Total Fuel Prices'!AE104*(INDEX(Tax_share,MATCH('Total Fuel Prices'!$A$97,tax_fuel_labels,0),MATCH(AE$1,'Tax_Share of Price'!$B$1:$AI$1,0)))</f>
        <v>0</v>
      </c>
      <c r="AF7" s="35">
        <f>'Total Fuel Prices'!AF104*(INDEX(Tax_share,MATCH('Total Fuel Prices'!$A$97,tax_fuel_labels,0),MATCH(AF$1,'Tax_Share of Price'!$B$1:$AI$1,0)))</f>
        <v>0</v>
      </c>
      <c r="AG7" s="35">
        <f>'Total Fuel Prices'!AG104*(INDEX(Tax_share,MATCH('Total Fuel Prices'!$A$97,tax_fuel_labels,0),MATCH(AG$1,'Tax_Share of Price'!$B$1:$AI$1,0)))</f>
        <v>0</v>
      </c>
      <c r="AH7" s="35">
        <f>'Total Fuel Prices'!AH104*(INDEX(Tax_share,MATCH('Total Fuel Prices'!$A$97,tax_fuel_labels,0),MATCH(AH$1,'Tax_Share of Price'!$B$1:$AI$1,0)))</f>
        <v>0</v>
      </c>
      <c r="AI7" s="35">
        <f>'Total Fuel Prices'!AI104*(INDEX(Tax_share,MATCH('Total Fuel Prices'!$A$97,tax_fuel_labels,0),MATCH(AI$1,'Tax_Share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Prices'!B105*(INDEX(Tax_share,MATCH('Total Fuel Prices'!$A$97,tax_fuel_labels,0),MATCH(B$1,'Tax_Share of Price'!$B$1:$AI$1,0)))</f>
        <v>0</v>
      </c>
      <c r="C8" s="35">
        <f>'Total Fuel Prices'!C105*(INDEX(Tax_share,MATCH('Total Fuel Prices'!$A$97,tax_fuel_labels,0),MATCH(C$1,'Tax_Share of Price'!$B$1:$AI$1,0)))</f>
        <v>0</v>
      </c>
      <c r="D8" s="35">
        <f>'Total Fuel Prices'!D105*(INDEX(Tax_share,MATCH('Total Fuel Prices'!$A$97,tax_fuel_labels,0),MATCH(D$1,'Tax_Share of Price'!$B$1:$AI$1,0)))</f>
        <v>0</v>
      </c>
      <c r="E8" s="35">
        <f>'Total Fuel Prices'!E105*(INDEX(Tax_share,MATCH('Total Fuel Prices'!$A$97,tax_fuel_labels,0),MATCH(E$1,'Tax_Share of Price'!$B$1:$AI$1,0)))</f>
        <v>0</v>
      </c>
      <c r="F8" s="35">
        <f>'Total Fuel Prices'!F105*(INDEX(Tax_share,MATCH('Total Fuel Prices'!$A$97,tax_fuel_labels,0),MATCH(F$1,'Tax_Share of Price'!$B$1:$AI$1,0)))</f>
        <v>0</v>
      </c>
      <c r="G8" s="35">
        <f>'Total Fuel Prices'!G105*(INDEX(Tax_share,MATCH('Total Fuel Prices'!$A$97,tax_fuel_labels,0),MATCH(G$1,'Tax_Share of Price'!$B$1:$AI$1,0)))</f>
        <v>0</v>
      </c>
      <c r="H8" s="35">
        <f>'Total Fuel Prices'!H105*(INDEX(Tax_share,MATCH('Total Fuel Prices'!$A$97,tax_fuel_labels,0),MATCH(H$1,'Tax_Share of Price'!$B$1:$AI$1,0)))</f>
        <v>0</v>
      </c>
      <c r="I8" s="35">
        <f>'Total Fuel Prices'!I105*(INDEX(Tax_share,MATCH('Total Fuel Prices'!$A$97,tax_fuel_labels,0),MATCH(I$1,'Tax_Share of Price'!$B$1:$AI$1,0)))</f>
        <v>0</v>
      </c>
      <c r="J8" s="35">
        <f>'Total Fuel Prices'!J105*(INDEX(Tax_share,MATCH('Total Fuel Prices'!$A$97,tax_fuel_labels,0),MATCH(J$1,'Tax_Share of Price'!$B$1:$AI$1,0)))</f>
        <v>0</v>
      </c>
      <c r="K8" s="35">
        <f>'Total Fuel Prices'!K105*(INDEX(Tax_share,MATCH('Total Fuel Prices'!$A$97,tax_fuel_labels,0),MATCH(K$1,'Tax_Share of Price'!$B$1:$AI$1,0)))</f>
        <v>0</v>
      </c>
      <c r="L8" s="35">
        <f>'Total Fuel Prices'!L105*(INDEX(Tax_share,MATCH('Total Fuel Prices'!$A$97,tax_fuel_labels,0),MATCH(L$1,'Tax_Share of Price'!$B$1:$AI$1,0)))</f>
        <v>0</v>
      </c>
      <c r="M8" s="35">
        <f>'Total Fuel Prices'!M105*(INDEX(Tax_share,MATCH('Total Fuel Prices'!$A$97,tax_fuel_labels,0),MATCH(M$1,'Tax_Share of Price'!$B$1:$AI$1,0)))</f>
        <v>0</v>
      </c>
      <c r="N8" s="35">
        <f>'Total Fuel Prices'!N105*(INDEX(Tax_share,MATCH('Total Fuel Prices'!$A$97,tax_fuel_labels,0),MATCH(N$1,'Tax_Share of Price'!$B$1:$AI$1,0)))</f>
        <v>0</v>
      </c>
      <c r="O8" s="35">
        <f>'Total Fuel Prices'!O105*(INDEX(Tax_share,MATCH('Total Fuel Prices'!$A$97,tax_fuel_labels,0),MATCH(O$1,'Tax_Share of Price'!$B$1:$AI$1,0)))</f>
        <v>0</v>
      </c>
      <c r="P8" s="35">
        <f>'Total Fuel Prices'!P105*(INDEX(Tax_share,MATCH('Total Fuel Prices'!$A$97,tax_fuel_labels,0),MATCH(P$1,'Tax_Share of Price'!$B$1:$AI$1,0)))</f>
        <v>0</v>
      </c>
      <c r="Q8" s="35">
        <f>'Total Fuel Prices'!Q105*(INDEX(Tax_share,MATCH('Total Fuel Prices'!$A$97,tax_fuel_labels,0),MATCH(Q$1,'Tax_Share of Price'!$B$1:$AI$1,0)))</f>
        <v>0</v>
      </c>
      <c r="R8" s="35">
        <f>'Total Fuel Prices'!R105*(INDEX(Tax_share,MATCH('Total Fuel Prices'!$A$97,tax_fuel_labels,0),MATCH(R$1,'Tax_Share of Price'!$B$1:$AI$1,0)))</f>
        <v>0</v>
      </c>
      <c r="S8" s="35">
        <f>'Total Fuel Prices'!S105*(INDEX(Tax_share,MATCH('Total Fuel Prices'!$A$97,tax_fuel_labels,0),MATCH(S$1,'Tax_Share of Price'!$B$1:$AI$1,0)))</f>
        <v>0</v>
      </c>
      <c r="T8" s="35">
        <f>'Total Fuel Prices'!T105*(INDEX(Tax_share,MATCH('Total Fuel Prices'!$A$97,tax_fuel_labels,0),MATCH(T$1,'Tax_Share of Price'!$B$1:$AI$1,0)))</f>
        <v>0</v>
      </c>
      <c r="U8" s="35">
        <f>'Total Fuel Prices'!U105*(INDEX(Tax_share,MATCH('Total Fuel Prices'!$A$97,tax_fuel_labels,0),MATCH(U$1,'Tax_Share of Price'!$B$1:$AI$1,0)))</f>
        <v>0</v>
      </c>
      <c r="V8" s="35">
        <f>'Total Fuel Prices'!V105*(INDEX(Tax_share,MATCH('Total Fuel Prices'!$A$97,tax_fuel_labels,0),MATCH(V$1,'Tax_Share of Price'!$B$1:$AI$1,0)))</f>
        <v>0</v>
      </c>
      <c r="W8" s="35">
        <f>'Total Fuel Prices'!W105*(INDEX(Tax_share,MATCH('Total Fuel Prices'!$A$97,tax_fuel_labels,0),MATCH(W$1,'Tax_Share of Price'!$B$1:$AI$1,0)))</f>
        <v>0</v>
      </c>
      <c r="X8" s="35">
        <f>'Total Fuel Prices'!X105*(INDEX(Tax_share,MATCH('Total Fuel Prices'!$A$97,tax_fuel_labels,0),MATCH(X$1,'Tax_Share of Price'!$B$1:$AI$1,0)))</f>
        <v>0</v>
      </c>
      <c r="Y8" s="35">
        <f>'Total Fuel Prices'!Y105*(INDEX(Tax_share,MATCH('Total Fuel Prices'!$A$97,tax_fuel_labels,0),MATCH(Y$1,'Tax_Share of Price'!$B$1:$AI$1,0)))</f>
        <v>0</v>
      </c>
      <c r="Z8" s="35">
        <f>'Total Fuel Prices'!Z105*(INDEX(Tax_share,MATCH('Total Fuel Prices'!$A$97,tax_fuel_labels,0),MATCH(Z$1,'Tax_Share of Price'!$B$1:$AI$1,0)))</f>
        <v>0</v>
      </c>
      <c r="AA8" s="35">
        <f>'Total Fuel Prices'!AA105*(INDEX(Tax_share,MATCH('Total Fuel Prices'!$A$97,tax_fuel_labels,0),MATCH(AA$1,'Tax_Share of Price'!$B$1:$AI$1,0)))</f>
        <v>0</v>
      </c>
      <c r="AB8" s="35">
        <f>'Total Fuel Prices'!AB105*(INDEX(Tax_share,MATCH('Total Fuel Prices'!$A$97,tax_fuel_labels,0),MATCH(AB$1,'Tax_Share of Price'!$B$1:$AI$1,0)))</f>
        <v>0</v>
      </c>
      <c r="AC8" s="35">
        <f>'Total Fuel Prices'!AC105*(INDEX(Tax_share,MATCH('Total Fuel Prices'!$A$97,tax_fuel_labels,0),MATCH(AC$1,'Tax_Share of Price'!$B$1:$AI$1,0)))</f>
        <v>0</v>
      </c>
      <c r="AD8" s="35">
        <f>'Total Fuel Prices'!AD105*(INDEX(Tax_share,MATCH('Total Fuel Prices'!$A$97,tax_fuel_labels,0),MATCH(AD$1,'Tax_Share of Price'!$B$1:$AI$1,0)))</f>
        <v>0</v>
      </c>
      <c r="AE8" s="35">
        <f>'Total Fuel Prices'!AE105*(INDEX(Tax_share,MATCH('Total Fuel Prices'!$A$97,tax_fuel_labels,0),MATCH(AE$1,'Tax_Share of Price'!$B$1:$AI$1,0)))</f>
        <v>0</v>
      </c>
      <c r="AF8" s="35">
        <f>'Total Fuel Prices'!AF105*(INDEX(Tax_share,MATCH('Total Fuel Prices'!$A$97,tax_fuel_labels,0),MATCH(AF$1,'Tax_Share of Price'!$B$1:$AI$1,0)))</f>
        <v>0</v>
      </c>
      <c r="AG8" s="35">
        <f>'Total Fuel Prices'!AG105*(INDEX(Tax_share,MATCH('Total Fuel Prices'!$A$97,tax_fuel_labels,0),MATCH(AG$1,'Tax_Share of Price'!$B$1:$AI$1,0)))</f>
        <v>0</v>
      </c>
      <c r="AH8" s="35">
        <f>'Total Fuel Prices'!AH105*(INDEX(Tax_share,MATCH('Total Fuel Prices'!$A$97,tax_fuel_labels,0),MATCH(AH$1,'Tax_Share of Price'!$B$1:$AI$1,0)))</f>
        <v>0</v>
      </c>
      <c r="AI8" s="35">
        <f>'Total Fuel Prices'!AI105*(INDEX(Tax_share,MATCH('Total Fuel Prices'!$A$97,tax_fuel_labels,0),MATCH(AI$1,'Tax_Share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Prices'!B106*(INDEX(Tax_share,MATCH('Total Fuel Prices'!$A$97,tax_fuel_labels,0),MATCH(B$1,'Tax_Share of Price'!$B$1:$AI$1,0)))</f>
        <v>9.803944434191567E-6</v>
      </c>
      <c r="C9" s="35">
        <f>'Total Fuel Prices'!C106*(INDEX(Tax_share,MATCH('Total Fuel Prices'!$A$97,tax_fuel_labels,0),MATCH(C$1,'Tax_Share of Price'!$B$1:$AI$1,0)))</f>
        <v>9.803944434191567E-6</v>
      </c>
      <c r="D9" s="35">
        <f>'Total Fuel Prices'!D106*(INDEX(Tax_share,MATCH('Total Fuel Prices'!$A$97,tax_fuel_labels,0),MATCH(D$1,'Tax_Share of Price'!$B$1:$AI$1,0)))</f>
        <v>1.0075509092227858E-5</v>
      </c>
      <c r="E9" s="35">
        <f>'Total Fuel Prices'!E106*(INDEX(Tax_share,MATCH('Total Fuel Prices'!$A$97,tax_fuel_labels,0),MATCH(E$1,'Tax_Share of Price'!$B$1:$AI$1,0)))</f>
        <v>9.803944434191567E-6</v>
      </c>
      <c r="F9" s="35">
        <f>'Total Fuel Prices'!F106*(INDEX(Tax_share,MATCH('Total Fuel Prices'!$A$97,tax_fuel_labels,0),MATCH(F$1,'Tax_Share of Price'!$B$1:$AI$1,0)))</f>
        <v>9.5185714037127515E-6</v>
      </c>
      <c r="G9" s="35">
        <f>'Total Fuel Prices'!G106*(INDEX(Tax_share,MATCH('Total Fuel Prices'!$A$97,tax_fuel_labels,0),MATCH(G$1,'Tax_Share of Price'!$B$1:$AI$1,0)))</f>
        <v>9.3390625619599476E-6</v>
      </c>
      <c r="H9" s="35">
        <f>'Total Fuel Prices'!H106*(INDEX(Tax_share,MATCH('Total Fuel Prices'!$A$97,tax_fuel_labels,0),MATCH(H$1,'Tax_Share of Price'!$B$1:$AI$1,0)))</f>
        <v>9.0767034855520051E-6</v>
      </c>
      <c r="I9" s="35">
        <f>'Total Fuel Prices'!I106*(INDEX(Tax_share,MATCH('Total Fuel Prices'!$A$97,tax_fuel_labels,0),MATCH(I$1,'Tax_Share of Price'!$B$1:$AI$1,0)))</f>
        <v>8.9386197611267723E-6</v>
      </c>
      <c r="J9" s="35">
        <f>'Total Fuel Prices'!J106*(INDEX(Tax_share,MATCH('Total Fuel Prices'!$A$97,tax_fuel_labels,0),MATCH(J$1,'Tax_Share of Price'!$B$1:$AI$1,0)))</f>
        <v>8.6762606847188281E-6</v>
      </c>
      <c r="K9" s="35">
        <f>'Total Fuel Prices'!K106*(INDEX(Tax_share,MATCH('Total Fuel Prices'!$A$97,tax_fuel_labels,0),MATCH(K$1,'Tax_Share of Price'!$B$1:$AI$1,0)))</f>
        <v>8.8603723172858052E-6</v>
      </c>
      <c r="L9" s="35">
        <f>'Total Fuel Prices'!L106*(INDEX(Tax_share,MATCH('Total Fuel Prices'!$A$97,tax_fuel_labels,0),MATCH(L$1,'Tax_Share of Price'!$B$1:$AI$1,0)))</f>
        <v>8.8833862713566782E-6</v>
      </c>
      <c r="M9" s="35">
        <f>'Total Fuel Prices'!M106*(INDEX(Tax_share,MATCH('Total Fuel Prices'!$A$97,tax_fuel_labels,0),MATCH(M$1,'Tax_Share of Price'!$B$1:$AI$1,0)))</f>
        <v>9.0444839498527823E-6</v>
      </c>
      <c r="N9" s="35">
        <f>'Total Fuel Prices'!N106*(INDEX(Tax_share,MATCH('Total Fuel Prices'!$A$97,tax_fuel_labels,0),MATCH(N$1,'Tax_Share of Price'!$B$1:$AI$1,0)))</f>
        <v>9.1411425569504457E-6</v>
      </c>
      <c r="O9" s="35">
        <f>'Total Fuel Prices'!O106*(INDEX(Tax_share,MATCH('Total Fuel Prices'!$A$97,tax_fuel_labels,0),MATCH(O$1,'Tax_Share of Price'!$B$1:$AI$1,0)))</f>
        <v>9.2009788375347148E-6</v>
      </c>
      <c r="P9" s="35">
        <f>'Total Fuel Prices'!P106*(INDEX(Tax_share,MATCH('Total Fuel Prices'!$A$97,tax_fuel_labels,0),MATCH(P$1,'Tax_Share of Price'!$B$1:$AI$1,0)))</f>
        <v>9.3252541895174245E-6</v>
      </c>
      <c r="Q9" s="35">
        <f>'Total Fuel Prices'!Q106*(INDEX(Tax_share,MATCH('Total Fuel Prices'!$A$97,tax_fuel_labels,0),MATCH(Q$1,'Tax_Share of Price'!$B$1:$AI$1,0)))</f>
        <v>9.4081044241725649E-6</v>
      </c>
      <c r="R9" s="35">
        <f>'Total Fuel Prices'!R106*(INDEX(Tax_share,MATCH('Total Fuel Prices'!$A$97,tax_fuel_labels,0),MATCH(R$1,'Tax_Share of Price'!$B$1:$AI$1,0)))</f>
        <v>9.5738048934828439E-6</v>
      </c>
      <c r="S9" s="35">
        <f>'Total Fuel Prices'!S106*(INDEX(Tax_share,MATCH('Total Fuel Prices'!$A$97,tax_fuel_labels,0),MATCH(S$1,'Tax_Share of Price'!$B$1:$AI$1,0)))</f>
        <v>9.6704635005805091E-6</v>
      </c>
      <c r="T9" s="35">
        <f>'Total Fuel Prices'!T106*(INDEX(Tax_share,MATCH('Total Fuel Prices'!$A$97,tax_fuel_labels,0),MATCH(T$1,'Tax_Share of Price'!$B$1:$AI$1,0)))</f>
        <v>9.7763276893065191E-6</v>
      </c>
      <c r="U9" s="35">
        <f>'Total Fuel Prices'!U106*(INDEX(Tax_share,MATCH('Total Fuel Prices'!$A$97,tax_fuel_labels,0),MATCH(U$1,'Tax_Share of Price'!$B$1:$AI$1,0)))</f>
        <v>9.8960002504750555E-6</v>
      </c>
      <c r="V9" s="35">
        <f>'Total Fuel Prices'!V106*(INDEX(Tax_share,MATCH('Total Fuel Prices'!$A$97,tax_fuel_labels,0),MATCH(V$1,'Tax_Share of Price'!$B$1:$AI$1,0)))</f>
        <v>9.9650421126876711E-6</v>
      </c>
      <c r="W9" s="35">
        <f>'Total Fuel Prices'!W106*(INDEX(Tax_share,MATCH('Total Fuel Prices'!$A$97,tax_fuel_labels,0),MATCH(W$1,'Tax_Share of Price'!$B$1:$AI$1,0)))</f>
        <v>1.0066303510599511E-5</v>
      </c>
      <c r="X9" s="35">
        <f>'Total Fuel Prices'!X106*(INDEX(Tax_share,MATCH('Total Fuel Prices'!$A$97,tax_fuel_labels,0),MATCH(X$1,'Tax_Share of Price'!$B$1:$AI$1,0)))</f>
        <v>1.0172167699325523E-5</v>
      </c>
      <c r="Y9" s="35">
        <f>'Total Fuel Prices'!Y106*(INDEX(Tax_share,MATCH('Total Fuel Prices'!$A$97,tax_fuel_labels,0),MATCH(Y$1,'Tax_Share of Price'!$B$1:$AI$1,0)))</f>
        <v>1.0181373280953871E-5</v>
      </c>
      <c r="Z9" s="35">
        <f>'Total Fuel Prices'!Z106*(INDEX(Tax_share,MATCH('Total Fuel Prices'!$A$97,tax_fuel_labels,0),MATCH(Z$1,'Tax_Share of Price'!$B$1:$AI$1,0)))</f>
        <v>1.027342909723736E-5</v>
      </c>
      <c r="AA9" s="35">
        <f>'Total Fuel Prices'!AA106*(INDEX(Tax_share,MATCH('Total Fuel Prices'!$A$97,tax_fuel_labels,0),MATCH(AA$1,'Tax_Share of Price'!$B$1:$AI$1,0)))</f>
        <v>1.0443732357361815E-5</v>
      </c>
      <c r="AB9" s="35">
        <f>'Total Fuel Prices'!AB106*(INDEX(Tax_share,MATCH('Total Fuel Prices'!$A$97,tax_fuel_labels,0),MATCH(AB$1,'Tax_Share of Price'!$B$1:$AI$1,0)))</f>
        <v>1.0526582592016954E-5</v>
      </c>
      <c r="AC9" s="35">
        <f>'Total Fuel Prices'!AC106*(INDEX(Tax_share,MATCH('Total Fuel Prices'!$A$97,tax_fuel_labels,0),MATCH(AC$1,'Tax_Share of Price'!$B$1:$AI$1,0)))</f>
        <v>1.0618638408300442E-5</v>
      </c>
      <c r="AD9" s="35">
        <f>'Total Fuel Prices'!AD106*(INDEX(Tax_share,MATCH('Total Fuel Prices'!$A$97,tax_fuel_labels,0),MATCH(AD$1,'Tax_Share of Price'!$B$1:$AI$1,0)))</f>
        <v>1.0793544459239073E-5</v>
      </c>
      <c r="AE9" s="35">
        <f>'Total Fuel Prices'!AE106*(INDEX(Tax_share,MATCH('Total Fuel Prices'!$A$97,tax_fuel_labels,0),MATCH(AE$1,'Tax_Share of Price'!$B$1:$AI$1,0)))</f>
        <v>1.0811955622495768E-5</v>
      </c>
      <c r="AF9" s="35">
        <f>'Total Fuel Prices'!AF106*(INDEX(Tax_share,MATCH('Total Fuel Prices'!$A$97,tax_fuel_labels,0),MATCH(AF$1,'Tax_Share of Price'!$B$1:$AI$1,0)))</f>
        <v>1.0940833765292654E-5</v>
      </c>
      <c r="AG9" s="35">
        <f>'Total Fuel Prices'!AG106*(INDEX(Tax_share,MATCH('Total Fuel Prices'!$A$97,tax_fuel_labels,0),MATCH(AG$1,'Tax_Share of Price'!$B$1:$AI$1,0)))</f>
        <v>1.1055903535647016E-5</v>
      </c>
      <c r="AH9" s="35">
        <f>'Total Fuel Prices'!AH106*(INDEX(Tax_share,MATCH('Total Fuel Prices'!$A$97,tax_fuel_labels,0),MATCH(AH$1,'Tax_Share of Price'!$B$1:$AI$1,0)))</f>
        <v>1.1143356561116331E-5</v>
      </c>
      <c r="AI9" s="35">
        <f>'Total Fuel Prices'!AI106*(INDEX(Tax_share,MATCH('Total Fuel Prices'!$A$97,tax_fuel_labels,0),MATCH(AI$1,'Tax_Share of Price'!$B$1:$AI$1,0)))</f>
        <v>1.1217001214143123E-5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Prices'!B109*(INDEX(Tax_share,MATCH('Total Fuel Prices'!$A$107,tax_fuel_labels,0),MATCH(B$1,'Tax_Share of Price'!$B$1:$AI$1,0)))</f>
        <v>1.6466171222706767E-6</v>
      </c>
      <c r="C2" s="35">
        <f>'Total Fuel Prices'!C109*(INDEX(Tax_share,MATCH('Total Fuel Prices'!$A$107,tax_fuel_labels,0),MATCH(C$1,'Tax_Share of Price'!$B$1:$AI$1,0)))</f>
        <v>1.6466171222706767E-6</v>
      </c>
      <c r="D2" s="35">
        <f>'Total Fuel Prices'!D109*(INDEX(Tax_share,MATCH('Total Fuel Prices'!$A$107,tax_fuel_labels,0),MATCH(D$1,'Tax_Share of Price'!$B$1:$AI$1,0)))</f>
        <v>1.6669960470512544E-6</v>
      </c>
      <c r="E2" s="35">
        <f>'Total Fuel Prices'!E109*(INDEX(Tax_share,MATCH('Total Fuel Prices'!$A$107,tax_fuel_labels,0),MATCH(E$1,'Tax_Share of Price'!$B$1:$AI$1,0)))</f>
        <v>1.6466171222706767E-6</v>
      </c>
      <c r="F2" s="35">
        <f>'Total Fuel Prices'!F109*(INDEX(Tax_share,MATCH('Total Fuel Prices'!$A$107,tax_fuel_labels,0),MATCH(F$1,'Tax_Share of Price'!$B$1:$AI$1,0)))</f>
        <v>2.0317788006235949E-6</v>
      </c>
      <c r="G2" s="35">
        <f>'Total Fuel Prices'!G109*(INDEX(Tax_share,MATCH('Total Fuel Prices'!$A$107,tax_fuel_labels,0),MATCH(G$1,'Tax_Share of Price'!$B$1:$AI$1,0)))</f>
        <v>1.9312427717060783E-6</v>
      </c>
      <c r="H2" s="35">
        <f>'Total Fuel Prices'!H109*(INDEX(Tax_share,MATCH('Total Fuel Prices'!$A$107,tax_fuel_labels,0),MATCH(H$1,'Tax_Share of Price'!$B$1:$AI$1,0)))</f>
        <v>1.9441494240671111E-6</v>
      </c>
      <c r="I2" s="35">
        <f>'Total Fuel Prices'!I109*(INDEX(Tax_share,MATCH('Total Fuel Prices'!$A$107,tax_fuel_labels,0),MATCH(I$1,'Tax_Share of Price'!$B$1:$AI$1,0)))</f>
        <v>1.9373564491402519E-6</v>
      </c>
      <c r="J2" s="35">
        <f>'Total Fuel Prices'!J109*(INDEX(Tax_share,MATCH('Total Fuel Prices'!$A$107,tax_fuel_labels,0),MATCH(J$1,'Tax_Share of Price'!$B$1:$AI$1,0)))</f>
        <v>1.8925228146229809E-6</v>
      </c>
      <c r="K2" s="35">
        <f>'Total Fuel Prices'!K109*(INDEX(Tax_share,MATCH('Total Fuel Prices'!$A$107,tax_fuel_labels,0),MATCH(K$1,'Tax_Share of Price'!$B$1:$AI$1,0)))</f>
        <v>1.8979571945644685E-6</v>
      </c>
      <c r="L2" s="35">
        <f>'Total Fuel Prices'!L109*(INDEX(Tax_share,MATCH('Total Fuel Prices'!$A$107,tax_fuel_labels,0),MATCH(L$1,'Tax_Share of Price'!$B$1:$AI$1,0)))</f>
        <v>1.9129017394035587E-6</v>
      </c>
      <c r="M2" s="35">
        <f>'Total Fuel Prices'!M109*(INDEX(Tax_share,MATCH('Total Fuel Prices'!$A$107,tax_fuel_labels,0),MATCH(M$1,'Tax_Share of Price'!$B$1:$AI$1,0)))</f>
        <v>1.9312427717060783E-6</v>
      </c>
      <c r="N2" s="35">
        <f>'Total Fuel Prices'!N109*(INDEX(Tax_share,MATCH('Total Fuel Prices'!$A$107,tax_fuel_labels,0),MATCH(N$1,'Tax_Share of Price'!$B$1:$AI$1,0)))</f>
        <v>1.9502631015012843E-6</v>
      </c>
      <c r="O2" s="35">
        <f>'Total Fuel Prices'!O109*(INDEX(Tax_share,MATCH('Total Fuel Prices'!$A$107,tax_fuel_labels,0),MATCH(O$1,'Tax_Share of Price'!$B$1:$AI$1,0)))</f>
        <v>2.0419682630138836E-6</v>
      </c>
      <c r="P2" s="35">
        <f>'Total Fuel Prices'!P109*(INDEX(Tax_share,MATCH('Total Fuel Prices'!$A$107,tax_fuel_labels,0),MATCH(P$1,'Tax_Share of Price'!$B$1:$AI$1,0)))</f>
        <v>2.0643850802725195E-6</v>
      </c>
      <c r="Q2" s="35">
        <f>'Total Fuel Prices'!Q109*(INDEX(Tax_share,MATCH('Total Fuel Prices'!$A$107,tax_fuel_labels,0),MATCH(Q$1,'Tax_Share of Price'!$B$1:$AI$1,0)))</f>
        <v>2.0752538401554942E-6</v>
      </c>
      <c r="R2" s="35">
        <f>'Total Fuel Prices'!R109*(INDEX(Tax_share,MATCH('Total Fuel Prices'!$A$107,tax_fuel_labels,0),MATCH(R$1,'Tax_Share of Price'!$B$1:$AI$1,0)))</f>
        <v>2.1200874746727652E-6</v>
      </c>
      <c r="S2" s="35">
        <f>'Total Fuel Prices'!S109*(INDEX(Tax_share,MATCH('Total Fuel Prices'!$A$107,tax_fuel_labels,0),MATCH(S$1,'Tax_Share of Price'!$B$1:$AI$1,0)))</f>
        <v>2.1533730518143753E-6</v>
      </c>
      <c r="T2" s="35">
        <f>'Total Fuel Prices'!T109*(INDEX(Tax_share,MATCH('Total Fuel Prices'!$A$107,tax_fuel_labels,0),MATCH(T$1,'Tax_Share of Price'!$B$1:$AI$1,0)))</f>
        <v>2.2267371810244554E-6</v>
      </c>
      <c r="U2" s="35">
        <f>'Total Fuel Prices'!U109*(INDEX(Tax_share,MATCH('Total Fuel Prices'!$A$107,tax_fuel_labels,0),MATCH(U$1,'Tax_Share of Price'!$B$1:$AI$1,0)))</f>
        <v>2.2185856111122236E-6</v>
      </c>
      <c r="V2" s="35">
        <f>'Total Fuel Prices'!V109*(INDEX(Tax_share,MATCH('Total Fuel Prices'!$A$107,tax_fuel_labels,0),MATCH(V$1,'Tax_Share of Price'!$B$1:$AI$1,0)))</f>
        <v>2.2301336684878844E-6</v>
      </c>
      <c r="W2" s="35">
        <f>'Total Fuel Prices'!W109*(INDEX(Tax_share,MATCH('Total Fuel Prices'!$A$107,tax_fuel_labels,0),MATCH(W$1,'Tax_Share of Price'!$B$1:$AI$1,0)))</f>
        <v>2.2939876328003614E-6</v>
      </c>
      <c r="X2" s="35">
        <f>'Total Fuel Prices'!X109*(INDEX(Tax_share,MATCH('Total Fuel Prices'!$A$107,tax_fuel_labels,0),MATCH(X$1,'Tax_Share of Price'!$B$1:$AI$1,0)))</f>
        <v>2.3619173820689539E-6</v>
      </c>
      <c r="Y2" s="35">
        <f>'Total Fuel Prices'!Y109*(INDEX(Tax_share,MATCH('Total Fuel Prices'!$A$107,tax_fuel_labels,0),MATCH(Y$1,'Tax_Share of Price'!$B$1:$AI$1,0)))</f>
        <v>2.4189783714545709E-6</v>
      </c>
      <c r="Z2" s="35">
        <f>'Total Fuel Prices'!Z109*(INDEX(Tax_share,MATCH('Total Fuel Prices'!$A$107,tax_fuel_labels,0),MATCH(Z$1,'Tax_Share of Price'!$B$1:$AI$1,0)))</f>
        <v>2.4400365937278347E-6</v>
      </c>
      <c r="AA2" s="35">
        <f>'Total Fuel Prices'!AA109*(INDEX(Tax_share,MATCH('Total Fuel Prices'!$A$107,tax_fuel_labels,0),MATCH(AA$1,'Tax_Share of Price'!$B$1:$AI$1,0)))</f>
        <v>2.5460070025868385E-6</v>
      </c>
      <c r="AB2" s="35">
        <f>'Total Fuel Prices'!AB109*(INDEX(Tax_share,MATCH('Total Fuel Prices'!$A$107,tax_fuel_labels,0),MATCH(AB$1,'Tax_Share of Price'!$B$1:$AI$1,0)))</f>
        <v>2.5772546872503909E-6</v>
      </c>
      <c r="AC2" s="35">
        <f>'Total Fuel Prices'!AC109*(INDEX(Tax_share,MATCH('Total Fuel Prices'!$A$107,tax_fuel_labels,0),MATCH(AC$1,'Tax_Share of Price'!$B$1:$AI$1,0)))</f>
        <v>2.6051058844505144E-6</v>
      </c>
      <c r="AD2" s="35">
        <f>'Total Fuel Prices'!AD109*(INDEX(Tax_share,MATCH('Total Fuel Prices'!$A$107,tax_fuel_labels,0),MATCH(AD$1,'Tax_Share of Price'!$B$1:$AI$1,0)))</f>
        <v>2.6336363791433231E-6</v>
      </c>
      <c r="AE2" s="35">
        <f>'Total Fuel Prices'!AE109*(INDEX(Tax_share,MATCH('Total Fuel Prices'!$A$107,tax_fuel_labels,0),MATCH(AE$1,'Tax_Share of Price'!$B$1:$AI$1,0)))</f>
        <v>2.6669219562849328E-6</v>
      </c>
      <c r="AF2" s="35">
        <f>'Total Fuel Prices'!AF109*(INDEX(Tax_share,MATCH('Total Fuel Prices'!$A$107,tax_fuel_labels,0),MATCH(AF$1,'Tax_Share of Price'!$B$1:$AI$1,0)))</f>
        <v>2.8842971539444284E-6</v>
      </c>
      <c r="AG2" s="35">
        <f>'Total Fuel Prices'!AG109*(INDEX(Tax_share,MATCH('Total Fuel Prices'!$A$107,tax_fuel_labels,0),MATCH(AG$1,'Tax_Share of Price'!$B$1:$AI$1,0)))</f>
        <v>2.957661283154508E-6</v>
      </c>
      <c r="AH2" s="35">
        <f>'Total Fuel Prices'!AH109*(INDEX(Tax_share,MATCH('Total Fuel Prices'!$A$107,tax_fuel_labels,0),MATCH(AH$1,'Tax_Share of Price'!$B$1:$AI$1,0)))</f>
        <v>2.9610577706179379E-6</v>
      </c>
      <c r="AI2" s="35">
        <f>'Total Fuel Prices'!AI109*(INDEX(Tax_share,MATCH('Total Fuel Prices'!$A$107,tax_fuel_labels,0),MATCH(AI$1,'Tax_Share of Price'!$B$1:$AI$1,0)))</f>
        <v>2.9814366953985152E-6</v>
      </c>
      <c r="AJ2" s="4"/>
      <c r="AK2" s="4"/>
    </row>
    <row r="3" spans="1:37" x14ac:dyDescent="0.45">
      <c r="A3" s="12" t="s">
        <v>271</v>
      </c>
      <c r="B3" s="35">
        <f>'Total Fuel Prices'!B110*(INDEX(Tax_share,MATCH('Total Fuel Prices'!$A$107,tax_fuel_labels,0),MATCH(B$1,'Tax_Share of Price'!$B$1:$AI$1,0)))</f>
        <v>0</v>
      </c>
      <c r="C3" s="35">
        <f>'Total Fuel Prices'!C110*(INDEX(Tax_share,MATCH('Total Fuel Prices'!$A$107,tax_fuel_labels,0),MATCH(C$1,'Tax_Share of Price'!$B$1:$AI$1,0)))</f>
        <v>0</v>
      </c>
      <c r="D3" s="35">
        <f>'Total Fuel Prices'!D110*(INDEX(Tax_share,MATCH('Total Fuel Prices'!$A$107,tax_fuel_labels,0),MATCH(D$1,'Tax_Share of Price'!$B$1:$AI$1,0)))</f>
        <v>0</v>
      </c>
      <c r="E3" s="35">
        <f>'Total Fuel Prices'!E110*(INDEX(Tax_share,MATCH('Total Fuel Prices'!$A$107,tax_fuel_labels,0),MATCH(E$1,'Tax_Share of Price'!$B$1:$AI$1,0)))</f>
        <v>0</v>
      </c>
      <c r="F3" s="35">
        <f>'Total Fuel Prices'!F110*(INDEX(Tax_share,MATCH('Total Fuel Prices'!$A$107,tax_fuel_labels,0),MATCH(F$1,'Tax_Share of Price'!$B$1:$AI$1,0)))</f>
        <v>0</v>
      </c>
      <c r="G3" s="35">
        <f>'Total Fuel Prices'!G110*(INDEX(Tax_share,MATCH('Total Fuel Prices'!$A$107,tax_fuel_labels,0),MATCH(G$1,'Tax_Share of Price'!$B$1:$AI$1,0)))</f>
        <v>0</v>
      </c>
      <c r="H3" s="35">
        <f>'Total Fuel Prices'!H110*(INDEX(Tax_share,MATCH('Total Fuel Prices'!$A$107,tax_fuel_labels,0),MATCH(H$1,'Tax_Share of Price'!$B$1:$AI$1,0)))</f>
        <v>0</v>
      </c>
      <c r="I3" s="35">
        <f>'Total Fuel Prices'!I110*(INDEX(Tax_share,MATCH('Total Fuel Prices'!$A$107,tax_fuel_labels,0),MATCH(I$1,'Tax_Share of Price'!$B$1:$AI$1,0)))</f>
        <v>0</v>
      </c>
      <c r="J3" s="35">
        <f>'Total Fuel Prices'!J110*(INDEX(Tax_share,MATCH('Total Fuel Prices'!$A$107,tax_fuel_labels,0),MATCH(J$1,'Tax_Share of Price'!$B$1:$AI$1,0)))</f>
        <v>0</v>
      </c>
      <c r="K3" s="35">
        <f>'Total Fuel Prices'!K110*(INDEX(Tax_share,MATCH('Total Fuel Prices'!$A$107,tax_fuel_labels,0),MATCH(K$1,'Tax_Share of Price'!$B$1:$AI$1,0)))</f>
        <v>0</v>
      </c>
      <c r="L3" s="35">
        <f>'Total Fuel Prices'!L110*(INDEX(Tax_share,MATCH('Total Fuel Prices'!$A$107,tax_fuel_labels,0),MATCH(L$1,'Tax_Share of Price'!$B$1:$AI$1,0)))</f>
        <v>0</v>
      </c>
      <c r="M3" s="35">
        <f>'Total Fuel Prices'!M110*(INDEX(Tax_share,MATCH('Total Fuel Prices'!$A$107,tax_fuel_labels,0),MATCH(M$1,'Tax_Share of Price'!$B$1:$AI$1,0)))</f>
        <v>0</v>
      </c>
      <c r="N3" s="35">
        <f>'Total Fuel Prices'!N110*(INDEX(Tax_share,MATCH('Total Fuel Prices'!$A$107,tax_fuel_labels,0),MATCH(N$1,'Tax_Share of Price'!$B$1:$AI$1,0)))</f>
        <v>0</v>
      </c>
      <c r="O3" s="35">
        <f>'Total Fuel Prices'!O110*(INDEX(Tax_share,MATCH('Total Fuel Prices'!$A$107,tax_fuel_labels,0),MATCH(O$1,'Tax_Share of Price'!$B$1:$AI$1,0)))</f>
        <v>0</v>
      </c>
      <c r="P3" s="35">
        <f>'Total Fuel Prices'!P110*(INDEX(Tax_share,MATCH('Total Fuel Prices'!$A$107,tax_fuel_labels,0),MATCH(P$1,'Tax_Share of Price'!$B$1:$AI$1,0)))</f>
        <v>0</v>
      </c>
      <c r="Q3" s="35">
        <f>'Total Fuel Prices'!Q110*(INDEX(Tax_share,MATCH('Total Fuel Prices'!$A$107,tax_fuel_labels,0),MATCH(Q$1,'Tax_Share of Price'!$B$1:$AI$1,0)))</f>
        <v>0</v>
      </c>
      <c r="R3" s="35">
        <f>'Total Fuel Prices'!R110*(INDEX(Tax_share,MATCH('Total Fuel Prices'!$A$107,tax_fuel_labels,0),MATCH(R$1,'Tax_Share of Price'!$B$1:$AI$1,0)))</f>
        <v>0</v>
      </c>
      <c r="S3" s="35">
        <f>'Total Fuel Prices'!S110*(INDEX(Tax_share,MATCH('Total Fuel Prices'!$A$107,tax_fuel_labels,0),MATCH(S$1,'Tax_Share of Price'!$B$1:$AI$1,0)))</f>
        <v>0</v>
      </c>
      <c r="T3" s="35">
        <f>'Total Fuel Prices'!T110*(INDEX(Tax_share,MATCH('Total Fuel Prices'!$A$107,tax_fuel_labels,0),MATCH(T$1,'Tax_Share of Price'!$B$1:$AI$1,0)))</f>
        <v>0</v>
      </c>
      <c r="U3" s="35">
        <f>'Total Fuel Prices'!U110*(INDEX(Tax_share,MATCH('Total Fuel Prices'!$A$107,tax_fuel_labels,0),MATCH(U$1,'Tax_Share of Price'!$B$1:$AI$1,0)))</f>
        <v>0</v>
      </c>
      <c r="V3" s="35">
        <f>'Total Fuel Prices'!V110*(INDEX(Tax_share,MATCH('Total Fuel Prices'!$A$107,tax_fuel_labels,0),MATCH(V$1,'Tax_Share of Price'!$B$1:$AI$1,0)))</f>
        <v>0</v>
      </c>
      <c r="W3" s="35">
        <f>'Total Fuel Prices'!W110*(INDEX(Tax_share,MATCH('Total Fuel Prices'!$A$107,tax_fuel_labels,0),MATCH(W$1,'Tax_Share of Price'!$B$1:$AI$1,0)))</f>
        <v>0</v>
      </c>
      <c r="X3" s="35">
        <f>'Total Fuel Prices'!X110*(INDEX(Tax_share,MATCH('Total Fuel Prices'!$A$107,tax_fuel_labels,0),MATCH(X$1,'Tax_Share of Price'!$B$1:$AI$1,0)))</f>
        <v>0</v>
      </c>
      <c r="Y3" s="35">
        <f>'Total Fuel Prices'!Y110*(INDEX(Tax_share,MATCH('Total Fuel Prices'!$A$107,tax_fuel_labels,0),MATCH(Y$1,'Tax_Share of Price'!$B$1:$AI$1,0)))</f>
        <v>0</v>
      </c>
      <c r="Z3" s="35">
        <f>'Total Fuel Prices'!Z110*(INDEX(Tax_share,MATCH('Total Fuel Prices'!$A$107,tax_fuel_labels,0),MATCH(Z$1,'Tax_Share of Price'!$B$1:$AI$1,0)))</f>
        <v>0</v>
      </c>
      <c r="AA3" s="35">
        <f>'Total Fuel Prices'!AA110*(INDEX(Tax_share,MATCH('Total Fuel Prices'!$A$107,tax_fuel_labels,0),MATCH(AA$1,'Tax_Share of Price'!$B$1:$AI$1,0)))</f>
        <v>0</v>
      </c>
      <c r="AB3" s="35">
        <f>'Total Fuel Prices'!AB110*(INDEX(Tax_share,MATCH('Total Fuel Prices'!$A$107,tax_fuel_labels,0),MATCH(AB$1,'Tax_Share of Price'!$B$1:$AI$1,0)))</f>
        <v>0</v>
      </c>
      <c r="AC3" s="35">
        <f>'Total Fuel Prices'!AC110*(INDEX(Tax_share,MATCH('Total Fuel Prices'!$A$107,tax_fuel_labels,0),MATCH(AC$1,'Tax_Share of Price'!$B$1:$AI$1,0)))</f>
        <v>0</v>
      </c>
      <c r="AD3" s="35">
        <f>'Total Fuel Prices'!AD110*(INDEX(Tax_share,MATCH('Total Fuel Prices'!$A$107,tax_fuel_labels,0),MATCH(AD$1,'Tax_Share of Price'!$B$1:$AI$1,0)))</f>
        <v>0</v>
      </c>
      <c r="AE3" s="35">
        <f>'Total Fuel Prices'!AE110*(INDEX(Tax_share,MATCH('Total Fuel Prices'!$A$107,tax_fuel_labels,0),MATCH(AE$1,'Tax_Share of Price'!$B$1:$AI$1,0)))</f>
        <v>0</v>
      </c>
      <c r="AF3" s="35">
        <f>'Total Fuel Prices'!AF110*(INDEX(Tax_share,MATCH('Total Fuel Prices'!$A$107,tax_fuel_labels,0),MATCH(AF$1,'Tax_Share of Price'!$B$1:$AI$1,0)))</f>
        <v>0</v>
      </c>
      <c r="AG3" s="35">
        <f>'Total Fuel Prices'!AG110*(INDEX(Tax_share,MATCH('Total Fuel Prices'!$A$107,tax_fuel_labels,0),MATCH(AG$1,'Tax_Share of Price'!$B$1:$AI$1,0)))</f>
        <v>0</v>
      </c>
      <c r="AH3" s="35">
        <f>'Total Fuel Prices'!AH110*(INDEX(Tax_share,MATCH('Total Fuel Prices'!$A$107,tax_fuel_labels,0),MATCH(AH$1,'Tax_Share of Price'!$B$1:$AI$1,0)))</f>
        <v>0</v>
      </c>
      <c r="AI3" s="35">
        <f>'Total Fuel Prices'!AI110*(INDEX(Tax_share,MATCH('Total Fuel Prices'!$A$107,tax_fuel_labels,0),MATCH(AI$1,'Tax_Share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Prices'!B111*(INDEX(Tax_share,MATCH('Total Fuel Prices'!$A$107,tax_fuel_labels,0),MATCH(B$1,'Tax_Share of Price'!$B$1:$AI$1,0)))</f>
        <v>0</v>
      </c>
      <c r="C4" s="35">
        <f>'Total Fuel Prices'!C111*(INDEX(Tax_share,MATCH('Total Fuel Prices'!$A$107,tax_fuel_labels,0),MATCH(C$1,'Tax_Share of Price'!$B$1:$AI$1,0)))</f>
        <v>0</v>
      </c>
      <c r="D4" s="35">
        <f>'Total Fuel Prices'!D111*(INDEX(Tax_share,MATCH('Total Fuel Prices'!$A$107,tax_fuel_labels,0),MATCH(D$1,'Tax_Share of Price'!$B$1:$AI$1,0)))</f>
        <v>0</v>
      </c>
      <c r="E4" s="35">
        <f>'Total Fuel Prices'!E111*(INDEX(Tax_share,MATCH('Total Fuel Prices'!$A$107,tax_fuel_labels,0),MATCH(E$1,'Tax_Share of Price'!$B$1:$AI$1,0)))</f>
        <v>0</v>
      </c>
      <c r="F4" s="35">
        <f>'Total Fuel Prices'!F111*(INDEX(Tax_share,MATCH('Total Fuel Prices'!$A$107,tax_fuel_labels,0),MATCH(F$1,'Tax_Share of Price'!$B$1:$AI$1,0)))</f>
        <v>0</v>
      </c>
      <c r="G4" s="35">
        <f>'Total Fuel Prices'!G111*(INDEX(Tax_share,MATCH('Total Fuel Prices'!$A$107,tax_fuel_labels,0),MATCH(G$1,'Tax_Share of Price'!$B$1:$AI$1,0)))</f>
        <v>0</v>
      </c>
      <c r="H4" s="35">
        <f>'Total Fuel Prices'!H111*(INDEX(Tax_share,MATCH('Total Fuel Prices'!$A$107,tax_fuel_labels,0),MATCH(H$1,'Tax_Share of Price'!$B$1:$AI$1,0)))</f>
        <v>0</v>
      </c>
      <c r="I4" s="35">
        <f>'Total Fuel Prices'!I111*(INDEX(Tax_share,MATCH('Total Fuel Prices'!$A$107,tax_fuel_labels,0),MATCH(I$1,'Tax_Share of Price'!$B$1:$AI$1,0)))</f>
        <v>0</v>
      </c>
      <c r="J4" s="35">
        <f>'Total Fuel Prices'!J111*(INDEX(Tax_share,MATCH('Total Fuel Prices'!$A$107,tax_fuel_labels,0),MATCH(J$1,'Tax_Share of Price'!$B$1:$AI$1,0)))</f>
        <v>0</v>
      </c>
      <c r="K4" s="35">
        <f>'Total Fuel Prices'!K111*(INDEX(Tax_share,MATCH('Total Fuel Prices'!$A$107,tax_fuel_labels,0),MATCH(K$1,'Tax_Share of Price'!$B$1:$AI$1,0)))</f>
        <v>0</v>
      </c>
      <c r="L4" s="35">
        <f>'Total Fuel Prices'!L111*(INDEX(Tax_share,MATCH('Total Fuel Prices'!$A$107,tax_fuel_labels,0),MATCH(L$1,'Tax_Share of Price'!$B$1:$AI$1,0)))</f>
        <v>0</v>
      </c>
      <c r="M4" s="35">
        <f>'Total Fuel Prices'!M111*(INDEX(Tax_share,MATCH('Total Fuel Prices'!$A$107,tax_fuel_labels,0),MATCH(M$1,'Tax_Share of Price'!$B$1:$AI$1,0)))</f>
        <v>0</v>
      </c>
      <c r="N4" s="35">
        <f>'Total Fuel Prices'!N111*(INDEX(Tax_share,MATCH('Total Fuel Prices'!$A$107,tax_fuel_labels,0),MATCH(N$1,'Tax_Share of Price'!$B$1:$AI$1,0)))</f>
        <v>0</v>
      </c>
      <c r="O4" s="35">
        <f>'Total Fuel Prices'!O111*(INDEX(Tax_share,MATCH('Total Fuel Prices'!$A$107,tax_fuel_labels,0),MATCH(O$1,'Tax_Share of Price'!$B$1:$AI$1,0)))</f>
        <v>0</v>
      </c>
      <c r="P4" s="35">
        <f>'Total Fuel Prices'!P111*(INDEX(Tax_share,MATCH('Total Fuel Prices'!$A$107,tax_fuel_labels,0),MATCH(P$1,'Tax_Share of Price'!$B$1:$AI$1,0)))</f>
        <v>0</v>
      </c>
      <c r="Q4" s="35">
        <f>'Total Fuel Prices'!Q111*(INDEX(Tax_share,MATCH('Total Fuel Prices'!$A$107,tax_fuel_labels,0),MATCH(Q$1,'Tax_Share of Price'!$B$1:$AI$1,0)))</f>
        <v>0</v>
      </c>
      <c r="R4" s="35">
        <f>'Total Fuel Prices'!R111*(INDEX(Tax_share,MATCH('Total Fuel Prices'!$A$107,tax_fuel_labels,0),MATCH(R$1,'Tax_Share of Price'!$B$1:$AI$1,0)))</f>
        <v>0</v>
      </c>
      <c r="S4" s="35">
        <f>'Total Fuel Prices'!S111*(INDEX(Tax_share,MATCH('Total Fuel Prices'!$A$107,tax_fuel_labels,0),MATCH(S$1,'Tax_Share of Price'!$B$1:$AI$1,0)))</f>
        <v>0</v>
      </c>
      <c r="T4" s="35">
        <f>'Total Fuel Prices'!T111*(INDEX(Tax_share,MATCH('Total Fuel Prices'!$A$107,tax_fuel_labels,0),MATCH(T$1,'Tax_Share of Price'!$B$1:$AI$1,0)))</f>
        <v>0</v>
      </c>
      <c r="U4" s="35">
        <f>'Total Fuel Prices'!U111*(INDEX(Tax_share,MATCH('Total Fuel Prices'!$A$107,tax_fuel_labels,0),MATCH(U$1,'Tax_Share of Price'!$B$1:$AI$1,0)))</f>
        <v>0</v>
      </c>
      <c r="V4" s="35">
        <f>'Total Fuel Prices'!V111*(INDEX(Tax_share,MATCH('Total Fuel Prices'!$A$107,tax_fuel_labels,0),MATCH(V$1,'Tax_Share of Price'!$B$1:$AI$1,0)))</f>
        <v>0</v>
      </c>
      <c r="W4" s="35">
        <f>'Total Fuel Prices'!W111*(INDEX(Tax_share,MATCH('Total Fuel Prices'!$A$107,tax_fuel_labels,0),MATCH(W$1,'Tax_Share of Price'!$B$1:$AI$1,0)))</f>
        <v>0</v>
      </c>
      <c r="X4" s="35">
        <f>'Total Fuel Prices'!X111*(INDEX(Tax_share,MATCH('Total Fuel Prices'!$A$107,tax_fuel_labels,0),MATCH(X$1,'Tax_Share of Price'!$B$1:$AI$1,0)))</f>
        <v>0</v>
      </c>
      <c r="Y4" s="35">
        <f>'Total Fuel Prices'!Y111*(INDEX(Tax_share,MATCH('Total Fuel Prices'!$A$107,tax_fuel_labels,0),MATCH(Y$1,'Tax_Share of Price'!$B$1:$AI$1,0)))</f>
        <v>0</v>
      </c>
      <c r="Z4" s="35">
        <f>'Total Fuel Prices'!Z111*(INDEX(Tax_share,MATCH('Total Fuel Prices'!$A$107,tax_fuel_labels,0),MATCH(Z$1,'Tax_Share of Price'!$B$1:$AI$1,0)))</f>
        <v>0</v>
      </c>
      <c r="AA4" s="35">
        <f>'Total Fuel Prices'!AA111*(INDEX(Tax_share,MATCH('Total Fuel Prices'!$A$107,tax_fuel_labels,0),MATCH(AA$1,'Tax_Share of Price'!$B$1:$AI$1,0)))</f>
        <v>0</v>
      </c>
      <c r="AB4" s="35">
        <f>'Total Fuel Prices'!AB111*(INDEX(Tax_share,MATCH('Total Fuel Prices'!$A$107,tax_fuel_labels,0),MATCH(AB$1,'Tax_Share of Price'!$B$1:$AI$1,0)))</f>
        <v>0</v>
      </c>
      <c r="AC4" s="35">
        <f>'Total Fuel Prices'!AC111*(INDEX(Tax_share,MATCH('Total Fuel Prices'!$A$107,tax_fuel_labels,0),MATCH(AC$1,'Tax_Share of Price'!$B$1:$AI$1,0)))</f>
        <v>0</v>
      </c>
      <c r="AD4" s="35">
        <f>'Total Fuel Prices'!AD111*(INDEX(Tax_share,MATCH('Total Fuel Prices'!$A$107,tax_fuel_labels,0),MATCH(AD$1,'Tax_Share of Price'!$B$1:$AI$1,0)))</f>
        <v>0</v>
      </c>
      <c r="AE4" s="35">
        <f>'Total Fuel Prices'!AE111*(INDEX(Tax_share,MATCH('Total Fuel Prices'!$A$107,tax_fuel_labels,0),MATCH(AE$1,'Tax_Share of Price'!$B$1:$AI$1,0)))</f>
        <v>0</v>
      </c>
      <c r="AF4" s="35">
        <f>'Total Fuel Prices'!AF111*(INDEX(Tax_share,MATCH('Total Fuel Prices'!$A$107,tax_fuel_labels,0),MATCH(AF$1,'Tax_Share of Price'!$B$1:$AI$1,0)))</f>
        <v>0</v>
      </c>
      <c r="AG4" s="35">
        <f>'Total Fuel Prices'!AG111*(INDEX(Tax_share,MATCH('Total Fuel Prices'!$A$107,tax_fuel_labels,0),MATCH(AG$1,'Tax_Share of Price'!$B$1:$AI$1,0)))</f>
        <v>0</v>
      </c>
      <c r="AH4" s="35">
        <f>'Total Fuel Prices'!AH111*(INDEX(Tax_share,MATCH('Total Fuel Prices'!$A$107,tax_fuel_labels,0),MATCH(AH$1,'Tax_Share of Price'!$B$1:$AI$1,0)))</f>
        <v>0</v>
      </c>
      <c r="AI4" s="35">
        <f>'Total Fuel Prices'!AI111*(INDEX(Tax_share,MATCH('Total Fuel Prices'!$A$107,tax_fuel_labels,0),MATCH(AI$1,'Tax_Share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Prices'!B112*(INDEX(Tax_share,MATCH('Total Fuel Prices'!$A$107,tax_fuel_labels,0),MATCH(B$1,'Tax_Share of Price'!$B$1:$AI$1,0)))</f>
        <v>0</v>
      </c>
      <c r="C5" s="35">
        <f>'Total Fuel Prices'!C112*(INDEX(Tax_share,MATCH('Total Fuel Prices'!$A$107,tax_fuel_labels,0),MATCH(C$1,'Tax_Share of Price'!$B$1:$AI$1,0)))</f>
        <v>0</v>
      </c>
      <c r="D5" s="35">
        <f>'Total Fuel Prices'!D112*(INDEX(Tax_share,MATCH('Total Fuel Prices'!$A$107,tax_fuel_labels,0),MATCH(D$1,'Tax_Share of Price'!$B$1:$AI$1,0)))</f>
        <v>0</v>
      </c>
      <c r="E5" s="35">
        <f>'Total Fuel Prices'!E112*(INDEX(Tax_share,MATCH('Total Fuel Prices'!$A$107,tax_fuel_labels,0),MATCH(E$1,'Tax_Share of Price'!$B$1:$AI$1,0)))</f>
        <v>0</v>
      </c>
      <c r="F5" s="35">
        <f>'Total Fuel Prices'!F112*(INDEX(Tax_share,MATCH('Total Fuel Prices'!$A$107,tax_fuel_labels,0),MATCH(F$1,'Tax_Share of Price'!$B$1:$AI$1,0)))</f>
        <v>0</v>
      </c>
      <c r="G5" s="35">
        <f>'Total Fuel Prices'!G112*(INDEX(Tax_share,MATCH('Total Fuel Prices'!$A$107,tax_fuel_labels,0),MATCH(G$1,'Tax_Share of Price'!$B$1:$AI$1,0)))</f>
        <v>0</v>
      </c>
      <c r="H5" s="35">
        <f>'Total Fuel Prices'!H112*(INDEX(Tax_share,MATCH('Total Fuel Prices'!$A$107,tax_fuel_labels,0),MATCH(H$1,'Tax_Share of Price'!$B$1:$AI$1,0)))</f>
        <v>0</v>
      </c>
      <c r="I5" s="35">
        <f>'Total Fuel Prices'!I112*(INDEX(Tax_share,MATCH('Total Fuel Prices'!$A$107,tax_fuel_labels,0),MATCH(I$1,'Tax_Share of Price'!$B$1:$AI$1,0)))</f>
        <v>0</v>
      </c>
      <c r="J5" s="35">
        <f>'Total Fuel Prices'!J112*(INDEX(Tax_share,MATCH('Total Fuel Prices'!$A$107,tax_fuel_labels,0),MATCH(J$1,'Tax_Share of Price'!$B$1:$AI$1,0)))</f>
        <v>0</v>
      </c>
      <c r="K5" s="35">
        <f>'Total Fuel Prices'!K112*(INDEX(Tax_share,MATCH('Total Fuel Prices'!$A$107,tax_fuel_labels,0),MATCH(K$1,'Tax_Share of Price'!$B$1:$AI$1,0)))</f>
        <v>0</v>
      </c>
      <c r="L5" s="35">
        <f>'Total Fuel Prices'!L112*(INDEX(Tax_share,MATCH('Total Fuel Prices'!$A$107,tax_fuel_labels,0),MATCH(L$1,'Tax_Share of Price'!$B$1:$AI$1,0)))</f>
        <v>0</v>
      </c>
      <c r="M5" s="35">
        <f>'Total Fuel Prices'!M112*(INDEX(Tax_share,MATCH('Total Fuel Prices'!$A$107,tax_fuel_labels,0),MATCH(M$1,'Tax_Share of Price'!$B$1:$AI$1,0)))</f>
        <v>0</v>
      </c>
      <c r="N5" s="35">
        <f>'Total Fuel Prices'!N112*(INDEX(Tax_share,MATCH('Total Fuel Prices'!$A$107,tax_fuel_labels,0),MATCH(N$1,'Tax_Share of Price'!$B$1:$AI$1,0)))</f>
        <v>0</v>
      </c>
      <c r="O5" s="35">
        <f>'Total Fuel Prices'!O112*(INDEX(Tax_share,MATCH('Total Fuel Prices'!$A$107,tax_fuel_labels,0),MATCH(O$1,'Tax_Share of Price'!$B$1:$AI$1,0)))</f>
        <v>0</v>
      </c>
      <c r="P5" s="35">
        <f>'Total Fuel Prices'!P112*(INDEX(Tax_share,MATCH('Total Fuel Prices'!$A$107,tax_fuel_labels,0),MATCH(P$1,'Tax_Share of Price'!$B$1:$AI$1,0)))</f>
        <v>0</v>
      </c>
      <c r="Q5" s="35">
        <f>'Total Fuel Prices'!Q112*(INDEX(Tax_share,MATCH('Total Fuel Prices'!$A$107,tax_fuel_labels,0),MATCH(Q$1,'Tax_Share of Price'!$B$1:$AI$1,0)))</f>
        <v>0</v>
      </c>
      <c r="R5" s="35">
        <f>'Total Fuel Prices'!R112*(INDEX(Tax_share,MATCH('Total Fuel Prices'!$A$107,tax_fuel_labels,0),MATCH(R$1,'Tax_Share of Price'!$B$1:$AI$1,0)))</f>
        <v>0</v>
      </c>
      <c r="S5" s="35">
        <f>'Total Fuel Prices'!S112*(INDEX(Tax_share,MATCH('Total Fuel Prices'!$A$107,tax_fuel_labels,0),MATCH(S$1,'Tax_Share of Price'!$B$1:$AI$1,0)))</f>
        <v>0</v>
      </c>
      <c r="T5" s="35">
        <f>'Total Fuel Prices'!T112*(INDEX(Tax_share,MATCH('Total Fuel Prices'!$A$107,tax_fuel_labels,0),MATCH(T$1,'Tax_Share of Price'!$B$1:$AI$1,0)))</f>
        <v>0</v>
      </c>
      <c r="U5" s="35">
        <f>'Total Fuel Prices'!U112*(INDEX(Tax_share,MATCH('Total Fuel Prices'!$A$107,tax_fuel_labels,0),MATCH(U$1,'Tax_Share of Price'!$B$1:$AI$1,0)))</f>
        <v>0</v>
      </c>
      <c r="V5" s="35">
        <f>'Total Fuel Prices'!V112*(INDEX(Tax_share,MATCH('Total Fuel Prices'!$A$107,tax_fuel_labels,0),MATCH(V$1,'Tax_Share of Price'!$B$1:$AI$1,0)))</f>
        <v>0</v>
      </c>
      <c r="W5" s="35">
        <f>'Total Fuel Prices'!W112*(INDEX(Tax_share,MATCH('Total Fuel Prices'!$A$107,tax_fuel_labels,0),MATCH(W$1,'Tax_Share of Price'!$B$1:$AI$1,0)))</f>
        <v>0</v>
      </c>
      <c r="X5" s="35">
        <f>'Total Fuel Prices'!X112*(INDEX(Tax_share,MATCH('Total Fuel Prices'!$A$107,tax_fuel_labels,0),MATCH(X$1,'Tax_Share of Price'!$B$1:$AI$1,0)))</f>
        <v>0</v>
      </c>
      <c r="Y5" s="35">
        <f>'Total Fuel Prices'!Y112*(INDEX(Tax_share,MATCH('Total Fuel Prices'!$A$107,tax_fuel_labels,0),MATCH(Y$1,'Tax_Share of Price'!$B$1:$AI$1,0)))</f>
        <v>0</v>
      </c>
      <c r="Z5" s="35">
        <f>'Total Fuel Prices'!Z112*(INDEX(Tax_share,MATCH('Total Fuel Prices'!$A$107,tax_fuel_labels,0),MATCH(Z$1,'Tax_Share of Price'!$B$1:$AI$1,0)))</f>
        <v>0</v>
      </c>
      <c r="AA5" s="35">
        <f>'Total Fuel Prices'!AA112*(INDEX(Tax_share,MATCH('Total Fuel Prices'!$A$107,tax_fuel_labels,0),MATCH(AA$1,'Tax_Share of Price'!$B$1:$AI$1,0)))</f>
        <v>0</v>
      </c>
      <c r="AB5" s="35">
        <f>'Total Fuel Prices'!AB112*(INDEX(Tax_share,MATCH('Total Fuel Prices'!$A$107,tax_fuel_labels,0),MATCH(AB$1,'Tax_Share of Price'!$B$1:$AI$1,0)))</f>
        <v>0</v>
      </c>
      <c r="AC5" s="35">
        <f>'Total Fuel Prices'!AC112*(INDEX(Tax_share,MATCH('Total Fuel Prices'!$A$107,tax_fuel_labels,0),MATCH(AC$1,'Tax_Share of Price'!$B$1:$AI$1,0)))</f>
        <v>0</v>
      </c>
      <c r="AD5" s="35">
        <f>'Total Fuel Prices'!AD112*(INDEX(Tax_share,MATCH('Total Fuel Prices'!$A$107,tax_fuel_labels,0),MATCH(AD$1,'Tax_Share of Price'!$B$1:$AI$1,0)))</f>
        <v>0</v>
      </c>
      <c r="AE5" s="35">
        <f>'Total Fuel Prices'!AE112*(INDEX(Tax_share,MATCH('Total Fuel Prices'!$A$107,tax_fuel_labels,0),MATCH(AE$1,'Tax_Share of Price'!$B$1:$AI$1,0)))</f>
        <v>0</v>
      </c>
      <c r="AF5" s="35">
        <f>'Total Fuel Prices'!AF112*(INDEX(Tax_share,MATCH('Total Fuel Prices'!$A$107,tax_fuel_labels,0),MATCH(AF$1,'Tax_Share of Price'!$B$1:$AI$1,0)))</f>
        <v>0</v>
      </c>
      <c r="AG5" s="35">
        <f>'Total Fuel Prices'!AG112*(INDEX(Tax_share,MATCH('Total Fuel Prices'!$A$107,tax_fuel_labels,0),MATCH(AG$1,'Tax_Share of Price'!$B$1:$AI$1,0)))</f>
        <v>0</v>
      </c>
      <c r="AH5" s="35">
        <f>'Total Fuel Prices'!AH112*(INDEX(Tax_share,MATCH('Total Fuel Prices'!$A$107,tax_fuel_labels,0),MATCH(AH$1,'Tax_Share of Price'!$B$1:$AI$1,0)))</f>
        <v>0</v>
      </c>
      <c r="AI5" s="35">
        <f>'Total Fuel Prices'!AI112*(INDEX(Tax_share,MATCH('Total Fuel Prices'!$A$107,tax_fuel_labels,0),MATCH(AI$1,'Tax_Share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Prices'!B113*(INDEX(Tax_share,MATCH('Total Fuel Prices'!$A$107,tax_fuel_labels,0),MATCH(B$1,'Tax_Share of Price'!$B$1:$AI$1,0)))</f>
        <v>0</v>
      </c>
      <c r="C6" s="35">
        <f>'Total Fuel Prices'!C113*(INDEX(Tax_share,MATCH('Total Fuel Prices'!$A$107,tax_fuel_labels,0),MATCH(C$1,'Tax_Share of Price'!$B$1:$AI$1,0)))</f>
        <v>0</v>
      </c>
      <c r="D6" s="35">
        <f>'Total Fuel Prices'!D113*(INDEX(Tax_share,MATCH('Total Fuel Prices'!$A$107,tax_fuel_labels,0),MATCH(D$1,'Tax_Share of Price'!$B$1:$AI$1,0)))</f>
        <v>0</v>
      </c>
      <c r="E6" s="35">
        <f>'Total Fuel Prices'!E113*(INDEX(Tax_share,MATCH('Total Fuel Prices'!$A$107,tax_fuel_labels,0),MATCH(E$1,'Tax_Share of Price'!$B$1:$AI$1,0)))</f>
        <v>0</v>
      </c>
      <c r="F6" s="35">
        <f>'Total Fuel Prices'!F113*(INDEX(Tax_share,MATCH('Total Fuel Prices'!$A$107,tax_fuel_labels,0),MATCH(F$1,'Tax_Share of Price'!$B$1:$AI$1,0)))</f>
        <v>0</v>
      </c>
      <c r="G6" s="35">
        <f>'Total Fuel Prices'!G113*(INDEX(Tax_share,MATCH('Total Fuel Prices'!$A$107,tax_fuel_labels,0),MATCH(G$1,'Tax_Share of Price'!$B$1:$AI$1,0)))</f>
        <v>0</v>
      </c>
      <c r="H6" s="35">
        <f>'Total Fuel Prices'!H113*(INDEX(Tax_share,MATCH('Total Fuel Prices'!$A$107,tax_fuel_labels,0),MATCH(H$1,'Tax_Share of Price'!$B$1:$AI$1,0)))</f>
        <v>0</v>
      </c>
      <c r="I6" s="35">
        <f>'Total Fuel Prices'!I113*(INDEX(Tax_share,MATCH('Total Fuel Prices'!$A$107,tax_fuel_labels,0),MATCH(I$1,'Tax_Share of Price'!$B$1:$AI$1,0)))</f>
        <v>0</v>
      </c>
      <c r="J6" s="35">
        <f>'Total Fuel Prices'!J113*(INDEX(Tax_share,MATCH('Total Fuel Prices'!$A$107,tax_fuel_labels,0),MATCH(J$1,'Tax_Share of Price'!$B$1:$AI$1,0)))</f>
        <v>0</v>
      </c>
      <c r="K6" s="35">
        <f>'Total Fuel Prices'!K113*(INDEX(Tax_share,MATCH('Total Fuel Prices'!$A$107,tax_fuel_labels,0),MATCH(K$1,'Tax_Share of Price'!$B$1:$AI$1,0)))</f>
        <v>0</v>
      </c>
      <c r="L6" s="35">
        <f>'Total Fuel Prices'!L113*(INDEX(Tax_share,MATCH('Total Fuel Prices'!$A$107,tax_fuel_labels,0),MATCH(L$1,'Tax_Share of Price'!$B$1:$AI$1,0)))</f>
        <v>0</v>
      </c>
      <c r="M6" s="35">
        <f>'Total Fuel Prices'!M113*(INDEX(Tax_share,MATCH('Total Fuel Prices'!$A$107,tax_fuel_labels,0),MATCH(M$1,'Tax_Share of Price'!$B$1:$AI$1,0)))</f>
        <v>0</v>
      </c>
      <c r="N6" s="35">
        <f>'Total Fuel Prices'!N113*(INDEX(Tax_share,MATCH('Total Fuel Prices'!$A$107,tax_fuel_labels,0),MATCH(N$1,'Tax_Share of Price'!$B$1:$AI$1,0)))</f>
        <v>0</v>
      </c>
      <c r="O6" s="35">
        <f>'Total Fuel Prices'!O113*(INDEX(Tax_share,MATCH('Total Fuel Prices'!$A$107,tax_fuel_labels,0),MATCH(O$1,'Tax_Share of Price'!$B$1:$AI$1,0)))</f>
        <v>0</v>
      </c>
      <c r="P6" s="35">
        <f>'Total Fuel Prices'!P113*(INDEX(Tax_share,MATCH('Total Fuel Prices'!$A$107,tax_fuel_labels,0),MATCH(P$1,'Tax_Share of Price'!$B$1:$AI$1,0)))</f>
        <v>0</v>
      </c>
      <c r="Q6" s="35">
        <f>'Total Fuel Prices'!Q113*(INDEX(Tax_share,MATCH('Total Fuel Prices'!$A$107,tax_fuel_labels,0),MATCH(Q$1,'Tax_Share of Price'!$B$1:$AI$1,0)))</f>
        <v>0</v>
      </c>
      <c r="R6" s="35">
        <f>'Total Fuel Prices'!R113*(INDEX(Tax_share,MATCH('Total Fuel Prices'!$A$107,tax_fuel_labels,0),MATCH(R$1,'Tax_Share of Price'!$B$1:$AI$1,0)))</f>
        <v>0</v>
      </c>
      <c r="S6" s="35">
        <f>'Total Fuel Prices'!S113*(INDEX(Tax_share,MATCH('Total Fuel Prices'!$A$107,tax_fuel_labels,0),MATCH(S$1,'Tax_Share of Price'!$B$1:$AI$1,0)))</f>
        <v>0</v>
      </c>
      <c r="T6" s="35">
        <f>'Total Fuel Prices'!T113*(INDEX(Tax_share,MATCH('Total Fuel Prices'!$A$107,tax_fuel_labels,0),MATCH(T$1,'Tax_Share of Price'!$B$1:$AI$1,0)))</f>
        <v>0</v>
      </c>
      <c r="U6" s="35">
        <f>'Total Fuel Prices'!U113*(INDEX(Tax_share,MATCH('Total Fuel Prices'!$A$107,tax_fuel_labels,0),MATCH(U$1,'Tax_Share of Price'!$B$1:$AI$1,0)))</f>
        <v>0</v>
      </c>
      <c r="V6" s="35">
        <f>'Total Fuel Prices'!V113*(INDEX(Tax_share,MATCH('Total Fuel Prices'!$A$107,tax_fuel_labels,0),MATCH(V$1,'Tax_Share of Price'!$B$1:$AI$1,0)))</f>
        <v>0</v>
      </c>
      <c r="W6" s="35">
        <f>'Total Fuel Prices'!W113*(INDEX(Tax_share,MATCH('Total Fuel Prices'!$A$107,tax_fuel_labels,0),MATCH(W$1,'Tax_Share of Price'!$B$1:$AI$1,0)))</f>
        <v>0</v>
      </c>
      <c r="X6" s="35">
        <f>'Total Fuel Prices'!X113*(INDEX(Tax_share,MATCH('Total Fuel Prices'!$A$107,tax_fuel_labels,0),MATCH(X$1,'Tax_Share of Price'!$B$1:$AI$1,0)))</f>
        <v>0</v>
      </c>
      <c r="Y6" s="35">
        <f>'Total Fuel Prices'!Y113*(INDEX(Tax_share,MATCH('Total Fuel Prices'!$A$107,tax_fuel_labels,0),MATCH(Y$1,'Tax_Share of Price'!$B$1:$AI$1,0)))</f>
        <v>0</v>
      </c>
      <c r="Z6" s="35">
        <f>'Total Fuel Prices'!Z113*(INDEX(Tax_share,MATCH('Total Fuel Prices'!$A$107,tax_fuel_labels,0),MATCH(Z$1,'Tax_Share of Price'!$B$1:$AI$1,0)))</f>
        <v>0</v>
      </c>
      <c r="AA6" s="35">
        <f>'Total Fuel Prices'!AA113*(INDEX(Tax_share,MATCH('Total Fuel Prices'!$A$107,tax_fuel_labels,0),MATCH(AA$1,'Tax_Share of Price'!$B$1:$AI$1,0)))</f>
        <v>0</v>
      </c>
      <c r="AB6" s="35">
        <f>'Total Fuel Prices'!AB113*(INDEX(Tax_share,MATCH('Total Fuel Prices'!$A$107,tax_fuel_labels,0),MATCH(AB$1,'Tax_Share of Price'!$B$1:$AI$1,0)))</f>
        <v>0</v>
      </c>
      <c r="AC6" s="35">
        <f>'Total Fuel Prices'!AC113*(INDEX(Tax_share,MATCH('Total Fuel Prices'!$A$107,tax_fuel_labels,0),MATCH(AC$1,'Tax_Share of Price'!$B$1:$AI$1,0)))</f>
        <v>0</v>
      </c>
      <c r="AD6" s="35">
        <f>'Total Fuel Prices'!AD113*(INDEX(Tax_share,MATCH('Total Fuel Prices'!$A$107,tax_fuel_labels,0),MATCH(AD$1,'Tax_Share of Price'!$B$1:$AI$1,0)))</f>
        <v>0</v>
      </c>
      <c r="AE6" s="35">
        <f>'Total Fuel Prices'!AE113*(INDEX(Tax_share,MATCH('Total Fuel Prices'!$A$107,tax_fuel_labels,0),MATCH(AE$1,'Tax_Share of Price'!$B$1:$AI$1,0)))</f>
        <v>0</v>
      </c>
      <c r="AF6" s="35">
        <f>'Total Fuel Prices'!AF113*(INDEX(Tax_share,MATCH('Total Fuel Prices'!$A$107,tax_fuel_labels,0),MATCH(AF$1,'Tax_Share of Price'!$B$1:$AI$1,0)))</f>
        <v>0</v>
      </c>
      <c r="AG6" s="35">
        <f>'Total Fuel Prices'!AG113*(INDEX(Tax_share,MATCH('Total Fuel Prices'!$A$107,tax_fuel_labels,0),MATCH(AG$1,'Tax_Share of Price'!$B$1:$AI$1,0)))</f>
        <v>0</v>
      </c>
      <c r="AH6" s="35">
        <f>'Total Fuel Prices'!AH113*(INDEX(Tax_share,MATCH('Total Fuel Prices'!$A$107,tax_fuel_labels,0),MATCH(AH$1,'Tax_Share of Price'!$B$1:$AI$1,0)))</f>
        <v>0</v>
      </c>
      <c r="AI6" s="35">
        <f>'Total Fuel Prices'!AI113*(INDEX(Tax_share,MATCH('Total Fuel Prices'!$A$107,tax_fuel_labels,0),MATCH(AI$1,'Tax_Share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Prices'!B114*(INDEX(Tax_share,MATCH('Total Fuel Prices'!$A$107,tax_fuel_labels,0),MATCH(B$1,'Tax_Share of Price'!$B$1:$AI$1,0)))</f>
        <v>0</v>
      </c>
      <c r="C7" s="35">
        <f>'Total Fuel Prices'!C114*(INDEX(Tax_share,MATCH('Total Fuel Prices'!$A$107,tax_fuel_labels,0),MATCH(C$1,'Tax_Share of Price'!$B$1:$AI$1,0)))</f>
        <v>0</v>
      </c>
      <c r="D7" s="35">
        <f>'Total Fuel Prices'!D114*(INDEX(Tax_share,MATCH('Total Fuel Prices'!$A$107,tax_fuel_labels,0),MATCH(D$1,'Tax_Share of Price'!$B$1:$AI$1,0)))</f>
        <v>0</v>
      </c>
      <c r="E7" s="35">
        <f>'Total Fuel Prices'!E114*(INDEX(Tax_share,MATCH('Total Fuel Prices'!$A$107,tax_fuel_labels,0),MATCH(E$1,'Tax_Share of Price'!$B$1:$AI$1,0)))</f>
        <v>0</v>
      </c>
      <c r="F7" s="35">
        <f>'Total Fuel Prices'!F114*(INDEX(Tax_share,MATCH('Total Fuel Prices'!$A$107,tax_fuel_labels,0),MATCH(F$1,'Tax_Share of Price'!$B$1:$AI$1,0)))</f>
        <v>0</v>
      </c>
      <c r="G7" s="35">
        <f>'Total Fuel Prices'!G114*(INDEX(Tax_share,MATCH('Total Fuel Prices'!$A$107,tax_fuel_labels,0),MATCH(G$1,'Tax_Share of Price'!$B$1:$AI$1,0)))</f>
        <v>0</v>
      </c>
      <c r="H7" s="35">
        <f>'Total Fuel Prices'!H114*(INDEX(Tax_share,MATCH('Total Fuel Prices'!$A$107,tax_fuel_labels,0),MATCH(H$1,'Tax_Share of Price'!$B$1:$AI$1,0)))</f>
        <v>0</v>
      </c>
      <c r="I7" s="35">
        <f>'Total Fuel Prices'!I114*(INDEX(Tax_share,MATCH('Total Fuel Prices'!$A$107,tax_fuel_labels,0),MATCH(I$1,'Tax_Share of Price'!$B$1:$AI$1,0)))</f>
        <v>0</v>
      </c>
      <c r="J7" s="35">
        <f>'Total Fuel Prices'!J114*(INDEX(Tax_share,MATCH('Total Fuel Prices'!$A$107,tax_fuel_labels,0),MATCH(J$1,'Tax_Share of Price'!$B$1:$AI$1,0)))</f>
        <v>0</v>
      </c>
      <c r="K7" s="35">
        <f>'Total Fuel Prices'!K114*(INDEX(Tax_share,MATCH('Total Fuel Prices'!$A$107,tax_fuel_labels,0),MATCH(K$1,'Tax_Share of Price'!$B$1:$AI$1,0)))</f>
        <v>0</v>
      </c>
      <c r="L7" s="35">
        <f>'Total Fuel Prices'!L114*(INDEX(Tax_share,MATCH('Total Fuel Prices'!$A$107,tax_fuel_labels,0),MATCH(L$1,'Tax_Share of Price'!$B$1:$AI$1,0)))</f>
        <v>0</v>
      </c>
      <c r="M7" s="35">
        <f>'Total Fuel Prices'!M114*(INDEX(Tax_share,MATCH('Total Fuel Prices'!$A$107,tax_fuel_labels,0),MATCH(M$1,'Tax_Share of Price'!$B$1:$AI$1,0)))</f>
        <v>0</v>
      </c>
      <c r="N7" s="35">
        <f>'Total Fuel Prices'!N114*(INDEX(Tax_share,MATCH('Total Fuel Prices'!$A$107,tax_fuel_labels,0),MATCH(N$1,'Tax_Share of Price'!$B$1:$AI$1,0)))</f>
        <v>0</v>
      </c>
      <c r="O7" s="35">
        <f>'Total Fuel Prices'!O114*(INDEX(Tax_share,MATCH('Total Fuel Prices'!$A$107,tax_fuel_labels,0),MATCH(O$1,'Tax_Share of Price'!$B$1:$AI$1,0)))</f>
        <v>0</v>
      </c>
      <c r="P7" s="35">
        <f>'Total Fuel Prices'!P114*(INDEX(Tax_share,MATCH('Total Fuel Prices'!$A$107,tax_fuel_labels,0),MATCH(P$1,'Tax_Share of Price'!$B$1:$AI$1,0)))</f>
        <v>0</v>
      </c>
      <c r="Q7" s="35">
        <f>'Total Fuel Prices'!Q114*(INDEX(Tax_share,MATCH('Total Fuel Prices'!$A$107,tax_fuel_labels,0),MATCH(Q$1,'Tax_Share of Price'!$B$1:$AI$1,0)))</f>
        <v>0</v>
      </c>
      <c r="R7" s="35">
        <f>'Total Fuel Prices'!R114*(INDEX(Tax_share,MATCH('Total Fuel Prices'!$A$107,tax_fuel_labels,0),MATCH(R$1,'Tax_Share of Price'!$B$1:$AI$1,0)))</f>
        <v>0</v>
      </c>
      <c r="S7" s="35">
        <f>'Total Fuel Prices'!S114*(INDEX(Tax_share,MATCH('Total Fuel Prices'!$A$107,tax_fuel_labels,0),MATCH(S$1,'Tax_Share of Price'!$B$1:$AI$1,0)))</f>
        <v>0</v>
      </c>
      <c r="T7" s="35">
        <f>'Total Fuel Prices'!T114*(INDEX(Tax_share,MATCH('Total Fuel Prices'!$A$107,tax_fuel_labels,0),MATCH(T$1,'Tax_Share of Price'!$B$1:$AI$1,0)))</f>
        <v>0</v>
      </c>
      <c r="U7" s="35">
        <f>'Total Fuel Prices'!U114*(INDEX(Tax_share,MATCH('Total Fuel Prices'!$A$107,tax_fuel_labels,0),MATCH(U$1,'Tax_Share of Price'!$B$1:$AI$1,0)))</f>
        <v>0</v>
      </c>
      <c r="V7" s="35">
        <f>'Total Fuel Prices'!V114*(INDEX(Tax_share,MATCH('Total Fuel Prices'!$A$107,tax_fuel_labels,0),MATCH(V$1,'Tax_Share of Price'!$B$1:$AI$1,0)))</f>
        <v>0</v>
      </c>
      <c r="W7" s="35">
        <f>'Total Fuel Prices'!W114*(INDEX(Tax_share,MATCH('Total Fuel Prices'!$A$107,tax_fuel_labels,0),MATCH(W$1,'Tax_Share of Price'!$B$1:$AI$1,0)))</f>
        <v>0</v>
      </c>
      <c r="X7" s="35">
        <f>'Total Fuel Prices'!X114*(INDEX(Tax_share,MATCH('Total Fuel Prices'!$A$107,tax_fuel_labels,0),MATCH(X$1,'Tax_Share of Price'!$B$1:$AI$1,0)))</f>
        <v>0</v>
      </c>
      <c r="Y7" s="35">
        <f>'Total Fuel Prices'!Y114*(INDEX(Tax_share,MATCH('Total Fuel Prices'!$A$107,tax_fuel_labels,0),MATCH(Y$1,'Tax_Share of Price'!$B$1:$AI$1,0)))</f>
        <v>0</v>
      </c>
      <c r="Z7" s="35">
        <f>'Total Fuel Prices'!Z114*(INDEX(Tax_share,MATCH('Total Fuel Prices'!$A$107,tax_fuel_labels,0),MATCH(Z$1,'Tax_Share of Price'!$B$1:$AI$1,0)))</f>
        <v>0</v>
      </c>
      <c r="AA7" s="35">
        <f>'Total Fuel Prices'!AA114*(INDEX(Tax_share,MATCH('Total Fuel Prices'!$A$107,tax_fuel_labels,0),MATCH(AA$1,'Tax_Share of Price'!$B$1:$AI$1,0)))</f>
        <v>0</v>
      </c>
      <c r="AB7" s="35">
        <f>'Total Fuel Prices'!AB114*(INDEX(Tax_share,MATCH('Total Fuel Prices'!$A$107,tax_fuel_labels,0),MATCH(AB$1,'Tax_Share of Price'!$B$1:$AI$1,0)))</f>
        <v>0</v>
      </c>
      <c r="AC7" s="35">
        <f>'Total Fuel Prices'!AC114*(INDEX(Tax_share,MATCH('Total Fuel Prices'!$A$107,tax_fuel_labels,0),MATCH(AC$1,'Tax_Share of Price'!$B$1:$AI$1,0)))</f>
        <v>0</v>
      </c>
      <c r="AD7" s="35">
        <f>'Total Fuel Prices'!AD114*(INDEX(Tax_share,MATCH('Total Fuel Prices'!$A$107,tax_fuel_labels,0),MATCH(AD$1,'Tax_Share of Price'!$B$1:$AI$1,0)))</f>
        <v>0</v>
      </c>
      <c r="AE7" s="35">
        <f>'Total Fuel Prices'!AE114*(INDEX(Tax_share,MATCH('Total Fuel Prices'!$A$107,tax_fuel_labels,0),MATCH(AE$1,'Tax_Share of Price'!$B$1:$AI$1,0)))</f>
        <v>0</v>
      </c>
      <c r="AF7" s="35">
        <f>'Total Fuel Prices'!AF114*(INDEX(Tax_share,MATCH('Total Fuel Prices'!$A$107,tax_fuel_labels,0),MATCH(AF$1,'Tax_Share of Price'!$B$1:$AI$1,0)))</f>
        <v>0</v>
      </c>
      <c r="AG7" s="35">
        <f>'Total Fuel Prices'!AG114*(INDEX(Tax_share,MATCH('Total Fuel Prices'!$A$107,tax_fuel_labels,0),MATCH(AG$1,'Tax_Share of Price'!$B$1:$AI$1,0)))</f>
        <v>0</v>
      </c>
      <c r="AH7" s="35">
        <f>'Total Fuel Prices'!AH114*(INDEX(Tax_share,MATCH('Total Fuel Prices'!$A$107,tax_fuel_labels,0),MATCH(AH$1,'Tax_Share of Price'!$B$1:$AI$1,0)))</f>
        <v>0</v>
      </c>
      <c r="AI7" s="35">
        <f>'Total Fuel Prices'!AI114*(INDEX(Tax_share,MATCH('Total Fuel Prices'!$A$107,tax_fuel_labels,0),MATCH(AI$1,'Tax_Share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Prices'!B115*(INDEX(Tax_share,MATCH('Total Fuel Prices'!$A$107,tax_fuel_labels,0),MATCH(B$1,'Tax_Share of Price'!$B$1:$AI$1,0)))</f>
        <v>0</v>
      </c>
      <c r="C8" s="35">
        <f>'Total Fuel Prices'!C115*(INDEX(Tax_share,MATCH('Total Fuel Prices'!$A$107,tax_fuel_labels,0),MATCH(C$1,'Tax_Share of Price'!$B$1:$AI$1,0)))</f>
        <v>0</v>
      </c>
      <c r="D8" s="35">
        <f>'Total Fuel Prices'!D115*(INDEX(Tax_share,MATCH('Total Fuel Prices'!$A$107,tax_fuel_labels,0),MATCH(D$1,'Tax_Share of Price'!$B$1:$AI$1,0)))</f>
        <v>0</v>
      </c>
      <c r="E8" s="35">
        <f>'Total Fuel Prices'!E115*(INDEX(Tax_share,MATCH('Total Fuel Prices'!$A$107,tax_fuel_labels,0),MATCH(E$1,'Tax_Share of Price'!$B$1:$AI$1,0)))</f>
        <v>0</v>
      </c>
      <c r="F8" s="35">
        <f>'Total Fuel Prices'!F115*(INDEX(Tax_share,MATCH('Total Fuel Prices'!$A$107,tax_fuel_labels,0),MATCH(F$1,'Tax_Share of Price'!$B$1:$AI$1,0)))</f>
        <v>0</v>
      </c>
      <c r="G8" s="35">
        <f>'Total Fuel Prices'!G115*(INDEX(Tax_share,MATCH('Total Fuel Prices'!$A$107,tax_fuel_labels,0),MATCH(G$1,'Tax_Share of Price'!$B$1:$AI$1,0)))</f>
        <v>0</v>
      </c>
      <c r="H8" s="35">
        <f>'Total Fuel Prices'!H115*(INDEX(Tax_share,MATCH('Total Fuel Prices'!$A$107,tax_fuel_labels,0),MATCH(H$1,'Tax_Share of Price'!$B$1:$AI$1,0)))</f>
        <v>0</v>
      </c>
      <c r="I8" s="35">
        <f>'Total Fuel Prices'!I115*(INDEX(Tax_share,MATCH('Total Fuel Prices'!$A$107,tax_fuel_labels,0),MATCH(I$1,'Tax_Share of Price'!$B$1:$AI$1,0)))</f>
        <v>0</v>
      </c>
      <c r="J8" s="35">
        <f>'Total Fuel Prices'!J115*(INDEX(Tax_share,MATCH('Total Fuel Prices'!$A$107,tax_fuel_labels,0),MATCH(J$1,'Tax_Share of Price'!$B$1:$AI$1,0)))</f>
        <v>0</v>
      </c>
      <c r="K8" s="35">
        <f>'Total Fuel Prices'!K115*(INDEX(Tax_share,MATCH('Total Fuel Prices'!$A$107,tax_fuel_labels,0),MATCH(K$1,'Tax_Share of Price'!$B$1:$AI$1,0)))</f>
        <v>0</v>
      </c>
      <c r="L8" s="35">
        <f>'Total Fuel Prices'!L115*(INDEX(Tax_share,MATCH('Total Fuel Prices'!$A$107,tax_fuel_labels,0),MATCH(L$1,'Tax_Share of Price'!$B$1:$AI$1,0)))</f>
        <v>0</v>
      </c>
      <c r="M8" s="35">
        <f>'Total Fuel Prices'!M115*(INDEX(Tax_share,MATCH('Total Fuel Prices'!$A$107,tax_fuel_labels,0),MATCH(M$1,'Tax_Share of Price'!$B$1:$AI$1,0)))</f>
        <v>0</v>
      </c>
      <c r="N8" s="35">
        <f>'Total Fuel Prices'!N115*(INDEX(Tax_share,MATCH('Total Fuel Prices'!$A$107,tax_fuel_labels,0),MATCH(N$1,'Tax_Share of Price'!$B$1:$AI$1,0)))</f>
        <v>0</v>
      </c>
      <c r="O8" s="35">
        <f>'Total Fuel Prices'!O115*(INDEX(Tax_share,MATCH('Total Fuel Prices'!$A$107,tax_fuel_labels,0),MATCH(O$1,'Tax_Share of Price'!$B$1:$AI$1,0)))</f>
        <v>0</v>
      </c>
      <c r="P8" s="35">
        <f>'Total Fuel Prices'!P115*(INDEX(Tax_share,MATCH('Total Fuel Prices'!$A$107,tax_fuel_labels,0),MATCH(P$1,'Tax_Share of Price'!$B$1:$AI$1,0)))</f>
        <v>0</v>
      </c>
      <c r="Q8" s="35">
        <f>'Total Fuel Prices'!Q115*(INDEX(Tax_share,MATCH('Total Fuel Prices'!$A$107,tax_fuel_labels,0),MATCH(Q$1,'Tax_Share of Price'!$B$1:$AI$1,0)))</f>
        <v>0</v>
      </c>
      <c r="R8" s="35">
        <f>'Total Fuel Prices'!R115*(INDEX(Tax_share,MATCH('Total Fuel Prices'!$A$107,tax_fuel_labels,0),MATCH(R$1,'Tax_Share of Price'!$B$1:$AI$1,0)))</f>
        <v>0</v>
      </c>
      <c r="S8" s="35">
        <f>'Total Fuel Prices'!S115*(INDEX(Tax_share,MATCH('Total Fuel Prices'!$A$107,tax_fuel_labels,0),MATCH(S$1,'Tax_Share of Price'!$B$1:$AI$1,0)))</f>
        <v>0</v>
      </c>
      <c r="T8" s="35">
        <f>'Total Fuel Prices'!T115*(INDEX(Tax_share,MATCH('Total Fuel Prices'!$A$107,tax_fuel_labels,0),MATCH(T$1,'Tax_Share of Price'!$B$1:$AI$1,0)))</f>
        <v>0</v>
      </c>
      <c r="U8" s="35">
        <f>'Total Fuel Prices'!U115*(INDEX(Tax_share,MATCH('Total Fuel Prices'!$A$107,tax_fuel_labels,0),MATCH(U$1,'Tax_Share of Price'!$B$1:$AI$1,0)))</f>
        <v>0</v>
      </c>
      <c r="V8" s="35">
        <f>'Total Fuel Prices'!V115*(INDEX(Tax_share,MATCH('Total Fuel Prices'!$A$107,tax_fuel_labels,0),MATCH(V$1,'Tax_Share of Price'!$B$1:$AI$1,0)))</f>
        <v>0</v>
      </c>
      <c r="W8" s="35">
        <f>'Total Fuel Prices'!W115*(INDEX(Tax_share,MATCH('Total Fuel Prices'!$A$107,tax_fuel_labels,0),MATCH(W$1,'Tax_Share of Price'!$B$1:$AI$1,0)))</f>
        <v>0</v>
      </c>
      <c r="X8" s="35">
        <f>'Total Fuel Prices'!X115*(INDEX(Tax_share,MATCH('Total Fuel Prices'!$A$107,tax_fuel_labels,0),MATCH(X$1,'Tax_Share of Price'!$B$1:$AI$1,0)))</f>
        <v>0</v>
      </c>
      <c r="Y8" s="35">
        <f>'Total Fuel Prices'!Y115*(INDEX(Tax_share,MATCH('Total Fuel Prices'!$A$107,tax_fuel_labels,0),MATCH(Y$1,'Tax_Share of Price'!$B$1:$AI$1,0)))</f>
        <v>0</v>
      </c>
      <c r="Z8" s="35">
        <f>'Total Fuel Prices'!Z115*(INDEX(Tax_share,MATCH('Total Fuel Prices'!$A$107,tax_fuel_labels,0),MATCH(Z$1,'Tax_Share of Price'!$B$1:$AI$1,0)))</f>
        <v>0</v>
      </c>
      <c r="AA8" s="35">
        <f>'Total Fuel Prices'!AA115*(INDEX(Tax_share,MATCH('Total Fuel Prices'!$A$107,tax_fuel_labels,0),MATCH(AA$1,'Tax_Share of Price'!$B$1:$AI$1,0)))</f>
        <v>0</v>
      </c>
      <c r="AB8" s="35">
        <f>'Total Fuel Prices'!AB115*(INDEX(Tax_share,MATCH('Total Fuel Prices'!$A$107,tax_fuel_labels,0),MATCH(AB$1,'Tax_Share of Price'!$B$1:$AI$1,0)))</f>
        <v>0</v>
      </c>
      <c r="AC8" s="35">
        <f>'Total Fuel Prices'!AC115*(INDEX(Tax_share,MATCH('Total Fuel Prices'!$A$107,tax_fuel_labels,0),MATCH(AC$1,'Tax_Share of Price'!$B$1:$AI$1,0)))</f>
        <v>0</v>
      </c>
      <c r="AD8" s="35">
        <f>'Total Fuel Prices'!AD115*(INDEX(Tax_share,MATCH('Total Fuel Prices'!$A$107,tax_fuel_labels,0),MATCH(AD$1,'Tax_Share of Price'!$B$1:$AI$1,0)))</f>
        <v>0</v>
      </c>
      <c r="AE8" s="35">
        <f>'Total Fuel Prices'!AE115*(INDEX(Tax_share,MATCH('Total Fuel Prices'!$A$107,tax_fuel_labels,0),MATCH(AE$1,'Tax_Share of Price'!$B$1:$AI$1,0)))</f>
        <v>0</v>
      </c>
      <c r="AF8" s="35">
        <f>'Total Fuel Prices'!AF115*(INDEX(Tax_share,MATCH('Total Fuel Prices'!$A$107,tax_fuel_labels,0),MATCH(AF$1,'Tax_Share of Price'!$B$1:$AI$1,0)))</f>
        <v>0</v>
      </c>
      <c r="AG8" s="35">
        <f>'Total Fuel Prices'!AG115*(INDEX(Tax_share,MATCH('Total Fuel Prices'!$A$107,tax_fuel_labels,0),MATCH(AG$1,'Tax_Share of Price'!$B$1:$AI$1,0)))</f>
        <v>0</v>
      </c>
      <c r="AH8" s="35">
        <f>'Total Fuel Prices'!AH115*(INDEX(Tax_share,MATCH('Total Fuel Prices'!$A$107,tax_fuel_labels,0),MATCH(AH$1,'Tax_Share of Price'!$B$1:$AI$1,0)))</f>
        <v>0</v>
      </c>
      <c r="AI8" s="35">
        <f>'Total Fuel Prices'!AI115*(INDEX(Tax_share,MATCH('Total Fuel Prices'!$A$107,tax_fuel_labels,0),MATCH(AI$1,'Tax_Share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Prices'!B116*(INDEX(Tax_share,MATCH('Total Fuel Prices'!$A$107,tax_fuel_labels,0),MATCH(B$1,'Tax_Share of Price'!$B$1:$AI$1,0)))</f>
        <v>0</v>
      </c>
      <c r="C9" s="35">
        <f>'Total Fuel Prices'!C116*(INDEX(Tax_share,MATCH('Total Fuel Prices'!$A$107,tax_fuel_labels,0),MATCH(C$1,'Tax_Share of Price'!$B$1:$AI$1,0)))</f>
        <v>0</v>
      </c>
      <c r="D9" s="35">
        <f>'Total Fuel Prices'!D116*(INDEX(Tax_share,MATCH('Total Fuel Prices'!$A$107,tax_fuel_labels,0),MATCH(D$1,'Tax_Share of Price'!$B$1:$AI$1,0)))</f>
        <v>0</v>
      </c>
      <c r="E9" s="35">
        <f>'Total Fuel Prices'!E116*(INDEX(Tax_share,MATCH('Total Fuel Prices'!$A$107,tax_fuel_labels,0),MATCH(E$1,'Tax_Share of Price'!$B$1:$AI$1,0)))</f>
        <v>0</v>
      </c>
      <c r="F9" s="35">
        <f>'Total Fuel Prices'!F116*(INDEX(Tax_share,MATCH('Total Fuel Prices'!$A$107,tax_fuel_labels,0),MATCH(F$1,'Tax_Share of Price'!$B$1:$AI$1,0)))</f>
        <v>0</v>
      </c>
      <c r="G9" s="35">
        <f>'Total Fuel Prices'!G116*(INDEX(Tax_share,MATCH('Total Fuel Prices'!$A$107,tax_fuel_labels,0),MATCH(G$1,'Tax_Share of Price'!$B$1:$AI$1,0)))</f>
        <v>0</v>
      </c>
      <c r="H9" s="35">
        <f>'Total Fuel Prices'!H116*(INDEX(Tax_share,MATCH('Total Fuel Prices'!$A$107,tax_fuel_labels,0),MATCH(H$1,'Tax_Share of Price'!$B$1:$AI$1,0)))</f>
        <v>0</v>
      </c>
      <c r="I9" s="35">
        <f>'Total Fuel Prices'!I116*(INDEX(Tax_share,MATCH('Total Fuel Prices'!$A$107,tax_fuel_labels,0),MATCH(I$1,'Tax_Share of Price'!$B$1:$AI$1,0)))</f>
        <v>0</v>
      </c>
      <c r="J9" s="35">
        <f>'Total Fuel Prices'!J116*(INDEX(Tax_share,MATCH('Total Fuel Prices'!$A$107,tax_fuel_labels,0),MATCH(J$1,'Tax_Share of Price'!$B$1:$AI$1,0)))</f>
        <v>0</v>
      </c>
      <c r="K9" s="35">
        <f>'Total Fuel Prices'!K116*(INDEX(Tax_share,MATCH('Total Fuel Prices'!$A$107,tax_fuel_labels,0),MATCH(K$1,'Tax_Share of Price'!$B$1:$AI$1,0)))</f>
        <v>0</v>
      </c>
      <c r="L9" s="35">
        <f>'Total Fuel Prices'!L116*(INDEX(Tax_share,MATCH('Total Fuel Prices'!$A$107,tax_fuel_labels,0),MATCH(L$1,'Tax_Share of Price'!$B$1:$AI$1,0)))</f>
        <v>0</v>
      </c>
      <c r="M9" s="35">
        <f>'Total Fuel Prices'!M116*(INDEX(Tax_share,MATCH('Total Fuel Prices'!$A$107,tax_fuel_labels,0),MATCH(M$1,'Tax_Share of Price'!$B$1:$AI$1,0)))</f>
        <v>0</v>
      </c>
      <c r="N9" s="35">
        <f>'Total Fuel Prices'!N116*(INDEX(Tax_share,MATCH('Total Fuel Prices'!$A$107,tax_fuel_labels,0),MATCH(N$1,'Tax_Share of Price'!$B$1:$AI$1,0)))</f>
        <v>0</v>
      </c>
      <c r="O9" s="35">
        <f>'Total Fuel Prices'!O116*(INDEX(Tax_share,MATCH('Total Fuel Prices'!$A$107,tax_fuel_labels,0),MATCH(O$1,'Tax_Share of Price'!$B$1:$AI$1,0)))</f>
        <v>0</v>
      </c>
      <c r="P9" s="35">
        <f>'Total Fuel Prices'!P116*(INDEX(Tax_share,MATCH('Total Fuel Prices'!$A$107,tax_fuel_labels,0),MATCH(P$1,'Tax_Share of Price'!$B$1:$AI$1,0)))</f>
        <v>0</v>
      </c>
      <c r="Q9" s="35">
        <f>'Total Fuel Prices'!Q116*(INDEX(Tax_share,MATCH('Total Fuel Prices'!$A$107,tax_fuel_labels,0),MATCH(Q$1,'Tax_Share of Price'!$B$1:$AI$1,0)))</f>
        <v>0</v>
      </c>
      <c r="R9" s="35">
        <f>'Total Fuel Prices'!R116*(INDEX(Tax_share,MATCH('Total Fuel Prices'!$A$107,tax_fuel_labels,0),MATCH(R$1,'Tax_Share of Price'!$B$1:$AI$1,0)))</f>
        <v>0</v>
      </c>
      <c r="S9" s="35">
        <f>'Total Fuel Prices'!S116*(INDEX(Tax_share,MATCH('Total Fuel Prices'!$A$107,tax_fuel_labels,0),MATCH(S$1,'Tax_Share of Price'!$B$1:$AI$1,0)))</f>
        <v>0</v>
      </c>
      <c r="T9" s="35">
        <f>'Total Fuel Prices'!T116*(INDEX(Tax_share,MATCH('Total Fuel Prices'!$A$107,tax_fuel_labels,0),MATCH(T$1,'Tax_Share of Price'!$B$1:$AI$1,0)))</f>
        <v>0</v>
      </c>
      <c r="U9" s="35">
        <f>'Total Fuel Prices'!U116*(INDEX(Tax_share,MATCH('Total Fuel Prices'!$A$107,tax_fuel_labels,0),MATCH(U$1,'Tax_Share of Price'!$B$1:$AI$1,0)))</f>
        <v>0</v>
      </c>
      <c r="V9" s="35">
        <f>'Total Fuel Prices'!V116*(INDEX(Tax_share,MATCH('Total Fuel Prices'!$A$107,tax_fuel_labels,0),MATCH(V$1,'Tax_Share of Price'!$B$1:$AI$1,0)))</f>
        <v>0</v>
      </c>
      <c r="W9" s="35">
        <f>'Total Fuel Prices'!W116*(INDEX(Tax_share,MATCH('Total Fuel Prices'!$A$107,tax_fuel_labels,0),MATCH(W$1,'Tax_Share of Price'!$B$1:$AI$1,0)))</f>
        <v>0</v>
      </c>
      <c r="X9" s="35">
        <f>'Total Fuel Prices'!X116*(INDEX(Tax_share,MATCH('Total Fuel Prices'!$A$107,tax_fuel_labels,0),MATCH(X$1,'Tax_Share of Price'!$B$1:$AI$1,0)))</f>
        <v>0</v>
      </c>
      <c r="Y9" s="35">
        <f>'Total Fuel Prices'!Y116*(INDEX(Tax_share,MATCH('Total Fuel Prices'!$A$107,tax_fuel_labels,0),MATCH(Y$1,'Tax_Share of Price'!$B$1:$AI$1,0)))</f>
        <v>0</v>
      </c>
      <c r="Z9" s="35">
        <f>'Total Fuel Prices'!Z116*(INDEX(Tax_share,MATCH('Total Fuel Prices'!$A$107,tax_fuel_labels,0),MATCH(Z$1,'Tax_Share of Price'!$B$1:$AI$1,0)))</f>
        <v>0</v>
      </c>
      <c r="AA9" s="35">
        <f>'Total Fuel Prices'!AA116*(INDEX(Tax_share,MATCH('Total Fuel Prices'!$A$107,tax_fuel_labels,0),MATCH(AA$1,'Tax_Share of Price'!$B$1:$AI$1,0)))</f>
        <v>0</v>
      </c>
      <c r="AB9" s="35">
        <f>'Total Fuel Prices'!AB116*(INDEX(Tax_share,MATCH('Total Fuel Prices'!$A$107,tax_fuel_labels,0),MATCH(AB$1,'Tax_Share of Price'!$B$1:$AI$1,0)))</f>
        <v>0</v>
      </c>
      <c r="AC9" s="35">
        <f>'Total Fuel Prices'!AC116*(INDEX(Tax_share,MATCH('Total Fuel Prices'!$A$107,tax_fuel_labels,0),MATCH(AC$1,'Tax_Share of Price'!$B$1:$AI$1,0)))</f>
        <v>0</v>
      </c>
      <c r="AD9" s="35">
        <f>'Total Fuel Prices'!AD116*(INDEX(Tax_share,MATCH('Total Fuel Prices'!$A$107,tax_fuel_labels,0),MATCH(AD$1,'Tax_Share of Price'!$B$1:$AI$1,0)))</f>
        <v>0</v>
      </c>
      <c r="AE9" s="35">
        <f>'Total Fuel Prices'!AE116*(INDEX(Tax_share,MATCH('Total Fuel Prices'!$A$107,tax_fuel_labels,0),MATCH(AE$1,'Tax_Share of Price'!$B$1:$AI$1,0)))</f>
        <v>0</v>
      </c>
      <c r="AF9" s="35">
        <f>'Total Fuel Prices'!AF116*(INDEX(Tax_share,MATCH('Total Fuel Prices'!$A$107,tax_fuel_labels,0),MATCH(AF$1,'Tax_Share of Price'!$B$1:$AI$1,0)))</f>
        <v>0</v>
      </c>
      <c r="AG9" s="35">
        <f>'Total Fuel Prices'!AG116*(INDEX(Tax_share,MATCH('Total Fuel Prices'!$A$107,tax_fuel_labels,0),MATCH(AG$1,'Tax_Share of Price'!$B$1:$AI$1,0)))</f>
        <v>0</v>
      </c>
      <c r="AH9" s="35">
        <f>'Total Fuel Prices'!AH116*(INDEX(Tax_share,MATCH('Total Fuel Prices'!$A$107,tax_fuel_labels,0),MATCH(AH$1,'Tax_Share of Price'!$B$1:$AI$1,0)))</f>
        <v>0</v>
      </c>
      <c r="AI9" s="35">
        <f>'Total Fuel Prices'!AI116*(INDEX(Tax_share,MATCH('Total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C42"/>
  <sheetViews>
    <sheetView workbookViewId="0">
      <selection sqref="A1:N1"/>
    </sheetView>
    <sheetView workbookViewId="1">
      <selection sqref="A1:N1"/>
    </sheetView>
  </sheetViews>
  <sheetFormatPr defaultColWidth="9.1328125" defaultRowHeight="14.25" x14ac:dyDescent="0.45"/>
  <cols>
    <col min="1" max="1" width="13.86328125" style="11" customWidth="1"/>
    <col min="2" max="16384" width="9.1328125" style="11"/>
  </cols>
  <sheetData>
    <row r="1" spans="1:29" ht="15.75" x14ac:dyDescent="0.45">
      <c r="A1" s="292" t="s">
        <v>1080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4"/>
    </row>
    <row r="2" spans="1:29" x14ac:dyDescent="0.45">
      <c r="A2" s="307" t="s">
        <v>1081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9"/>
    </row>
    <row r="3" spans="1:29" x14ac:dyDescent="0.45">
      <c r="A3" s="240" t="s">
        <v>1082</v>
      </c>
      <c r="B3" s="240" t="s">
        <v>1083</v>
      </c>
      <c r="C3" s="240" t="s">
        <v>1084</v>
      </c>
      <c r="D3" s="241" t="s">
        <v>1085</v>
      </c>
      <c r="E3" s="240" t="s">
        <v>1086</v>
      </c>
      <c r="F3" s="240" t="s">
        <v>1087</v>
      </c>
      <c r="G3" s="241" t="s">
        <v>1088</v>
      </c>
      <c r="H3" s="240" t="s">
        <v>1089</v>
      </c>
      <c r="I3" s="240" t="s">
        <v>1090</v>
      </c>
      <c r="J3" s="240" t="s">
        <v>1091</v>
      </c>
      <c r="K3" s="240" t="s">
        <v>1092</v>
      </c>
      <c r="L3" s="240" t="s">
        <v>1093</v>
      </c>
      <c r="M3" s="240" t="s">
        <v>1094</v>
      </c>
      <c r="N3" s="240" t="s">
        <v>548</v>
      </c>
      <c r="P3" s="242" t="s">
        <v>1095</v>
      </c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4"/>
    </row>
    <row r="4" spans="1:29" x14ac:dyDescent="0.45">
      <c r="A4" s="310" t="s">
        <v>1096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2"/>
    </row>
    <row r="5" spans="1:29" x14ac:dyDescent="0.45">
      <c r="A5" s="245" t="s">
        <v>1097</v>
      </c>
      <c r="B5" s="246">
        <v>0</v>
      </c>
      <c r="C5" s="247">
        <v>172</v>
      </c>
      <c r="D5" s="247">
        <v>210</v>
      </c>
      <c r="E5" s="247">
        <v>136</v>
      </c>
      <c r="F5" s="247">
        <v>44</v>
      </c>
      <c r="G5" s="247">
        <v>585</v>
      </c>
      <c r="H5" s="246">
        <v>1</v>
      </c>
      <c r="I5" s="246">
        <v>4</v>
      </c>
      <c r="J5" s="246">
        <v>0</v>
      </c>
      <c r="K5" s="246">
        <v>10</v>
      </c>
      <c r="L5" s="246">
        <v>31</v>
      </c>
      <c r="M5" s="247">
        <v>66</v>
      </c>
      <c r="N5" s="247">
        <v>1259</v>
      </c>
    </row>
    <row r="6" spans="1:29" x14ac:dyDescent="0.45">
      <c r="A6" s="248" t="s">
        <v>1098</v>
      </c>
      <c r="B6" s="249">
        <v>0</v>
      </c>
      <c r="C6" s="250">
        <v>824</v>
      </c>
      <c r="D6" s="250">
        <v>806</v>
      </c>
      <c r="E6" s="250">
        <v>51</v>
      </c>
      <c r="F6" s="250">
        <v>106</v>
      </c>
      <c r="G6" s="250">
        <v>3348</v>
      </c>
      <c r="H6" s="249">
        <v>6</v>
      </c>
      <c r="I6" s="250">
        <v>217</v>
      </c>
      <c r="J6" s="249">
        <v>0</v>
      </c>
      <c r="K6" s="249">
        <v>43</v>
      </c>
      <c r="L6" s="250">
        <v>215</v>
      </c>
      <c r="M6" s="250">
        <v>729</v>
      </c>
      <c r="N6" s="250">
        <v>6346</v>
      </c>
    </row>
    <row r="7" spans="1:29" x14ac:dyDescent="0.45">
      <c r="A7" s="248" t="s">
        <v>1099</v>
      </c>
      <c r="B7" s="249">
        <v>0</v>
      </c>
      <c r="C7" s="250">
        <v>1108</v>
      </c>
      <c r="D7" s="250">
        <v>1298</v>
      </c>
      <c r="E7" s="250">
        <v>279</v>
      </c>
      <c r="F7" s="250">
        <v>151</v>
      </c>
      <c r="G7" s="250">
        <v>5212</v>
      </c>
      <c r="H7" s="250">
        <v>20</v>
      </c>
      <c r="I7" s="250">
        <v>178</v>
      </c>
      <c r="J7" s="249">
        <v>0</v>
      </c>
      <c r="K7" s="249">
        <v>43</v>
      </c>
      <c r="L7" s="250">
        <v>220</v>
      </c>
      <c r="M7" s="250">
        <v>2475</v>
      </c>
      <c r="N7" s="250">
        <v>10984</v>
      </c>
    </row>
    <row r="8" spans="1:29" x14ac:dyDescent="0.45">
      <c r="A8" s="248" t="s">
        <v>1100</v>
      </c>
      <c r="B8" s="249">
        <v>1</v>
      </c>
      <c r="C8" s="250">
        <v>2703</v>
      </c>
      <c r="D8" s="250">
        <v>2423</v>
      </c>
      <c r="E8" s="250">
        <v>915</v>
      </c>
      <c r="F8" s="250">
        <v>190</v>
      </c>
      <c r="G8" s="250">
        <v>7706</v>
      </c>
      <c r="H8" s="250">
        <v>51</v>
      </c>
      <c r="I8" s="250">
        <v>327</v>
      </c>
      <c r="J8" s="249">
        <v>0</v>
      </c>
      <c r="K8" s="249">
        <v>72</v>
      </c>
      <c r="L8" s="250">
        <v>644</v>
      </c>
      <c r="M8" s="250">
        <v>897</v>
      </c>
      <c r="N8" s="250">
        <v>15930</v>
      </c>
    </row>
    <row r="9" spans="1:29" x14ac:dyDescent="0.45">
      <c r="A9" s="248" t="s">
        <v>1101</v>
      </c>
      <c r="B9" s="250">
        <v>3459</v>
      </c>
      <c r="C9" s="250">
        <v>675</v>
      </c>
      <c r="D9" s="250">
        <v>873</v>
      </c>
      <c r="E9" s="250">
        <v>31</v>
      </c>
      <c r="F9" s="250">
        <v>40</v>
      </c>
      <c r="G9" s="250">
        <v>4952</v>
      </c>
      <c r="H9" s="249">
        <v>8</v>
      </c>
      <c r="I9" s="250">
        <v>166</v>
      </c>
      <c r="J9" s="249">
        <v>0</v>
      </c>
      <c r="K9" s="249">
        <v>47</v>
      </c>
      <c r="L9" s="250">
        <v>127</v>
      </c>
      <c r="M9" s="250">
        <v>342</v>
      </c>
      <c r="N9" s="250">
        <v>10721</v>
      </c>
    </row>
    <row r="10" spans="1:29" x14ac:dyDescent="0.45">
      <c r="A10" s="248" t="s">
        <v>1102</v>
      </c>
      <c r="B10" s="249">
        <v>0</v>
      </c>
      <c r="C10" s="250">
        <v>142</v>
      </c>
      <c r="D10" s="250">
        <v>183</v>
      </c>
      <c r="E10" s="250">
        <v>18</v>
      </c>
      <c r="F10" s="249">
        <v>7</v>
      </c>
      <c r="G10" s="250">
        <v>586</v>
      </c>
      <c r="H10" s="249">
        <v>0</v>
      </c>
      <c r="I10" s="250">
        <v>38</v>
      </c>
      <c r="J10" s="249">
        <v>0</v>
      </c>
      <c r="K10" s="249">
        <v>31</v>
      </c>
      <c r="L10" s="249">
        <v>63</v>
      </c>
      <c r="M10" s="250">
        <v>640</v>
      </c>
      <c r="N10" s="250">
        <v>1707</v>
      </c>
    </row>
    <row r="11" spans="1:29" x14ac:dyDescent="0.45">
      <c r="A11" s="248" t="s">
        <v>1103</v>
      </c>
      <c r="B11" s="249">
        <v>0</v>
      </c>
      <c r="C11" s="250">
        <v>250</v>
      </c>
      <c r="D11" s="250">
        <v>264</v>
      </c>
      <c r="E11" s="250">
        <v>28</v>
      </c>
      <c r="F11" s="249">
        <v>9</v>
      </c>
      <c r="G11" s="250">
        <v>722</v>
      </c>
      <c r="H11" s="249">
        <v>0</v>
      </c>
      <c r="I11" s="250">
        <v>85</v>
      </c>
      <c r="J11" s="249">
        <v>0</v>
      </c>
      <c r="K11" s="249">
        <v>20</v>
      </c>
      <c r="L11" s="249">
        <v>51</v>
      </c>
      <c r="M11" s="250">
        <v>57</v>
      </c>
      <c r="N11" s="250">
        <v>1486</v>
      </c>
    </row>
    <row r="12" spans="1:29" x14ac:dyDescent="0.45">
      <c r="A12" s="248" t="s">
        <v>1104</v>
      </c>
      <c r="B12" s="249">
        <v>0</v>
      </c>
      <c r="C12" s="250">
        <v>52</v>
      </c>
      <c r="D12" s="250">
        <v>97</v>
      </c>
      <c r="E12" s="249">
        <v>0</v>
      </c>
      <c r="F12" s="250">
        <v>28</v>
      </c>
      <c r="G12" s="250">
        <v>102</v>
      </c>
      <c r="H12" s="249">
        <v>1</v>
      </c>
      <c r="I12" s="250">
        <v>12</v>
      </c>
      <c r="J12" s="249">
        <v>0</v>
      </c>
      <c r="K12" s="249">
        <v>2</v>
      </c>
      <c r="L12" s="249">
        <v>4</v>
      </c>
      <c r="M12" s="250">
        <v>90</v>
      </c>
      <c r="N12" s="250">
        <v>388</v>
      </c>
    </row>
    <row r="13" spans="1:29" x14ac:dyDescent="0.45">
      <c r="A13" s="248" t="s">
        <v>1105</v>
      </c>
      <c r="B13" s="249">
        <v>0</v>
      </c>
      <c r="C13" s="250">
        <v>798</v>
      </c>
      <c r="D13" s="250">
        <v>906</v>
      </c>
      <c r="E13" s="249">
        <v>1</v>
      </c>
      <c r="F13" s="250">
        <v>1726</v>
      </c>
      <c r="G13" s="250">
        <v>1267</v>
      </c>
      <c r="H13" s="249">
        <v>0</v>
      </c>
      <c r="I13" s="250">
        <v>81</v>
      </c>
      <c r="J13" s="249">
        <v>0</v>
      </c>
      <c r="K13" s="249">
        <v>16</v>
      </c>
      <c r="L13" s="249">
        <v>6</v>
      </c>
      <c r="M13" s="250">
        <v>80</v>
      </c>
      <c r="N13" s="250">
        <v>4882</v>
      </c>
    </row>
    <row r="14" spans="1:29" x14ac:dyDescent="0.45">
      <c r="A14" s="245" t="s">
        <v>1106</v>
      </c>
      <c r="B14" s="246">
        <v>0</v>
      </c>
      <c r="C14" s="247">
        <v>18</v>
      </c>
      <c r="D14" s="247">
        <v>35</v>
      </c>
      <c r="E14" s="247">
        <v>13</v>
      </c>
      <c r="F14" s="246">
        <v>1</v>
      </c>
      <c r="G14" s="247">
        <v>132</v>
      </c>
      <c r="H14" s="246">
        <v>0</v>
      </c>
      <c r="I14" s="246">
        <v>0</v>
      </c>
      <c r="J14" s="246">
        <v>0</v>
      </c>
      <c r="K14" s="246">
        <v>1</v>
      </c>
      <c r="L14" s="246">
        <v>24</v>
      </c>
      <c r="M14" s="246">
        <v>0</v>
      </c>
      <c r="N14" s="247">
        <v>225</v>
      </c>
    </row>
    <row r="15" spans="1:29" x14ac:dyDescent="0.45">
      <c r="A15" s="248" t="s">
        <v>1107</v>
      </c>
      <c r="B15" s="249">
        <v>51</v>
      </c>
      <c r="C15" s="250">
        <v>325</v>
      </c>
      <c r="D15" s="250">
        <v>308</v>
      </c>
      <c r="E15" s="250">
        <v>225</v>
      </c>
      <c r="F15" s="250">
        <v>146</v>
      </c>
      <c r="G15" s="250">
        <v>861</v>
      </c>
      <c r="H15" s="249">
        <v>4</v>
      </c>
      <c r="I15" s="249">
        <v>3</v>
      </c>
      <c r="J15" s="249">
        <v>0</v>
      </c>
      <c r="K15" s="249">
        <v>23</v>
      </c>
      <c r="L15" s="249">
        <v>23</v>
      </c>
      <c r="M15" s="250">
        <v>266</v>
      </c>
      <c r="N15" s="250">
        <v>2235</v>
      </c>
    </row>
    <row r="16" spans="1:29" x14ac:dyDescent="0.45">
      <c r="A16" s="248" t="s">
        <v>1108</v>
      </c>
      <c r="B16" s="249">
        <v>0</v>
      </c>
      <c r="C16" s="250">
        <v>24</v>
      </c>
      <c r="D16" s="250">
        <v>42</v>
      </c>
      <c r="E16" s="250">
        <v>12</v>
      </c>
      <c r="F16" s="249">
        <v>3</v>
      </c>
      <c r="G16" s="250">
        <v>80</v>
      </c>
      <c r="H16" s="249">
        <v>0</v>
      </c>
      <c r="I16" s="249">
        <v>0</v>
      </c>
      <c r="J16" s="249">
        <v>0</v>
      </c>
      <c r="K16" s="249">
        <v>0</v>
      </c>
      <c r="L16" s="249">
        <v>2</v>
      </c>
      <c r="M16" s="249">
        <v>0</v>
      </c>
      <c r="N16" s="250">
        <v>163</v>
      </c>
    </row>
    <row r="17" spans="1:14" x14ac:dyDescent="0.45">
      <c r="A17" s="248" t="s">
        <v>1109</v>
      </c>
      <c r="B17" s="249">
        <v>0</v>
      </c>
      <c r="C17" s="250">
        <v>19</v>
      </c>
      <c r="D17" s="250">
        <v>73</v>
      </c>
      <c r="E17" s="250">
        <v>18</v>
      </c>
      <c r="F17" s="249">
        <v>0</v>
      </c>
      <c r="G17" s="250">
        <v>299</v>
      </c>
      <c r="H17" s="249">
        <v>0</v>
      </c>
      <c r="I17" s="249">
        <v>1</v>
      </c>
      <c r="J17" s="249">
        <v>0</v>
      </c>
      <c r="K17" s="249">
        <v>1</v>
      </c>
      <c r="L17" s="249">
        <v>12</v>
      </c>
      <c r="M17" s="249">
        <v>5</v>
      </c>
      <c r="N17" s="250">
        <v>428</v>
      </c>
    </row>
    <row r="18" spans="1:14" x14ac:dyDescent="0.45">
      <c r="A18" s="248" t="s">
        <v>1110</v>
      </c>
      <c r="B18" s="249">
        <v>0</v>
      </c>
      <c r="C18" s="250">
        <v>22</v>
      </c>
      <c r="D18" s="250">
        <v>25</v>
      </c>
      <c r="E18" s="249">
        <v>5</v>
      </c>
      <c r="F18" s="249">
        <v>1</v>
      </c>
      <c r="G18" s="250">
        <v>61</v>
      </c>
      <c r="H18" s="249">
        <v>0</v>
      </c>
      <c r="I18" s="249">
        <v>0</v>
      </c>
      <c r="J18" s="249">
        <v>0</v>
      </c>
      <c r="K18" s="249">
        <v>0</v>
      </c>
      <c r="L18" s="249">
        <v>3</v>
      </c>
      <c r="M18" s="249">
        <v>0</v>
      </c>
      <c r="N18" s="250">
        <v>117</v>
      </c>
    </row>
    <row r="19" spans="1:14" x14ac:dyDescent="0.45">
      <c r="A19" s="248" t="s">
        <v>1111</v>
      </c>
      <c r="B19" s="249">
        <v>0</v>
      </c>
      <c r="C19" s="250">
        <v>20</v>
      </c>
      <c r="D19" s="250">
        <v>34</v>
      </c>
      <c r="E19" s="249">
        <v>7</v>
      </c>
      <c r="F19" s="249">
        <v>3</v>
      </c>
      <c r="G19" s="250">
        <v>64</v>
      </c>
      <c r="H19" s="249">
        <v>0</v>
      </c>
      <c r="I19" s="249">
        <v>0</v>
      </c>
      <c r="J19" s="249">
        <v>0</v>
      </c>
      <c r="K19" s="249">
        <v>0</v>
      </c>
      <c r="L19" s="249">
        <v>3</v>
      </c>
      <c r="M19" s="249">
        <v>0</v>
      </c>
      <c r="N19" s="250">
        <v>132</v>
      </c>
    </row>
    <row r="20" spans="1:14" x14ac:dyDescent="0.45">
      <c r="A20" s="248" t="s">
        <v>1112</v>
      </c>
      <c r="B20" s="249">
        <v>0</v>
      </c>
      <c r="C20" s="250">
        <v>38</v>
      </c>
      <c r="D20" s="250">
        <v>41</v>
      </c>
      <c r="E20" s="250">
        <v>27</v>
      </c>
      <c r="F20" s="249">
        <v>4</v>
      </c>
      <c r="G20" s="250">
        <v>90</v>
      </c>
      <c r="H20" s="249">
        <v>0</v>
      </c>
      <c r="I20" s="249">
        <v>0</v>
      </c>
      <c r="J20" s="249">
        <v>0</v>
      </c>
      <c r="K20" s="249">
        <v>1</v>
      </c>
      <c r="L20" s="249">
        <v>13</v>
      </c>
      <c r="M20" s="249">
        <v>0</v>
      </c>
      <c r="N20" s="250">
        <v>215</v>
      </c>
    </row>
    <row r="21" spans="1:14" x14ac:dyDescent="0.45">
      <c r="A21" s="248" t="s">
        <v>1113</v>
      </c>
      <c r="B21" s="249">
        <v>0</v>
      </c>
      <c r="C21" s="250">
        <v>13</v>
      </c>
      <c r="D21" s="250">
        <v>17</v>
      </c>
      <c r="E21" s="250">
        <v>10</v>
      </c>
      <c r="F21" s="249">
        <v>0</v>
      </c>
      <c r="G21" s="250">
        <v>61</v>
      </c>
      <c r="H21" s="249">
        <v>0</v>
      </c>
      <c r="I21" s="249">
        <v>1</v>
      </c>
      <c r="J21" s="249">
        <v>0</v>
      </c>
      <c r="K21" s="249">
        <v>0</v>
      </c>
      <c r="L21" s="249">
        <v>3</v>
      </c>
      <c r="M21" s="249">
        <v>0</v>
      </c>
      <c r="N21" s="250">
        <v>104</v>
      </c>
    </row>
    <row r="22" spans="1:14" x14ac:dyDescent="0.45">
      <c r="A22" s="245" t="s">
        <v>1114</v>
      </c>
      <c r="B22" s="246">
        <v>0</v>
      </c>
      <c r="C22" s="247">
        <v>944</v>
      </c>
      <c r="D22" s="247">
        <v>610</v>
      </c>
      <c r="E22" s="247">
        <v>549</v>
      </c>
      <c r="F22" s="247">
        <v>26</v>
      </c>
      <c r="G22" s="247">
        <v>2184</v>
      </c>
      <c r="H22" s="247">
        <v>21</v>
      </c>
      <c r="I22" s="247">
        <v>19</v>
      </c>
      <c r="J22" s="246">
        <v>0</v>
      </c>
      <c r="K22" s="246">
        <v>13</v>
      </c>
      <c r="L22" s="247">
        <v>219</v>
      </c>
      <c r="M22" s="247">
        <v>174</v>
      </c>
      <c r="N22" s="247">
        <v>4758</v>
      </c>
    </row>
    <row r="23" spans="1:14" x14ac:dyDescent="0.45">
      <c r="A23" s="248" t="s">
        <v>1115</v>
      </c>
      <c r="B23" s="249">
        <v>0</v>
      </c>
      <c r="C23" s="250">
        <v>477</v>
      </c>
      <c r="D23" s="250">
        <v>615</v>
      </c>
      <c r="E23" s="250">
        <v>220</v>
      </c>
      <c r="F23" s="250">
        <v>62</v>
      </c>
      <c r="G23" s="250">
        <v>2331</v>
      </c>
      <c r="H23" s="250">
        <v>18</v>
      </c>
      <c r="I23" s="250">
        <v>764</v>
      </c>
      <c r="J23" s="249">
        <v>0</v>
      </c>
      <c r="K23" s="249">
        <v>24</v>
      </c>
      <c r="L23" s="250">
        <v>156</v>
      </c>
      <c r="M23" s="250">
        <v>510</v>
      </c>
      <c r="N23" s="250">
        <v>5177</v>
      </c>
    </row>
    <row r="24" spans="1:14" x14ac:dyDescent="0.45">
      <c r="A24" s="248" t="s">
        <v>1116</v>
      </c>
      <c r="B24" s="250">
        <v>450</v>
      </c>
      <c r="C24" s="250">
        <v>1427</v>
      </c>
      <c r="D24" s="250">
        <v>726</v>
      </c>
      <c r="E24" s="250">
        <v>617</v>
      </c>
      <c r="F24" s="250">
        <v>342</v>
      </c>
      <c r="G24" s="250">
        <v>3096</v>
      </c>
      <c r="H24" s="250">
        <v>63</v>
      </c>
      <c r="I24" s="250">
        <v>394</v>
      </c>
      <c r="J24" s="249">
        <v>0</v>
      </c>
      <c r="K24" s="249">
        <v>69</v>
      </c>
      <c r="L24" s="250">
        <v>208</v>
      </c>
      <c r="M24" s="250">
        <v>114</v>
      </c>
      <c r="N24" s="250">
        <v>7505</v>
      </c>
    </row>
    <row r="25" spans="1:14" x14ac:dyDescent="0.45">
      <c r="A25" s="248" t="s">
        <v>1117</v>
      </c>
      <c r="B25" s="249">
        <v>0</v>
      </c>
      <c r="C25" s="250">
        <v>250</v>
      </c>
      <c r="D25" s="250">
        <v>375</v>
      </c>
      <c r="E25" s="250">
        <v>171</v>
      </c>
      <c r="F25" s="250">
        <v>33</v>
      </c>
      <c r="G25" s="250">
        <v>1633</v>
      </c>
      <c r="H25" s="250">
        <v>18</v>
      </c>
      <c r="I25" s="250">
        <v>144</v>
      </c>
      <c r="J25" s="249">
        <v>0</v>
      </c>
      <c r="K25" s="249">
        <v>32</v>
      </c>
      <c r="L25" s="250">
        <v>218</v>
      </c>
      <c r="M25" s="250">
        <v>47</v>
      </c>
      <c r="N25" s="250">
        <v>2921</v>
      </c>
    </row>
    <row r="26" spans="1:14" x14ac:dyDescent="0.45">
      <c r="A26" s="248" t="s">
        <v>1118</v>
      </c>
      <c r="B26" s="249">
        <v>0</v>
      </c>
      <c r="C26" s="249">
        <v>9</v>
      </c>
      <c r="D26" s="250">
        <v>15</v>
      </c>
      <c r="E26" s="249">
        <v>4</v>
      </c>
      <c r="F26" s="250">
        <v>24</v>
      </c>
      <c r="G26" s="250">
        <v>127</v>
      </c>
      <c r="H26" s="249">
        <v>0</v>
      </c>
      <c r="I26" s="249">
        <v>0</v>
      </c>
      <c r="J26" s="249">
        <v>0</v>
      </c>
      <c r="K26" s="249">
        <v>1</v>
      </c>
      <c r="L26" s="249">
        <v>6</v>
      </c>
      <c r="M26" s="249">
        <v>0</v>
      </c>
      <c r="N26" s="250">
        <v>186</v>
      </c>
    </row>
    <row r="27" spans="1:14" x14ac:dyDescent="0.45">
      <c r="A27" s="245" t="s">
        <v>1119</v>
      </c>
      <c r="B27" s="246">
        <v>0</v>
      </c>
      <c r="C27" s="247">
        <v>63</v>
      </c>
      <c r="D27" s="247">
        <v>162</v>
      </c>
      <c r="E27" s="246">
        <v>2</v>
      </c>
      <c r="F27" s="247">
        <v>138</v>
      </c>
      <c r="G27" s="247">
        <v>344</v>
      </c>
      <c r="H27" s="246">
        <v>0</v>
      </c>
      <c r="I27" s="247">
        <v>42</v>
      </c>
      <c r="J27" s="246">
        <v>0</v>
      </c>
      <c r="K27" s="246">
        <v>4</v>
      </c>
      <c r="L27" s="246">
        <v>21</v>
      </c>
      <c r="M27" s="246">
        <v>4</v>
      </c>
      <c r="N27" s="247">
        <v>780</v>
      </c>
    </row>
    <row r="28" spans="1:14" x14ac:dyDescent="0.45">
      <c r="A28" s="248" t="s">
        <v>1120</v>
      </c>
      <c r="B28" s="250">
        <v>5879</v>
      </c>
      <c r="C28" s="250">
        <v>971</v>
      </c>
      <c r="D28" s="250">
        <v>1666</v>
      </c>
      <c r="E28" s="250">
        <v>387</v>
      </c>
      <c r="F28" s="250">
        <v>231</v>
      </c>
      <c r="G28" s="250">
        <v>4994</v>
      </c>
      <c r="H28" s="250">
        <v>24</v>
      </c>
      <c r="I28" s="250">
        <v>776</v>
      </c>
      <c r="J28" s="249">
        <v>1</v>
      </c>
      <c r="K28" s="249">
        <v>99</v>
      </c>
      <c r="L28" s="250">
        <v>461</v>
      </c>
      <c r="M28" s="250">
        <v>3499</v>
      </c>
      <c r="N28" s="250">
        <v>18988</v>
      </c>
    </row>
    <row r="29" spans="1:14" x14ac:dyDescent="0.45">
      <c r="A29" s="248" t="s">
        <v>1121</v>
      </c>
      <c r="B29" s="249">
        <v>0</v>
      </c>
      <c r="C29" s="250">
        <v>839</v>
      </c>
      <c r="D29" s="250">
        <v>1109</v>
      </c>
      <c r="E29" s="250">
        <v>334</v>
      </c>
      <c r="F29" s="250">
        <v>78</v>
      </c>
      <c r="G29" s="250">
        <v>3212</v>
      </c>
      <c r="H29" s="250">
        <v>13</v>
      </c>
      <c r="I29" s="250">
        <v>110</v>
      </c>
      <c r="J29" s="249">
        <v>0</v>
      </c>
      <c r="K29" s="249">
        <v>38</v>
      </c>
      <c r="L29" s="250">
        <v>277</v>
      </c>
      <c r="M29" s="250">
        <v>954</v>
      </c>
      <c r="N29" s="250">
        <v>6962</v>
      </c>
    </row>
    <row r="30" spans="1:14" x14ac:dyDescent="0.45">
      <c r="A30" s="248" t="s">
        <v>1122</v>
      </c>
      <c r="B30" s="250">
        <v>401</v>
      </c>
      <c r="C30" s="250">
        <v>2635</v>
      </c>
      <c r="D30" s="250">
        <v>3025</v>
      </c>
      <c r="E30" s="250">
        <v>413</v>
      </c>
      <c r="F30" s="250">
        <v>1466</v>
      </c>
      <c r="G30" s="250">
        <v>8071</v>
      </c>
      <c r="H30" s="250">
        <v>98</v>
      </c>
      <c r="I30" s="250">
        <v>858</v>
      </c>
      <c r="J30" s="249">
        <v>27</v>
      </c>
      <c r="K30" s="250">
        <v>307</v>
      </c>
      <c r="L30" s="250">
        <v>500</v>
      </c>
      <c r="M30" s="250">
        <v>1537</v>
      </c>
      <c r="N30" s="250">
        <v>19337</v>
      </c>
    </row>
    <row r="31" spans="1:14" x14ac:dyDescent="0.45">
      <c r="A31" s="248" t="s">
        <v>1123</v>
      </c>
      <c r="B31" s="249">
        <v>0</v>
      </c>
      <c r="C31" s="250">
        <v>232</v>
      </c>
      <c r="D31" s="250">
        <v>453</v>
      </c>
      <c r="E31" s="250">
        <v>95</v>
      </c>
      <c r="F31" s="250">
        <v>32</v>
      </c>
      <c r="G31" s="250">
        <v>1495</v>
      </c>
      <c r="H31" s="250">
        <v>27</v>
      </c>
      <c r="I31" s="250">
        <v>177</v>
      </c>
      <c r="J31" s="249">
        <v>0</v>
      </c>
      <c r="K31" s="249">
        <v>19</v>
      </c>
      <c r="L31" s="250">
        <v>142</v>
      </c>
      <c r="M31" s="250">
        <v>238</v>
      </c>
      <c r="N31" s="250">
        <v>2910</v>
      </c>
    </row>
    <row r="32" spans="1:14" x14ac:dyDescent="0.45">
      <c r="A32" s="248" t="s">
        <v>1124</v>
      </c>
      <c r="B32" s="249">
        <v>0</v>
      </c>
      <c r="C32" s="250">
        <v>17</v>
      </c>
      <c r="D32" s="250">
        <v>20</v>
      </c>
      <c r="E32" s="249">
        <v>1</v>
      </c>
      <c r="F32" s="249">
        <v>0</v>
      </c>
      <c r="G32" s="250">
        <v>207</v>
      </c>
      <c r="H32" s="249">
        <v>0</v>
      </c>
      <c r="I32" s="250">
        <v>103</v>
      </c>
      <c r="J32" s="249">
        <v>0</v>
      </c>
      <c r="K32" s="249">
        <v>86</v>
      </c>
      <c r="L32" s="249">
        <v>2</v>
      </c>
      <c r="M32" s="249">
        <v>3</v>
      </c>
      <c r="N32" s="250">
        <v>438</v>
      </c>
    </row>
    <row r="33" spans="1:14" x14ac:dyDescent="0.45">
      <c r="A33" s="248" t="s">
        <v>1125</v>
      </c>
      <c r="B33" s="249">
        <v>0</v>
      </c>
      <c r="C33" s="250">
        <v>10</v>
      </c>
      <c r="D33" s="250">
        <v>21</v>
      </c>
      <c r="E33" s="249">
        <v>0</v>
      </c>
      <c r="F33" s="249">
        <v>1</v>
      </c>
      <c r="G33" s="250">
        <v>102</v>
      </c>
      <c r="H33" s="249">
        <v>0</v>
      </c>
      <c r="I33" s="250">
        <v>26</v>
      </c>
      <c r="J33" s="249">
        <v>0</v>
      </c>
      <c r="K33" s="249">
        <v>53</v>
      </c>
      <c r="L33" s="249">
        <v>1</v>
      </c>
      <c r="M33" s="249">
        <v>5</v>
      </c>
      <c r="N33" s="250">
        <v>220</v>
      </c>
    </row>
    <row r="34" spans="1:14" x14ac:dyDescent="0.45">
      <c r="A34" s="245" t="s">
        <v>1126</v>
      </c>
      <c r="B34" s="246">
        <v>29</v>
      </c>
      <c r="C34" s="247">
        <v>1014</v>
      </c>
      <c r="D34" s="247">
        <v>945</v>
      </c>
      <c r="E34" s="247">
        <v>151</v>
      </c>
      <c r="F34" s="247">
        <v>76</v>
      </c>
      <c r="G34" s="247">
        <v>3467</v>
      </c>
      <c r="H34" s="247">
        <v>21</v>
      </c>
      <c r="I34" s="247">
        <v>236</v>
      </c>
      <c r="J34" s="246">
        <v>50</v>
      </c>
      <c r="K34" s="246">
        <v>30</v>
      </c>
      <c r="L34" s="247">
        <v>235</v>
      </c>
      <c r="M34" s="247">
        <v>330</v>
      </c>
      <c r="N34" s="247">
        <v>6585</v>
      </c>
    </row>
    <row r="35" spans="1:14" x14ac:dyDescent="0.45">
      <c r="A35" s="248" t="s">
        <v>1127</v>
      </c>
      <c r="B35" s="249">
        <v>0</v>
      </c>
      <c r="C35" s="250">
        <v>852</v>
      </c>
      <c r="D35" s="250">
        <v>1238</v>
      </c>
      <c r="E35" s="250">
        <v>80</v>
      </c>
      <c r="F35" s="250">
        <v>426</v>
      </c>
      <c r="G35" s="250">
        <v>2537</v>
      </c>
      <c r="H35" s="249">
        <v>0</v>
      </c>
      <c r="I35" s="250">
        <v>306</v>
      </c>
      <c r="J35" s="249">
        <v>10</v>
      </c>
      <c r="K35" s="249">
        <v>43</v>
      </c>
      <c r="L35" s="250">
        <v>173</v>
      </c>
      <c r="M35" s="250">
        <v>60</v>
      </c>
      <c r="N35" s="250">
        <v>5724</v>
      </c>
    </row>
    <row r="36" spans="1:14" x14ac:dyDescent="0.45">
      <c r="A36" s="248" t="s">
        <v>1128</v>
      </c>
      <c r="B36" s="250">
        <v>249</v>
      </c>
      <c r="C36" s="250">
        <v>1910</v>
      </c>
      <c r="D36" s="250">
        <v>2255</v>
      </c>
      <c r="E36" s="250">
        <v>282</v>
      </c>
      <c r="F36" s="250">
        <v>475</v>
      </c>
      <c r="G36" s="250">
        <v>6468</v>
      </c>
      <c r="H36" s="249">
        <v>4</v>
      </c>
      <c r="I36" s="250">
        <v>699</v>
      </c>
      <c r="J36" s="249">
        <v>4</v>
      </c>
      <c r="K36" s="250">
        <v>115</v>
      </c>
      <c r="L36" s="250">
        <v>450</v>
      </c>
      <c r="M36" s="250">
        <v>373</v>
      </c>
      <c r="N36" s="250">
        <v>13284</v>
      </c>
    </row>
    <row r="37" spans="1:14" x14ac:dyDescent="0.45">
      <c r="A37" s="248" t="s">
        <v>1129</v>
      </c>
      <c r="B37" s="250">
        <v>316</v>
      </c>
      <c r="C37" s="250">
        <v>1449</v>
      </c>
      <c r="D37" s="250">
        <v>1799</v>
      </c>
      <c r="E37" s="250">
        <v>206</v>
      </c>
      <c r="F37" s="250">
        <v>479</v>
      </c>
      <c r="G37" s="250">
        <v>5937</v>
      </c>
      <c r="H37" s="250">
        <v>30</v>
      </c>
      <c r="I37" s="250">
        <v>358</v>
      </c>
      <c r="J37" s="249">
        <v>5</v>
      </c>
      <c r="K37" s="249">
        <v>54</v>
      </c>
      <c r="L37" s="250">
        <v>238</v>
      </c>
      <c r="M37" s="250">
        <v>590</v>
      </c>
      <c r="N37" s="250">
        <v>11459</v>
      </c>
    </row>
    <row r="38" spans="1:14" x14ac:dyDescent="0.45">
      <c r="A38" s="248" t="s">
        <v>1130</v>
      </c>
      <c r="B38" s="249">
        <v>0</v>
      </c>
      <c r="C38" s="250">
        <v>837</v>
      </c>
      <c r="D38" s="250">
        <v>977</v>
      </c>
      <c r="E38" s="250">
        <v>105</v>
      </c>
      <c r="F38" s="250">
        <v>312</v>
      </c>
      <c r="G38" s="250">
        <v>3295</v>
      </c>
      <c r="H38" s="250">
        <v>19</v>
      </c>
      <c r="I38" s="250">
        <v>112</v>
      </c>
      <c r="J38" s="249">
        <v>6</v>
      </c>
      <c r="K38" s="249">
        <v>40</v>
      </c>
      <c r="L38" s="250">
        <v>243</v>
      </c>
      <c r="M38" s="250">
        <v>189</v>
      </c>
      <c r="N38" s="250">
        <v>6133</v>
      </c>
    </row>
    <row r="39" spans="1:14" x14ac:dyDescent="0.45">
      <c r="A39" s="248" t="s">
        <v>1131</v>
      </c>
      <c r="B39" s="249">
        <v>0</v>
      </c>
      <c r="C39" s="249">
        <v>0</v>
      </c>
      <c r="D39" s="249">
        <v>0</v>
      </c>
      <c r="E39" s="249">
        <v>1</v>
      </c>
      <c r="F39" s="249">
        <v>0</v>
      </c>
      <c r="G39" s="250">
        <v>13</v>
      </c>
      <c r="H39" s="249">
        <v>0</v>
      </c>
      <c r="I39" s="249">
        <v>0</v>
      </c>
      <c r="J39" s="249">
        <v>0</v>
      </c>
      <c r="K39" s="249">
        <v>0</v>
      </c>
      <c r="L39" s="249">
        <v>0</v>
      </c>
      <c r="M39" s="249">
        <v>0</v>
      </c>
      <c r="N39" s="250">
        <v>14</v>
      </c>
    </row>
    <row r="40" spans="1:14" x14ac:dyDescent="0.45">
      <c r="A40" s="248" t="s">
        <v>1132</v>
      </c>
      <c r="B40" s="249">
        <v>0</v>
      </c>
      <c r="C40" s="250">
        <v>41</v>
      </c>
      <c r="D40" s="250">
        <v>120</v>
      </c>
      <c r="E40" s="249">
        <v>3</v>
      </c>
      <c r="F40" s="249">
        <v>0</v>
      </c>
      <c r="G40" s="250">
        <v>338</v>
      </c>
      <c r="H40" s="249">
        <v>0</v>
      </c>
      <c r="I40" s="250">
        <v>28</v>
      </c>
      <c r="J40" s="249">
        <v>2</v>
      </c>
      <c r="K40" s="249">
        <v>2</v>
      </c>
      <c r="L40" s="249">
        <v>4</v>
      </c>
      <c r="M40" s="249">
        <v>4</v>
      </c>
      <c r="N40" s="250">
        <v>543</v>
      </c>
    </row>
    <row r="41" spans="1:14" x14ac:dyDescent="0.45">
      <c r="A41" s="251" t="s">
        <v>1133</v>
      </c>
      <c r="B41" s="252">
        <v>13174</v>
      </c>
      <c r="C41" s="252">
        <v>21537</v>
      </c>
      <c r="D41" s="252">
        <v>23765</v>
      </c>
      <c r="E41" s="252">
        <v>5397</v>
      </c>
      <c r="F41" s="252">
        <v>6995</v>
      </c>
      <c r="G41" s="252">
        <v>76014</v>
      </c>
      <c r="H41" s="252">
        <v>449</v>
      </c>
      <c r="I41" s="252">
        <v>7077</v>
      </c>
      <c r="J41" s="252">
        <v>104</v>
      </c>
      <c r="K41" s="252">
        <v>3353</v>
      </c>
      <c r="L41" s="252">
        <v>5939</v>
      </c>
      <c r="M41" s="252">
        <v>29939</v>
      </c>
      <c r="N41" s="252">
        <v>193745</v>
      </c>
    </row>
    <row r="42" spans="1:14" x14ac:dyDescent="0.45">
      <c r="A42" s="253" t="s">
        <v>1134</v>
      </c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</row>
  </sheetData>
  <mergeCells count="3">
    <mergeCell ref="A1:N1"/>
    <mergeCell ref="A2:N2"/>
    <mergeCell ref="A4:N4"/>
  </mergeCells>
  <pageMargins left="0.7" right="0.7" top="0.75" bottom="0.75" header="0.3" footer="0.3"/>
  <pageSetup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Prices'!B119*(INDEX(Tax_share,MATCH('Total Fuel Prices'!$A$117,tax_fuel_labels,0),MATCH(B$1,'Tax_Share of Price'!$B$1:$AI$1,0)))</f>
        <v>1.3128207815488744E-6</v>
      </c>
      <c r="C2" s="35">
        <f>'Total Fuel Prices'!C119*(INDEX(Tax_share,MATCH('Total Fuel Prices'!$A$117,tax_fuel_labels,0),MATCH(C$1,'Tax_Share of Price'!$B$1:$AI$1,0)))</f>
        <v>1.3128207815488744E-6</v>
      </c>
      <c r="D2" s="35">
        <f>'Total Fuel Prices'!D119*(INDEX(Tax_share,MATCH('Total Fuel Prices'!$A$117,tax_fuel_labels,0),MATCH(D$1,'Tax_Share of Price'!$B$1:$AI$1,0)))</f>
        <v>1.3601906035635243E-6</v>
      </c>
      <c r="E2" s="35">
        <f>'Total Fuel Prices'!E119*(INDEX(Tax_share,MATCH('Total Fuel Prices'!$A$117,tax_fuel_labels,0),MATCH(E$1,'Tax_Share of Price'!$B$1:$AI$1,0)))</f>
        <v>1.3128207815488744E-6</v>
      </c>
      <c r="F2" s="35">
        <f>'Total Fuel Prices'!F119*(INDEX(Tax_share,MATCH('Total Fuel Prices'!$A$117,tax_fuel_labels,0),MATCH(F$1,'Tax_Share of Price'!$B$1:$AI$1,0)))</f>
        <v>1.3202030914732356E-6</v>
      </c>
      <c r="G2" s="35">
        <f>'Total Fuel Prices'!G119*(INDEX(Tax_share,MATCH('Total Fuel Prices'!$A$117,tax_fuel_labels,0),MATCH(G$1,'Tax_Share of Price'!$B$1:$AI$1,0)))</f>
        <v>1.3405044437652282E-6</v>
      </c>
      <c r="H2" s="35">
        <f>'Total Fuel Prices'!H119*(INDEX(Tax_share,MATCH('Total Fuel Prices'!$A$117,tax_fuel_labels,0),MATCH(H$1,'Tax_Share of Price'!$B$1:$AI$1,0)))</f>
        <v>1.3485019461832864E-6</v>
      </c>
      <c r="I2" s="35">
        <f>'Total Fuel Prices'!I119*(INDEX(Tax_share,MATCH('Total Fuel Prices'!$A$117,tax_fuel_labels,0),MATCH(I$1,'Tax_Share of Price'!$B$1:$AI$1,0)))</f>
        <v>1.3724944534374596E-6</v>
      </c>
      <c r="J2" s="35">
        <f>'Total Fuel Prices'!J119*(INDEX(Tax_share,MATCH('Total Fuel Prices'!$A$117,tax_fuel_labels,0),MATCH(J$1,'Tax_Share of Price'!$B$1:$AI$1,0)))</f>
        <v>1.3811071483492142E-6</v>
      </c>
      <c r="K2" s="35">
        <f>'Total Fuel Prices'!K119*(INDEX(Tax_share,MATCH('Total Fuel Prices'!$A$117,tax_fuel_labels,0),MATCH(K$1,'Tax_Share of Price'!$B$1:$AI$1,0)))</f>
        <v>1.4063300405907812E-6</v>
      </c>
      <c r="L2" s="35">
        <f>'Total Fuel Prices'!L119*(INDEX(Tax_share,MATCH('Total Fuel Prices'!$A$117,tax_fuel_labels,0),MATCH(L$1,'Tax_Share of Price'!$B$1:$AI$1,0)))</f>
        <v>1.4094060030592649E-6</v>
      </c>
      <c r="M2" s="35">
        <f>'Total Fuel Prices'!M119*(INDEX(Tax_share,MATCH('Total Fuel Prices'!$A$117,tax_fuel_labels,0),MATCH(M$1,'Tax_Share of Price'!$B$1:$AI$1,0)))</f>
        <v>1.4315529328323481E-6</v>
      </c>
      <c r="N2" s="35">
        <f>'Total Fuel Prices'!N119*(INDEX(Tax_share,MATCH('Total Fuel Prices'!$A$117,tax_fuel_labels,0),MATCH(N$1,'Tax_Share of Price'!$B$1:$AI$1,0)))</f>
        <v>1.44447197519998E-6</v>
      </c>
      <c r="O2" s="35">
        <f>'Total Fuel Prices'!O119*(INDEX(Tax_share,MATCH('Total Fuel Prices'!$A$117,tax_fuel_labels,0),MATCH(O$1,'Tax_Share of Price'!$B$1:$AI$1,0)))</f>
        <v>1.4746164073911208E-6</v>
      </c>
      <c r="P2" s="35">
        <f>'Total Fuel Prices'!P119*(INDEX(Tax_share,MATCH('Total Fuel Prices'!$A$117,tax_fuel_labels,0),MATCH(P$1,'Tax_Share of Price'!$B$1:$AI$1,0)))</f>
        <v>1.4912266047209332E-6</v>
      </c>
      <c r="Q2" s="35">
        <f>'Total Fuel Prices'!Q119*(INDEX(Tax_share,MATCH('Total Fuel Prices'!$A$117,tax_fuel_labels,0),MATCH(Q$1,'Tax_Share of Price'!$B$1:$AI$1,0)))</f>
        <v>1.5023000696074752E-6</v>
      </c>
      <c r="R2" s="35">
        <f>'Total Fuel Prices'!R119*(INDEX(Tax_share,MATCH('Total Fuel Prices'!$A$117,tax_fuel_labels,0),MATCH(R$1,'Tax_Share of Price'!$B$1:$AI$1,0)))</f>
        <v>1.5262925768616481E-6</v>
      </c>
      <c r="S2" s="35">
        <f>'Total Fuel Prices'!S119*(INDEX(Tax_share,MATCH('Total Fuel Prices'!$A$117,tax_fuel_labels,0),MATCH(S$1,'Tax_Share of Price'!$B$1:$AI$1,0)))</f>
        <v>1.5385964267355832E-6</v>
      </c>
      <c r="T2" s="35">
        <f>'Total Fuel Prices'!T119*(INDEX(Tax_share,MATCH('Total Fuel Prices'!$A$117,tax_fuel_labels,0),MATCH(T$1,'Tax_Share of Price'!$B$1:$AI$1,0)))</f>
        <v>1.5521306615969118E-6</v>
      </c>
      <c r="U2" s="35">
        <f>'Total Fuel Prices'!U119*(INDEX(Tax_share,MATCH('Total Fuel Prices'!$A$117,tax_fuel_labels,0),MATCH(U$1,'Tax_Share of Price'!$B$1:$AI$1,0)))</f>
        <v>1.5681256664330278E-6</v>
      </c>
      <c r="V2" s="35">
        <f>'Total Fuel Prices'!V119*(INDEX(Tax_share,MATCH('Total Fuel Prices'!$A$117,tax_fuel_labels,0),MATCH(V$1,'Tax_Share of Price'!$B$1:$AI$1,0)))</f>
        <v>1.5785839388258726E-6</v>
      </c>
      <c r="W2" s="35">
        <f>'Total Fuel Prices'!W119*(INDEX(Tax_share,MATCH('Total Fuel Prices'!$A$117,tax_fuel_labels,0),MATCH(W$1,'Tax_Share of Price'!$B$1:$AI$1,0)))</f>
        <v>1.5921181736872011E-6</v>
      </c>
      <c r="X2" s="35">
        <f>'Total Fuel Prices'!X119*(INDEX(Tax_share,MATCH('Total Fuel Prices'!$A$117,tax_fuel_labels,0),MATCH(X$1,'Tax_Share of Price'!$B$1:$AI$1,0)))</f>
        <v>1.6056524085485299E-6</v>
      </c>
      <c r="Y2" s="35">
        <f>'Total Fuel Prices'!Y119*(INDEX(Tax_share,MATCH('Total Fuel Prices'!$A$117,tax_fuel_labels,0),MATCH(Y$1,'Tax_Share of Price'!$B$1:$AI$1,0)))</f>
        <v>1.6056524085485299E-6</v>
      </c>
      <c r="Z2" s="35">
        <f>'Total Fuel Prices'!Z119*(INDEX(Tax_share,MATCH('Total Fuel Prices'!$A$117,tax_fuel_labels,0),MATCH(Z$1,'Tax_Share of Price'!$B$1:$AI$1,0)))</f>
        <v>1.6161106809413745E-6</v>
      </c>
      <c r="AA2" s="35">
        <f>'Total Fuel Prices'!AA119*(INDEX(Tax_share,MATCH('Total Fuel Prices'!$A$117,tax_fuel_labels,0),MATCH(AA$1,'Tax_Share of Price'!$B$1:$AI$1,0)))</f>
        <v>1.6401031881955478E-6</v>
      </c>
      <c r="AB2" s="35">
        <f>'Total Fuel Prices'!AB119*(INDEX(Tax_share,MATCH('Total Fuel Prices'!$A$117,tax_fuel_labels,0),MATCH(AB$1,'Tax_Share of Price'!$B$1:$AI$1,0)))</f>
        <v>1.6499462680946962E-6</v>
      </c>
      <c r="AC2" s="35">
        <f>'Total Fuel Prices'!AC119*(INDEX(Tax_share,MATCH('Total Fuel Prices'!$A$117,tax_fuel_labels,0),MATCH(AC$1,'Tax_Share of Price'!$B$1:$AI$1,0)))</f>
        <v>1.6628653104623281E-6</v>
      </c>
      <c r="AD2" s="35">
        <f>'Total Fuel Prices'!AD119*(INDEX(Tax_share,MATCH('Total Fuel Prices'!$A$117,tax_fuel_labels,0),MATCH(AD$1,'Tax_Share of Price'!$B$1:$AI$1,0)))</f>
        <v>1.6856274327291077E-6</v>
      </c>
      <c r="AE2" s="35">
        <f>'Total Fuel Prices'!AE119*(INDEX(Tax_share,MATCH('Total Fuel Prices'!$A$117,tax_fuel_labels,0),MATCH(AE$1,'Tax_Share of Price'!$B$1:$AI$1,0)))</f>
        <v>1.6862426252228046E-6</v>
      </c>
      <c r="AF2" s="35">
        <f>'Total Fuel Prices'!AF119*(INDEX(Tax_share,MATCH('Total Fuel Prices'!$A$117,tax_fuel_labels,0),MATCH(AF$1,'Tax_Share of Price'!$B$1:$AI$1,0)))</f>
        <v>1.7022376300589204E-6</v>
      </c>
      <c r="AG2" s="35">
        <f>'Total Fuel Prices'!AG119*(INDEX(Tax_share,MATCH('Total Fuel Prices'!$A$117,tax_fuel_labels,0),MATCH(AG$1,'Tax_Share of Price'!$B$1:$AI$1,0)))</f>
        <v>1.7170022499076422E-6</v>
      </c>
      <c r="AH2" s="35">
        <f>'Total Fuel Prices'!AH119*(INDEX(Tax_share,MATCH('Total Fuel Prices'!$A$117,tax_fuel_labels,0),MATCH(AH$1,'Tax_Share of Price'!$B$1:$AI$1,0)))</f>
        <v>1.7274605223004872E-6</v>
      </c>
      <c r="AI2" s="35">
        <f>'Total Fuel Prices'!AI119*(INDEX(Tax_share,MATCH('Total Fuel Prices'!$A$117,tax_fuel_labels,0),MATCH(AI$1,'Tax_Share of Price'!$B$1:$AI$1,0)))</f>
        <v>1.7366884097059382E-6</v>
      </c>
      <c r="AJ2" s="4"/>
      <c r="AK2" s="4"/>
    </row>
    <row r="3" spans="1:37" x14ac:dyDescent="0.45">
      <c r="A3" s="12" t="s">
        <v>271</v>
      </c>
      <c r="B3" s="35">
        <f>'Total Fuel Prices'!B120*(INDEX(Tax_share,MATCH('Total Fuel Prices'!$A$117,tax_fuel_labels,0),MATCH(B$1,'Tax_Share of Price'!$B$1:$AI$1,0)))</f>
        <v>1.3128207815488744E-6</v>
      </c>
      <c r="C3" s="35">
        <f>'Total Fuel Prices'!C120*(INDEX(Tax_share,MATCH('Total Fuel Prices'!$A$117,tax_fuel_labels,0),MATCH(C$1,'Tax_Share of Price'!$B$1:$AI$1,0)))</f>
        <v>1.3128207815488744E-6</v>
      </c>
      <c r="D3" s="35">
        <f>'Total Fuel Prices'!D120*(INDEX(Tax_share,MATCH('Total Fuel Prices'!$A$117,tax_fuel_labels,0),MATCH(D$1,'Tax_Share of Price'!$B$1:$AI$1,0)))</f>
        <v>1.3491682363172383E-6</v>
      </c>
      <c r="E3" s="35">
        <f>'Total Fuel Prices'!E120*(INDEX(Tax_share,MATCH('Total Fuel Prices'!$A$117,tax_fuel_labels,0),MATCH(E$1,'Tax_Share of Price'!$B$1:$AI$1,0)))</f>
        <v>1.3128207815488744E-6</v>
      </c>
      <c r="F3" s="35">
        <f>'Total Fuel Prices'!F120*(INDEX(Tax_share,MATCH('Total Fuel Prices'!$A$117,tax_fuel_labels,0),MATCH(F$1,'Tax_Share of Price'!$B$1:$AI$1,0)))</f>
        <v>1.2672324484495707E-6</v>
      </c>
      <c r="G3" s="35">
        <f>'Total Fuel Prices'!G120*(INDEX(Tax_share,MATCH('Total Fuel Prices'!$A$117,tax_fuel_labels,0),MATCH(G$1,'Tax_Share of Price'!$B$1:$AI$1,0)))</f>
        <v>1.2321171107919987E-6</v>
      </c>
      <c r="H3" s="35">
        <f>'Total Fuel Prices'!H120*(INDEX(Tax_share,MATCH('Total Fuel Prices'!$A$117,tax_fuel_labels,0),MATCH(H$1,'Tax_Share of Price'!$B$1:$AI$1,0)))</f>
        <v>1.1908411875804667E-6</v>
      </c>
      <c r="I3" s="35">
        <f>'Total Fuel Prices'!I120*(INDEX(Tax_share,MATCH('Total Fuel Prices'!$A$117,tax_fuel_labels,0),MATCH(I$1,'Tax_Share of Price'!$B$1:$AI$1,0)))</f>
        <v>1.1655827868092309E-6</v>
      </c>
      <c r="J3" s="35">
        <f>'Total Fuel Prices'!J120*(INDEX(Tax_share,MATCH('Total Fuel Prices'!$A$117,tax_fuel_labels,0),MATCH(J$1,'Tax_Share of Price'!$B$1:$AI$1,0)))</f>
        <v>1.124922922153095E-6</v>
      </c>
      <c r="K3" s="35">
        <f>'Total Fuel Prices'!K120*(INDEX(Tax_share,MATCH('Total Fuel Prices'!$A$117,tax_fuel_labels,0),MATCH(K$1,'Tax_Share of Price'!$B$1:$AI$1,0)))</f>
        <v>1.1384762103718067E-6</v>
      </c>
      <c r="L3" s="35">
        <f>'Total Fuel Prices'!L120*(INDEX(Tax_share,MATCH('Total Fuel Prices'!$A$117,tax_fuel_labels,0),MATCH(L$1,'Tax_Share of Price'!$B$1:$AI$1,0)))</f>
        <v>1.1353959175948266E-6</v>
      </c>
      <c r="M3" s="35">
        <f>'Total Fuel Prices'!M120*(INDEX(Tax_share,MATCH('Total Fuel Prices'!$A$117,tax_fuel_labels,0),MATCH(M$1,'Tax_Share of Price'!$B$1:$AI$1,0)))</f>
        <v>1.1538776742567067E-6</v>
      </c>
      <c r="N3" s="35">
        <f>'Total Fuel Prices'!N120*(INDEX(Tax_share,MATCH('Total Fuel Prices'!$A$117,tax_fuel_labels,0),MATCH(N$1,'Tax_Share of Price'!$B$1:$AI$1,0)))</f>
        <v>1.1655827868092309E-6</v>
      </c>
      <c r="O3" s="35">
        <f>'Total Fuel Prices'!O120*(INDEX(Tax_share,MATCH('Total Fuel Prices'!$A$117,tax_fuel_labels,0),MATCH(O$1,'Tax_Share of Price'!$B$1:$AI$1,0)))</f>
        <v>1.1717433723631907E-6</v>
      </c>
      <c r="P3" s="35">
        <f>'Total Fuel Prices'!P120*(INDEX(Tax_share,MATCH('Total Fuel Prices'!$A$117,tax_fuel_labels,0),MATCH(P$1,'Tax_Share of Price'!$B$1:$AI$1,0)))</f>
        <v>1.1828324263603187E-6</v>
      </c>
      <c r="Q3" s="35">
        <f>'Total Fuel Prices'!Q120*(INDEX(Tax_share,MATCH('Total Fuel Prices'!$A$117,tax_fuel_labels,0),MATCH(Q$1,'Tax_Share of Price'!$B$1:$AI$1,0)))</f>
        <v>1.1920733046912589E-6</v>
      </c>
      <c r="R3" s="35">
        <f>'Total Fuel Prices'!R120*(INDEX(Tax_share,MATCH('Total Fuel Prices'!$A$117,tax_fuel_labels,0),MATCH(R$1,'Tax_Share of Price'!$B$1:$AI$1,0)))</f>
        <v>1.2148674712409106E-6</v>
      </c>
      <c r="S3" s="35">
        <f>'Total Fuel Prices'!S120*(INDEX(Tax_share,MATCH('Total Fuel Prices'!$A$117,tax_fuel_labels,0),MATCH(S$1,'Tax_Share of Price'!$B$1:$AI$1,0)))</f>
        <v>1.2302689351258104E-6</v>
      </c>
      <c r="T3" s="35">
        <f>'Total Fuel Prices'!T120*(INDEX(Tax_share,MATCH('Total Fuel Prices'!$A$117,tax_fuel_labels,0),MATCH(T$1,'Tax_Share of Price'!$B$1:$AI$1,0)))</f>
        <v>1.2450543404553146E-6</v>
      </c>
      <c r="U3" s="35">
        <f>'Total Fuel Prices'!U120*(INDEX(Tax_share,MATCH('Total Fuel Prices'!$A$117,tax_fuel_labels,0),MATCH(U$1,'Tax_Share of Price'!$B$1:$AI$1,0)))</f>
        <v>1.2623039800064025E-6</v>
      </c>
      <c r="V3" s="35">
        <f>'Total Fuel Prices'!V120*(INDEX(Tax_share,MATCH('Total Fuel Prices'!$A$117,tax_fuel_labels,0),MATCH(V$1,'Tax_Share of Price'!$B$1:$AI$1,0)))</f>
        <v>1.2709287997819467E-6</v>
      </c>
      <c r="W3" s="35">
        <f>'Total Fuel Prices'!W120*(INDEX(Tax_share,MATCH('Total Fuel Prices'!$A$117,tax_fuel_labels,0),MATCH(W$1,'Tax_Share of Price'!$B$1:$AI$1,0)))</f>
        <v>1.2770893853359065E-6</v>
      </c>
      <c r="X3" s="35">
        <f>'Total Fuel Prices'!X120*(INDEX(Tax_share,MATCH('Total Fuel Prices'!$A$117,tax_fuel_labels,0),MATCH(X$1,'Tax_Share of Price'!$B$1:$AI$1,0)))</f>
        <v>1.2918747906654103E-6</v>
      </c>
      <c r="Y3" s="35">
        <f>'Total Fuel Prices'!Y120*(INDEX(Tax_share,MATCH('Total Fuel Prices'!$A$117,tax_fuel_labels,0),MATCH(Y$1,'Tax_Share of Price'!$B$1:$AI$1,0)))</f>
        <v>1.2955711419977866E-6</v>
      </c>
      <c r="Z3" s="35">
        <f>'Total Fuel Prices'!Z120*(INDEX(Tax_share,MATCH('Total Fuel Prices'!$A$117,tax_fuel_labels,0),MATCH(Z$1,'Tax_Share of Price'!$B$1:$AI$1,0)))</f>
        <v>1.3078923131057065E-6</v>
      </c>
      <c r="AA3" s="35">
        <f>'Total Fuel Prices'!AA120*(INDEX(Tax_share,MATCH('Total Fuel Prices'!$A$117,tax_fuel_labels,0),MATCH(AA$1,'Tax_Share of Price'!$B$1:$AI$1,0)))</f>
        <v>1.3313025382107547E-6</v>
      </c>
      <c r="AB3" s="35">
        <f>'Total Fuel Prices'!AB120*(INDEX(Tax_share,MATCH('Total Fuel Prices'!$A$117,tax_fuel_labels,0),MATCH(AB$1,'Tax_Share of Price'!$B$1:$AI$1,0)))</f>
        <v>1.3405434165416946E-6</v>
      </c>
      <c r="AC3" s="35">
        <f>'Total Fuel Prices'!AC120*(INDEX(Tax_share,MATCH('Total Fuel Prices'!$A$117,tax_fuel_labels,0),MATCH(AC$1,'Tax_Share of Price'!$B$1:$AI$1,0)))</f>
        <v>1.3522485290942186E-6</v>
      </c>
      <c r="AD3" s="35">
        <f>'Total Fuel Prices'!AD120*(INDEX(Tax_share,MATCH('Total Fuel Prices'!$A$117,tax_fuel_labels,0),MATCH(AD$1,'Tax_Share of Price'!$B$1:$AI$1,0)))</f>
        <v>1.3768908713100587E-6</v>
      </c>
      <c r="AE3" s="35">
        <f>'Total Fuel Prices'!AE120*(INDEX(Tax_share,MATCH('Total Fuel Prices'!$A$117,tax_fuel_labels,0),MATCH(AE$1,'Tax_Share of Price'!$B$1:$AI$1,0)))</f>
        <v>1.3824353983086226E-6</v>
      </c>
      <c r="AF3" s="35">
        <f>'Total Fuel Prices'!AF120*(INDEX(Tax_share,MATCH('Total Fuel Prices'!$A$117,tax_fuel_labels,0),MATCH(AF$1,'Tax_Share of Price'!$B$1:$AI$1,0)))</f>
        <v>1.4046135063028784E-6</v>
      </c>
      <c r="AG3" s="35">
        <f>'Total Fuel Prices'!AG120*(INDEX(Tax_share,MATCH('Total Fuel Prices'!$A$117,tax_fuel_labels,0),MATCH(AG$1,'Tax_Share of Price'!$B$1:$AI$1,0)))</f>
        <v>1.4261755557417384E-6</v>
      </c>
      <c r="AH3" s="35">
        <f>'Total Fuel Prices'!AH120*(INDEX(Tax_share,MATCH('Total Fuel Prices'!$A$117,tax_fuel_labels,0),MATCH(AH$1,'Tax_Share of Price'!$B$1:$AI$1,0)))</f>
        <v>1.4403449025158465E-6</v>
      </c>
      <c r="AI3" s="35">
        <f>'Total Fuel Prices'!AI120*(INDEX(Tax_share,MATCH('Total Fuel Prices'!$A$117,tax_fuel_labels,0),MATCH(AI$1,'Tax_Share of Price'!$B$1:$AI$1,0)))</f>
        <v>1.4495857808467866E-6</v>
      </c>
    </row>
    <row r="4" spans="1:37" x14ac:dyDescent="0.45">
      <c r="A4" s="12" t="s">
        <v>272</v>
      </c>
      <c r="B4" s="35">
        <f>'Total Fuel Prices'!B121*(INDEX(Tax_share,MATCH('Total Fuel Prices'!$A$117,tax_fuel_labels,0),MATCH(B$1,'Tax_Share of Price'!$B$1:$AI$1,0)))</f>
        <v>3.9631444246576616E-7</v>
      </c>
      <c r="C4" s="35">
        <f>'Total Fuel Prices'!C121*(INDEX(Tax_share,MATCH('Total Fuel Prices'!$A$117,tax_fuel_labels,0),MATCH(C$1,'Tax_Share of Price'!$B$1:$AI$1,0)))</f>
        <v>3.9631444246576616E-7</v>
      </c>
      <c r="D4" s="35">
        <f>'Total Fuel Prices'!D121*(INDEX(Tax_share,MATCH('Total Fuel Prices'!$A$117,tax_fuel_labels,0),MATCH(D$1,'Tax_Share of Price'!$B$1:$AI$1,0)))</f>
        <v>4.072921664589493E-7</v>
      </c>
      <c r="E4" s="35">
        <f>'Total Fuel Prices'!E121*(INDEX(Tax_share,MATCH('Total Fuel Prices'!$A$117,tax_fuel_labels,0),MATCH(E$1,'Tax_Share of Price'!$B$1:$AI$1,0)))</f>
        <v>3.9631444246576616E-7</v>
      </c>
      <c r="F4" s="35">
        <f>'Total Fuel Prices'!F121*(INDEX(Tax_share,MATCH('Total Fuel Prices'!$A$117,tax_fuel_labels,0),MATCH(F$1,'Tax_Share of Price'!$B$1:$AI$1,0)))</f>
        <v>4.0245452537720755E-7</v>
      </c>
      <c r="G4" s="35">
        <f>'Total Fuel Prices'!G121*(INDEX(Tax_share,MATCH('Total Fuel Prices'!$A$117,tax_fuel_labels,0),MATCH(G$1,'Tax_Share of Price'!$B$1:$AI$1,0)))</f>
        <v>4.1324618625186229E-7</v>
      </c>
      <c r="H4" s="35">
        <f>'Total Fuel Prices'!H121*(INDEX(Tax_share,MATCH('Total Fuel Prices'!$A$117,tax_fuel_labels,0),MATCH(H$1,'Tax_Share of Price'!$B$1:$AI$1,0)))</f>
        <v>4.2068871099300338E-7</v>
      </c>
      <c r="I4" s="35">
        <f>'Total Fuel Prices'!I121*(INDEX(Tax_share,MATCH('Total Fuel Prices'!$A$117,tax_fuel_labels,0),MATCH(I$1,'Tax_Share of Price'!$B$1:$AI$1,0)))</f>
        <v>4.3296887681588632E-7</v>
      </c>
      <c r="J4" s="35">
        <f>'Total Fuel Prices'!J121*(INDEX(Tax_share,MATCH('Total Fuel Prices'!$A$117,tax_fuel_labels,0),MATCH(J$1,'Tax_Share of Price'!$B$1:$AI$1,0)))</f>
        <v>4.4115565403114156E-7</v>
      </c>
      <c r="K4" s="35">
        <f>'Total Fuel Prices'!K121*(INDEX(Tax_share,MATCH('Total Fuel Prices'!$A$117,tax_fuel_labels,0),MATCH(K$1,'Tax_Share of Price'!$B$1:$AI$1,0)))</f>
        <v>4.478539262981686E-7</v>
      </c>
      <c r="L4" s="35">
        <f>'Total Fuel Prices'!L121*(INDEX(Tax_share,MATCH('Total Fuel Prices'!$A$117,tax_fuel_labels,0),MATCH(L$1,'Tax_Share of Price'!$B$1:$AI$1,0)))</f>
        <v>4.4841211565375424E-7</v>
      </c>
      <c r="M4" s="35">
        <f>'Total Fuel Prices'!M121*(INDEX(Tax_share,MATCH('Total Fuel Prices'!$A$117,tax_fuel_labels,0),MATCH(M$1,'Tax_Share of Price'!$B$1:$AI$1,0)))</f>
        <v>4.547382616837242E-7</v>
      </c>
      <c r="N4" s="35">
        <f>'Total Fuel Prices'!N121*(INDEX(Tax_share,MATCH('Total Fuel Prices'!$A$117,tax_fuel_labels,0),MATCH(N$1,'Tax_Share of Price'!$B$1:$AI$1,0)))</f>
        <v>4.5845952405429482E-7</v>
      </c>
      <c r="O4" s="35">
        <f>'Total Fuel Prices'!O121*(INDEX(Tax_share,MATCH('Total Fuel Prices'!$A$117,tax_fuel_labels,0),MATCH(O$1,'Tax_Share of Price'!$B$1:$AI$1,0)))</f>
        <v>4.6069228147663708E-7</v>
      </c>
      <c r="P4" s="35">
        <f>'Total Fuel Prices'!P121*(INDEX(Tax_share,MATCH('Total Fuel Prices'!$A$117,tax_fuel_labels,0),MATCH(P$1,'Tax_Share of Price'!$B$1:$AI$1,0)))</f>
        <v>4.657159856769074E-7</v>
      </c>
      <c r="Q4" s="35">
        <f>'Total Fuel Prices'!Q121*(INDEX(Tax_share,MATCH('Total Fuel Prices'!$A$117,tax_fuel_labels,0),MATCH(Q$1,'Tax_Share of Price'!$B$1:$AI$1,0)))</f>
        <v>4.6887905869189238E-7</v>
      </c>
      <c r="R4" s="35">
        <f>'Total Fuel Prices'!R121*(INDEX(Tax_share,MATCH('Total Fuel Prices'!$A$117,tax_fuel_labels,0),MATCH(R$1,'Tax_Share of Price'!$B$1:$AI$1,0)))</f>
        <v>4.748330784848052E-7</v>
      </c>
      <c r="S4" s="35">
        <f>'Total Fuel Prices'!S121*(INDEX(Tax_share,MATCH('Total Fuel Prices'!$A$117,tax_fuel_labels,0),MATCH(S$1,'Tax_Share of Price'!$B$1:$AI$1,0)))</f>
        <v>4.7892646709243296E-7</v>
      </c>
      <c r="T4" s="35">
        <f>'Total Fuel Prices'!T121*(INDEX(Tax_share,MATCH('Total Fuel Prices'!$A$117,tax_fuel_labels,0),MATCH(T$1,'Tax_Share of Price'!$B$1:$AI$1,0)))</f>
        <v>4.8283379258153199E-7</v>
      </c>
      <c r="U4" s="35">
        <f>'Total Fuel Prices'!U121*(INDEX(Tax_share,MATCH('Total Fuel Prices'!$A$117,tax_fuel_labels,0),MATCH(U$1,'Tax_Share of Price'!$B$1:$AI$1,0)))</f>
        <v>4.8729930742621671E-7</v>
      </c>
      <c r="V4" s="35">
        <f>'Total Fuel Prices'!V121*(INDEX(Tax_share,MATCH('Total Fuel Prices'!$A$117,tax_fuel_labels,0),MATCH(V$1,'Tax_Share of Price'!$B$1:$AI$1,0)))</f>
        <v>4.9027631732267313E-7</v>
      </c>
      <c r="W4" s="35">
        <f>'Total Fuel Prices'!W121*(INDEX(Tax_share,MATCH('Total Fuel Prices'!$A$117,tax_fuel_labels,0),MATCH(W$1,'Tax_Share of Price'!$B$1:$AI$1,0)))</f>
        <v>4.9418364281177226E-7</v>
      </c>
      <c r="X4" s="35">
        <f>'Total Fuel Prices'!X121*(INDEX(Tax_share,MATCH('Total Fuel Prices'!$A$117,tax_fuel_labels,0),MATCH(X$1,'Tax_Share of Price'!$B$1:$AI$1,0)))</f>
        <v>4.9827703141939996E-7</v>
      </c>
      <c r="Y4" s="35">
        <f>'Total Fuel Prices'!Y121*(INDEX(Tax_share,MATCH('Total Fuel Prices'!$A$117,tax_fuel_labels,0),MATCH(Y$1,'Tax_Share of Price'!$B$1:$AI$1,0)))</f>
        <v>4.9846309453792832E-7</v>
      </c>
      <c r="Z4" s="35">
        <f>'Total Fuel Prices'!Z121*(INDEX(Tax_share,MATCH('Total Fuel Prices'!$A$117,tax_fuel_labels,0),MATCH(Z$1,'Tax_Share of Price'!$B$1:$AI$1,0)))</f>
        <v>5.0199829378997043E-7</v>
      </c>
      <c r="AA4" s="35">
        <f>'Total Fuel Prices'!AA121*(INDEX(Tax_share,MATCH('Total Fuel Prices'!$A$117,tax_fuel_labels,0),MATCH(AA$1,'Tax_Share of Price'!$B$1:$AI$1,0)))</f>
        <v>5.0888262917552608E-7</v>
      </c>
      <c r="AB4" s="35">
        <f>'Total Fuel Prices'!AB121*(INDEX(Tax_share,MATCH('Total Fuel Prices'!$A$117,tax_fuel_labels,0),MATCH(AB$1,'Tax_Share of Price'!$B$1:$AI$1,0)))</f>
        <v>5.1185963907198249E-7</v>
      </c>
      <c r="AC4" s="35">
        <f>'Total Fuel Prices'!AC121*(INDEX(Tax_share,MATCH('Total Fuel Prices'!$A$117,tax_fuel_labels,0),MATCH(AC$1,'Tax_Share of Price'!$B$1:$AI$1,0)))</f>
        <v>5.1558090144255306E-7</v>
      </c>
      <c r="AD4" s="35">
        <f>'Total Fuel Prices'!AD121*(INDEX(Tax_share,MATCH('Total Fuel Prices'!$A$117,tax_fuel_labels,0),MATCH(AD$1,'Tax_Share of Price'!$B$1:$AI$1,0)))</f>
        <v>5.2209311059105148E-7</v>
      </c>
      <c r="AE4" s="35">
        <f>'Total Fuel Prices'!AE121*(INDEX(Tax_share,MATCH('Total Fuel Prices'!$A$117,tax_fuel_labels,0),MATCH(AE$1,'Tax_Share of Price'!$B$1:$AI$1,0)))</f>
        <v>5.230234261836942E-7</v>
      </c>
      <c r="AF4" s="35">
        <f>'Total Fuel Prices'!AF121*(INDEX(Tax_share,MATCH('Total Fuel Prices'!$A$117,tax_fuel_labels,0),MATCH(AF$1,'Tax_Share of Price'!$B$1:$AI$1,0)))</f>
        <v>5.2767500414690739E-7</v>
      </c>
      <c r="AG4" s="35">
        <f>'Total Fuel Prices'!AG121*(INDEX(Tax_share,MATCH('Total Fuel Prices'!$A$117,tax_fuel_labels,0),MATCH(AG$1,'Tax_Share of Price'!$B$1:$AI$1,0)))</f>
        <v>5.326987083471776E-7</v>
      </c>
      <c r="AH4" s="35">
        <f>'Total Fuel Prices'!AH121*(INDEX(Tax_share,MATCH('Total Fuel Prices'!$A$117,tax_fuel_labels,0),MATCH(AH$1,'Tax_Share of Price'!$B$1:$AI$1,0)))</f>
        <v>5.3604784448069114E-7</v>
      </c>
      <c r="AI4" s="35">
        <f>'Total Fuel Prices'!AI121*(INDEX(Tax_share,MATCH('Total Fuel Prices'!$A$117,tax_fuel_labels,0),MATCH(AI$1,'Tax_Share of Price'!$B$1:$AI$1,0)))</f>
        <v>5.3846666502156207E-7</v>
      </c>
    </row>
    <row r="5" spans="1:37" x14ac:dyDescent="0.45">
      <c r="A5" s="12" t="s">
        <v>273</v>
      </c>
      <c r="B5" s="35">
        <f>'Total Fuel Prices'!B122*(INDEX(Tax_share,MATCH('Total Fuel Prices'!$A$117,tax_fuel_labels,0),MATCH(B$1,'Tax_Share of Price'!$B$1:$AI$1,0)))</f>
        <v>1.3128207815488744E-6</v>
      </c>
      <c r="C5" s="35">
        <f>'Total Fuel Prices'!C122*(INDEX(Tax_share,MATCH('Total Fuel Prices'!$A$117,tax_fuel_labels,0),MATCH(C$1,'Tax_Share of Price'!$B$1:$AI$1,0)))</f>
        <v>1.3128207815488744E-6</v>
      </c>
      <c r="D5" s="35">
        <f>'Total Fuel Prices'!D122*(INDEX(Tax_share,MATCH('Total Fuel Prices'!$A$117,tax_fuel_labels,0),MATCH(D$1,'Tax_Share of Price'!$B$1:$AI$1,0)))</f>
        <v>1.3490492315541989E-6</v>
      </c>
      <c r="E5" s="35">
        <f>'Total Fuel Prices'!E122*(INDEX(Tax_share,MATCH('Total Fuel Prices'!$A$117,tax_fuel_labels,0),MATCH(E$1,'Tax_Share of Price'!$B$1:$AI$1,0)))</f>
        <v>1.3128207815488744E-6</v>
      </c>
      <c r="F5" s="35">
        <f>'Total Fuel Prices'!F122*(INDEX(Tax_share,MATCH('Total Fuel Prices'!$A$117,tax_fuel_labels,0),MATCH(F$1,'Tax_Share of Price'!$B$1:$AI$1,0)))</f>
        <v>1.2729080823904663E-6</v>
      </c>
      <c r="G5" s="35">
        <f>'Total Fuel Prices'!G122*(INDEX(Tax_share,MATCH('Total Fuel Prices'!$A$117,tax_fuel_labels,0),MATCH(G$1,'Tax_Share of Price'!$B$1:$AI$1,0)))</f>
        <v>1.2477323798443933E-6</v>
      </c>
      <c r="H5" s="35">
        <f>'Total Fuel Prices'!H122*(INDEX(Tax_share,MATCH('Total Fuel Prices'!$A$117,tax_fuel_labels,0),MATCH(H$1,'Tax_Share of Price'!$B$1:$AI$1,0)))</f>
        <v>1.2121179713645828E-6</v>
      </c>
      <c r="I5" s="35">
        <f>'Total Fuel Prices'!I122*(INDEX(Tax_share,MATCH('Total Fuel Prices'!$A$117,tax_fuel_labels,0),MATCH(I$1,'Tax_Share of Price'!$B$1:$AI$1,0)))</f>
        <v>1.1918546010226219E-6</v>
      </c>
      <c r="J5" s="35">
        <f>'Total Fuel Prices'!J122*(INDEX(Tax_share,MATCH('Total Fuel Prices'!$A$117,tax_fuel_labels,0),MATCH(J$1,'Tax_Share of Price'!$B$1:$AI$1,0)))</f>
        <v>1.1568542340683254E-6</v>
      </c>
      <c r="K5" s="35">
        <f>'Total Fuel Prices'!K122*(INDEX(Tax_share,MATCH('Total Fuel Prices'!$A$117,tax_fuel_labels,0),MATCH(K$1,'Tax_Share of Price'!$B$1:$AI$1,0)))</f>
        <v>1.1801878120378562E-6</v>
      </c>
      <c r="L5" s="35">
        <f>'Total Fuel Prices'!L122*(INDEX(Tax_share,MATCH('Total Fuel Prices'!$A$117,tax_fuel_labels,0),MATCH(L$1,'Tax_Share of Price'!$B$1:$AI$1,0)))</f>
        <v>1.1826439781399125E-6</v>
      </c>
      <c r="M5" s="35">
        <f>'Total Fuel Prices'!M122*(INDEX(Tax_share,MATCH('Total Fuel Prices'!$A$117,tax_fuel_labels,0),MATCH(M$1,'Tax_Share of Price'!$B$1:$AI$1,0)))</f>
        <v>1.2035213900073875E-6</v>
      </c>
      <c r="N5" s="35">
        <f>'Total Fuel Prices'!N122*(INDEX(Tax_share,MATCH('Total Fuel Prices'!$A$117,tax_fuel_labels,0),MATCH(N$1,'Tax_Share of Price'!$B$1:$AI$1,0)))</f>
        <v>1.2164162620431807E-6</v>
      </c>
      <c r="O5" s="35">
        <f>'Total Fuel Prices'!O122*(INDEX(Tax_share,MATCH('Total Fuel Prices'!$A$117,tax_fuel_labels,0),MATCH(O$1,'Tax_Share of Price'!$B$1:$AI$1,0)))</f>
        <v>1.2422060061147676E-6</v>
      </c>
      <c r="P5" s="35">
        <f>'Total Fuel Prices'!P122*(INDEX(Tax_share,MATCH('Total Fuel Prices'!$A$117,tax_fuel_labels,0),MATCH(P$1,'Tax_Share of Price'!$B$1:$AI$1,0)))</f>
        <v>1.2587851273036449E-6</v>
      </c>
      <c r="Q5" s="35">
        <f>'Total Fuel Prices'!Q122*(INDEX(Tax_share,MATCH('Total Fuel Prices'!$A$117,tax_fuel_labels,0),MATCH(Q$1,'Tax_Share of Price'!$B$1:$AI$1,0)))</f>
        <v>1.2692238332373827E-6</v>
      </c>
      <c r="R5" s="35">
        <f>'Total Fuel Prices'!R122*(INDEX(Tax_share,MATCH('Total Fuel Prices'!$A$117,tax_fuel_labels,0),MATCH(R$1,'Tax_Share of Price'!$B$1:$AI$1,0)))</f>
        <v>1.2931714527324274E-6</v>
      </c>
      <c r="S5" s="35">
        <f>'Total Fuel Prices'!S122*(INDEX(Tax_share,MATCH('Total Fuel Prices'!$A$117,tax_fuel_labels,0),MATCH(S$1,'Tax_Share of Price'!$B$1:$AI$1,0)))</f>
        <v>1.3060663247682209E-6</v>
      </c>
      <c r="T5" s="35">
        <f>'Total Fuel Prices'!T122*(INDEX(Tax_share,MATCH('Total Fuel Prices'!$A$117,tax_fuel_labels,0),MATCH(T$1,'Tax_Share of Price'!$B$1:$AI$1,0)))</f>
        <v>1.3195752383295282E-6</v>
      </c>
      <c r="U5" s="35">
        <f>'Total Fuel Prices'!U122*(INDEX(Tax_share,MATCH('Total Fuel Prices'!$A$117,tax_fuel_labels,0),MATCH(U$1,'Tax_Share of Price'!$B$1:$AI$1,0)))</f>
        <v>1.3355403179928916E-6</v>
      </c>
      <c r="V5" s="35">
        <f>'Total Fuel Prices'!V122*(INDEX(Tax_share,MATCH('Total Fuel Prices'!$A$117,tax_fuel_labels,0),MATCH(V$1,'Tax_Share of Price'!$B$1:$AI$1,0)))</f>
        <v>1.344750940875601E-6</v>
      </c>
      <c r="W5" s="35">
        <f>'Total Fuel Prices'!W122*(INDEX(Tax_share,MATCH('Total Fuel Prices'!$A$117,tax_fuel_labels,0),MATCH(W$1,'Tax_Share of Price'!$B$1:$AI$1,0)))</f>
        <v>1.3576458129113946E-6</v>
      </c>
      <c r="X5" s="35">
        <f>'Total Fuel Prices'!X122*(INDEX(Tax_share,MATCH('Total Fuel Prices'!$A$117,tax_fuel_labels,0),MATCH(X$1,'Tax_Share of Price'!$B$1:$AI$1,0)))</f>
        <v>1.37238280952373E-6</v>
      </c>
      <c r="Y5" s="35">
        <f>'Total Fuel Prices'!Y122*(INDEX(Tax_share,MATCH('Total Fuel Prices'!$A$117,tax_fuel_labels,0),MATCH(Y$1,'Tax_Share of Price'!$B$1:$AI$1,0)))</f>
        <v>1.3729968510492439E-6</v>
      </c>
      <c r="Z5" s="35">
        <f>'Total Fuel Prices'!Z122*(INDEX(Tax_share,MATCH('Total Fuel Prices'!$A$117,tax_fuel_labels,0),MATCH(Z$1,'Tax_Share of Price'!$B$1:$AI$1,0)))</f>
        <v>1.3852776815595232E-6</v>
      </c>
      <c r="AA5" s="35">
        <f>'Total Fuel Prices'!AA122*(INDEX(Tax_share,MATCH('Total Fuel Prices'!$A$117,tax_fuel_labels,0),MATCH(AA$1,'Tax_Share of Price'!$B$1:$AI$1,0)))</f>
        <v>1.4079972180035404E-6</v>
      </c>
      <c r="AB5" s="35">
        <f>'Total Fuel Prices'!AB122*(INDEX(Tax_share,MATCH('Total Fuel Prices'!$A$117,tax_fuel_labels,0),MATCH(AB$1,'Tax_Share of Price'!$B$1:$AI$1,0)))</f>
        <v>1.4184359239372782E-6</v>
      </c>
      <c r="AC5" s="35">
        <f>'Total Fuel Prices'!AC122*(INDEX(Tax_share,MATCH('Total Fuel Prices'!$A$117,tax_fuel_labels,0),MATCH(AC$1,'Tax_Share of Price'!$B$1:$AI$1,0)))</f>
        <v>1.4307167544475573E-6</v>
      </c>
      <c r="AD5" s="35">
        <f>'Total Fuel Prices'!AD122*(INDEX(Tax_share,MATCH('Total Fuel Prices'!$A$117,tax_fuel_labels,0),MATCH(AD$1,'Tax_Share of Price'!$B$1:$AI$1,0)))</f>
        <v>1.4534362908915745E-6</v>
      </c>
      <c r="AE5" s="35">
        <f>'Total Fuel Prices'!AE122*(INDEX(Tax_share,MATCH('Total Fuel Prices'!$A$117,tax_fuel_labels,0),MATCH(AE$1,'Tax_Share of Price'!$B$1:$AI$1,0)))</f>
        <v>1.456506498519144E-6</v>
      </c>
      <c r="AF5" s="35">
        <f>'Total Fuel Prices'!AF122*(INDEX(Tax_share,MATCH('Total Fuel Prices'!$A$117,tax_fuel_labels,0),MATCH(AF$1,'Tax_Share of Price'!$B$1:$AI$1,0)))</f>
        <v>1.4730856197080212E-6</v>
      </c>
      <c r="AG5" s="35">
        <f>'Total Fuel Prices'!AG122*(INDEX(Tax_share,MATCH('Total Fuel Prices'!$A$117,tax_fuel_labels,0),MATCH(AG$1,'Tax_Share of Price'!$B$1:$AI$1,0)))</f>
        <v>1.4896647408968987E-6</v>
      </c>
      <c r="AH5" s="35">
        <f>'Total Fuel Prices'!AH122*(INDEX(Tax_share,MATCH('Total Fuel Prices'!$A$117,tax_fuel_labels,0),MATCH(AH$1,'Tax_Share of Price'!$B$1:$AI$1,0)))</f>
        <v>1.5013315298816642E-6</v>
      </c>
      <c r="AI5" s="35">
        <f>'Total Fuel Prices'!AI122*(INDEX(Tax_share,MATCH('Total Fuel Prices'!$A$117,tax_fuel_labels,0),MATCH(AI$1,'Tax_Share of Price'!$B$1:$AI$1,0)))</f>
        <v>1.510542152764374E-6</v>
      </c>
    </row>
    <row r="6" spans="1:37" x14ac:dyDescent="0.45">
      <c r="A6" s="12" t="s">
        <v>274</v>
      </c>
      <c r="B6" s="35">
        <f>'Total Fuel Prices'!B123*(INDEX(Tax_share,MATCH('Total Fuel Prices'!$A$117,tax_fuel_labels,0),MATCH(B$1,'Tax_Share of Price'!$B$1:$AI$1,0)))</f>
        <v>1.3128207815488744E-6</v>
      </c>
      <c r="C6" s="35">
        <f>'Total Fuel Prices'!C123*(INDEX(Tax_share,MATCH('Total Fuel Prices'!$A$117,tax_fuel_labels,0),MATCH(C$1,'Tax_Share of Price'!$B$1:$AI$1,0)))</f>
        <v>1.3128207815488744E-6</v>
      </c>
      <c r="D6" s="35">
        <f>'Total Fuel Prices'!D123*(INDEX(Tax_share,MATCH('Total Fuel Prices'!$A$117,tax_fuel_labels,0),MATCH(D$1,'Tax_Share of Price'!$B$1:$AI$1,0)))</f>
        <v>1.3491853008499935E-6</v>
      </c>
      <c r="E6" s="35">
        <f>'Total Fuel Prices'!E123*(INDEX(Tax_share,MATCH('Total Fuel Prices'!$A$117,tax_fuel_labels,0),MATCH(E$1,'Tax_Share of Price'!$B$1:$AI$1,0)))</f>
        <v>1.3128207815488744E-6</v>
      </c>
      <c r="F6" s="35">
        <f>'Total Fuel Prices'!F123*(INDEX(Tax_share,MATCH('Total Fuel Prices'!$A$117,tax_fuel_labels,0),MATCH(F$1,'Tax_Share of Price'!$B$1:$AI$1,0)))</f>
        <v>1.2746072188934613E-6</v>
      </c>
      <c r="G6" s="35">
        <f>'Total Fuel Prices'!G123*(INDEX(Tax_share,MATCH('Total Fuel Prices'!$A$117,tax_fuel_labels,0),MATCH(G$1,'Tax_Share of Price'!$B$1:$AI$1,0)))</f>
        <v>1.2505696552876366E-6</v>
      </c>
      <c r="H6" s="35">
        <f>'Total Fuel Prices'!H123*(INDEX(Tax_share,MATCH('Total Fuel Prices'!$A$117,tax_fuel_labels,0),MATCH(H$1,'Tax_Share of Price'!$B$1:$AI$1,0)))</f>
        <v>1.2154378315560472E-6</v>
      </c>
      <c r="I6" s="35">
        <f>'Total Fuel Prices'!I123*(INDEX(Tax_share,MATCH('Total Fuel Prices'!$A$117,tax_fuel_labels,0),MATCH(I$1,'Tax_Share of Price'!$B$1:$AI$1,0)))</f>
        <v>1.1969473980131054E-6</v>
      </c>
      <c r="J6" s="35">
        <f>'Total Fuel Prices'!J123*(INDEX(Tax_share,MATCH('Total Fuel Prices'!$A$117,tax_fuel_labels,0),MATCH(J$1,'Tax_Share of Price'!$B$1:$AI$1,0)))</f>
        <v>1.1618155742815156E-6</v>
      </c>
      <c r="K6" s="35">
        <f>'Total Fuel Prices'!K123*(INDEX(Tax_share,MATCH('Total Fuel Prices'!$A$117,tax_fuel_labels,0),MATCH(K$1,'Tax_Share of Price'!$B$1:$AI$1,0)))</f>
        <v>1.1864694856721049E-6</v>
      </c>
      <c r="L6" s="35">
        <f>'Total Fuel Prices'!L123*(INDEX(Tax_share,MATCH('Total Fuel Prices'!$A$117,tax_fuel_labels,0),MATCH(L$1,'Tax_Share of Price'!$B$1:$AI$1,0)))</f>
        <v>1.1895512245959284E-6</v>
      </c>
      <c r="M6" s="35">
        <f>'Total Fuel Prices'!M123*(INDEX(Tax_share,MATCH('Total Fuel Prices'!$A$117,tax_fuel_labels,0),MATCH(M$1,'Tax_Share of Price'!$B$1:$AI$1,0)))</f>
        <v>1.211123397062694E-6</v>
      </c>
      <c r="N6" s="35">
        <f>'Total Fuel Prices'!N123*(INDEX(Tax_share,MATCH('Total Fuel Prices'!$A$117,tax_fuel_labels,0),MATCH(N$1,'Tax_Share of Price'!$B$1:$AI$1,0)))</f>
        <v>1.2240667005427533E-6</v>
      </c>
      <c r="O6" s="35">
        <f>'Total Fuel Prices'!O123*(INDEX(Tax_share,MATCH('Total Fuel Prices'!$A$117,tax_fuel_labels,0),MATCH(O$1,'Tax_Share of Price'!$B$1:$AI$1,0)))</f>
        <v>1.2320792217446948E-6</v>
      </c>
      <c r="P6" s="35">
        <f>'Total Fuel Prices'!P123*(INDEX(Tax_share,MATCH('Total Fuel Prices'!$A$117,tax_fuel_labels,0),MATCH(P$1,'Tax_Share of Price'!$B$1:$AI$1,0)))</f>
        <v>1.2487206119333426E-6</v>
      </c>
      <c r="Q6" s="35">
        <f>'Total Fuel Prices'!Q123*(INDEX(Tax_share,MATCH('Total Fuel Prices'!$A$117,tax_fuel_labels,0),MATCH(Q$1,'Tax_Share of Price'!$B$1:$AI$1,0)))</f>
        <v>1.2598148720591076E-6</v>
      </c>
      <c r="R6" s="35">
        <f>'Total Fuel Prices'!R123*(INDEX(Tax_share,MATCH('Total Fuel Prices'!$A$117,tax_fuel_labels,0),MATCH(R$1,'Tax_Share of Price'!$B$1:$AI$1,0)))</f>
        <v>1.2820033923106379E-6</v>
      </c>
      <c r="S6" s="35">
        <f>'Total Fuel Prices'!S123*(INDEX(Tax_share,MATCH('Total Fuel Prices'!$A$117,tax_fuel_labels,0),MATCH(S$1,'Tax_Share of Price'!$B$1:$AI$1,0)))</f>
        <v>1.2949466957906974E-6</v>
      </c>
      <c r="T6" s="35">
        <f>'Total Fuel Prices'!T123*(INDEX(Tax_share,MATCH('Total Fuel Prices'!$A$117,tax_fuel_labels,0),MATCH(T$1,'Tax_Share of Price'!$B$1:$AI$1,0)))</f>
        <v>1.309122694840286E-6</v>
      </c>
      <c r="U6" s="35">
        <f>'Total Fuel Prices'!U123*(INDEX(Tax_share,MATCH('Total Fuel Prices'!$A$117,tax_fuel_labels,0),MATCH(U$1,'Tax_Share of Price'!$B$1:$AI$1,0)))</f>
        <v>1.325147737244169E-6</v>
      </c>
      <c r="V6" s="35">
        <f>'Total Fuel Prices'!V123*(INDEX(Tax_share,MATCH('Total Fuel Prices'!$A$117,tax_fuel_labels,0),MATCH(V$1,'Tax_Share of Price'!$B$1:$AI$1,0)))</f>
        <v>1.3343929540156398E-6</v>
      </c>
      <c r="W6" s="35">
        <f>'Total Fuel Prices'!W123*(INDEX(Tax_share,MATCH('Total Fuel Prices'!$A$117,tax_fuel_labels,0),MATCH(W$1,'Tax_Share of Price'!$B$1:$AI$1,0)))</f>
        <v>1.347952605280464E-6</v>
      </c>
      <c r="X6" s="35">
        <f>'Total Fuel Prices'!X123*(INDEX(Tax_share,MATCH('Total Fuel Prices'!$A$117,tax_fuel_labels,0),MATCH(X$1,'Tax_Share of Price'!$B$1:$AI$1,0)))</f>
        <v>1.362128604330053E-6</v>
      </c>
      <c r="Y6" s="35">
        <f>'Total Fuel Prices'!Y123*(INDEX(Tax_share,MATCH('Total Fuel Prices'!$A$117,tax_fuel_labels,0),MATCH(Y$1,'Tax_Share of Price'!$B$1:$AI$1,0)))</f>
        <v>1.3633612998995823E-6</v>
      </c>
      <c r="Z6" s="35">
        <f>'Total Fuel Prices'!Z123*(INDEX(Tax_share,MATCH('Total Fuel Prices'!$A$117,tax_fuel_labels,0),MATCH(Z$1,'Tax_Share of Price'!$B$1:$AI$1,0)))</f>
        <v>1.3756882555948768E-6</v>
      </c>
      <c r="AA6" s="35">
        <f>'Total Fuel Prices'!AA123*(INDEX(Tax_share,MATCH('Total Fuel Prices'!$A$117,tax_fuel_labels,0),MATCH(AA$1,'Tax_Share of Price'!$B$1:$AI$1,0)))</f>
        <v>1.3984931236311719E-6</v>
      </c>
      <c r="AB6" s="35">
        <f>'Total Fuel Prices'!AB123*(INDEX(Tax_share,MATCH('Total Fuel Prices'!$A$117,tax_fuel_labels,0),MATCH(AB$1,'Tax_Share of Price'!$B$1:$AI$1,0)))</f>
        <v>1.4095873837569371E-6</v>
      </c>
      <c r="AC6" s="35">
        <f>'Total Fuel Prices'!AC123*(INDEX(Tax_share,MATCH('Total Fuel Prices'!$A$117,tax_fuel_labels,0),MATCH(AC$1,'Tax_Share of Price'!$B$1:$AI$1,0)))</f>
        <v>1.4219143394522314E-6</v>
      </c>
      <c r="AD6" s="35">
        <f>'Total Fuel Prices'!AD123*(INDEX(Tax_share,MATCH('Total Fuel Prices'!$A$117,tax_fuel_labels,0),MATCH(AD$1,'Tax_Share of Price'!$B$1:$AI$1,0)))</f>
        <v>1.4453355552732914E-6</v>
      </c>
      <c r="AE6" s="35">
        <f>'Total Fuel Prices'!AE123*(INDEX(Tax_share,MATCH('Total Fuel Prices'!$A$117,tax_fuel_labels,0),MATCH(AE$1,'Tax_Share of Price'!$B$1:$AI$1,0)))</f>
        <v>1.44780094641235E-6</v>
      </c>
      <c r="AF6" s="35">
        <f>'Total Fuel Prices'!AF123*(INDEX(Tax_share,MATCH('Total Fuel Prices'!$A$117,tax_fuel_labels,0),MATCH(AF$1,'Tax_Share of Price'!$B$1:$AI$1,0)))</f>
        <v>1.4650586843857627E-6</v>
      </c>
      <c r="AG6" s="35">
        <f>'Total Fuel Prices'!AG123*(INDEX(Tax_share,MATCH('Total Fuel Prices'!$A$117,tax_fuel_labels,0),MATCH(AG$1,'Tax_Share of Price'!$B$1:$AI$1,0)))</f>
        <v>1.480467379004881E-6</v>
      </c>
      <c r="AH6" s="35">
        <f>'Total Fuel Prices'!AH123*(INDEX(Tax_share,MATCH('Total Fuel Prices'!$A$117,tax_fuel_labels,0),MATCH(AH$1,'Tax_Share of Price'!$B$1:$AI$1,0)))</f>
        <v>1.4921779869154108E-6</v>
      </c>
      <c r="AI6" s="35">
        <f>'Total Fuel Prices'!AI123*(INDEX(Tax_share,MATCH('Total Fuel Prices'!$A$117,tax_fuel_labels,0),MATCH(AI$1,'Tax_Share of Price'!$B$1:$AI$1,0)))</f>
        <v>1.5020395514716468E-6</v>
      </c>
    </row>
    <row r="7" spans="1:37" x14ac:dyDescent="0.45">
      <c r="A7" s="12" t="s">
        <v>275</v>
      </c>
      <c r="B7" s="35">
        <f>'Total Fuel Prices'!B124*(INDEX(Tax_share,MATCH('Total Fuel Prices'!$A$117,tax_fuel_labels,0),MATCH(B$1,'Tax_Share of Price'!$B$1:$AI$1,0)))</f>
        <v>0</v>
      </c>
      <c r="C7" s="35">
        <f>'Total Fuel Prices'!C124*(INDEX(Tax_share,MATCH('Total Fuel Prices'!$A$117,tax_fuel_labels,0),MATCH(C$1,'Tax_Share of Price'!$B$1:$AI$1,0)))</f>
        <v>0</v>
      </c>
      <c r="D7" s="35">
        <f>'Total Fuel Prices'!D124*(INDEX(Tax_share,MATCH('Total Fuel Prices'!$A$117,tax_fuel_labels,0),MATCH(D$1,'Tax_Share of Price'!$B$1:$AI$1,0)))</f>
        <v>0</v>
      </c>
      <c r="E7" s="35">
        <f>'Total Fuel Prices'!E124*(INDEX(Tax_share,MATCH('Total Fuel Prices'!$A$117,tax_fuel_labels,0),MATCH(E$1,'Tax_Share of Price'!$B$1:$AI$1,0)))</f>
        <v>0</v>
      </c>
      <c r="F7" s="35">
        <f>'Total Fuel Prices'!F124*(INDEX(Tax_share,MATCH('Total Fuel Prices'!$A$117,tax_fuel_labels,0),MATCH(F$1,'Tax_Share of Price'!$B$1:$AI$1,0)))</f>
        <v>0</v>
      </c>
      <c r="G7" s="35">
        <f>'Total Fuel Prices'!G124*(INDEX(Tax_share,MATCH('Total Fuel Prices'!$A$117,tax_fuel_labels,0),MATCH(G$1,'Tax_Share of Price'!$B$1:$AI$1,0)))</f>
        <v>0</v>
      </c>
      <c r="H7" s="35">
        <f>'Total Fuel Prices'!H124*(INDEX(Tax_share,MATCH('Total Fuel Prices'!$A$117,tax_fuel_labels,0),MATCH(H$1,'Tax_Share of Price'!$B$1:$AI$1,0)))</f>
        <v>0</v>
      </c>
      <c r="I7" s="35">
        <f>'Total Fuel Prices'!I124*(INDEX(Tax_share,MATCH('Total Fuel Prices'!$A$117,tax_fuel_labels,0),MATCH(I$1,'Tax_Share of Price'!$B$1:$AI$1,0)))</f>
        <v>0</v>
      </c>
      <c r="J7" s="35">
        <f>'Total Fuel Prices'!J124*(INDEX(Tax_share,MATCH('Total Fuel Prices'!$A$117,tax_fuel_labels,0),MATCH(J$1,'Tax_Share of Price'!$B$1:$AI$1,0)))</f>
        <v>0</v>
      </c>
      <c r="K7" s="35">
        <f>'Total Fuel Prices'!K124*(INDEX(Tax_share,MATCH('Total Fuel Prices'!$A$117,tax_fuel_labels,0),MATCH(K$1,'Tax_Share of Price'!$B$1:$AI$1,0)))</f>
        <v>0</v>
      </c>
      <c r="L7" s="35">
        <f>'Total Fuel Prices'!L124*(INDEX(Tax_share,MATCH('Total Fuel Prices'!$A$117,tax_fuel_labels,0),MATCH(L$1,'Tax_Share of Price'!$B$1:$AI$1,0)))</f>
        <v>0</v>
      </c>
      <c r="M7" s="35">
        <f>'Total Fuel Prices'!M124*(INDEX(Tax_share,MATCH('Total Fuel Prices'!$A$117,tax_fuel_labels,0),MATCH(M$1,'Tax_Share of Price'!$B$1:$AI$1,0)))</f>
        <v>0</v>
      </c>
      <c r="N7" s="35">
        <f>'Total Fuel Prices'!N124*(INDEX(Tax_share,MATCH('Total Fuel Prices'!$A$117,tax_fuel_labels,0),MATCH(N$1,'Tax_Share of Price'!$B$1:$AI$1,0)))</f>
        <v>0</v>
      </c>
      <c r="O7" s="35">
        <f>'Total Fuel Prices'!O124*(INDEX(Tax_share,MATCH('Total Fuel Prices'!$A$117,tax_fuel_labels,0),MATCH(O$1,'Tax_Share of Price'!$B$1:$AI$1,0)))</f>
        <v>0</v>
      </c>
      <c r="P7" s="35">
        <f>'Total Fuel Prices'!P124*(INDEX(Tax_share,MATCH('Total Fuel Prices'!$A$117,tax_fuel_labels,0),MATCH(P$1,'Tax_Share of Price'!$B$1:$AI$1,0)))</f>
        <v>0</v>
      </c>
      <c r="Q7" s="35">
        <f>'Total Fuel Prices'!Q124*(INDEX(Tax_share,MATCH('Total Fuel Prices'!$A$117,tax_fuel_labels,0),MATCH(Q$1,'Tax_Share of Price'!$B$1:$AI$1,0)))</f>
        <v>0</v>
      </c>
      <c r="R7" s="35">
        <f>'Total Fuel Prices'!R124*(INDEX(Tax_share,MATCH('Total Fuel Prices'!$A$117,tax_fuel_labels,0),MATCH(R$1,'Tax_Share of Price'!$B$1:$AI$1,0)))</f>
        <v>0</v>
      </c>
      <c r="S7" s="35">
        <f>'Total Fuel Prices'!S124*(INDEX(Tax_share,MATCH('Total Fuel Prices'!$A$117,tax_fuel_labels,0),MATCH(S$1,'Tax_Share of Price'!$B$1:$AI$1,0)))</f>
        <v>0</v>
      </c>
      <c r="T7" s="35">
        <f>'Total Fuel Prices'!T124*(INDEX(Tax_share,MATCH('Total Fuel Prices'!$A$117,tax_fuel_labels,0),MATCH(T$1,'Tax_Share of Price'!$B$1:$AI$1,0)))</f>
        <v>0</v>
      </c>
      <c r="U7" s="35">
        <f>'Total Fuel Prices'!U124*(INDEX(Tax_share,MATCH('Total Fuel Prices'!$A$117,tax_fuel_labels,0),MATCH(U$1,'Tax_Share of Price'!$B$1:$AI$1,0)))</f>
        <v>0</v>
      </c>
      <c r="V7" s="35">
        <f>'Total Fuel Prices'!V124*(INDEX(Tax_share,MATCH('Total Fuel Prices'!$A$117,tax_fuel_labels,0),MATCH(V$1,'Tax_Share of Price'!$B$1:$AI$1,0)))</f>
        <v>0</v>
      </c>
      <c r="W7" s="35">
        <f>'Total Fuel Prices'!W124*(INDEX(Tax_share,MATCH('Total Fuel Prices'!$A$117,tax_fuel_labels,0),MATCH(W$1,'Tax_Share of Price'!$B$1:$AI$1,0)))</f>
        <v>0</v>
      </c>
      <c r="X7" s="35">
        <f>'Total Fuel Prices'!X124*(INDEX(Tax_share,MATCH('Total Fuel Prices'!$A$117,tax_fuel_labels,0),MATCH(X$1,'Tax_Share of Price'!$B$1:$AI$1,0)))</f>
        <v>0</v>
      </c>
      <c r="Y7" s="35">
        <f>'Total Fuel Prices'!Y124*(INDEX(Tax_share,MATCH('Total Fuel Prices'!$A$117,tax_fuel_labels,0),MATCH(Y$1,'Tax_Share of Price'!$B$1:$AI$1,0)))</f>
        <v>0</v>
      </c>
      <c r="Z7" s="35">
        <f>'Total Fuel Prices'!Z124*(INDEX(Tax_share,MATCH('Total Fuel Prices'!$A$117,tax_fuel_labels,0),MATCH(Z$1,'Tax_Share of Price'!$B$1:$AI$1,0)))</f>
        <v>0</v>
      </c>
      <c r="AA7" s="35">
        <f>'Total Fuel Prices'!AA124*(INDEX(Tax_share,MATCH('Total Fuel Prices'!$A$117,tax_fuel_labels,0),MATCH(AA$1,'Tax_Share of Price'!$B$1:$AI$1,0)))</f>
        <v>0</v>
      </c>
      <c r="AB7" s="35">
        <f>'Total Fuel Prices'!AB124*(INDEX(Tax_share,MATCH('Total Fuel Prices'!$A$117,tax_fuel_labels,0),MATCH(AB$1,'Tax_Share of Price'!$B$1:$AI$1,0)))</f>
        <v>0</v>
      </c>
      <c r="AC7" s="35">
        <f>'Total Fuel Prices'!AC124*(INDEX(Tax_share,MATCH('Total Fuel Prices'!$A$117,tax_fuel_labels,0),MATCH(AC$1,'Tax_Share of Price'!$B$1:$AI$1,0)))</f>
        <v>0</v>
      </c>
      <c r="AD7" s="35">
        <f>'Total Fuel Prices'!AD124*(INDEX(Tax_share,MATCH('Total Fuel Prices'!$A$117,tax_fuel_labels,0),MATCH(AD$1,'Tax_Share of Price'!$B$1:$AI$1,0)))</f>
        <v>0</v>
      </c>
      <c r="AE7" s="35">
        <f>'Total Fuel Prices'!AE124*(INDEX(Tax_share,MATCH('Total Fuel Prices'!$A$117,tax_fuel_labels,0),MATCH(AE$1,'Tax_Share of Price'!$B$1:$AI$1,0)))</f>
        <v>0</v>
      </c>
      <c r="AF7" s="35">
        <f>'Total Fuel Prices'!AF124*(INDEX(Tax_share,MATCH('Total Fuel Prices'!$A$117,tax_fuel_labels,0),MATCH(AF$1,'Tax_Share of Price'!$B$1:$AI$1,0)))</f>
        <v>0</v>
      </c>
      <c r="AG7" s="35">
        <f>'Total Fuel Prices'!AG124*(INDEX(Tax_share,MATCH('Total Fuel Prices'!$A$117,tax_fuel_labels,0),MATCH(AG$1,'Tax_Share of Price'!$B$1:$AI$1,0)))</f>
        <v>0</v>
      </c>
      <c r="AH7" s="35">
        <f>'Total Fuel Prices'!AH124*(INDEX(Tax_share,MATCH('Total Fuel Prices'!$A$117,tax_fuel_labels,0),MATCH(AH$1,'Tax_Share of Price'!$B$1:$AI$1,0)))</f>
        <v>0</v>
      </c>
      <c r="AI7" s="35">
        <f>'Total Fuel Prices'!AI124*(INDEX(Tax_share,MATCH('Total Fuel Prices'!$A$117,tax_fuel_labels,0),MATCH(AI$1,'Tax_Share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Prices'!B125*(INDEX(Tax_share,MATCH('Total Fuel Prices'!$A$117,tax_fuel_labels,0),MATCH(B$1,'Tax_Share of Price'!$B$1:$AI$1,0)))</f>
        <v>0</v>
      </c>
      <c r="C8" s="35">
        <f>'Total Fuel Prices'!C125*(INDEX(Tax_share,MATCH('Total Fuel Prices'!$A$117,tax_fuel_labels,0),MATCH(C$1,'Tax_Share of Price'!$B$1:$AI$1,0)))</f>
        <v>0</v>
      </c>
      <c r="D8" s="35">
        <f>'Total Fuel Prices'!D125*(INDEX(Tax_share,MATCH('Total Fuel Prices'!$A$117,tax_fuel_labels,0),MATCH(D$1,'Tax_Share of Price'!$B$1:$AI$1,0)))</f>
        <v>0</v>
      </c>
      <c r="E8" s="35">
        <f>'Total Fuel Prices'!E125*(INDEX(Tax_share,MATCH('Total Fuel Prices'!$A$117,tax_fuel_labels,0),MATCH(E$1,'Tax_Share of Price'!$B$1:$AI$1,0)))</f>
        <v>0</v>
      </c>
      <c r="F8" s="35">
        <f>'Total Fuel Prices'!F125*(INDEX(Tax_share,MATCH('Total Fuel Prices'!$A$117,tax_fuel_labels,0),MATCH(F$1,'Tax_Share of Price'!$B$1:$AI$1,0)))</f>
        <v>0</v>
      </c>
      <c r="G8" s="35">
        <f>'Total Fuel Prices'!G125*(INDEX(Tax_share,MATCH('Total Fuel Prices'!$A$117,tax_fuel_labels,0),MATCH(G$1,'Tax_Share of Price'!$B$1:$AI$1,0)))</f>
        <v>0</v>
      </c>
      <c r="H8" s="35">
        <f>'Total Fuel Prices'!H125*(INDEX(Tax_share,MATCH('Total Fuel Prices'!$A$117,tax_fuel_labels,0),MATCH(H$1,'Tax_Share of Price'!$B$1:$AI$1,0)))</f>
        <v>0</v>
      </c>
      <c r="I8" s="35">
        <f>'Total Fuel Prices'!I125*(INDEX(Tax_share,MATCH('Total Fuel Prices'!$A$117,tax_fuel_labels,0),MATCH(I$1,'Tax_Share of Price'!$B$1:$AI$1,0)))</f>
        <v>0</v>
      </c>
      <c r="J8" s="35">
        <f>'Total Fuel Prices'!J125*(INDEX(Tax_share,MATCH('Total Fuel Prices'!$A$117,tax_fuel_labels,0),MATCH(J$1,'Tax_Share of Price'!$B$1:$AI$1,0)))</f>
        <v>0</v>
      </c>
      <c r="K8" s="35">
        <f>'Total Fuel Prices'!K125*(INDEX(Tax_share,MATCH('Total Fuel Prices'!$A$117,tax_fuel_labels,0),MATCH(K$1,'Tax_Share of Price'!$B$1:$AI$1,0)))</f>
        <v>0</v>
      </c>
      <c r="L8" s="35">
        <f>'Total Fuel Prices'!L125*(INDEX(Tax_share,MATCH('Total Fuel Prices'!$A$117,tax_fuel_labels,0),MATCH(L$1,'Tax_Share of Price'!$B$1:$AI$1,0)))</f>
        <v>0</v>
      </c>
      <c r="M8" s="35">
        <f>'Total Fuel Prices'!M125*(INDEX(Tax_share,MATCH('Total Fuel Prices'!$A$117,tax_fuel_labels,0),MATCH(M$1,'Tax_Share of Price'!$B$1:$AI$1,0)))</f>
        <v>0</v>
      </c>
      <c r="N8" s="35">
        <f>'Total Fuel Prices'!N125*(INDEX(Tax_share,MATCH('Total Fuel Prices'!$A$117,tax_fuel_labels,0),MATCH(N$1,'Tax_Share of Price'!$B$1:$AI$1,0)))</f>
        <v>0</v>
      </c>
      <c r="O8" s="35">
        <f>'Total Fuel Prices'!O125*(INDEX(Tax_share,MATCH('Total Fuel Prices'!$A$117,tax_fuel_labels,0),MATCH(O$1,'Tax_Share of Price'!$B$1:$AI$1,0)))</f>
        <v>0</v>
      </c>
      <c r="P8" s="35">
        <f>'Total Fuel Prices'!P125*(INDEX(Tax_share,MATCH('Total Fuel Prices'!$A$117,tax_fuel_labels,0),MATCH(P$1,'Tax_Share of Price'!$B$1:$AI$1,0)))</f>
        <v>0</v>
      </c>
      <c r="Q8" s="35">
        <f>'Total Fuel Prices'!Q125*(INDEX(Tax_share,MATCH('Total Fuel Prices'!$A$117,tax_fuel_labels,0),MATCH(Q$1,'Tax_Share of Price'!$B$1:$AI$1,0)))</f>
        <v>0</v>
      </c>
      <c r="R8" s="35">
        <f>'Total Fuel Prices'!R125*(INDEX(Tax_share,MATCH('Total Fuel Prices'!$A$117,tax_fuel_labels,0),MATCH(R$1,'Tax_Share of Price'!$B$1:$AI$1,0)))</f>
        <v>0</v>
      </c>
      <c r="S8" s="35">
        <f>'Total Fuel Prices'!S125*(INDEX(Tax_share,MATCH('Total Fuel Prices'!$A$117,tax_fuel_labels,0),MATCH(S$1,'Tax_Share of Price'!$B$1:$AI$1,0)))</f>
        <v>0</v>
      </c>
      <c r="T8" s="35">
        <f>'Total Fuel Prices'!T125*(INDEX(Tax_share,MATCH('Total Fuel Prices'!$A$117,tax_fuel_labels,0),MATCH(T$1,'Tax_Share of Price'!$B$1:$AI$1,0)))</f>
        <v>0</v>
      </c>
      <c r="U8" s="35">
        <f>'Total Fuel Prices'!U125*(INDEX(Tax_share,MATCH('Total Fuel Prices'!$A$117,tax_fuel_labels,0),MATCH(U$1,'Tax_Share of Price'!$B$1:$AI$1,0)))</f>
        <v>0</v>
      </c>
      <c r="V8" s="35">
        <f>'Total Fuel Prices'!V125*(INDEX(Tax_share,MATCH('Total Fuel Prices'!$A$117,tax_fuel_labels,0),MATCH(V$1,'Tax_Share of Price'!$B$1:$AI$1,0)))</f>
        <v>0</v>
      </c>
      <c r="W8" s="35">
        <f>'Total Fuel Prices'!W125*(INDEX(Tax_share,MATCH('Total Fuel Prices'!$A$117,tax_fuel_labels,0),MATCH(W$1,'Tax_Share of Price'!$B$1:$AI$1,0)))</f>
        <v>0</v>
      </c>
      <c r="X8" s="35">
        <f>'Total Fuel Prices'!X125*(INDEX(Tax_share,MATCH('Total Fuel Prices'!$A$117,tax_fuel_labels,0),MATCH(X$1,'Tax_Share of Price'!$B$1:$AI$1,0)))</f>
        <v>0</v>
      </c>
      <c r="Y8" s="35">
        <f>'Total Fuel Prices'!Y125*(INDEX(Tax_share,MATCH('Total Fuel Prices'!$A$117,tax_fuel_labels,0),MATCH(Y$1,'Tax_Share of Price'!$B$1:$AI$1,0)))</f>
        <v>0</v>
      </c>
      <c r="Z8" s="35">
        <f>'Total Fuel Prices'!Z125*(INDEX(Tax_share,MATCH('Total Fuel Prices'!$A$117,tax_fuel_labels,0),MATCH(Z$1,'Tax_Share of Price'!$B$1:$AI$1,0)))</f>
        <v>0</v>
      </c>
      <c r="AA8" s="35">
        <f>'Total Fuel Prices'!AA125*(INDEX(Tax_share,MATCH('Total Fuel Prices'!$A$117,tax_fuel_labels,0),MATCH(AA$1,'Tax_Share of Price'!$B$1:$AI$1,0)))</f>
        <v>0</v>
      </c>
      <c r="AB8" s="35">
        <f>'Total Fuel Prices'!AB125*(INDEX(Tax_share,MATCH('Total Fuel Prices'!$A$117,tax_fuel_labels,0),MATCH(AB$1,'Tax_Share of Price'!$B$1:$AI$1,0)))</f>
        <v>0</v>
      </c>
      <c r="AC8" s="35">
        <f>'Total Fuel Prices'!AC125*(INDEX(Tax_share,MATCH('Total Fuel Prices'!$A$117,tax_fuel_labels,0),MATCH(AC$1,'Tax_Share of Price'!$B$1:$AI$1,0)))</f>
        <v>0</v>
      </c>
      <c r="AD8" s="35">
        <f>'Total Fuel Prices'!AD125*(INDEX(Tax_share,MATCH('Total Fuel Prices'!$A$117,tax_fuel_labels,0),MATCH(AD$1,'Tax_Share of Price'!$B$1:$AI$1,0)))</f>
        <v>0</v>
      </c>
      <c r="AE8" s="35">
        <f>'Total Fuel Prices'!AE125*(INDEX(Tax_share,MATCH('Total Fuel Prices'!$A$117,tax_fuel_labels,0),MATCH(AE$1,'Tax_Share of Price'!$B$1:$AI$1,0)))</f>
        <v>0</v>
      </c>
      <c r="AF8" s="35">
        <f>'Total Fuel Prices'!AF125*(INDEX(Tax_share,MATCH('Total Fuel Prices'!$A$117,tax_fuel_labels,0),MATCH(AF$1,'Tax_Share of Price'!$B$1:$AI$1,0)))</f>
        <v>0</v>
      </c>
      <c r="AG8" s="35">
        <f>'Total Fuel Prices'!AG125*(INDEX(Tax_share,MATCH('Total Fuel Prices'!$A$117,tax_fuel_labels,0),MATCH(AG$1,'Tax_Share of Price'!$B$1:$AI$1,0)))</f>
        <v>0</v>
      </c>
      <c r="AH8" s="35">
        <f>'Total Fuel Prices'!AH125*(INDEX(Tax_share,MATCH('Total Fuel Prices'!$A$117,tax_fuel_labels,0),MATCH(AH$1,'Tax_Share of Price'!$B$1:$AI$1,0)))</f>
        <v>0</v>
      </c>
      <c r="AI8" s="35">
        <f>'Total Fuel Prices'!AI125*(INDEX(Tax_share,MATCH('Total Fuel Prices'!$A$117,tax_fuel_labels,0),MATCH(AI$1,'Tax_Share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Prices'!B126*(INDEX(Tax_share,MATCH('Total Fuel Prices'!$A$117,tax_fuel_labels,0),MATCH(B$1,'Tax_Share of Price'!$B$1:$AI$1,0)))</f>
        <v>1.3128207815488744E-6</v>
      </c>
      <c r="C9" s="35">
        <f>'Total Fuel Prices'!C126*(INDEX(Tax_share,MATCH('Total Fuel Prices'!$A$117,tax_fuel_labels,0),MATCH(C$1,'Tax_Share of Price'!$B$1:$AI$1,0)))</f>
        <v>1.3128207815488744E-6</v>
      </c>
      <c r="D9" s="35">
        <f>'Total Fuel Prices'!D126*(INDEX(Tax_share,MATCH('Total Fuel Prices'!$A$117,tax_fuel_labels,0),MATCH(D$1,'Tax_Share of Price'!$B$1:$AI$1,0)))</f>
        <v>1.3491853008499935E-6</v>
      </c>
      <c r="E9" s="35">
        <f>'Total Fuel Prices'!E126*(INDEX(Tax_share,MATCH('Total Fuel Prices'!$A$117,tax_fuel_labels,0),MATCH(E$1,'Tax_Share of Price'!$B$1:$AI$1,0)))</f>
        <v>1.3128207815488744E-6</v>
      </c>
      <c r="F9" s="35">
        <f>'Total Fuel Prices'!F126*(INDEX(Tax_share,MATCH('Total Fuel Prices'!$A$117,tax_fuel_labels,0),MATCH(F$1,'Tax_Share of Price'!$B$1:$AI$1,0)))</f>
        <v>1.2746072188934613E-6</v>
      </c>
      <c r="G9" s="35">
        <f>'Total Fuel Prices'!G126*(INDEX(Tax_share,MATCH('Total Fuel Prices'!$A$117,tax_fuel_labels,0),MATCH(G$1,'Tax_Share of Price'!$B$1:$AI$1,0)))</f>
        <v>1.2505696552876366E-6</v>
      </c>
      <c r="H9" s="35">
        <f>'Total Fuel Prices'!H126*(INDEX(Tax_share,MATCH('Total Fuel Prices'!$A$117,tax_fuel_labels,0),MATCH(H$1,'Tax_Share of Price'!$B$1:$AI$1,0)))</f>
        <v>1.2154378315560472E-6</v>
      </c>
      <c r="I9" s="35">
        <f>'Total Fuel Prices'!I126*(INDEX(Tax_share,MATCH('Total Fuel Prices'!$A$117,tax_fuel_labels,0),MATCH(I$1,'Tax_Share of Price'!$B$1:$AI$1,0)))</f>
        <v>1.1969473980131054E-6</v>
      </c>
      <c r="J9" s="35">
        <f>'Total Fuel Prices'!J126*(INDEX(Tax_share,MATCH('Total Fuel Prices'!$A$117,tax_fuel_labels,0),MATCH(J$1,'Tax_Share of Price'!$B$1:$AI$1,0)))</f>
        <v>1.1618155742815156E-6</v>
      </c>
      <c r="K9" s="35">
        <f>'Total Fuel Prices'!K126*(INDEX(Tax_share,MATCH('Total Fuel Prices'!$A$117,tax_fuel_labels,0),MATCH(K$1,'Tax_Share of Price'!$B$1:$AI$1,0)))</f>
        <v>1.1864694856721049E-6</v>
      </c>
      <c r="L9" s="35">
        <f>'Total Fuel Prices'!L126*(INDEX(Tax_share,MATCH('Total Fuel Prices'!$A$117,tax_fuel_labels,0),MATCH(L$1,'Tax_Share of Price'!$B$1:$AI$1,0)))</f>
        <v>1.1895512245959284E-6</v>
      </c>
      <c r="M9" s="35">
        <f>'Total Fuel Prices'!M126*(INDEX(Tax_share,MATCH('Total Fuel Prices'!$A$117,tax_fuel_labels,0),MATCH(M$1,'Tax_Share of Price'!$B$1:$AI$1,0)))</f>
        <v>1.211123397062694E-6</v>
      </c>
      <c r="N9" s="35">
        <f>'Total Fuel Prices'!N126*(INDEX(Tax_share,MATCH('Total Fuel Prices'!$A$117,tax_fuel_labels,0),MATCH(N$1,'Tax_Share of Price'!$B$1:$AI$1,0)))</f>
        <v>1.2240667005427533E-6</v>
      </c>
      <c r="O9" s="35">
        <f>'Total Fuel Prices'!O126*(INDEX(Tax_share,MATCH('Total Fuel Prices'!$A$117,tax_fuel_labels,0),MATCH(O$1,'Tax_Share of Price'!$B$1:$AI$1,0)))</f>
        <v>1.2320792217446948E-6</v>
      </c>
      <c r="P9" s="35">
        <f>'Total Fuel Prices'!P126*(INDEX(Tax_share,MATCH('Total Fuel Prices'!$A$117,tax_fuel_labels,0),MATCH(P$1,'Tax_Share of Price'!$B$1:$AI$1,0)))</f>
        <v>1.2487206119333426E-6</v>
      </c>
      <c r="Q9" s="35">
        <f>'Total Fuel Prices'!Q126*(INDEX(Tax_share,MATCH('Total Fuel Prices'!$A$117,tax_fuel_labels,0),MATCH(Q$1,'Tax_Share of Price'!$B$1:$AI$1,0)))</f>
        <v>1.2598148720591076E-6</v>
      </c>
      <c r="R9" s="35">
        <f>'Total Fuel Prices'!R126*(INDEX(Tax_share,MATCH('Total Fuel Prices'!$A$117,tax_fuel_labels,0),MATCH(R$1,'Tax_Share of Price'!$B$1:$AI$1,0)))</f>
        <v>1.2820033923106379E-6</v>
      </c>
      <c r="S9" s="35">
        <f>'Total Fuel Prices'!S126*(INDEX(Tax_share,MATCH('Total Fuel Prices'!$A$117,tax_fuel_labels,0),MATCH(S$1,'Tax_Share of Price'!$B$1:$AI$1,0)))</f>
        <v>1.2949466957906974E-6</v>
      </c>
      <c r="T9" s="35">
        <f>'Total Fuel Prices'!T126*(INDEX(Tax_share,MATCH('Total Fuel Prices'!$A$117,tax_fuel_labels,0),MATCH(T$1,'Tax_Share of Price'!$B$1:$AI$1,0)))</f>
        <v>1.309122694840286E-6</v>
      </c>
      <c r="U9" s="35">
        <f>'Total Fuel Prices'!U126*(INDEX(Tax_share,MATCH('Total Fuel Prices'!$A$117,tax_fuel_labels,0),MATCH(U$1,'Tax_Share of Price'!$B$1:$AI$1,0)))</f>
        <v>1.325147737244169E-6</v>
      </c>
      <c r="V9" s="35">
        <f>'Total Fuel Prices'!V126*(INDEX(Tax_share,MATCH('Total Fuel Prices'!$A$117,tax_fuel_labels,0),MATCH(V$1,'Tax_Share of Price'!$B$1:$AI$1,0)))</f>
        <v>1.3343929540156398E-6</v>
      </c>
      <c r="W9" s="35">
        <f>'Total Fuel Prices'!W126*(INDEX(Tax_share,MATCH('Total Fuel Prices'!$A$117,tax_fuel_labels,0),MATCH(W$1,'Tax_Share of Price'!$B$1:$AI$1,0)))</f>
        <v>1.347952605280464E-6</v>
      </c>
      <c r="X9" s="35">
        <f>'Total Fuel Prices'!X126*(INDEX(Tax_share,MATCH('Total Fuel Prices'!$A$117,tax_fuel_labels,0),MATCH(X$1,'Tax_Share of Price'!$B$1:$AI$1,0)))</f>
        <v>1.362128604330053E-6</v>
      </c>
      <c r="Y9" s="35">
        <f>'Total Fuel Prices'!Y126*(INDEX(Tax_share,MATCH('Total Fuel Prices'!$A$117,tax_fuel_labels,0),MATCH(Y$1,'Tax_Share of Price'!$B$1:$AI$1,0)))</f>
        <v>1.3633612998995823E-6</v>
      </c>
      <c r="Z9" s="35">
        <f>'Total Fuel Prices'!Z126*(INDEX(Tax_share,MATCH('Total Fuel Prices'!$A$117,tax_fuel_labels,0),MATCH(Z$1,'Tax_Share of Price'!$B$1:$AI$1,0)))</f>
        <v>1.3756882555948768E-6</v>
      </c>
      <c r="AA9" s="35">
        <f>'Total Fuel Prices'!AA126*(INDEX(Tax_share,MATCH('Total Fuel Prices'!$A$117,tax_fuel_labels,0),MATCH(AA$1,'Tax_Share of Price'!$B$1:$AI$1,0)))</f>
        <v>1.3984931236311719E-6</v>
      </c>
      <c r="AB9" s="35">
        <f>'Total Fuel Prices'!AB126*(INDEX(Tax_share,MATCH('Total Fuel Prices'!$A$117,tax_fuel_labels,0),MATCH(AB$1,'Tax_Share of Price'!$B$1:$AI$1,0)))</f>
        <v>1.4095873837569371E-6</v>
      </c>
      <c r="AC9" s="35">
        <f>'Total Fuel Prices'!AC126*(INDEX(Tax_share,MATCH('Total Fuel Prices'!$A$117,tax_fuel_labels,0),MATCH(AC$1,'Tax_Share of Price'!$B$1:$AI$1,0)))</f>
        <v>1.4219143394522314E-6</v>
      </c>
      <c r="AD9" s="35">
        <f>'Total Fuel Prices'!AD126*(INDEX(Tax_share,MATCH('Total Fuel Prices'!$A$117,tax_fuel_labels,0),MATCH(AD$1,'Tax_Share of Price'!$B$1:$AI$1,0)))</f>
        <v>1.4453355552732914E-6</v>
      </c>
      <c r="AE9" s="35">
        <f>'Total Fuel Prices'!AE126*(INDEX(Tax_share,MATCH('Total Fuel Prices'!$A$117,tax_fuel_labels,0),MATCH(AE$1,'Tax_Share of Price'!$B$1:$AI$1,0)))</f>
        <v>1.44780094641235E-6</v>
      </c>
      <c r="AF9" s="35">
        <f>'Total Fuel Prices'!AF126*(INDEX(Tax_share,MATCH('Total Fuel Prices'!$A$117,tax_fuel_labels,0),MATCH(AF$1,'Tax_Share of Price'!$B$1:$AI$1,0)))</f>
        <v>1.4650586843857627E-6</v>
      </c>
      <c r="AG9" s="35">
        <f>'Total Fuel Prices'!AG126*(INDEX(Tax_share,MATCH('Total Fuel Prices'!$A$117,tax_fuel_labels,0),MATCH(AG$1,'Tax_Share of Price'!$B$1:$AI$1,0)))</f>
        <v>1.480467379004881E-6</v>
      </c>
      <c r="AH9" s="35">
        <f>'Total Fuel Prices'!AH126*(INDEX(Tax_share,MATCH('Total Fuel Prices'!$A$117,tax_fuel_labels,0),MATCH(AH$1,'Tax_Share of Price'!$B$1:$AI$1,0)))</f>
        <v>1.4921779869154108E-6</v>
      </c>
      <c r="AI9" s="35">
        <f>'Total Fuel Prices'!AI126*(INDEX(Tax_share,MATCH('Total Fuel Prices'!$A$117,tax_fuel_labels,0),MATCH(AI$1,'Tax_Share of Price'!$B$1:$AI$1,0)))</f>
        <v>1.5020395514716468E-6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Prices'!B129*(INDEX(Tax_share,MATCH('Total Fuel Prices'!$A$127,tax_fuel_labels,0),MATCH(B$1,'Tax_Share of Price'!$B$1:$AI$1,0)))</f>
        <v>2.6465225145131966E-6</v>
      </c>
      <c r="C2" s="35">
        <f>'Total Fuel Prices'!C129*(INDEX(Tax_share,MATCH('Total Fuel Prices'!$A$127,tax_fuel_labels,0),MATCH(C$1,'Tax_Share of Price'!$B$1:$AI$1,0)))</f>
        <v>2.6465225145131966E-6</v>
      </c>
      <c r="D2" s="35">
        <f>'Total Fuel Prices'!D129*(INDEX(Tax_share,MATCH('Total Fuel Prices'!$A$127,tax_fuel_labels,0),MATCH(D$1,'Tax_Share of Price'!$B$1:$AI$1,0)))</f>
        <v>2.7420155949337753E-6</v>
      </c>
      <c r="E2" s="35">
        <f>'Total Fuel Prices'!E129*(INDEX(Tax_share,MATCH('Total Fuel Prices'!$A$127,tax_fuel_labels,0),MATCH(E$1,'Tax_Share of Price'!$B$1:$AI$1,0)))</f>
        <v>2.6465225145131966E-6</v>
      </c>
      <c r="F2" s="35">
        <f>'Total Fuel Prices'!F129*(INDEX(Tax_share,MATCH('Total Fuel Prices'!$A$127,tax_fuel_labels,0),MATCH(F$1,'Tax_Share of Price'!$B$1:$AI$1,0)))</f>
        <v>2.6614045530203004E-6</v>
      </c>
      <c r="G2" s="35">
        <f>'Total Fuel Prices'!G129*(INDEX(Tax_share,MATCH('Total Fuel Prices'!$A$127,tax_fuel_labels,0),MATCH(G$1,'Tax_Share of Price'!$B$1:$AI$1,0)))</f>
        <v>2.7023301589148331E-6</v>
      </c>
      <c r="H2" s="35">
        <f>'Total Fuel Prices'!H129*(INDEX(Tax_share,MATCH('Total Fuel Prices'!$A$127,tax_fuel_labels,0),MATCH(H$1,'Tax_Share of Price'!$B$1:$AI$1,0)))</f>
        <v>2.7184523672975292E-6</v>
      </c>
      <c r="I2" s="35">
        <f>'Total Fuel Prices'!I129*(INDEX(Tax_share,MATCH('Total Fuel Prices'!$A$127,tax_fuel_labels,0),MATCH(I$1,'Tax_Share of Price'!$B$1:$AI$1,0)))</f>
        <v>2.7668189924456141E-6</v>
      </c>
      <c r="J2" s="35">
        <f>'Total Fuel Prices'!J129*(INDEX(Tax_share,MATCH('Total Fuel Prices'!$A$127,tax_fuel_labels,0),MATCH(J$1,'Tax_Share of Price'!$B$1:$AI$1,0)))</f>
        <v>2.7841813707039012E-6</v>
      </c>
      <c r="K2" s="35">
        <f>'Total Fuel Prices'!K129*(INDEX(Tax_share,MATCH('Total Fuel Prices'!$A$127,tax_fuel_labels,0),MATCH(K$1,'Tax_Share of Price'!$B$1:$AI$1,0)))</f>
        <v>2.8350283356031713E-6</v>
      </c>
      <c r="L2" s="35">
        <f>'Total Fuel Prices'!L129*(INDEX(Tax_share,MATCH('Total Fuel Prices'!$A$127,tax_fuel_labels,0),MATCH(L$1,'Tax_Share of Price'!$B$1:$AI$1,0)))</f>
        <v>2.841229184981131E-6</v>
      </c>
      <c r="M2" s="35">
        <f>'Total Fuel Prices'!M129*(INDEX(Tax_share,MATCH('Total Fuel Prices'!$A$127,tax_fuel_labels,0),MATCH(M$1,'Tax_Share of Price'!$B$1:$AI$1,0)))</f>
        <v>2.8858753005024404E-6</v>
      </c>
      <c r="N2" s="35">
        <f>'Total Fuel Prices'!N129*(INDEX(Tax_share,MATCH('Total Fuel Prices'!$A$127,tax_fuel_labels,0),MATCH(N$1,'Tax_Share of Price'!$B$1:$AI$1,0)))</f>
        <v>2.9119188678898712E-6</v>
      </c>
      <c r="O2" s="35">
        <f>'Total Fuel Prices'!O129*(INDEX(Tax_share,MATCH('Total Fuel Prices'!$A$127,tax_fuel_labels,0),MATCH(O$1,'Tax_Share of Price'!$B$1:$AI$1,0)))</f>
        <v>2.9726871917938759E-6</v>
      </c>
      <c r="P2" s="35">
        <f>'Total Fuel Prices'!P129*(INDEX(Tax_share,MATCH('Total Fuel Prices'!$A$127,tax_fuel_labels,0),MATCH(P$1,'Tax_Share of Price'!$B$1:$AI$1,0)))</f>
        <v>3.0061717784348583E-6</v>
      </c>
      <c r="Q2" s="35">
        <f>'Total Fuel Prices'!Q129*(INDEX(Tax_share,MATCH('Total Fuel Prices'!$A$127,tax_fuel_labels,0),MATCH(Q$1,'Tax_Share of Price'!$B$1:$AI$1,0)))</f>
        <v>3.0284948361955136E-6</v>
      </c>
      <c r="R2" s="35">
        <f>'Total Fuel Prices'!R129*(INDEX(Tax_share,MATCH('Total Fuel Prices'!$A$127,tax_fuel_labels,0),MATCH(R$1,'Tax_Share of Price'!$B$1:$AI$1,0)))</f>
        <v>3.0768614613435989E-6</v>
      </c>
      <c r="S2" s="35">
        <f>'Total Fuel Prices'!S129*(INDEX(Tax_share,MATCH('Total Fuel Prices'!$A$127,tax_fuel_labels,0),MATCH(S$1,'Tax_Share of Price'!$B$1:$AI$1,0)))</f>
        <v>3.1016648588554381E-6</v>
      </c>
      <c r="T2" s="35">
        <f>'Total Fuel Prices'!T129*(INDEX(Tax_share,MATCH('Total Fuel Prices'!$A$127,tax_fuel_labels,0),MATCH(T$1,'Tax_Share of Price'!$B$1:$AI$1,0)))</f>
        <v>3.1289485961184604E-6</v>
      </c>
      <c r="U2" s="35">
        <f>'Total Fuel Prices'!U129*(INDEX(Tax_share,MATCH('Total Fuel Prices'!$A$127,tax_fuel_labels,0),MATCH(U$1,'Tax_Share of Price'!$B$1:$AI$1,0)))</f>
        <v>3.1611930128838505E-6</v>
      </c>
      <c r="V2" s="35">
        <f>'Total Fuel Prices'!V129*(INDEX(Tax_share,MATCH('Total Fuel Prices'!$A$127,tax_fuel_labels,0),MATCH(V$1,'Tax_Share of Price'!$B$1:$AI$1,0)))</f>
        <v>3.1822759007689135E-6</v>
      </c>
      <c r="W2" s="35">
        <f>'Total Fuel Prices'!W129*(INDEX(Tax_share,MATCH('Total Fuel Prices'!$A$127,tax_fuel_labels,0),MATCH(W$1,'Tax_Share of Price'!$B$1:$AI$1,0)))</f>
        <v>3.2095596380319366E-6</v>
      </c>
      <c r="X2" s="35">
        <f>'Total Fuel Prices'!X129*(INDEX(Tax_share,MATCH('Total Fuel Prices'!$A$127,tax_fuel_labels,0),MATCH(X$1,'Tax_Share of Price'!$B$1:$AI$1,0)))</f>
        <v>3.2368433752949597E-6</v>
      </c>
      <c r="Y2" s="35">
        <f>'Total Fuel Prices'!Y129*(INDEX(Tax_share,MATCH('Total Fuel Prices'!$A$127,tax_fuel_labels,0),MATCH(Y$1,'Tax_Share of Price'!$B$1:$AI$1,0)))</f>
        <v>3.2368433752949597E-6</v>
      </c>
      <c r="Z2" s="35">
        <f>'Total Fuel Prices'!Z129*(INDEX(Tax_share,MATCH('Total Fuel Prices'!$A$127,tax_fuel_labels,0),MATCH(Z$1,'Tax_Share of Price'!$B$1:$AI$1,0)))</f>
        <v>3.2579262631800219E-6</v>
      </c>
      <c r="AA2" s="35">
        <f>'Total Fuel Prices'!AA129*(INDEX(Tax_share,MATCH('Total Fuel Prices'!$A$127,tax_fuel_labels,0),MATCH(AA$1,'Tax_Share of Price'!$B$1:$AI$1,0)))</f>
        <v>3.3062928883281076E-6</v>
      </c>
      <c r="AB2" s="35">
        <f>'Total Fuel Prices'!AB129*(INDEX(Tax_share,MATCH('Total Fuel Prices'!$A$127,tax_fuel_labels,0),MATCH(AB$1,'Tax_Share of Price'!$B$1:$AI$1,0)))</f>
        <v>3.3261356063375791E-6</v>
      </c>
      <c r="AC2" s="35">
        <f>'Total Fuel Prices'!AC129*(INDEX(Tax_share,MATCH('Total Fuel Prices'!$A$127,tax_fuel_labels,0),MATCH(AC$1,'Tax_Share of Price'!$B$1:$AI$1,0)))</f>
        <v>3.3521791737250094E-6</v>
      </c>
      <c r="AD2" s="35">
        <f>'Total Fuel Prices'!AD129*(INDEX(Tax_share,MATCH('Total Fuel Prices'!$A$127,tax_fuel_labels,0),MATCH(AD$1,'Tax_Share of Price'!$B$1:$AI$1,0)))</f>
        <v>3.3980654591219108E-6</v>
      </c>
      <c r="AE2" s="35">
        <f>'Total Fuel Prices'!AE129*(INDEX(Tax_share,MATCH('Total Fuel Prices'!$A$127,tax_fuel_labels,0),MATCH(AE$1,'Tax_Share of Price'!$B$1:$AI$1,0)))</f>
        <v>3.3993056289975027E-6</v>
      </c>
      <c r="AF2" s="35">
        <f>'Total Fuel Prices'!AF129*(INDEX(Tax_share,MATCH('Total Fuel Prices'!$A$127,tax_fuel_labels,0),MATCH(AF$1,'Tax_Share of Price'!$B$1:$AI$1,0)))</f>
        <v>3.431550045762894E-6</v>
      </c>
      <c r="AG2" s="35">
        <f>'Total Fuel Prices'!AG129*(INDEX(Tax_share,MATCH('Total Fuel Prices'!$A$127,tax_fuel_labels,0),MATCH(AG$1,'Tax_Share of Price'!$B$1:$AI$1,0)))</f>
        <v>3.4613141227771002E-6</v>
      </c>
      <c r="AH2" s="35">
        <f>'Total Fuel Prices'!AH129*(INDEX(Tax_share,MATCH('Total Fuel Prices'!$A$127,tax_fuel_labels,0),MATCH(AH$1,'Tax_Share of Price'!$B$1:$AI$1,0)))</f>
        <v>3.4823970106621628E-6</v>
      </c>
      <c r="AI2" s="35">
        <f>'Total Fuel Prices'!AI129*(INDEX(Tax_share,MATCH('Total Fuel Prices'!$A$127,tax_fuel_labels,0),MATCH(AI$1,'Tax_Share of Price'!$B$1:$AI$1,0)))</f>
        <v>3.5009995587960419E-6</v>
      </c>
      <c r="AJ2" s="4"/>
      <c r="AK2" s="4"/>
    </row>
    <row r="3" spans="1:37" x14ac:dyDescent="0.45">
      <c r="A3" s="12" t="s">
        <v>271</v>
      </c>
      <c r="B3" s="35">
        <f>'Total Fuel Prices'!B130*(INDEX(Tax_share,MATCH('Total Fuel Prices'!$A$127,tax_fuel_labels,0),MATCH(B$1,'Tax_Share of Price'!$B$1:$AI$1,0)))</f>
        <v>0</v>
      </c>
      <c r="C3" s="35">
        <f>'Total Fuel Prices'!C130*(INDEX(Tax_share,MATCH('Total Fuel Prices'!$A$127,tax_fuel_labels,0),MATCH(C$1,'Tax_Share of Price'!$B$1:$AI$1,0)))</f>
        <v>0</v>
      </c>
      <c r="D3" s="35">
        <f>'Total Fuel Prices'!D130*(INDEX(Tax_share,MATCH('Total Fuel Prices'!$A$127,tax_fuel_labels,0),MATCH(D$1,'Tax_Share of Price'!$B$1:$AI$1,0)))</f>
        <v>0</v>
      </c>
      <c r="E3" s="35">
        <f>'Total Fuel Prices'!E130*(INDEX(Tax_share,MATCH('Total Fuel Prices'!$A$127,tax_fuel_labels,0),MATCH(E$1,'Tax_Share of Price'!$B$1:$AI$1,0)))</f>
        <v>0</v>
      </c>
      <c r="F3" s="35">
        <f>'Total Fuel Prices'!F130*(INDEX(Tax_share,MATCH('Total Fuel Prices'!$A$127,tax_fuel_labels,0),MATCH(F$1,'Tax_Share of Price'!$B$1:$AI$1,0)))</f>
        <v>0</v>
      </c>
      <c r="G3" s="35">
        <f>'Total Fuel Prices'!G130*(INDEX(Tax_share,MATCH('Total Fuel Prices'!$A$127,tax_fuel_labels,0),MATCH(G$1,'Tax_Share of Price'!$B$1:$AI$1,0)))</f>
        <v>0</v>
      </c>
      <c r="H3" s="35">
        <f>'Total Fuel Prices'!H130*(INDEX(Tax_share,MATCH('Total Fuel Prices'!$A$127,tax_fuel_labels,0),MATCH(H$1,'Tax_Share of Price'!$B$1:$AI$1,0)))</f>
        <v>0</v>
      </c>
      <c r="I3" s="35">
        <f>'Total Fuel Prices'!I130*(INDEX(Tax_share,MATCH('Total Fuel Prices'!$A$127,tax_fuel_labels,0),MATCH(I$1,'Tax_Share of Price'!$B$1:$AI$1,0)))</f>
        <v>0</v>
      </c>
      <c r="J3" s="35">
        <f>'Total Fuel Prices'!J130*(INDEX(Tax_share,MATCH('Total Fuel Prices'!$A$127,tax_fuel_labels,0),MATCH(J$1,'Tax_Share of Price'!$B$1:$AI$1,0)))</f>
        <v>0</v>
      </c>
      <c r="K3" s="35">
        <f>'Total Fuel Prices'!K130*(INDEX(Tax_share,MATCH('Total Fuel Prices'!$A$127,tax_fuel_labels,0),MATCH(K$1,'Tax_Share of Price'!$B$1:$AI$1,0)))</f>
        <v>0</v>
      </c>
      <c r="L3" s="35">
        <f>'Total Fuel Prices'!L130*(INDEX(Tax_share,MATCH('Total Fuel Prices'!$A$127,tax_fuel_labels,0),MATCH(L$1,'Tax_Share of Price'!$B$1:$AI$1,0)))</f>
        <v>0</v>
      </c>
      <c r="M3" s="35">
        <f>'Total Fuel Prices'!M130*(INDEX(Tax_share,MATCH('Total Fuel Prices'!$A$127,tax_fuel_labels,0),MATCH(M$1,'Tax_Share of Price'!$B$1:$AI$1,0)))</f>
        <v>0</v>
      </c>
      <c r="N3" s="35">
        <f>'Total Fuel Prices'!N130*(INDEX(Tax_share,MATCH('Total Fuel Prices'!$A$127,tax_fuel_labels,0),MATCH(N$1,'Tax_Share of Price'!$B$1:$AI$1,0)))</f>
        <v>0</v>
      </c>
      <c r="O3" s="35">
        <f>'Total Fuel Prices'!O130*(INDEX(Tax_share,MATCH('Total Fuel Prices'!$A$127,tax_fuel_labels,0),MATCH(O$1,'Tax_Share of Price'!$B$1:$AI$1,0)))</f>
        <v>0</v>
      </c>
      <c r="P3" s="35">
        <f>'Total Fuel Prices'!P130*(INDEX(Tax_share,MATCH('Total Fuel Prices'!$A$127,tax_fuel_labels,0),MATCH(P$1,'Tax_Share of Price'!$B$1:$AI$1,0)))</f>
        <v>0</v>
      </c>
      <c r="Q3" s="35">
        <f>'Total Fuel Prices'!Q130*(INDEX(Tax_share,MATCH('Total Fuel Prices'!$A$127,tax_fuel_labels,0),MATCH(Q$1,'Tax_Share of Price'!$B$1:$AI$1,0)))</f>
        <v>0</v>
      </c>
      <c r="R3" s="35">
        <f>'Total Fuel Prices'!R130*(INDEX(Tax_share,MATCH('Total Fuel Prices'!$A$127,tax_fuel_labels,0),MATCH(R$1,'Tax_Share of Price'!$B$1:$AI$1,0)))</f>
        <v>0</v>
      </c>
      <c r="S3" s="35">
        <f>'Total Fuel Prices'!S130*(INDEX(Tax_share,MATCH('Total Fuel Prices'!$A$127,tax_fuel_labels,0),MATCH(S$1,'Tax_Share of Price'!$B$1:$AI$1,0)))</f>
        <v>0</v>
      </c>
      <c r="T3" s="35">
        <f>'Total Fuel Prices'!T130*(INDEX(Tax_share,MATCH('Total Fuel Prices'!$A$127,tax_fuel_labels,0),MATCH(T$1,'Tax_Share of Price'!$B$1:$AI$1,0)))</f>
        <v>0</v>
      </c>
      <c r="U3" s="35">
        <f>'Total Fuel Prices'!U130*(INDEX(Tax_share,MATCH('Total Fuel Prices'!$A$127,tax_fuel_labels,0),MATCH(U$1,'Tax_Share of Price'!$B$1:$AI$1,0)))</f>
        <v>0</v>
      </c>
      <c r="V3" s="35">
        <f>'Total Fuel Prices'!V130*(INDEX(Tax_share,MATCH('Total Fuel Prices'!$A$127,tax_fuel_labels,0),MATCH(V$1,'Tax_Share of Price'!$B$1:$AI$1,0)))</f>
        <v>0</v>
      </c>
      <c r="W3" s="35">
        <f>'Total Fuel Prices'!W130*(INDEX(Tax_share,MATCH('Total Fuel Prices'!$A$127,tax_fuel_labels,0),MATCH(W$1,'Tax_Share of Price'!$B$1:$AI$1,0)))</f>
        <v>0</v>
      </c>
      <c r="X3" s="35">
        <f>'Total Fuel Prices'!X130*(INDEX(Tax_share,MATCH('Total Fuel Prices'!$A$127,tax_fuel_labels,0),MATCH(X$1,'Tax_Share of Price'!$B$1:$AI$1,0)))</f>
        <v>0</v>
      </c>
      <c r="Y3" s="35">
        <f>'Total Fuel Prices'!Y130*(INDEX(Tax_share,MATCH('Total Fuel Prices'!$A$127,tax_fuel_labels,0),MATCH(Y$1,'Tax_Share of Price'!$B$1:$AI$1,0)))</f>
        <v>0</v>
      </c>
      <c r="Z3" s="35">
        <f>'Total Fuel Prices'!Z130*(INDEX(Tax_share,MATCH('Total Fuel Prices'!$A$127,tax_fuel_labels,0),MATCH(Z$1,'Tax_Share of Price'!$B$1:$AI$1,0)))</f>
        <v>0</v>
      </c>
      <c r="AA3" s="35">
        <f>'Total Fuel Prices'!AA130*(INDEX(Tax_share,MATCH('Total Fuel Prices'!$A$127,tax_fuel_labels,0),MATCH(AA$1,'Tax_Share of Price'!$B$1:$AI$1,0)))</f>
        <v>0</v>
      </c>
      <c r="AB3" s="35">
        <f>'Total Fuel Prices'!AB130*(INDEX(Tax_share,MATCH('Total Fuel Prices'!$A$127,tax_fuel_labels,0),MATCH(AB$1,'Tax_Share of Price'!$B$1:$AI$1,0)))</f>
        <v>0</v>
      </c>
      <c r="AC3" s="35">
        <f>'Total Fuel Prices'!AC130*(INDEX(Tax_share,MATCH('Total Fuel Prices'!$A$127,tax_fuel_labels,0),MATCH(AC$1,'Tax_Share of Price'!$B$1:$AI$1,0)))</f>
        <v>0</v>
      </c>
      <c r="AD3" s="35">
        <f>'Total Fuel Prices'!AD130*(INDEX(Tax_share,MATCH('Total Fuel Prices'!$A$127,tax_fuel_labels,0),MATCH(AD$1,'Tax_Share of Price'!$B$1:$AI$1,0)))</f>
        <v>0</v>
      </c>
      <c r="AE3" s="35">
        <f>'Total Fuel Prices'!AE130*(INDEX(Tax_share,MATCH('Total Fuel Prices'!$A$127,tax_fuel_labels,0),MATCH(AE$1,'Tax_Share of Price'!$B$1:$AI$1,0)))</f>
        <v>0</v>
      </c>
      <c r="AF3" s="35">
        <f>'Total Fuel Prices'!AF130*(INDEX(Tax_share,MATCH('Total Fuel Prices'!$A$127,tax_fuel_labels,0),MATCH(AF$1,'Tax_Share of Price'!$B$1:$AI$1,0)))</f>
        <v>0</v>
      </c>
      <c r="AG3" s="35">
        <f>'Total Fuel Prices'!AG130*(INDEX(Tax_share,MATCH('Total Fuel Prices'!$A$127,tax_fuel_labels,0),MATCH(AG$1,'Tax_Share of Price'!$B$1:$AI$1,0)))</f>
        <v>0</v>
      </c>
      <c r="AH3" s="35">
        <f>'Total Fuel Prices'!AH130*(INDEX(Tax_share,MATCH('Total Fuel Prices'!$A$127,tax_fuel_labels,0),MATCH(AH$1,'Tax_Share of Price'!$B$1:$AI$1,0)))</f>
        <v>0</v>
      </c>
      <c r="AI3" s="35">
        <f>'Total Fuel Prices'!AI130*(INDEX(Tax_share,MATCH('Total Fuel Prices'!$A$127,tax_fuel_labels,0),MATCH(AI$1,'Tax_Share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Prices'!B131*(INDEX(Tax_share,MATCH('Total Fuel Prices'!$A$127,tax_fuel_labels,0),MATCH(B$1,'Tax_Share of Price'!$B$1:$AI$1,0)))</f>
        <v>8.2334390221877424E-7</v>
      </c>
      <c r="C4" s="35">
        <f>'Total Fuel Prices'!C131*(INDEX(Tax_share,MATCH('Total Fuel Prices'!$A$127,tax_fuel_labels,0),MATCH(C$1,'Tax_Share of Price'!$B$1:$AI$1,0)))</f>
        <v>8.2334390221877424E-7</v>
      </c>
      <c r="D4" s="35">
        <f>'Total Fuel Prices'!D131*(INDEX(Tax_share,MATCH('Total Fuel Prices'!$A$127,tax_fuel_labels,0),MATCH(D$1,'Tax_Share of Price'!$B$1:$AI$1,0)))</f>
        <v>8.4615014176380119E-7</v>
      </c>
      <c r="E4" s="35">
        <f>'Total Fuel Prices'!E131*(INDEX(Tax_share,MATCH('Total Fuel Prices'!$A$127,tax_fuel_labels,0),MATCH(E$1,'Tax_Share of Price'!$B$1:$AI$1,0)))</f>
        <v>8.2334390221877424E-7</v>
      </c>
      <c r="F4" s="35">
        <f>'Total Fuel Prices'!F131*(INDEX(Tax_share,MATCH('Total Fuel Prices'!$A$127,tax_fuel_labels,0),MATCH(F$1,'Tax_Share of Price'!$B$1:$AI$1,0)))</f>
        <v>8.3609993450667065E-7</v>
      </c>
      <c r="G4" s="35">
        <f>'Total Fuel Prices'!G131*(INDEX(Tax_share,MATCH('Total Fuel Prices'!$A$127,tax_fuel_labels,0),MATCH(G$1,'Tax_Share of Price'!$B$1:$AI$1,0)))</f>
        <v>8.5851962761873137E-7</v>
      </c>
      <c r="H4" s="35">
        <f>'Total Fuel Prices'!H131*(INDEX(Tax_share,MATCH('Total Fuel Prices'!$A$127,tax_fuel_labels,0),MATCH(H$1,'Tax_Share of Price'!$B$1:$AI$1,0)))</f>
        <v>8.7398148493739366E-7</v>
      </c>
      <c r="I4" s="35">
        <f>'Total Fuel Prices'!I131*(INDEX(Tax_share,MATCH('Total Fuel Prices'!$A$127,tax_fuel_labels,0),MATCH(I$1,'Tax_Share of Price'!$B$1:$AI$1,0)))</f>
        <v>8.9949354951318669E-7</v>
      </c>
      <c r="J4" s="35">
        <f>'Total Fuel Prices'!J131*(INDEX(Tax_share,MATCH('Total Fuel Prices'!$A$127,tax_fuel_labels,0),MATCH(J$1,'Tax_Share of Price'!$B$1:$AI$1,0)))</f>
        <v>9.1650159256371534E-7</v>
      </c>
      <c r="K4" s="35">
        <f>'Total Fuel Prices'!K131*(INDEX(Tax_share,MATCH('Total Fuel Prices'!$A$127,tax_fuel_labels,0),MATCH(K$1,'Tax_Share of Price'!$B$1:$AI$1,0)))</f>
        <v>9.3041726415051147E-7</v>
      </c>
      <c r="L4" s="35">
        <f>'Total Fuel Prices'!L131*(INDEX(Tax_share,MATCH('Total Fuel Prices'!$A$127,tax_fuel_labels,0),MATCH(L$1,'Tax_Share of Price'!$B$1:$AI$1,0)))</f>
        <v>9.3157690344941141E-7</v>
      </c>
      <c r="M4" s="35">
        <f>'Total Fuel Prices'!M131*(INDEX(Tax_share,MATCH('Total Fuel Prices'!$A$127,tax_fuel_labels,0),MATCH(M$1,'Tax_Share of Price'!$B$1:$AI$1,0)))</f>
        <v>9.4471948217027435E-7</v>
      </c>
      <c r="N4" s="35">
        <f>'Total Fuel Prices'!N131*(INDEX(Tax_share,MATCH('Total Fuel Prices'!$A$127,tax_fuel_labels,0),MATCH(N$1,'Tax_Share of Price'!$B$1:$AI$1,0)))</f>
        <v>9.5245041082960566E-7</v>
      </c>
      <c r="O4" s="35">
        <f>'Total Fuel Prices'!O131*(INDEX(Tax_share,MATCH('Total Fuel Prices'!$A$127,tax_fuel_labels,0),MATCH(O$1,'Tax_Share of Price'!$B$1:$AI$1,0)))</f>
        <v>9.5708896802520422E-7</v>
      </c>
      <c r="P4" s="35">
        <f>'Total Fuel Prices'!P131*(INDEX(Tax_share,MATCH('Total Fuel Prices'!$A$127,tax_fuel_labels,0),MATCH(P$1,'Tax_Share of Price'!$B$1:$AI$1,0)))</f>
        <v>9.675257217153014E-7</v>
      </c>
      <c r="Q4" s="35">
        <f>'Total Fuel Prices'!Q131*(INDEX(Tax_share,MATCH('Total Fuel Prices'!$A$127,tax_fuel_labels,0),MATCH(Q$1,'Tax_Share of Price'!$B$1:$AI$1,0)))</f>
        <v>9.7409701107573298E-7</v>
      </c>
      <c r="R4" s="35">
        <f>'Total Fuel Prices'!R131*(INDEX(Tax_share,MATCH('Total Fuel Prices'!$A$127,tax_fuel_labels,0),MATCH(R$1,'Tax_Share of Price'!$B$1:$AI$1,0)))</f>
        <v>9.8646649693066264E-7</v>
      </c>
      <c r="S4" s="35">
        <f>'Total Fuel Prices'!S131*(INDEX(Tax_share,MATCH('Total Fuel Prices'!$A$127,tax_fuel_labels,0),MATCH(S$1,'Tax_Share of Price'!$B$1:$AI$1,0)))</f>
        <v>9.9497051845592713E-7</v>
      </c>
      <c r="T4" s="35">
        <f>'Total Fuel Prices'!T131*(INDEX(Tax_share,MATCH('Total Fuel Prices'!$A$127,tax_fuel_labels,0),MATCH(T$1,'Tax_Share of Price'!$B$1:$AI$1,0)))</f>
        <v>1.0030879935482249E-6</v>
      </c>
      <c r="U4" s="35">
        <f>'Total Fuel Prices'!U131*(INDEX(Tax_share,MATCH('Total Fuel Prices'!$A$127,tax_fuel_labels,0),MATCH(U$1,'Tax_Share of Price'!$B$1:$AI$1,0)))</f>
        <v>1.0123651079394224E-6</v>
      </c>
      <c r="V4" s="35">
        <f>'Total Fuel Prices'!V131*(INDEX(Tax_share,MATCH('Total Fuel Prices'!$A$127,tax_fuel_labels,0),MATCH(V$1,'Tax_Share of Price'!$B$1:$AI$1,0)))</f>
        <v>1.0185498508668875E-6</v>
      </c>
      <c r="W4" s="35">
        <f>'Total Fuel Prices'!W131*(INDEX(Tax_share,MATCH('Total Fuel Prices'!$A$127,tax_fuel_labels,0),MATCH(W$1,'Tax_Share of Price'!$B$1:$AI$1,0)))</f>
        <v>1.0266673259591852E-6</v>
      </c>
      <c r="X4" s="35">
        <f>'Total Fuel Prices'!X131*(INDEX(Tax_share,MATCH('Total Fuel Prices'!$A$127,tax_fuel_labels,0),MATCH(X$1,'Tax_Share of Price'!$B$1:$AI$1,0)))</f>
        <v>1.0351713474844495E-6</v>
      </c>
      <c r="Y4" s="35">
        <f>'Total Fuel Prices'!Y131*(INDEX(Tax_share,MATCH('Total Fuel Prices'!$A$127,tax_fuel_labels,0),MATCH(Y$1,'Tax_Share of Price'!$B$1:$AI$1,0)))</f>
        <v>1.0355578939174158E-6</v>
      </c>
      <c r="Z4" s="35">
        <f>'Total Fuel Prices'!Z131*(INDEX(Tax_share,MATCH('Total Fuel Prices'!$A$127,tax_fuel_labels,0),MATCH(Z$1,'Tax_Share of Price'!$B$1:$AI$1,0)))</f>
        <v>1.0429022761437807E-6</v>
      </c>
      <c r="AA4" s="35">
        <f>'Total Fuel Prices'!AA131*(INDEX(Tax_share,MATCH('Total Fuel Prices'!$A$127,tax_fuel_labels,0),MATCH(AA$1,'Tax_Share of Price'!$B$1:$AI$1,0)))</f>
        <v>1.0572044941635434E-6</v>
      </c>
      <c r="AB4" s="35">
        <f>'Total Fuel Prices'!AB131*(INDEX(Tax_share,MATCH('Total Fuel Prices'!$A$127,tax_fuel_labels,0),MATCH(AB$1,'Tax_Share of Price'!$B$1:$AI$1,0)))</f>
        <v>1.0633892370910085E-6</v>
      </c>
      <c r="AC4" s="35">
        <f>'Total Fuel Prices'!AC131*(INDEX(Tax_share,MATCH('Total Fuel Prices'!$A$127,tax_fuel_labels,0),MATCH(AC$1,'Tax_Share of Price'!$B$1:$AI$1,0)))</f>
        <v>1.0711201657503397E-6</v>
      </c>
      <c r="AD4" s="35">
        <f>'Total Fuel Prices'!AD131*(INDEX(Tax_share,MATCH('Total Fuel Prices'!$A$127,tax_fuel_labels,0),MATCH(AD$1,'Tax_Share of Price'!$B$1:$AI$1,0)))</f>
        <v>1.0846492909041692E-6</v>
      </c>
      <c r="AE4" s="35">
        <f>'Total Fuel Prices'!AE131*(INDEX(Tax_share,MATCH('Total Fuel Prices'!$A$127,tax_fuel_labels,0),MATCH(AE$1,'Tax_Share of Price'!$B$1:$AI$1,0)))</f>
        <v>1.0865820230690021E-6</v>
      </c>
      <c r="AF4" s="35">
        <f>'Total Fuel Prices'!AF131*(INDEX(Tax_share,MATCH('Total Fuel Prices'!$A$127,tax_fuel_labels,0),MATCH(AF$1,'Tax_Share of Price'!$B$1:$AI$1,0)))</f>
        <v>1.096245683893166E-6</v>
      </c>
      <c r="AG4" s="35">
        <f>'Total Fuel Prices'!AG131*(INDEX(Tax_share,MATCH('Total Fuel Prices'!$A$127,tax_fuel_labels,0),MATCH(AG$1,'Tax_Share of Price'!$B$1:$AI$1,0)))</f>
        <v>1.1066824375832631E-6</v>
      </c>
      <c r="AH4" s="35">
        <f>'Total Fuel Prices'!AH131*(INDEX(Tax_share,MATCH('Total Fuel Prices'!$A$127,tax_fuel_labels,0),MATCH(AH$1,'Tax_Share of Price'!$B$1:$AI$1,0)))</f>
        <v>1.1136402733766613E-6</v>
      </c>
      <c r="AI4" s="35">
        <f>'Total Fuel Prices'!AI131*(INDEX(Tax_share,MATCH('Total Fuel Prices'!$A$127,tax_fuel_labels,0),MATCH(AI$1,'Tax_Share of Price'!$B$1:$AI$1,0)))</f>
        <v>1.1186653770052267E-6</v>
      </c>
    </row>
    <row r="5" spans="1:37" x14ac:dyDescent="0.45">
      <c r="A5" s="12" t="s">
        <v>273</v>
      </c>
      <c r="B5" s="35">
        <f>'Total Fuel Prices'!B132*(INDEX(Tax_share,MATCH('Total Fuel Prices'!$A$127,tax_fuel_labels,0),MATCH(B$1,'Tax_Share of Price'!$B$1:$AI$1,0)))</f>
        <v>8.2334390221877424E-7</v>
      </c>
      <c r="C5" s="35">
        <f>'Total Fuel Prices'!C132*(INDEX(Tax_share,MATCH('Total Fuel Prices'!$A$127,tax_fuel_labels,0),MATCH(C$1,'Tax_Share of Price'!$B$1:$AI$1,0)))</f>
        <v>8.2334390221877424E-7</v>
      </c>
      <c r="D5" s="35">
        <f>'Total Fuel Prices'!D132*(INDEX(Tax_share,MATCH('Total Fuel Prices'!$A$127,tax_fuel_labels,0),MATCH(D$1,'Tax_Share of Price'!$B$1:$AI$1,0)))</f>
        <v>8.4606480503959176E-7</v>
      </c>
      <c r="E5" s="35">
        <f>'Total Fuel Prices'!E132*(INDEX(Tax_share,MATCH('Total Fuel Prices'!$A$127,tax_fuel_labels,0),MATCH(E$1,'Tax_Share of Price'!$B$1:$AI$1,0)))</f>
        <v>8.2334390221877424E-7</v>
      </c>
      <c r="F5" s="35">
        <f>'Total Fuel Prices'!F132*(INDEX(Tax_share,MATCH('Total Fuel Prices'!$A$127,tax_fuel_labels,0),MATCH(F$1,'Tax_Share of Price'!$B$1:$AI$1,0)))</f>
        <v>7.9831239911109412E-7</v>
      </c>
      <c r="G5" s="35">
        <f>'Total Fuel Prices'!G132*(INDEX(Tax_share,MATCH('Total Fuel Prices'!$A$127,tax_fuel_labels,0),MATCH(G$1,'Tax_Share of Price'!$B$1:$AI$1,0)))</f>
        <v>7.8252329715086498E-7</v>
      </c>
      <c r="H5" s="35">
        <f>'Total Fuel Prices'!H132*(INDEX(Tax_share,MATCH('Total Fuel Prices'!$A$127,tax_fuel_labels,0),MATCH(H$1,'Tax_Share of Price'!$B$1:$AI$1,0)))</f>
        <v>7.601874943778579E-7</v>
      </c>
      <c r="I5" s="35">
        <f>'Total Fuel Prices'!I132*(INDEX(Tax_share,MATCH('Total Fuel Prices'!$A$127,tax_fuel_labels,0),MATCH(I$1,'Tax_Share of Price'!$B$1:$AI$1,0)))</f>
        <v>7.4747919280011256E-7</v>
      </c>
      <c r="J5" s="35">
        <f>'Total Fuel Prices'!J132*(INDEX(Tax_share,MATCH('Total Fuel Prices'!$A$127,tax_fuel_labels,0),MATCH(J$1,'Tax_Share of Price'!$B$1:$AI$1,0)))</f>
        <v>7.2552849007491613E-7</v>
      </c>
      <c r="K5" s="35">
        <f>'Total Fuel Prices'!K132*(INDEX(Tax_share,MATCH('Total Fuel Prices'!$A$127,tax_fuel_labels,0),MATCH(K$1,'Tax_Share of Price'!$B$1:$AI$1,0)))</f>
        <v>7.4016229189171375E-7</v>
      </c>
      <c r="L5" s="35">
        <f>'Total Fuel Prices'!L132*(INDEX(Tax_share,MATCH('Total Fuel Prices'!$A$127,tax_fuel_labels,0),MATCH(L$1,'Tax_Share of Price'!$B$1:$AI$1,0)))</f>
        <v>7.4170269208295571E-7</v>
      </c>
      <c r="M5" s="35">
        <f>'Total Fuel Prices'!M132*(INDEX(Tax_share,MATCH('Total Fuel Prices'!$A$127,tax_fuel_labels,0),MATCH(M$1,'Tax_Share of Price'!$B$1:$AI$1,0)))</f>
        <v>7.5479609370851159E-7</v>
      </c>
      <c r="N5" s="35">
        <f>'Total Fuel Prices'!N132*(INDEX(Tax_share,MATCH('Total Fuel Prices'!$A$127,tax_fuel_labels,0),MATCH(N$1,'Tax_Share of Price'!$B$1:$AI$1,0)))</f>
        <v>7.6288319471253127E-7</v>
      </c>
      <c r="O5" s="35">
        <f>'Total Fuel Prices'!O132*(INDEX(Tax_share,MATCH('Total Fuel Prices'!$A$127,tax_fuel_labels,0),MATCH(O$1,'Tax_Share of Price'!$B$1:$AI$1,0)))</f>
        <v>7.7905739672057084E-7</v>
      </c>
      <c r="P5" s="35">
        <f>'Total Fuel Prices'!P132*(INDEX(Tax_share,MATCH('Total Fuel Prices'!$A$127,tax_fuel_labels,0),MATCH(P$1,'Tax_Share of Price'!$B$1:$AI$1,0)))</f>
        <v>7.8945509801145335E-7</v>
      </c>
      <c r="Q5" s="35">
        <f>'Total Fuel Prices'!Q132*(INDEX(Tax_share,MATCH('Total Fuel Prices'!$A$127,tax_fuel_labels,0),MATCH(Q$1,'Tax_Share of Price'!$B$1:$AI$1,0)))</f>
        <v>7.9600179882423129E-7</v>
      </c>
      <c r="R5" s="35">
        <f>'Total Fuel Prices'!R132*(INDEX(Tax_share,MATCH('Total Fuel Prices'!$A$127,tax_fuel_labels,0),MATCH(R$1,'Tax_Share of Price'!$B$1:$AI$1,0)))</f>
        <v>8.1102070068883924E-7</v>
      </c>
      <c r="S5" s="35">
        <f>'Total Fuel Prices'!S132*(INDEX(Tax_share,MATCH('Total Fuel Prices'!$A$127,tax_fuel_labels,0),MATCH(S$1,'Tax_Share of Price'!$B$1:$AI$1,0)))</f>
        <v>8.1910780169285913E-7</v>
      </c>
      <c r="T5" s="35">
        <f>'Total Fuel Prices'!T132*(INDEX(Tax_share,MATCH('Total Fuel Prices'!$A$127,tax_fuel_labels,0),MATCH(T$1,'Tax_Share of Price'!$B$1:$AI$1,0)))</f>
        <v>8.2758000274468946E-7</v>
      </c>
      <c r="U5" s="35">
        <f>'Total Fuel Prices'!U132*(INDEX(Tax_share,MATCH('Total Fuel Prices'!$A$127,tax_fuel_labels,0),MATCH(U$1,'Tax_Share of Price'!$B$1:$AI$1,0)))</f>
        <v>8.3759260398776153E-7</v>
      </c>
      <c r="V5" s="35">
        <f>'Total Fuel Prices'!V132*(INDEX(Tax_share,MATCH('Total Fuel Prices'!$A$127,tax_fuel_labels,0),MATCH(V$1,'Tax_Share of Price'!$B$1:$AI$1,0)))</f>
        <v>8.4336910470491828E-7</v>
      </c>
      <c r="W5" s="35">
        <f>'Total Fuel Prices'!W132*(INDEX(Tax_share,MATCH('Total Fuel Prices'!$A$127,tax_fuel_labels,0),MATCH(W$1,'Tax_Share of Price'!$B$1:$AI$1,0)))</f>
        <v>8.5145620570893828E-7</v>
      </c>
      <c r="X5" s="35">
        <f>'Total Fuel Prices'!X132*(INDEX(Tax_share,MATCH('Total Fuel Prices'!$A$127,tax_fuel_labels,0),MATCH(X$1,'Tax_Share of Price'!$B$1:$AI$1,0)))</f>
        <v>8.6069860685638938E-7</v>
      </c>
      <c r="Y5" s="35">
        <f>'Total Fuel Prices'!Y132*(INDEX(Tax_share,MATCH('Total Fuel Prices'!$A$127,tax_fuel_labels,0),MATCH(Y$1,'Tax_Share of Price'!$B$1:$AI$1,0)))</f>
        <v>8.6108370690419992E-7</v>
      </c>
      <c r="Z5" s="35">
        <f>'Total Fuel Prices'!Z132*(INDEX(Tax_share,MATCH('Total Fuel Prices'!$A$127,tax_fuel_labels,0),MATCH(Z$1,'Tax_Share of Price'!$B$1:$AI$1,0)))</f>
        <v>8.6878570786040916E-7</v>
      </c>
      <c r="AA5" s="35">
        <f>'Total Fuel Prices'!AA132*(INDEX(Tax_share,MATCH('Total Fuel Prices'!$A$127,tax_fuel_labels,0),MATCH(AA$1,'Tax_Share of Price'!$B$1:$AI$1,0)))</f>
        <v>8.8303440962939624E-7</v>
      </c>
      <c r="AB5" s="35">
        <f>'Total Fuel Prices'!AB132*(INDEX(Tax_share,MATCH('Total Fuel Prices'!$A$127,tax_fuel_labels,0),MATCH(AB$1,'Tax_Share of Price'!$B$1:$AI$1,0)))</f>
        <v>8.8958111044217429E-7</v>
      </c>
      <c r="AC5" s="35">
        <f>'Total Fuel Prices'!AC132*(INDEX(Tax_share,MATCH('Total Fuel Prices'!$A$127,tax_fuel_labels,0),MATCH(AC$1,'Tax_Share of Price'!$B$1:$AI$1,0)))</f>
        <v>8.9728311139838353E-7</v>
      </c>
      <c r="AD5" s="35">
        <f>'Total Fuel Prices'!AD132*(INDEX(Tax_share,MATCH('Total Fuel Prices'!$A$127,tax_fuel_labels,0),MATCH(AD$1,'Tax_Share of Price'!$B$1:$AI$1,0)))</f>
        <v>9.1153181316737082E-7</v>
      </c>
      <c r="AE5" s="35">
        <f>'Total Fuel Prices'!AE132*(INDEX(Tax_share,MATCH('Total Fuel Prices'!$A$127,tax_fuel_labels,0),MATCH(AE$1,'Tax_Share of Price'!$B$1:$AI$1,0)))</f>
        <v>9.13457313406423E-7</v>
      </c>
      <c r="AF5" s="35">
        <f>'Total Fuel Prices'!AF132*(INDEX(Tax_share,MATCH('Total Fuel Prices'!$A$127,tax_fuel_labels,0),MATCH(AF$1,'Tax_Share of Price'!$B$1:$AI$1,0)))</f>
        <v>9.2385501469730551E-7</v>
      </c>
      <c r="AG5" s="35">
        <f>'Total Fuel Prices'!AG132*(INDEX(Tax_share,MATCH('Total Fuel Prices'!$A$127,tax_fuel_labels,0),MATCH(AG$1,'Tax_Share of Price'!$B$1:$AI$1,0)))</f>
        <v>9.3425271598818833E-7</v>
      </c>
      <c r="AH5" s="35">
        <f>'Total Fuel Prices'!AH132*(INDEX(Tax_share,MATCH('Total Fuel Prices'!$A$127,tax_fuel_labels,0),MATCH(AH$1,'Tax_Share of Price'!$B$1:$AI$1,0)))</f>
        <v>9.4156961689658704E-7</v>
      </c>
      <c r="AI5" s="35">
        <f>'Total Fuel Prices'!AI132*(INDEX(Tax_share,MATCH('Total Fuel Prices'!$A$127,tax_fuel_labels,0),MATCH(AI$1,'Tax_Share of Price'!$B$1:$AI$1,0)))</f>
        <v>9.4734611761374421E-7</v>
      </c>
    </row>
    <row r="6" spans="1:37" x14ac:dyDescent="0.45">
      <c r="A6" s="12" t="s">
        <v>274</v>
      </c>
      <c r="B6" s="35">
        <f>'Total Fuel Prices'!B133*(INDEX(Tax_share,MATCH('Total Fuel Prices'!$A$127,tax_fuel_labels,0),MATCH(B$1,'Tax_Share of Price'!$B$1:$AI$1,0)))</f>
        <v>0</v>
      </c>
      <c r="C6" s="35">
        <f>'Total Fuel Prices'!C133*(INDEX(Tax_share,MATCH('Total Fuel Prices'!$A$127,tax_fuel_labels,0),MATCH(C$1,'Tax_Share of Price'!$B$1:$AI$1,0)))</f>
        <v>0</v>
      </c>
      <c r="D6" s="35">
        <f>'Total Fuel Prices'!D133*(INDEX(Tax_share,MATCH('Total Fuel Prices'!$A$127,tax_fuel_labels,0),MATCH(D$1,'Tax_Share of Price'!$B$1:$AI$1,0)))</f>
        <v>0</v>
      </c>
      <c r="E6" s="35">
        <f>'Total Fuel Prices'!E133*(INDEX(Tax_share,MATCH('Total Fuel Prices'!$A$127,tax_fuel_labels,0),MATCH(E$1,'Tax_Share of Price'!$B$1:$AI$1,0)))</f>
        <v>0</v>
      </c>
      <c r="F6" s="35">
        <f>'Total Fuel Prices'!F133*(INDEX(Tax_share,MATCH('Total Fuel Prices'!$A$127,tax_fuel_labels,0),MATCH(F$1,'Tax_Share of Price'!$B$1:$AI$1,0)))</f>
        <v>0</v>
      </c>
      <c r="G6" s="35">
        <f>'Total Fuel Prices'!G133*(INDEX(Tax_share,MATCH('Total Fuel Prices'!$A$127,tax_fuel_labels,0),MATCH(G$1,'Tax_Share of Price'!$B$1:$AI$1,0)))</f>
        <v>0</v>
      </c>
      <c r="H6" s="35">
        <f>'Total Fuel Prices'!H133*(INDEX(Tax_share,MATCH('Total Fuel Prices'!$A$127,tax_fuel_labels,0),MATCH(H$1,'Tax_Share of Price'!$B$1:$AI$1,0)))</f>
        <v>0</v>
      </c>
      <c r="I6" s="35">
        <f>'Total Fuel Prices'!I133*(INDEX(Tax_share,MATCH('Total Fuel Prices'!$A$127,tax_fuel_labels,0),MATCH(I$1,'Tax_Share of Price'!$B$1:$AI$1,0)))</f>
        <v>0</v>
      </c>
      <c r="J6" s="35">
        <f>'Total Fuel Prices'!J133*(INDEX(Tax_share,MATCH('Total Fuel Prices'!$A$127,tax_fuel_labels,0),MATCH(J$1,'Tax_Share of Price'!$B$1:$AI$1,0)))</f>
        <v>0</v>
      </c>
      <c r="K6" s="35">
        <f>'Total Fuel Prices'!K133*(INDEX(Tax_share,MATCH('Total Fuel Prices'!$A$127,tax_fuel_labels,0),MATCH(K$1,'Tax_Share of Price'!$B$1:$AI$1,0)))</f>
        <v>0</v>
      </c>
      <c r="L6" s="35">
        <f>'Total Fuel Prices'!L133*(INDEX(Tax_share,MATCH('Total Fuel Prices'!$A$127,tax_fuel_labels,0),MATCH(L$1,'Tax_Share of Price'!$B$1:$AI$1,0)))</f>
        <v>0</v>
      </c>
      <c r="M6" s="35">
        <f>'Total Fuel Prices'!M133*(INDEX(Tax_share,MATCH('Total Fuel Prices'!$A$127,tax_fuel_labels,0),MATCH(M$1,'Tax_Share of Price'!$B$1:$AI$1,0)))</f>
        <v>0</v>
      </c>
      <c r="N6" s="35">
        <f>'Total Fuel Prices'!N133*(INDEX(Tax_share,MATCH('Total Fuel Prices'!$A$127,tax_fuel_labels,0),MATCH(N$1,'Tax_Share of Price'!$B$1:$AI$1,0)))</f>
        <v>0</v>
      </c>
      <c r="O6" s="35">
        <f>'Total Fuel Prices'!O133*(INDEX(Tax_share,MATCH('Total Fuel Prices'!$A$127,tax_fuel_labels,0),MATCH(O$1,'Tax_Share of Price'!$B$1:$AI$1,0)))</f>
        <v>0</v>
      </c>
      <c r="P6" s="35">
        <f>'Total Fuel Prices'!P133*(INDEX(Tax_share,MATCH('Total Fuel Prices'!$A$127,tax_fuel_labels,0),MATCH(P$1,'Tax_Share of Price'!$B$1:$AI$1,0)))</f>
        <v>0</v>
      </c>
      <c r="Q6" s="35">
        <f>'Total Fuel Prices'!Q133*(INDEX(Tax_share,MATCH('Total Fuel Prices'!$A$127,tax_fuel_labels,0),MATCH(Q$1,'Tax_Share of Price'!$B$1:$AI$1,0)))</f>
        <v>0</v>
      </c>
      <c r="R6" s="35">
        <f>'Total Fuel Prices'!R133*(INDEX(Tax_share,MATCH('Total Fuel Prices'!$A$127,tax_fuel_labels,0),MATCH(R$1,'Tax_Share of Price'!$B$1:$AI$1,0)))</f>
        <v>0</v>
      </c>
      <c r="S6" s="35">
        <f>'Total Fuel Prices'!S133*(INDEX(Tax_share,MATCH('Total Fuel Prices'!$A$127,tax_fuel_labels,0),MATCH(S$1,'Tax_Share of Price'!$B$1:$AI$1,0)))</f>
        <v>0</v>
      </c>
      <c r="T6" s="35">
        <f>'Total Fuel Prices'!T133*(INDEX(Tax_share,MATCH('Total Fuel Prices'!$A$127,tax_fuel_labels,0),MATCH(T$1,'Tax_Share of Price'!$B$1:$AI$1,0)))</f>
        <v>0</v>
      </c>
      <c r="U6" s="35">
        <f>'Total Fuel Prices'!U133*(INDEX(Tax_share,MATCH('Total Fuel Prices'!$A$127,tax_fuel_labels,0),MATCH(U$1,'Tax_Share of Price'!$B$1:$AI$1,0)))</f>
        <v>0</v>
      </c>
      <c r="V6" s="35">
        <f>'Total Fuel Prices'!V133*(INDEX(Tax_share,MATCH('Total Fuel Prices'!$A$127,tax_fuel_labels,0),MATCH(V$1,'Tax_Share of Price'!$B$1:$AI$1,0)))</f>
        <v>0</v>
      </c>
      <c r="W6" s="35">
        <f>'Total Fuel Prices'!W133*(INDEX(Tax_share,MATCH('Total Fuel Prices'!$A$127,tax_fuel_labels,0),MATCH(W$1,'Tax_Share of Price'!$B$1:$AI$1,0)))</f>
        <v>0</v>
      </c>
      <c r="X6" s="35">
        <f>'Total Fuel Prices'!X133*(INDEX(Tax_share,MATCH('Total Fuel Prices'!$A$127,tax_fuel_labels,0),MATCH(X$1,'Tax_Share of Price'!$B$1:$AI$1,0)))</f>
        <v>0</v>
      </c>
      <c r="Y6" s="35">
        <f>'Total Fuel Prices'!Y133*(INDEX(Tax_share,MATCH('Total Fuel Prices'!$A$127,tax_fuel_labels,0),MATCH(Y$1,'Tax_Share of Price'!$B$1:$AI$1,0)))</f>
        <v>0</v>
      </c>
      <c r="Z6" s="35">
        <f>'Total Fuel Prices'!Z133*(INDEX(Tax_share,MATCH('Total Fuel Prices'!$A$127,tax_fuel_labels,0),MATCH(Z$1,'Tax_Share of Price'!$B$1:$AI$1,0)))</f>
        <v>0</v>
      </c>
      <c r="AA6" s="35">
        <f>'Total Fuel Prices'!AA133*(INDEX(Tax_share,MATCH('Total Fuel Prices'!$A$127,tax_fuel_labels,0),MATCH(AA$1,'Tax_Share of Price'!$B$1:$AI$1,0)))</f>
        <v>0</v>
      </c>
      <c r="AB6" s="35">
        <f>'Total Fuel Prices'!AB133*(INDEX(Tax_share,MATCH('Total Fuel Prices'!$A$127,tax_fuel_labels,0),MATCH(AB$1,'Tax_Share of Price'!$B$1:$AI$1,0)))</f>
        <v>0</v>
      </c>
      <c r="AC6" s="35">
        <f>'Total Fuel Prices'!AC133*(INDEX(Tax_share,MATCH('Total Fuel Prices'!$A$127,tax_fuel_labels,0),MATCH(AC$1,'Tax_Share of Price'!$B$1:$AI$1,0)))</f>
        <v>0</v>
      </c>
      <c r="AD6" s="35">
        <f>'Total Fuel Prices'!AD133*(INDEX(Tax_share,MATCH('Total Fuel Prices'!$A$127,tax_fuel_labels,0),MATCH(AD$1,'Tax_Share of Price'!$B$1:$AI$1,0)))</f>
        <v>0</v>
      </c>
      <c r="AE6" s="35">
        <f>'Total Fuel Prices'!AE133*(INDEX(Tax_share,MATCH('Total Fuel Prices'!$A$127,tax_fuel_labels,0),MATCH(AE$1,'Tax_Share of Price'!$B$1:$AI$1,0)))</f>
        <v>0</v>
      </c>
      <c r="AF6" s="35">
        <f>'Total Fuel Prices'!AF133*(INDEX(Tax_share,MATCH('Total Fuel Prices'!$A$127,tax_fuel_labels,0),MATCH(AF$1,'Tax_Share of Price'!$B$1:$AI$1,0)))</f>
        <v>0</v>
      </c>
      <c r="AG6" s="35">
        <f>'Total Fuel Prices'!AG133*(INDEX(Tax_share,MATCH('Total Fuel Prices'!$A$127,tax_fuel_labels,0),MATCH(AG$1,'Tax_Share of Price'!$B$1:$AI$1,0)))</f>
        <v>0</v>
      </c>
      <c r="AH6" s="35">
        <f>'Total Fuel Prices'!AH133*(INDEX(Tax_share,MATCH('Total Fuel Prices'!$A$127,tax_fuel_labels,0),MATCH(AH$1,'Tax_Share of Price'!$B$1:$AI$1,0)))</f>
        <v>0</v>
      </c>
      <c r="AI6" s="35">
        <f>'Total Fuel Prices'!AI133*(INDEX(Tax_share,MATCH('Total Fuel Prices'!$A$127,tax_fuel_labels,0),MATCH(AI$1,'Tax_Share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Prices'!B134*(INDEX(Tax_share,MATCH('Total Fuel Prices'!$A$127,tax_fuel_labels,0),MATCH(B$1,'Tax_Share of Price'!$B$1:$AI$1,0)))</f>
        <v>0</v>
      </c>
      <c r="C7" s="35">
        <f>'Total Fuel Prices'!C134*(INDEX(Tax_share,MATCH('Total Fuel Prices'!$A$127,tax_fuel_labels,0),MATCH(C$1,'Tax_Share of Price'!$B$1:$AI$1,0)))</f>
        <v>0</v>
      </c>
      <c r="D7" s="35">
        <f>'Total Fuel Prices'!D134*(INDEX(Tax_share,MATCH('Total Fuel Prices'!$A$127,tax_fuel_labels,0),MATCH(D$1,'Tax_Share of Price'!$B$1:$AI$1,0)))</f>
        <v>0</v>
      </c>
      <c r="E7" s="35">
        <f>'Total Fuel Prices'!E134*(INDEX(Tax_share,MATCH('Total Fuel Prices'!$A$127,tax_fuel_labels,0),MATCH(E$1,'Tax_Share of Price'!$B$1:$AI$1,0)))</f>
        <v>0</v>
      </c>
      <c r="F7" s="35">
        <f>'Total Fuel Prices'!F134*(INDEX(Tax_share,MATCH('Total Fuel Prices'!$A$127,tax_fuel_labels,0),MATCH(F$1,'Tax_Share of Price'!$B$1:$AI$1,0)))</f>
        <v>0</v>
      </c>
      <c r="G7" s="35">
        <f>'Total Fuel Prices'!G134*(INDEX(Tax_share,MATCH('Total Fuel Prices'!$A$127,tax_fuel_labels,0),MATCH(G$1,'Tax_Share of Price'!$B$1:$AI$1,0)))</f>
        <v>0</v>
      </c>
      <c r="H7" s="35">
        <f>'Total Fuel Prices'!H134*(INDEX(Tax_share,MATCH('Total Fuel Prices'!$A$127,tax_fuel_labels,0),MATCH(H$1,'Tax_Share of Price'!$B$1:$AI$1,0)))</f>
        <v>0</v>
      </c>
      <c r="I7" s="35">
        <f>'Total Fuel Prices'!I134*(INDEX(Tax_share,MATCH('Total Fuel Prices'!$A$127,tax_fuel_labels,0),MATCH(I$1,'Tax_Share of Price'!$B$1:$AI$1,0)))</f>
        <v>0</v>
      </c>
      <c r="J7" s="35">
        <f>'Total Fuel Prices'!J134*(INDEX(Tax_share,MATCH('Total Fuel Prices'!$A$127,tax_fuel_labels,0),MATCH(J$1,'Tax_Share of Price'!$B$1:$AI$1,0)))</f>
        <v>0</v>
      </c>
      <c r="K7" s="35">
        <f>'Total Fuel Prices'!K134*(INDEX(Tax_share,MATCH('Total Fuel Prices'!$A$127,tax_fuel_labels,0),MATCH(K$1,'Tax_Share of Price'!$B$1:$AI$1,0)))</f>
        <v>0</v>
      </c>
      <c r="L7" s="35">
        <f>'Total Fuel Prices'!L134*(INDEX(Tax_share,MATCH('Total Fuel Prices'!$A$127,tax_fuel_labels,0),MATCH(L$1,'Tax_Share of Price'!$B$1:$AI$1,0)))</f>
        <v>0</v>
      </c>
      <c r="M7" s="35">
        <f>'Total Fuel Prices'!M134*(INDEX(Tax_share,MATCH('Total Fuel Prices'!$A$127,tax_fuel_labels,0),MATCH(M$1,'Tax_Share of Price'!$B$1:$AI$1,0)))</f>
        <v>0</v>
      </c>
      <c r="N7" s="35">
        <f>'Total Fuel Prices'!N134*(INDEX(Tax_share,MATCH('Total Fuel Prices'!$A$127,tax_fuel_labels,0),MATCH(N$1,'Tax_Share of Price'!$B$1:$AI$1,0)))</f>
        <v>0</v>
      </c>
      <c r="O7" s="35">
        <f>'Total Fuel Prices'!O134*(INDEX(Tax_share,MATCH('Total Fuel Prices'!$A$127,tax_fuel_labels,0),MATCH(O$1,'Tax_Share of Price'!$B$1:$AI$1,0)))</f>
        <v>0</v>
      </c>
      <c r="P7" s="35">
        <f>'Total Fuel Prices'!P134*(INDEX(Tax_share,MATCH('Total Fuel Prices'!$A$127,tax_fuel_labels,0),MATCH(P$1,'Tax_Share of Price'!$B$1:$AI$1,0)))</f>
        <v>0</v>
      </c>
      <c r="Q7" s="35">
        <f>'Total Fuel Prices'!Q134*(INDEX(Tax_share,MATCH('Total Fuel Prices'!$A$127,tax_fuel_labels,0),MATCH(Q$1,'Tax_Share of Price'!$B$1:$AI$1,0)))</f>
        <v>0</v>
      </c>
      <c r="R7" s="35">
        <f>'Total Fuel Prices'!R134*(INDEX(Tax_share,MATCH('Total Fuel Prices'!$A$127,tax_fuel_labels,0),MATCH(R$1,'Tax_Share of Price'!$B$1:$AI$1,0)))</f>
        <v>0</v>
      </c>
      <c r="S7" s="35">
        <f>'Total Fuel Prices'!S134*(INDEX(Tax_share,MATCH('Total Fuel Prices'!$A$127,tax_fuel_labels,0),MATCH(S$1,'Tax_Share of Price'!$B$1:$AI$1,0)))</f>
        <v>0</v>
      </c>
      <c r="T7" s="35">
        <f>'Total Fuel Prices'!T134*(INDEX(Tax_share,MATCH('Total Fuel Prices'!$A$127,tax_fuel_labels,0),MATCH(T$1,'Tax_Share of Price'!$B$1:$AI$1,0)))</f>
        <v>0</v>
      </c>
      <c r="U7" s="35">
        <f>'Total Fuel Prices'!U134*(INDEX(Tax_share,MATCH('Total Fuel Prices'!$A$127,tax_fuel_labels,0),MATCH(U$1,'Tax_Share of Price'!$B$1:$AI$1,0)))</f>
        <v>0</v>
      </c>
      <c r="V7" s="35">
        <f>'Total Fuel Prices'!V134*(INDEX(Tax_share,MATCH('Total Fuel Prices'!$A$127,tax_fuel_labels,0),MATCH(V$1,'Tax_Share of Price'!$B$1:$AI$1,0)))</f>
        <v>0</v>
      </c>
      <c r="W7" s="35">
        <f>'Total Fuel Prices'!W134*(INDEX(Tax_share,MATCH('Total Fuel Prices'!$A$127,tax_fuel_labels,0),MATCH(W$1,'Tax_Share of Price'!$B$1:$AI$1,0)))</f>
        <v>0</v>
      </c>
      <c r="X7" s="35">
        <f>'Total Fuel Prices'!X134*(INDEX(Tax_share,MATCH('Total Fuel Prices'!$A$127,tax_fuel_labels,0),MATCH(X$1,'Tax_Share of Price'!$B$1:$AI$1,0)))</f>
        <v>0</v>
      </c>
      <c r="Y7" s="35">
        <f>'Total Fuel Prices'!Y134*(INDEX(Tax_share,MATCH('Total Fuel Prices'!$A$127,tax_fuel_labels,0),MATCH(Y$1,'Tax_Share of Price'!$B$1:$AI$1,0)))</f>
        <v>0</v>
      </c>
      <c r="Z7" s="35">
        <f>'Total Fuel Prices'!Z134*(INDEX(Tax_share,MATCH('Total Fuel Prices'!$A$127,tax_fuel_labels,0),MATCH(Z$1,'Tax_Share of Price'!$B$1:$AI$1,0)))</f>
        <v>0</v>
      </c>
      <c r="AA7" s="35">
        <f>'Total Fuel Prices'!AA134*(INDEX(Tax_share,MATCH('Total Fuel Prices'!$A$127,tax_fuel_labels,0),MATCH(AA$1,'Tax_Share of Price'!$B$1:$AI$1,0)))</f>
        <v>0</v>
      </c>
      <c r="AB7" s="35">
        <f>'Total Fuel Prices'!AB134*(INDEX(Tax_share,MATCH('Total Fuel Prices'!$A$127,tax_fuel_labels,0),MATCH(AB$1,'Tax_Share of Price'!$B$1:$AI$1,0)))</f>
        <v>0</v>
      </c>
      <c r="AC7" s="35">
        <f>'Total Fuel Prices'!AC134*(INDEX(Tax_share,MATCH('Total Fuel Prices'!$A$127,tax_fuel_labels,0),MATCH(AC$1,'Tax_Share of Price'!$B$1:$AI$1,0)))</f>
        <v>0</v>
      </c>
      <c r="AD7" s="35">
        <f>'Total Fuel Prices'!AD134*(INDEX(Tax_share,MATCH('Total Fuel Prices'!$A$127,tax_fuel_labels,0),MATCH(AD$1,'Tax_Share of Price'!$B$1:$AI$1,0)))</f>
        <v>0</v>
      </c>
      <c r="AE7" s="35">
        <f>'Total Fuel Prices'!AE134*(INDEX(Tax_share,MATCH('Total Fuel Prices'!$A$127,tax_fuel_labels,0),MATCH(AE$1,'Tax_Share of Price'!$B$1:$AI$1,0)))</f>
        <v>0</v>
      </c>
      <c r="AF7" s="35">
        <f>'Total Fuel Prices'!AF134*(INDEX(Tax_share,MATCH('Total Fuel Prices'!$A$127,tax_fuel_labels,0),MATCH(AF$1,'Tax_Share of Price'!$B$1:$AI$1,0)))</f>
        <v>0</v>
      </c>
      <c r="AG7" s="35">
        <f>'Total Fuel Prices'!AG134*(INDEX(Tax_share,MATCH('Total Fuel Prices'!$A$127,tax_fuel_labels,0),MATCH(AG$1,'Tax_Share of Price'!$B$1:$AI$1,0)))</f>
        <v>0</v>
      </c>
      <c r="AH7" s="35">
        <f>'Total Fuel Prices'!AH134*(INDEX(Tax_share,MATCH('Total Fuel Prices'!$A$127,tax_fuel_labels,0),MATCH(AH$1,'Tax_Share of Price'!$B$1:$AI$1,0)))</f>
        <v>0</v>
      </c>
      <c r="AI7" s="35">
        <f>'Total Fuel Prices'!AI134*(INDEX(Tax_share,MATCH('Total Fuel Prices'!$A$127,tax_fuel_labels,0),MATCH(AI$1,'Tax_Share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Prices'!B135*(INDEX(Tax_share,MATCH('Total Fuel Prices'!$A$127,tax_fuel_labels,0),MATCH(B$1,'Tax_Share of Price'!$B$1:$AI$1,0)))</f>
        <v>0</v>
      </c>
      <c r="C8" s="35">
        <f>'Total Fuel Prices'!C135*(INDEX(Tax_share,MATCH('Total Fuel Prices'!$A$127,tax_fuel_labels,0),MATCH(C$1,'Tax_Share of Price'!$B$1:$AI$1,0)))</f>
        <v>0</v>
      </c>
      <c r="D8" s="35">
        <f>'Total Fuel Prices'!D135*(INDEX(Tax_share,MATCH('Total Fuel Prices'!$A$127,tax_fuel_labels,0),MATCH(D$1,'Tax_Share of Price'!$B$1:$AI$1,0)))</f>
        <v>0</v>
      </c>
      <c r="E8" s="35">
        <f>'Total Fuel Prices'!E135*(INDEX(Tax_share,MATCH('Total Fuel Prices'!$A$127,tax_fuel_labels,0),MATCH(E$1,'Tax_Share of Price'!$B$1:$AI$1,0)))</f>
        <v>0</v>
      </c>
      <c r="F8" s="35">
        <f>'Total Fuel Prices'!F135*(INDEX(Tax_share,MATCH('Total Fuel Prices'!$A$127,tax_fuel_labels,0),MATCH(F$1,'Tax_Share of Price'!$B$1:$AI$1,0)))</f>
        <v>0</v>
      </c>
      <c r="G8" s="35">
        <f>'Total Fuel Prices'!G135*(INDEX(Tax_share,MATCH('Total Fuel Prices'!$A$127,tax_fuel_labels,0),MATCH(G$1,'Tax_Share of Price'!$B$1:$AI$1,0)))</f>
        <v>0</v>
      </c>
      <c r="H8" s="35">
        <f>'Total Fuel Prices'!H135*(INDEX(Tax_share,MATCH('Total Fuel Prices'!$A$127,tax_fuel_labels,0),MATCH(H$1,'Tax_Share of Price'!$B$1:$AI$1,0)))</f>
        <v>0</v>
      </c>
      <c r="I8" s="35">
        <f>'Total Fuel Prices'!I135*(INDEX(Tax_share,MATCH('Total Fuel Prices'!$A$127,tax_fuel_labels,0),MATCH(I$1,'Tax_Share of Price'!$B$1:$AI$1,0)))</f>
        <v>0</v>
      </c>
      <c r="J8" s="35">
        <f>'Total Fuel Prices'!J135*(INDEX(Tax_share,MATCH('Total Fuel Prices'!$A$127,tax_fuel_labels,0),MATCH(J$1,'Tax_Share of Price'!$B$1:$AI$1,0)))</f>
        <v>0</v>
      </c>
      <c r="K8" s="35">
        <f>'Total Fuel Prices'!K135*(INDEX(Tax_share,MATCH('Total Fuel Prices'!$A$127,tax_fuel_labels,0),MATCH(K$1,'Tax_Share of Price'!$B$1:$AI$1,0)))</f>
        <v>0</v>
      </c>
      <c r="L8" s="35">
        <f>'Total Fuel Prices'!L135*(INDEX(Tax_share,MATCH('Total Fuel Prices'!$A$127,tax_fuel_labels,0),MATCH(L$1,'Tax_Share of Price'!$B$1:$AI$1,0)))</f>
        <v>0</v>
      </c>
      <c r="M8" s="35">
        <f>'Total Fuel Prices'!M135*(INDEX(Tax_share,MATCH('Total Fuel Prices'!$A$127,tax_fuel_labels,0),MATCH(M$1,'Tax_Share of Price'!$B$1:$AI$1,0)))</f>
        <v>0</v>
      </c>
      <c r="N8" s="35">
        <f>'Total Fuel Prices'!N135*(INDEX(Tax_share,MATCH('Total Fuel Prices'!$A$127,tax_fuel_labels,0),MATCH(N$1,'Tax_Share of Price'!$B$1:$AI$1,0)))</f>
        <v>0</v>
      </c>
      <c r="O8" s="35">
        <f>'Total Fuel Prices'!O135*(INDEX(Tax_share,MATCH('Total Fuel Prices'!$A$127,tax_fuel_labels,0),MATCH(O$1,'Tax_Share of Price'!$B$1:$AI$1,0)))</f>
        <v>0</v>
      </c>
      <c r="P8" s="35">
        <f>'Total Fuel Prices'!P135*(INDEX(Tax_share,MATCH('Total Fuel Prices'!$A$127,tax_fuel_labels,0),MATCH(P$1,'Tax_Share of Price'!$B$1:$AI$1,0)))</f>
        <v>0</v>
      </c>
      <c r="Q8" s="35">
        <f>'Total Fuel Prices'!Q135*(INDEX(Tax_share,MATCH('Total Fuel Prices'!$A$127,tax_fuel_labels,0),MATCH(Q$1,'Tax_Share of Price'!$B$1:$AI$1,0)))</f>
        <v>0</v>
      </c>
      <c r="R8" s="35">
        <f>'Total Fuel Prices'!R135*(INDEX(Tax_share,MATCH('Total Fuel Prices'!$A$127,tax_fuel_labels,0),MATCH(R$1,'Tax_Share of Price'!$B$1:$AI$1,0)))</f>
        <v>0</v>
      </c>
      <c r="S8" s="35">
        <f>'Total Fuel Prices'!S135*(INDEX(Tax_share,MATCH('Total Fuel Prices'!$A$127,tax_fuel_labels,0),MATCH(S$1,'Tax_Share of Price'!$B$1:$AI$1,0)))</f>
        <v>0</v>
      </c>
      <c r="T8" s="35">
        <f>'Total Fuel Prices'!T135*(INDEX(Tax_share,MATCH('Total Fuel Prices'!$A$127,tax_fuel_labels,0),MATCH(T$1,'Tax_Share of Price'!$B$1:$AI$1,0)))</f>
        <v>0</v>
      </c>
      <c r="U8" s="35">
        <f>'Total Fuel Prices'!U135*(INDEX(Tax_share,MATCH('Total Fuel Prices'!$A$127,tax_fuel_labels,0),MATCH(U$1,'Tax_Share of Price'!$B$1:$AI$1,0)))</f>
        <v>0</v>
      </c>
      <c r="V8" s="35">
        <f>'Total Fuel Prices'!V135*(INDEX(Tax_share,MATCH('Total Fuel Prices'!$A$127,tax_fuel_labels,0),MATCH(V$1,'Tax_Share of Price'!$B$1:$AI$1,0)))</f>
        <v>0</v>
      </c>
      <c r="W8" s="35">
        <f>'Total Fuel Prices'!W135*(INDEX(Tax_share,MATCH('Total Fuel Prices'!$A$127,tax_fuel_labels,0),MATCH(W$1,'Tax_Share of Price'!$B$1:$AI$1,0)))</f>
        <v>0</v>
      </c>
      <c r="X8" s="35">
        <f>'Total Fuel Prices'!X135*(INDEX(Tax_share,MATCH('Total Fuel Prices'!$A$127,tax_fuel_labels,0),MATCH(X$1,'Tax_Share of Price'!$B$1:$AI$1,0)))</f>
        <v>0</v>
      </c>
      <c r="Y8" s="35">
        <f>'Total Fuel Prices'!Y135*(INDEX(Tax_share,MATCH('Total Fuel Prices'!$A$127,tax_fuel_labels,0),MATCH(Y$1,'Tax_Share of Price'!$B$1:$AI$1,0)))</f>
        <v>0</v>
      </c>
      <c r="Z8" s="35">
        <f>'Total Fuel Prices'!Z135*(INDEX(Tax_share,MATCH('Total Fuel Prices'!$A$127,tax_fuel_labels,0),MATCH(Z$1,'Tax_Share of Price'!$B$1:$AI$1,0)))</f>
        <v>0</v>
      </c>
      <c r="AA8" s="35">
        <f>'Total Fuel Prices'!AA135*(INDEX(Tax_share,MATCH('Total Fuel Prices'!$A$127,tax_fuel_labels,0),MATCH(AA$1,'Tax_Share of Price'!$B$1:$AI$1,0)))</f>
        <v>0</v>
      </c>
      <c r="AB8" s="35">
        <f>'Total Fuel Prices'!AB135*(INDEX(Tax_share,MATCH('Total Fuel Prices'!$A$127,tax_fuel_labels,0),MATCH(AB$1,'Tax_Share of Price'!$B$1:$AI$1,0)))</f>
        <v>0</v>
      </c>
      <c r="AC8" s="35">
        <f>'Total Fuel Prices'!AC135*(INDEX(Tax_share,MATCH('Total Fuel Prices'!$A$127,tax_fuel_labels,0),MATCH(AC$1,'Tax_Share of Price'!$B$1:$AI$1,0)))</f>
        <v>0</v>
      </c>
      <c r="AD8" s="35">
        <f>'Total Fuel Prices'!AD135*(INDEX(Tax_share,MATCH('Total Fuel Prices'!$A$127,tax_fuel_labels,0),MATCH(AD$1,'Tax_Share of Price'!$B$1:$AI$1,0)))</f>
        <v>0</v>
      </c>
      <c r="AE8" s="35">
        <f>'Total Fuel Prices'!AE135*(INDEX(Tax_share,MATCH('Total Fuel Prices'!$A$127,tax_fuel_labels,0),MATCH(AE$1,'Tax_Share of Price'!$B$1:$AI$1,0)))</f>
        <v>0</v>
      </c>
      <c r="AF8" s="35">
        <f>'Total Fuel Prices'!AF135*(INDEX(Tax_share,MATCH('Total Fuel Prices'!$A$127,tax_fuel_labels,0),MATCH(AF$1,'Tax_Share of Price'!$B$1:$AI$1,0)))</f>
        <v>0</v>
      </c>
      <c r="AG8" s="35">
        <f>'Total Fuel Prices'!AG135*(INDEX(Tax_share,MATCH('Total Fuel Prices'!$A$127,tax_fuel_labels,0),MATCH(AG$1,'Tax_Share of Price'!$B$1:$AI$1,0)))</f>
        <v>0</v>
      </c>
      <c r="AH8" s="35">
        <f>'Total Fuel Prices'!AH135*(INDEX(Tax_share,MATCH('Total Fuel Prices'!$A$127,tax_fuel_labels,0),MATCH(AH$1,'Tax_Share of Price'!$B$1:$AI$1,0)))</f>
        <v>0</v>
      </c>
      <c r="AI8" s="35">
        <f>'Total Fuel Prices'!AI135*(INDEX(Tax_share,MATCH('Total Fuel Prices'!$A$127,tax_fuel_labels,0),MATCH(AI$1,'Tax_Share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Prices'!B136*(INDEX(Tax_share,MATCH('Total Fuel Prices'!$A$127,tax_fuel_labels,0),MATCH(B$1,'Tax_Share of Price'!$B$1:$AI$1,0)))</f>
        <v>0</v>
      </c>
      <c r="C9" s="35">
        <f>'Total Fuel Prices'!C136*(INDEX(Tax_share,MATCH('Total Fuel Prices'!$A$127,tax_fuel_labels,0),MATCH(C$1,'Tax_Share of Price'!$B$1:$AI$1,0)))</f>
        <v>0</v>
      </c>
      <c r="D9" s="35">
        <f>'Total Fuel Prices'!D136*(INDEX(Tax_share,MATCH('Total Fuel Prices'!$A$127,tax_fuel_labels,0),MATCH(D$1,'Tax_Share of Price'!$B$1:$AI$1,0)))</f>
        <v>0</v>
      </c>
      <c r="E9" s="35">
        <f>'Total Fuel Prices'!E136*(INDEX(Tax_share,MATCH('Total Fuel Prices'!$A$127,tax_fuel_labels,0),MATCH(E$1,'Tax_Share of Price'!$B$1:$AI$1,0)))</f>
        <v>0</v>
      </c>
      <c r="F9" s="35">
        <f>'Total Fuel Prices'!F136*(INDEX(Tax_share,MATCH('Total Fuel Prices'!$A$127,tax_fuel_labels,0),MATCH(F$1,'Tax_Share of Price'!$B$1:$AI$1,0)))</f>
        <v>0</v>
      </c>
      <c r="G9" s="35">
        <f>'Total Fuel Prices'!G136*(INDEX(Tax_share,MATCH('Total Fuel Prices'!$A$127,tax_fuel_labels,0),MATCH(G$1,'Tax_Share of Price'!$B$1:$AI$1,0)))</f>
        <v>0</v>
      </c>
      <c r="H9" s="35">
        <f>'Total Fuel Prices'!H136*(INDEX(Tax_share,MATCH('Total Fuel Prices'!$A$127,tax_fuel_labels,0),MATCH(H$1,'Tax_Share of Price'!$B$1:$AI$1,0)))</f>
        <v>0</v>
      </c>
      <c r="I9" s="35">
        <f>'Total Fuel Prices'!I136*(INDEX(Tax_share,MATCH('Total Fuel Prices'!$A$127,tax_fuel_labels,0),MATCH(I$1,'Tax_Share of Price'!$B$1:$AI$1,0)))</f>
        <v>0</v>
      </c>
      <c r="J9" s="35">
        <f>'Total Fuel Prices'!J136*(INDEX(Tax_share,MATCH('Total Fuel Prices'!$A$127,tax_fuel_labels,0),MATCH(J$1,'Tax_Share of Price'!$B$1:$AI$1,0)))</f>
        <v>0</v>
      </c>
      <c r="K9" s="35">
        <f>'Total Fuel Prices'!K136*(INDEX(Tax_share,MATCH('Total Fuel Prices'!$A$127,tax_fuel_labels,0),MATCH(K$1,'Tax_Share of Price'!$B$1:$AI$1,0)))</f>
        <v>0</v>
      </c>
      <c r="L9" s="35">
        <f>'Total Fuel Prices'!L136*(INDEX(Tax_share,MATCH('Total Fuel Prices'!$A$127,tax_fuel_labels,0),MATCH(L$1,'Tax_Share of Price'!$B$1:$AI$1,0)))</f>
        <v>0</v>
      </c>
      <c r="M9" s="35">
        <f>'Total Fuel Prices'!M136*(INDEX(Tax_share,MATCH('Total Fuel Prices'!$A$127,tax_fuel_labels,0),MATCH(M$1,'Tax_Share of Price'!$B$1:$AI$1,0)))</f>
        <v>0</v>
      </c>
      <c r="N9" s="35">
        <f>'Total Fuel Prices'!N136*(INDEX(Tax_share,MATCH('Total Fuel Prices'!$A$127,tax_fuel_labels,0),MATCH(N$1,'Tax_Share of Price'!$B$1:$AI$1,0)))</f>
        <v>0</v>
      </c>
      <c r="O9" s="35">
        <f>'Total Fuel Prices'!O136*(INDEX(Tax_share,MATCH('Total Fuel Prices'!$A$127,tax_fuel_labels,0),MATCH(O$1,'Tax_Share of Price'!$B$1:$AI$1,0)))</f>
        <v>0</v>
      </c>
      <c r="P9" s="35">
        <f>'Total Fuel Prices'!P136*(INDEX(Tax_share,MATCH('Total Fuel Prices'!$A$127,tax_fuel_labels,0),MATCH(P$1,'Tax_Share of Price'!$B$1:$AI$1,0)))</f>
        <v>0</v>
      </c>
      <c r="Q9" s="35">
        <f>'Total Fuel Prices'!Q136*(INDEX(Tax_share,MATCH('Total Fuel Prices'!$A$127,tax_fuel_labels,0),MATCH(Q$1,'Tax_Share of Price'!$B$1:$AI$1,0)))</f>
        <v>0</v>
      </c>
      <c r="R9" s="35">
        <f>'Total Fuel Prices'!R136*(INDEX(Tax_share,MATCH('Total Fuel Prices'!$A$127,tax_fuel_labels,0),MATCH(R$1,'Tax_Share of Price'!$B$1:$AI$1,0)))</f>
        <v>0</v>
      </c>
      <c r="S9" s="35">
        <f>'Total Fuel Prices'!S136*(INDEX(Tax_share,MATCH('Total Fuel Prices'!$A$127,tax_fuel_labels,0),MATCH(S$1,'Tax_Share of Price'!$B$1:$AI$1,0)))</f>
        <v>0</v>
      </c>
      <c r="T9" s="35">
        <f>'Total Fuel Prices'!T136*(INDEX(Tax_share,MATCH('Total Fuel Prices'!$A$127,tax_fuel_labels,0),MATCH(T$1,'Tax_Share of Price'!$B$1:$AI$1,0)))</f>
        <v>0</v>
      </c>
      <c r="U9" s="35">
        <f>'Total Fuel Prices'!U136*(INDEX(Tax_share,MATCH('Total Fuel Prices'!$A$127,tax_fuel_labels,0),MATCH(U$1,'Tax_Share of Price'!$B$1:$AI$1,0)))</f>
        <v>0</v>
      </c>
      <c r="V9" s="35">
        <f>'Total Fuel Prices'!V136*(INDEX(Tax_share,MATCH('Total Fuel Prices'!$A$127,tax_fuel_labels,0),MATCH(V$1,'Tax_Share of Price'!$B$1:$AI$1,0)))</f>
        <v>0</v>
      </c>
      <c r="W9" s="35">
        <f>'Total Fuel Prices'!W136*(INDEX(Tax_share,MATCH('Total Fuel Prices'!$A$127,tax_fuel_labels,0),MATCH(W$1,'Tax_Share of Price'!$B$1:$AI$1,0)))</f>
        <v>0</v>
      </c>
      <c r="X9" s="35">
        <f>'Total Fuel Prices'!X136*(INDEX(Tax_share,MATCH('Total Fuel Prices'!$A$127,tax_fuel_labels,0),MATCH(X$1,'Tax_Share of Price'!$B$1:$AI$1,0)))</f>
        <v>0</v>
      </c>
      <c r="Y9" s="35">
        <f>'Total Fuel Prices'!Y136*(INDEX(Tax_share,MATCH('Total Fuel Prices'!$A$127,tax_fuel_labels,0),MATCH(Y$1,'Tax_Share of Price'!$B$1:$AI$1,0)))</f>
        <v>0</v>
      </c>
      <c r="Z9" s="35">
        <f>'Total Fuel Prices'!Z136*(INDEX(Tax_share,MATCH('Total Fuel Prices'!$A$127,tax_fuel_labels,0),MATCH(Z$1,'Tax_Share of Price'!$B$1:$AI$1,0)))</f>
        <v>0</v>
      </c>
      <c r="AA9" s="35">
        <f>'Total Fuel Prices'!AA136*(INDEX(Tax_share,MATCH('Total Fuel Prices'!$A$127,tax_fuel_labels,0),MATCH(AA$1,'Tax_Share of Price'!$B$1:$AI$1,0)))</f>
        <v>0</v>
      </c>
      <c r="AB9" s="35">
        <f>'Total Fuel Prices'!AB136*(INDEX(Tax_share,MATCH('Total Fuel Prices'!$A$127,tax_fuel_labels,0),MATCH(AB$1,'Tax_Share of Price'!$B$1:$AI$1,0)))</f>
        <v>0</v>
      </c>
      <c r="AC9" s="35">
        <f>'Total Fuel Prices'!AC136*(INDEX(Tax_share,MATCH('Total Fuel Prices'!$A$127,tax_fuel_labels,0),MATCH(AC$1,'Tax_Share of Price'!$B$1:$AI$1,0)))</f>
        <v>0</v>
      </c>
      <c r="AD9" s="35">
        <f>'Total Fuel Prices'!AD136*(INDEX(Tax_share,MATCH('Total Fuel Prices'!$A$127,tax_fuel_labels,0),MATCH(AD$1,'Tax_Share of Price'!$B$1:$AI$1,0)))</f>
        <v>0</v>
      </c>
      <c r="AE9" s="35">
        <f>'Total Fuel Prices'!AE136*(INDEX(Tax_share,MATCH('Total Fuel Prices'!$A$127,tax_fuel_labels,0),MATCH(AE$1,'Tax_Share of Price'!$B$1:$AI$1,0)))</f>
        <v>0</v>
      </c>
      <c r="AF9" s="35">
        <f>'Total Fuel Prices'!AF136*(INDEX(Tax_share,MATCH('Total Fuel Prices'!$A$127,tax_fuel_labels,0),MATCH(AF$1,'Tax_Share of Price'!$B$1:$AI$1,0)))</f>
        <v>0</v>
      </c>
      <c r="AG9" s="35">
        <f>'Total Fuel Prices'!AG136*(INDEX(Tax_share,MATCH('Total Fuel Prices'!$A$127,tax_fuel_labels,0),MATCH(AG$1,'Tax_Share of Price'!$B$1:$AI$1,0)))</f>
        <v>0</v>
      </c>
      <c r="AH9" s="35">
        <f>'Total Fuel Prices'!AH136*(INDEX(Tax_share,MATCH('Total Fuel Prices'!$A$127,tax_fuel_labels,0),MATCH(AH$1,'Tax_Share of Price'!$B$1:$AI$1,0)))</f>
        <v>0</v>
      </c>
      <c r="AI9" s="35">
        <f>'Total Fuel Prices'!AI136*(INDEX(Tax_share,MATCH('Total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Prices'!B139*(INDEX(Tax_share,MATCH('Total Fuel Prices'!$A$137,tax_fuel_labels,0),MATCH(B$1,'Tax_Share of Price'!$B$1:$AI$1,0)))</f>
        <v>0</v>
      </c>
      <c r="C2" s="35">
        <f>'Total Fuel Prices'!C139*(INDEX(Tax_share,MATCH('Total Fuel Prices'!$A$137,tax_fuel_labels,0),MATCH(C$1,'Tax_Share of Price'!$B$1:$AI$1,0)))</f>
        <v>0</v>
      </c>
      <c r="D2" s="35">
        <f>'Total Fuel Prices'!D139*(INDEX(Tax_share,MATCH('Total Fuel Prices'!$A$137,tax_fuel_labels,0),MATCH(D$1,'Tax_Share of Price'!$B$1:$AI$1,0)))</f>
        <v>0</v>
      </c>
      <c r="E2" s="35">
        <f>'Total Fuel Prices'!E139*(INDEX(Tax_share,MATCH('Total Fuel Prices'!$A$137,tax_fuel_labels,0),MATCH(E$1,'Tax_Share of Price'!$B$1:$AI$1,0)))</f>
        <v>0</v>
      </c>
      <c r="F2" s="35">
        <f>'Total Fuel Prices'!F139*(INDEX(Tax_share,MATCH('Total Fuel Prices'!$A$137,tax_fuel_labels,0),MATCH(F$1,'Tax_Share of Price'!$B$1:$AI$1,0)))</f>
        <v>0</v>
      </c>
      <c r="G2" s="35">
        <f>'Total Fuel Prices'!G139*(INDEX(Tax_share,MATCH('Total Fuel Prices'!$A$137,tax_fuel_labels,0),MATCH(G$1,'Tax_Share of Price'!$B$1:$AI$1,0)))</f>
        <v>0</v>
      </c>
      <c r="H2" s="35">
        <f>'Total Fuel Prices'!H139*(INDEX(Tax_share,MATCH('Total Fuel Prices'!$A$137,tax_fuel_labels,0),MATCH(H$1,'Tax_Share of Price'!$B$1:$AI$1,0)))</f>
        <v>0</v>
      </c>
      <c r="I2" s="35">
        <f>'Total Fuel Prices'!I139*(INDEX(Tax_share,MATCH('Total Fuel Prices'!$A$137,tax_fuel_labels,0),MATCH(I$1,'Tax_Share of Price'!$B$1:$AI$1,0)))</f>
        <v>0</v>
      </c>
      <c r="J2" s="35">
        <f>'Total Fuel Prices'!J139*(INDEX(Tax_share,MATCH('Total Fuel Prices'!$A$137,tax_fuel_labels,0),MATCH(J$1,'Tax_Share of Price'!$B$1:$AI$1,0)))</f>
        <v>0</v>
      </c>
      <c r="K2" s="35">
        <f>'Total Fuel Prices'!K139*(INDEX(Tax_share,MATCH('Total Fuel Prices'!$A$137,tax_fuel_labels,0),MATCH(K$1,'Tax_Share of Price'!$B$1:$AI$1,0)))</f>
        <v>0</v>
      </c>
      <c r="L2" s="35">
        <f>'Total Fuel Prices'!L139*(INDEX(Tax_share,MATCH('Total Fuel Prices'!$A$137,tax_fuel_labels,0),MATCH(L$1,'Tax_Share of Price'!$B$1:$AI$1,0)))</f>
        <v>0</v>
      </c>
      <c r="M2" s="35">
        <f>'Total Fuel Prices'!M139*(INDEX(Tax_share,MATCH('Total Fuel Prices'!$A$137,tax_fuel_labels,0),MATCH(M$1,'Tax_Share of Price'!$B$1:$AI$1,0)))</f>
        <v>0</v>
      </c>
      <c r="N2" s="35">
        <f>'Total Fuel Prices'!N139*(INDEX(Tax_share,MATCH('Total Fuel Prices'!$A$137,tax_fuel_labels,0),MATCH(N$1,'Tax_Share of Price'!$B$1:$AI$1,0)))</f>
        <v>0</v>
      </c>
      <c r="O2" s="35">
        <f>'Total Fuel Prices'!O139*(INDEX(Tax_share,MATCH('Total Fuel Prices'!$A$137,tax_fuel_labels,0),MATCH(O$1,'Tax_Share of Price'!$B$1:$AI$1,0)))</f>
        <v>0</v>
      </c>
      <c r="P2" s="35">
        <f>'Total Fuel Prices'!P139*(INDEX(Tax_share,MATCH('Total Fuel Prices'!$A$137,tax_fuel_labels,0),MATCH(P$1,'Tax_Share of Price'!$B$1:$AI$1,0)))</f>
        <v>0</v>
      </c>
      <c r="Q2" s="35">
        <f>'Total Fuel Prices'!Q139*(INDEX(Tax_share,MATCH('Total Fuel Prices'!$A$137,tax_fuel_labels,0),MATCH(Q$1,'Tax_Share of Price'!$B$1:$AI$1,0)))</f>
        <v>0</v>
      </c>
      <c r="R2" s="35">
        <f>'Total Fuel Prices'!R139*(INDEX(Tax_share,MATCH('Total Fuel Prices'!$A$137,tax_fuel_labels,0),MATCH(R$1,'Tax_Share of Price'!$B$1:$AI$1,0)))</f>
        <v>0</v>
      </c>
      <c r="S2" s="35">
        <f>'Total Fuel Prices'!S139*(INDEX(Tax_share,MATCH('Total Fuel Prices'!$A$137,tax_fuel_labels,0),MATCH(S$1,'Tax_Share of Price'!$B$1:$AI$1,0)))</f>
        <v>0</v>
      </c>
      <c r="T2" s="35">
        <f>'Total Fuel Prices'!T139*(INDEX(Tax_share,MATCH('Total Fuel Prices'!$A$137,tax_fuel_labels,0),MATCH(T$1,'Tax_Share of Price'!$B$1:$AI$1,0)))</f>
        <v>0</v>
      </c>
      <c r="U2" s="35">
        <f>'Total Fuel Prices'!U139*(INDEX(Tax_share,MATCH('Total Fuel Prices'!$A$137,tax_fuel_labels,0),MATCH(U$1,'Tax_Share of Price'!$B$1:$AI$1,0)))</f>
        <v>0</v>
      </c>
      <c r="V2" s="35">
        <f>'Total Fuel Prices'!V139*(INDEX(Tax_share,MATCH('Total Fuel Prices'!$A$137,tax_fuel_labels,0),MATCH(V$1,'Tax_Share of Price'!$B$1:$AI$1,0)))</f>
        <v>0</v>
      </c>
      <c r="W2" s="35">
        <f>'Total Fuel Prices'!W139*(INDEX(Tax_share,MATCH('Total Fuel Prices'!$A$137,tax_fuel_labels,0),MATCH(W$1,'Tax_Share of Price'!$B$1:$AI$1,0)))</f>
        <v>0</v>
      </c>
      <c r="X2" s="35">
        <f>'Total Fuel Prices'!X139*(INDEX(Tax_share,MATCH('Total Fuel Prices'!$A$137,tax_fuel_labels,0),MATCH(X$1,'Tax_Share of Price'!$B$1:$AI$1,0)))</f>
        <v>0</v>
      </c>
      <c r="Y2" s="35">
        <f>'Total Fuel Prices'!Y139*(INDEX(Tax_share,MATCH('Total Fuel Prices'!$A$137,tax_fuel_labels,0),MATCH(Y$1,'Tax_Share of Price'!$B$1:$AI$1,0)))</f>
        <v>0</v>
      </c>
      <c r="Z2" s="35">
        <f>'Total Fuel Prices'!Z139*(INDEX(Tax_share,MATCH('Total Fuel Prices'!$A$137,tax_fuel_labels,0),MATCH(Z$1,'Tax_Share of Price'!$B$1:$AI$1,0)))</f>
        <v>0</v>
      </c>
      <c r="AA2" s="35">
        <f>'Total Fuel Prices'!AA139*(INDEX(Tax_share,MATCH('Total Fuel Prices'!$A$137,tax_fuel_labels,0),MATCH(AA$1,'Tax_Share of Price'!$B$1:$AI$1,0)))</f>
        <v>0</v>
      </c>
      <c r="AB2" s="35">
        <f>'Total Fuel Prices'!AB139*(INDEX(Tax_share,MATCH('Total Fuel Prices'!$A$137,tax_fuel_labels,0),MATCH(AB$1,'Tax_Share of Price'!$B$1:$AI$1,0)))</f>
        <v>0</v>
      </c>
      <c r="AC2" s="35">
        <f>'Total Fuel Prices'!AC139*(INDEX(Tax_share,MATCH('Total Fuel Prices'!$A$137,tax_fuel_labels,0),MATCH(AC$1,'Tax_Share of Price'!$B$1:$AI$1,0)))</f>
        <v>0</v>
      </c>
      <c r="AD2" s="35">
        <f>'Total Fuel Prices'!AD139*(INDEX(Tax_share,MATCH('Total Fuel Prices'!$A$137,tax_fuel_labels,0),MATCH(AD$1,'Tax_Share of Price'!$B$1:$AI$1,0)))</f>
        <v>0</v>
      </c>
      <c r="AE2" s="35">
        <f>'Total Fuel Prices'!AE139*(INDEX(Tax_share,MATCH('Total Fuel Prices'!$A$137,tax_fuel_labels,0),MATCH(AE$1,'Tax_Share of Price'!$B$1:$AI$1,0)))</f>
        <v>0</v>
      </c>
      <c r="AF2" s="35">
        <f>'Total Fuel Prices'!AF139*(INDEX(Tax_share,MATCH('Total Fuel Prices'!$A$137,tax_fuel_labels,0),MATCH(AF$1,'Tax_Share of Price'!$B$1:$AI$1,0)))</f>
        <v>0</v>
      </c>
      <c r="AG2" s="35">
        <f>'Total Fuel Prices'!AG139*(INDEX(Tax_share,MATCH('Total Fuel Prices'!$A$137,tax_fuel_labels,0),MATCH(AG$1,'Tax_Share of Price'!$B$1:$AI$1,0)))</f>
        <v>0</v>
      </c>
      <c r="AH2" s="35">
        <f>'Total Fuel Prices'!AH139*(INDEX(Tax_share,MATCH('Total Fuel Prices'!$A$137,tax_fuel_labels,0),MATCH(AH$1,'Tax_Share of Price'!$B$1:$AI$1,0)))</f>
        <v>0</v>
      </c>
      <c r="AI2" s="35">
        <f>'Total Fuel Prices'!AI139*(INDEX(Tax_share,MATCH('Total Fuel Prices'!$A$137,tax_fuel_labels,0),MATCH(AI$1,'Tax_Share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Prices'!B140*(INDEX(Tax_share,MATCH('Total Fuel Prices'!$A$137,tax_fuel_labels,0),MATCH(B$1,'Tax_Share of Price'!$B$1:$AI$1,0)))</f>
        <v>0</v>
      </c>
      <c r="C3" s="35">
        <f>'Total Fuel Prices'!C140*(INDEX(Tax_share,MATCH('Total Fuel Prices'!$A$137,tax_fuel_labels,0),MATCH(C$1,'Tax_Share of Price'!$B$1:$AI$1,0)))</f>
        <v>0</v>
      </c>
      <c r="D3" s="35">
        <f>'Total Fuel Prices'!D140*(INDEX(Tax_share,MATCH('Total Fuel Prices'!$A$137,tax_fuel_labels,0),MATCH(D$1,'Tax_Share of Price'!$B$1:$AI$1,0)))</f>
        <v>0</v>
      </c>
      <c r="E3" s="35">
        <f>'Total Fuel Prices'!E140*(INDEX(Tax_share,MATCH('Total Fuel Prices'!$A$137,tax_fuel_labels,0),MATCH(E$1,'Tax_Share of Price'!$B$1:$AI$1,0)))</f>
        <v>0</v>
      </c>
      <c r="F3" s="35">
        <f>'Total Fuel Prices'!F140*(INDEX(Tax_share,MATCH('Total Fuel Prices'!$A$137,tax_fuel_labels,0),MATCH(F$1,'Tax_Share of Price'!$B$1:$AI$1,0)))</f>
        <v>0</v>
      </c>
      <c r="G3" s="35">
        <f>'Total Fuel Prices'!G140*(INDEX(Tax_share,MATCH('Total Fuel Prices'!$A$137,tax_fuel_labels,0),MATCH(G$1,'Tax_Share of Price'!$B$1:$AI$1,0)))</f>
        <v>0</v>
      </c>
      <c r="H3" s="35">
        <f>'Total Fuel Prices'!H140*(INDEX(Tax_share,MATCH('Total Fuel Prices'!$A$137,tax_fuel_labels,0),MATCH(H$1,'Tax_Share of Price'!$B$1:$AI$1,0)))</f>
        <v>0</v>
      </c>
      <c r="I3" s="35">
        <f>'Total Fuel Prices'!I140*(INDEX(Tax_share,MATCH('Total Fuel Prices'!$A$137,tax_fuel_labels,0),MATCH(I$1,'Tax_Share of Price'!$B$1:$AI$1,0)))</f>
        <v>0</v>
      </c>
      <c r="J3" s="35">
        <f>'Total Fuel Prices'!J140*(INDEX(Tax_share,MATCH('Total Fuel Prices'!$A$137,tax_fuel_labels,0),MATCH(J$1,'Tax_Share of Price'!$B$1:$AI$1,0)))</f>
        <v>0</v>
      </c>
      <c r="K3" s="35">
        <f>'Total Fuel Prices'!K140*(INDEX(Tax_share,MATCH('Total Fuel Prices'!$A$137,tax_fuel_labels,0),MATCH(K$1,'Tax_Share of Price'!$B$1:$AI$1,0)))</f>
        <v>0</v>
      </c>
      <c r="L3" s="35">
        <f>'Total Fuel Prices'!L140*(INDEX(Tax_share,MATCH('Total Fuel Prices'!$A$137,tax_fuel_labels,0),MATCH(L$1,'Tax_Share of Price'!$B$1:$AI$1,0)))</f>
        <v>0</v>
      </c>
      <c r="M3" s="35">
        <f>'Total Fuel Prices'!M140*(INDEX(Tax_share,MATCH('Total Fuel Prices'!$A$137,tax_fuel_labels,0),MATCH(M$1,'Tax_Share of Price'!$B$1:$AI$1,0)))</f>
        <v>0</v>
      </c>
      <c r="N3" s="35">
        <f>'Total Fuel Prices'!N140*(INDEX(Tax_share,MATCH('Total Fuel Prices'!$A$137,tax_fuel_labels,0),MATCH(N$1,'Tax_Share of Price'!$B$1:$AI$1,0)))</f>
        <v>0</v>
      </c>
      <c r="O3" s="35">
        <f>'Total Fuel Prices'!O140*(INDEX(Tax_share,MATCH('Total Fuel Prices'!$A$137,tax_fuel_labels,0),MATCH(O$1,'Tax_Share of Price'!$B$1:$AI$1,0)))</f>
        <v>0</v>
      </c>
      <c r="P3" s="35">
        <f>'Total Fuel Prices'!P140*(INDEX(Tax_share,MATCH('Total Fuel Prices'!$A$137,tax_fuel_labels,0),MATCH(P$1,'Tax_Share of Price'!$B$1:$AI$1,0)))</f>
        <v>0</v>
      </c>
      <c r="Q3" s="35">
        <f>'Total Fuel Prices'!Q140*(INDEX(Tax_share,MATCH('Total Fuel Prices'!$A$137,tax_fuel_labels,0),MATCH(Q$1,'Tax_Share of Price'!$B$1:$AI$1,0)))</f>
        <v>0</v>
      </c>
      <c r="R3" s="35">
        <f>'Total Fuel Prices'!R140*(INDEX(Tax_share,MATCH('Total Fuel Prices'!$A$137,tax_fuel_labels,0),MATCH(R$1,'Tax_Share of Price'!$B$1:$AI$1,0)))</f>
        <v>0</v>
      </c>
      <c r="S3" s="35">
        <f>'Total Fuel Prices'!S140*(INDEX(Tax_share,MATCH('Total Fuel Prices'!$A$137,tax_fuel_labels,0),MATCH(S$1,'Tax_Share of Price'!$B$1:$AI$1,0)))</f>
        <v>0</v>
      </c>
      <c r="T3" s="35">
        <f>'Total Fuel Prices'!T140*(INDEX(Tax_share,MATCH('Total Fuel Prices'!$A$137,tax_fuel_labels,0),MATCH(T$1,'Tax_Share of Price'!$B$1:$AI$1,0)))</f>
        <v>0</v>
      </c>
      <c r="U3" s="35">
        <f>'Total Fuel Prices'!U140*(INDEX(Tax_share,MATCH('Total Fuel Prices'!$A$137,tax_fuel_labels,0),MATCH(U$1,'Tax_Share of Price'!$B$1:$AI$1,0)))</f>
        <v>0</v>
      </c>
      <c r="V3" s="35">
        <f>'Total Fuel Prices'!V140*(INDEX(Tax_share,MATCH('Total Fuel Prices'!$A$137,tax_fuel_labels,0),MATCH(V$1,'Tax_Share of Price'!$B$1:$AI$1,0)))</f>
        <v>0</v>
      </c>
      <c r="W3" s="35">
        <f>'Total Fuel Prices'!W140*(INDEX(Tax_share,MATCH('Total Fuel Prices'!$A$137,tax_fuel_labels,0),MATCH(W$1,'Tax_Share of Price'!$B$1:$AI$1,0)))</f>
        <v>0</v>
      </c>
      <c r="X3" s="35">
        <f>'Total Fuel Prices'!X140*(INDEX(Tax_share,MATCH('Total Fuel Prices'!$A$137,tax_fuel_labels,0),MATCH(X$1,'Tax_Share of Price'!$B$1:$AI$1,0)))</f>
        <v>0</v>
      </c>
      <c r="Y3" s="35">
        <f>'Total Fuel Prices'!Y140*(INDEX(Tax_share,MATCH('Total Fuel Prices'!$A$137,tax_fuel_labels,0),MATCH(Y$1,'Tax_Share of Price'!$B$1:$AI$1,0)))</f>
        <v>0</v>
      </c>
      <c r="Z3" s="35">
        <f>'Total Fuel Prices'!Z140*(INDEX(Tax_share,MATCH('Total Fuel Prices'!$A$137,tax_fuel_labels,0),MATCH(Z$1,'Tax_Share of Price'!$B$1:$AI$1,0)))</f>
        <v>0</v>
      </c>
      <c r="AA3" s="35">
        <f>'Total Fuel Prices'!AA140*(INDEX(Tax_share,MATCH('Total Fuel Prices'!$A$137,tax_fuel_labels,0),MATCH(AA$1,'Tax_Share of Price'!$B$1:$AI$1,0)))</f>
        <v>0</v>
      </c>
      <c r="AB3" s="35">
        <f>'Total Fuel Prices'!AB140*(INDEX(Tax_share,MATCH('Total Fuel Prices'!$A$137,tax_fuel_labels,0),MATCH(AB$1,'Tax_Share of Price'!$B$1:$AI$1,0)))</f>
        <v>0</v>
      </c>
      <c r="AC3" s="35">
        <f>'Total Fuel Prices'!AC140*(INDEX(Tax_share,MATCH('Total Fuel Prices'!$A$137,tax_fuel_labels,0),MATCH(AC$1,'Tax_Share of Price'!$B$1:$AI$1,0)))</f>
        <v>0</v>
      </c>
      <c r="AD3" s="35">
        <f>'Total Fuel Prices'!AD140*(INDEX(Tax_share,MATCH('Total Fuel Prices'!$A$137,tax_fuel_labels,0),MATCH(AD$1,'Tax_Share of Price'!$B$1:$AI$1,0)))</f>
        <v>0</v>
      </c>
      <c r="AE3" s="35">
        <f>'Total Fuel Prices'!AE140*(INDEX(Tax_share,MATCH('Total Fuel Prices'!$A$137,tax_fuel_labels,0),MATCH(AE$1,'Tax_Share of Price'!$B$1:$AI$1,0)))</f>
        <v>0</v>
      </c>
      <c r="AF3" s="35">
        <f>'Total Fuel Prices'!AF140*(INDEX(Tax_share,MATCH('Total Fuel Prices'!$A$137,tax_fuel_labels,0),MATCH(AF$1,'Tax_Share of Price'!$B$1:$AI$1,0)))</f>
        <v>0</v>
      </c>
      <c r="AG3" s="35">
        <f>'Total Fuel Prices'!AG140*(INDEX(Tax_share,MATCH('Total Fuel Prices'!$A$137,tax_fuel_labels,0),MATCH(AG$1,'Tax_Share of Price'!$B$1:$AI$1,0)))</f>
        <v>0</v>
      </c>
      <c r="AH3" s="35">
        <f>'Total Fuel Prices'!AH140*(INDEX(Tax_share,MATCH('Total Fuel Prices'!$A$137,tax_fuel_labels,0),MATCH(AH$1,'Tax_Share of Price'!$B$1:$AI$1,0)))</f>
        <v>0</v>
      </c>
      <c r="AI3" s="35">
        <f>'Total Fuel Prices'!AI140*(INDEX(Tax_share,MATCH('Total Fuel Prices'!$A$137,tax_fuel_labels,0),MATCH(AI$1,'Tax_Share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Prices'!B141*(INDEX(Tax_share,MATCH('Total Fuel Prices'!$A$137,tax_fuel_labels,0),MATCH(B$1,'Tax_Share of Price'!$B$1:$AI$1,0)))</f>
        <v>0</v>
      </c>
      <c r="C4" s="35">
        <f>'Total Fuel Prices'!C141*(INDEX(Tax_share,MATCH('Total Fuel Prices'!$A$137,tax_fuel_labels,0),MATCH(C$1,'Tax_Share of Price'!$B$1:$AI$1,0)))</f>
        <v>0</v>
      </c>
      <c r="D4" s="35">
        <f>'Total Fuel Prices'!D141*(INDEX(Tax_share,MATCH('Total Fuel Prices'!$A$137,tax_fuel_labels,0),MATCH(D$1,'Tax_Share of Price'!$B$1:$AI$1,0)))</f>
        <v>0</v>
      </c>
      <c r="E4" s="35">
        <f>'Total Fuel Prices'!E141*(INDEX(Tax_share,MATCH('Total Fuel Prices'!$A$137,tax_fuel_labels,0),MATCH(E$1,'Tax_Share of Price'!$B$1:$AI$1,0)))</f>
        <v>0</v>
      </c>
      <c r="F4" s="35">
        <f>'Total Fuel Prices'!F141*(INDEX(Tax_share,MATCH('Total Fuel Prices'!$A$137,tax_fuel_labels,0),MATCH(F$1,'Tax_Share of Price'!$B$1:$AI$1,0)))</f>
        <v>0</v>
      </c>
      <c r="G4" s="35">
        <f>'Total Fuel Prices'!G141*(INDEX(Tax_share,MATCH('Total Fuel Prices'!$A$137,tax_fuel_labels,0),MATCH(G$1,'Tax_Share of Price'!$B$1:$AI$1,0)))</f>
        <v>0</v>
      </c>
      <c r="H4" s="35">
        <f>'Total Fuel Prices'!H141*(INDEX(Tax_share,MATCH('Total Fuel Prices'!$A$137,tax_fuel_labels,0),MATCH(H$1,'Tax_Share of Price'!$B$1:$AI$1,0)))</f>
        <v>0</v>
      </c>
      <c r="I4" s="35">
        <f>'Total Fuel Prices'!I141*(INDEX(Tax_share,MATCH('Total Fuel Prices'!$A$137,tax_fuel_labels,0),MATCH(I$1,'Tax_Share of Price'!$B$1:$AI$1,0)))</f>
        <v>0</v>
      </c>
      <c r="J4" s="35">
        <f>'Total Fuel Prices'!J141*(INDEX(Tax_share,MATCH('Total Fuel Prices'!$A$137,tax_fuel_labels,0),MATCH(J$1,'Tax_Share of Price'!$B$1:$AI$1,0)))</f>
        <v>0</v>
      </c>
      <c r="K4" s="35">
        <f>'Total Fuel Prices'!K141*(INDEX(Tax_share,MATCH('Total Fuel Prices'!$A$137,tax_fuel_labels,0),MATCH(K$1,'Tax_Share of Price'!$B$1:$AI$1,0)))</f>
        <v>0</v>
      </c>
      <c r="L4" s="35">
        <f>'Total Fuel Prices'!L141*(INDEX(Tax_share,MATCH('Total Fuel Prices'!$A$137,tax_fuel_labels,0),MATCH(L$1,'Tax_Share of Price'!$B$1:$AI$1,0)))</f>
        <v>0</v>
      </c>
      <c r="M4" s="35">
        <f>'Total Fuel Prices'!M141*(INDEX(Tax_share,MATCH('Total Fuel Prices'!$A$137,tax_fuel_labels,0),MATCH(M$1,'Tax_Share of Price'!$B$1:$AI$1,0)))</f>
        <v>0</v>
      </c>
      <c r="N4" s="35">
        <f>'Total Fuel Prices'!N141*(INDEX(Tax_share,MATCH('Total Fuel Prices'!$A$137,tax_fuel_labels,0),MATCH(N$1,'Tax_Share of Price'!$B$1:$AI$1,0)))</f>
        <v>0</v>
      </c>
      <c r="O4" s="35">
        <f>'Total Fuel Prices'!O141*(INDEX(Tax_share,MATCH('Total Fuel Prices'!$A$137,tax_fuel_labels,0),MATCH(O$1,'Tax_Share of Price'!$B$1:$AI$1,0)))</f>
        <v>0</v>
      </c>
      <c r="P4" s="35">
        <f>'Total Fuel Prices'!P141*(INDEX(Tax_share,MATCH('Total Fuel Prices'!$A$137,tax_fuel_labels,0),MATCH(P$1,'Tax_Share of Price'!$B$1:$AI$1,0)))</f>
        <v>0</v>
      </c>
      <c r="Q4" s="35">
        <f>'Total Fuel Prices'!Q141*(INDEX(Tax_share,MATCH('Total Fuel Prices'!$A$137,tax_fuel_labels,0),MATCH(Q$1,'Tax_Share of Price'!$B$1:$AI$1,0)))</f>
        <v>0</v>
      </c>
      <c r="R4" s="35">
        <f>'Total Fuel Prices'!R141*(INDEX(Tax_share,MATCH('Total Fuel Prices'!$A$137,tax_fuel_labels,0),MATCH(R$1,'Tax_Share of Price'!$B$1:$AI$1,0)))</f>
        <v>0</v>
      </c>
      <c r="S4" s="35">
        <f>'Total Fuel Prices'!S141*(INDEX(Tax_share,MATCH('Total Fuel Prices'!$A$137,tax_fuel_labels,0),MATCH(S$1,'Tax_Share of Price'!$B$1:$AI$1,0)))</f>
        <v>0</v>
      </c>
      <c r="T4" s="35">
        <f>'Total Fuel Prices'!T141*(INDEX(Tax_share,MATCH('Total Fuel Prices'!$A$137,tax_fuel_labels,0),MATCH(T$1,'Tax_Share of Price'!$B$1:$AI$1,0)))</f>
        <v>0</v>
      </c>
      <c r="U4" s="35">
        <f>'Total Fuel Prices'!U141*(INDEX(Tax_share,MATCH('Total Fuel Prices'!$A$137,tax_fuel_labels,0),MATCH(U$1,'Tax_Share of Price'!$B$1:$AI$1,0)))</f>
        <v>0</v>
      </c>
      <c r="V4" s="35">
        <f>'Total Fuel Prices'!V141*(INDEX(Tax_share,MATCH('Total Fuel Prices'!$A$137,tax_fuel_labels,0),MATCH(V$1,'Tax_Share of Price'!$B$1:$AI$1,0)))</f>
        <v>0</v>
      </c>
      <c r="W4" s="35">
        <f>'Total Fuel Prices'!W141*(INDEX(Tax_share,MATCH('Total Fuel Prices'!$A$137,tax_fuel_labels,0),MATCH(W$1,'Tax_Share of Price'!$B$1:$AI$1,0)))</f>
        <v>0</v>
      </c>
      <c r="X4" s="35">
        <f>'Total Fuel Prices'!X141*(INDEX(Tax_share,MATCH('Total Fuel Prices'!$A$137,tax_fuel_labels,0),MATCH(X$1,'Tax_Share of Price'!$B$1:$AI$1,0)))</f>
        <v>0</v>
      </c>
      <c r="Y4" s="35">
        <f>'Total Fuel Prices'!Y141*(INDEX(Tax_share,MATCH('Total Fuel Prices'!$A$137,tax_fuel_labels,0),MATCH(Y$1,'Tax_Share of Price'!$B$1:$AI$1,0)))</f>
        <v>0</v>
      </c>
      <c r="Z4" s="35">
        <f>'Total Fuel Prices'!Z141*(INDEX(Tax_share,MATCH('Total Fuel Prices'!$A$137,tax_fuel_labels,0),MATCH(Z$1,'Tax_Share of Price'!$B$1:$AI$1,0)))</f>
        <v>0</v>
      </c>
      <c r="AA4" s="35">
        <f>'Total Fuel Prices'!AA141*(INDEX(Tax_share,MATCH('Total Fuel Prices'!$A$137,tax_fuel_labels,0),MATCH(AA$1,'Tax_Share of Price'!$B$1:$AI$1,0)))</f>
        <v>0</v>
      </c>
      <c r="AB4" s="35">
        <f>'Total Fuel Prices'!AB141*(INDEX(Tax_share,MATCH('Total Fuel Prices'!$A$137,tax_fuel_labels,0),MATCH(AB$1,'Tax_Share of Price'!$B$1:$AI$1,0)))</f>
        <v>0</v>
      </c>
      <c r="AC4" s="35">
        <f>'Total Fuel Prices'!AC141*(INDEX(Tax_share,MATCH('Total Fuel Prices'!$A$137,tax_fuel_labels,0),MATCH(AC$1,'Tax_Share of Price'!$B$1:$AI$1,0)))</f>
        <v>0</v>
      </c>
      <c r="AD4" s="35">
        <f>'Total Fuel Prices'!AD141*(INDEX(Tax_share,MATCH('Total Fuel Prices'!$A$137,tax_fuel_labels,0),MATCH(AD$1,'Tax_Share of Price'!$B$1:$AI$1,0)))</f>
        <v>0</v>
      </c>
      <c r="AE4" s="35">
        <f>'Total Fuel Prices'!AE141*(INDEX(Tax_share,MATCH('Total Fuel Prices'!$A$137,tax_fuel_labels,0),MATCH(AE$1,'Tax_Share of Price'!$B$1:$AI$1,0)))</f>
        <v>0</v>
      </c>
      <c r="AF4" s="35">
        <f>'Total Fuel Prices'!AF141*(INDEX(Tax_share,MATCH('Total Fuel Prices'!$A$137,tax_fuel_labels,0),MATCH(AF$1,'Tax_Share of Price'!$B$1:$AI$1,0)))</f>
        <v>0</v>
      </c>
      <c r="AG4" s="35">
        <f>'Total Fuel Prices'!AG141*(INDEX(Tax_share,MATCH('Total Fuel Prices'!$A$137,tax_fuel_labels,0),MATCH(AG$1,'Tax_Share of Price'!$B$1:$AI$1,0)))</f>
        <v>0</v>
      </c>
      <c r="AH4" s="35">
        <f>'Total Fuel Prices'!AH141*(INDEX(Tax_share,MATCH('Total Fuel Prices'!$A$137,tax_fuel_labels,0),MATCH(AH$1,'Tax_Share of Price'!$B$1:$AI$1,0)))</f>
        <v>0</v>
      </c>
      <c r="AI4" s="35">
        <f>'Total Fuel Prices'!AI141*(INDEX(Tax_share,MATCH('Total Fuel Prices'!$A$137,tax_fuel_labels,0),MATCH(AI$1,'Tax_Share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Prices'!B142*(INDEX(Tax_share,MATCH('Total Fuel Prices'!$A$137,tax_fuel_labels,0),MATCH(B$1,'Tax_Share of Price'!$B$1:$AI$1,0)))</f>
        <v>0</v>
      </c>
      <c r="C5" s="35">
        <f>'Total Fuel Prices'!C142*(INDEX(Tax_share,MATCH('Total Fuel Prices'!$A$137,tax_fuel_labels,0),MATCH(C$1,'Tax_Share of Price'!$B$1:$AI$1,0)))</f>
        <v>0</v>
      </c>
      <c r="D5" s="35">
        <f>'Total Fuel Prices'!D142*(INDEX(Tax_share,MATCH('Total Fuel Prices'!$A$137,tax_fuel_labels,0),MATCH(D$1,'Tax_Share of Price'!$B$1:$AI$1,0)))</f>
        <v>0</v>
      </c>
      <c r="E5" s="35">
        <f>'Total Fuel Prices'!E142*(INDEX(Tax_share,MATCH('Total Fuel Prices'!$A$137,tax_fuel_labels,0),MATCH(E$1,'Tax_Share of Price'!$B$1:$AI$1,0)))</f>
        <v>0</v>
      </c>
      <c r="F5" s="35">
        <f>'Total Fuel Prices'!F142*(INDEX(Tax_share,MATCH('Total Fuel Prices'!$A$137,tax_fuel_labels,0),MATCH(F$1,'Tax_Share of Price'!$B$1:$AI$1,0)))</f>
        <v>0</v>
      </c>
      <c r="G5" s="35">
        <f>'Total Fuel Prices'!G142*(INDEX(Tax_share,MATCH('Total Fuel Prices'!$A$137,tax_fuel_labels,0),MATCH(G$1,'Tax_Share of Price'!$B$1:$AI$1,0)))</f>
        <v>0</v>
      </c>
      <c r="H5" s="35">
        <f>'Total Fuel Prices'!H142*(INDEX(Tax_share,MATCH('Total Fuel Prices'!$A$137,tax_fuel_labels,0),MATCH(H$1,'Tax_Share of Price'!$B$1:$AI$1,0)))</f>
        <v>0</v>
      </c>
      <c r="I5" s="35">
        <f>'Total Fuel Prices'!I142*(INDEX(Tax_share,MATCH('Total Fuel Prices'!$A$137,tax_fuel_labels,0),MATCH(I$1,'Tax_Share of Price'!$B$1:$AI$1,0)))</f>
        <v>0</v>
      </c>
      <c r="J5" s="35">
        <f>'Total Fuel Prices'!J142*(INDEX(Tax_share,MATCH('Total Fuel Prices'!$A$137,tax_fuel_labels,0),MATCH(J$1,'Tax_Share of Price'!$B$1:$AI$1,0)))</f>
        <v>0</v>
      </c>
      <c r="K5" s="35">
        <f>'Total Fuel Prices'!K142*(INDEX(Tax_share,MATCH('Total Fuel Prices'!$A$137,tax_fuel_labels,0),MATCH(K$1,'Tax_Share of Price'!$B$1:$AI$1,0)))</f>
        <v>0</v>
      </c>
      <c r="L5" s="35">
        <f>'Total Fuel Prices'!L142*(INDEX(Tax_share,MATCH('Total Fuel Prices'!$A$137,tax_fuel_labels,0),MATCH(L$1,'Tax_Share of Price'!$B$1:$AI$1,0)))</f>
        <v>0</v>
      </c>
      <c r="M5" s="35">
        <f>'Total Fuel Prices'!M142*(INDEX(Tax_share,MATCH('Total Fuel Prices'!$A$137,tax_fuel_labels,0),MATCH(M$1,'Tax_Share of Price'!$B$1:$AI$1,0)))</f>
        <v>0</v>
      </c>
      <c r="N5" s="35">
        <f>'Total Fuel Prices'!N142*(INDEX(Tax_share,MATCH('Total Fuel Prices'!$A$137,tax_fuel_labels,0),MATCH(N$1,'Tax_Share of Price'!$B$1:$AI$1,0)))</f>
        <v>0</v>
      </c>
      <c r="O5" s="35">
        <f>'Total Fuel Prices'!O142*(INDEX(Tax_share,MATCH('Total Fuel Prices'!$A$137,tax_fuel_labels,0),MATCH(O$1,'Tax_Share of Price'!$B$1:$AI$1,0)))</f>
        <v>0</v>
      </c>
      <c r="P5" s="35">
        <f>'Total Fuel Prices'!P142*(INDEX(Tax_share,MATCH('Total Fuel Prices'!$A$137,tax_fuel_labels,0),MATCH(P$1,'Tax_Share of Price'!$B$1:$AI$1,0)))</f>
        <v>0</v>
      </c>
      <c r="Q5" s="35">
        <f>'Total Fuel Prices'!Q142*(INDEX(Tax_share,MATCH('Total Fuel Prices'!$A$137,tax_fuel_labels,0),MATCH(Q$1,'Tax_Share of Price'!$B$1:$AI$1,0)))</f>
        <v>0</v>
      </c>
      <c r="R5" s="35">
        <f>'Total Fuel Prices'!R142*(INDEX(Tax_share,MATCH('Total Fuel Prices'!$A$137,tax_fuel_labels,0),MATCH(R$1,'Tax_Share of Price'!$B$1:$AI$1,0)))</f>
        <v>0</v>
      </c>
      <c r="S5" s="35">
        <f>'Total Fuel Prices'!S142*(INDEX(Tax_share,MATCH('Total Fuel Prices'!$A$137,tax_fuel_labels,0),MATCH(S$1,'Tax_Share of Price'!$B$1:$AI$1,0)))</f>
        <v>0</v>
      </c>
      <c r="T5" s="35">
        <f>'Total Fuel Prices'!T142*(INDEX(Tax_share,MATCH('Total Fuel Prices'!$A$137,tax_fuel_labels,0),MATCH(T$1,'Tax_Share of Price'!$B$1:$AI$1,0)))</f>
        <v>0</v>
      </c>
      <c r="U5" s="35">
        <f>'Total Fuel Prices'!U142*(INDEX(Tax_share,MATCH('Total Fuel Prices'!$A$137,tax_fuel_labels,0),MATCH(U$1,'Tax_Share of Price'!$B$1:$AI$1,0)))</f>
        <v>0</v>
      </c>
      <c r="V5" s="35">
        <f>'Total Fuel Prices'!V142*(INDEX(Tax_share,MATCH('Total Fuel Prices'!$A$137,tax_fuel_labels,0),MATCH(V$1,'Tax_Share of Price'!$B$1:$AI$1,0)))</f>
        <v>0</v>
      </c>
      <c r="W5" s="35">
        <f>'Total Fuel Prices'!W142*(INDEX(Tax_share,MATCH('Total Fuel Prices'!$A$137,tax_fuel_labels,0),MATCH(W$1,'Tax_Share of Price'!$B$1:$AI$1,0)))</f>
        <v>0</v>
      </c>
      <c r="X5" s="35">
        <f>'Total Fuel Prices'!X142*(INDEX(Tax_share,MATCH('Total Fuel Prices'!$A$137,tax_fuel_labels,0),MATCH(X$1,'Tax_Share of Price'!$B$1:$AI$1,0)))</f>
        <v>0</v>
      </c>
      <c r="Y5" s="35">
        <f>'Total Fuel Prices'!Y142*(INDEX(Tax_share,MATCH('Total Fuel Prices'!$A$137,tax_fuel_labels,0),MATCH(Y$1,'Tax_Share of Price'!$B$1:$AI$1,0)))</f>
        <v>0</v>
      </c>
      <c r="Z5" s="35">
        <f>'Total Fuel Prices'!Z142*(INDEX(Tax_share,MATCH('Total Fuel Prices'!$A$137,tax_fuel_labels,0),MATCH(Z$1,'Tax_Share of Price'!$B$1:$AI$1,0)))</f>
        <v>0</v>
      </c>
      <c r="AA5" s="35">
        <f>'Total Fuel Prices'!AA142*(INDEX(Tax_share,MATCH('Total Fuel Prices'!$A$137,tax_fuel_labels,0),MATCH(AA$1,'Tax_Share of Price'!$B$1:$AI$1,0)))</f>
        <v>0</v>
      </c>
      <c r="AB5" s="35">
        <f>'Total Fuel Prices'!AB142*(INDEX(Tax_share,MATCH('Total Fuel Prices'!$A$137,tax_fuel_labels,0),MATCH(AB$1,'Tax_Share of Price'!$B$1:$AI$1,0)))</f>
        <v>0</v>
      </c>
      <c r="AC5" s="35">
        <f>'Total Fuel Prices'!AC142*(INDEX(Tax_share,MATCH('Total Fuel Prices'!$A$137,tax_fuel_labels,0),MATCH(AC$1,'Tax_Share of Price'!$B$1:$AI$1,0)))</f>
        <v>0</v>
      </c>
      <c r="AD5" s="35">
        <f>'Total Fuel Prices'!AD142*(INDEX(Tax_share,MATCH('Total Fuel Prices'!$A$137,tax_fuel_labels,0),MATCH(AD$1,'Tax_Share of Price'!$B$1:$AI$1,0)))</f>
        <v>0</v>
      </c>
      <c r="AE5" s="35">
        <f>'Total Fuel Prices'!AE142*(INDEX(Tax_share,MATCH('Total Fuel Prices'!$A$137,tax_fuel_labels,0),MATCH(AE$1,'Tax_Share of Price'!$B$1:$AI$1,0)))</f>
        <v>0</v>
      </c>
      <c r="AF5" s="35">
        <f>'Total Fuel Prices'!AF142*(INDEX(Tax_share,MATCH('Total Fuel Prices'!$A$137,tax_fuel_labels,0),MATCH(AF$1,'Tax_Share of Price'!$B$1:$AI$1,0)))</f>
        <v>0</v>
      </c>
      <c r="AG5" s="35">
        <f>'Total Fuel Prices'!AG142*(INDEX(Tax_share,MATCH('Total Fuel Prices'!$A$137,tax_fuel_labels,0),MATCH(AG$1,'Tax_Share of Price'!$B$1:$AI$1,0)))</f>
        <v>0</v>
      </c>
      <c r="AH5" s="35">
        <f>'Total Fuel Prices'!AH142*(INDEX(Tax_share,MATCH('Total Fuel Prices'!$A$137,tax_fuel_labels,0),MATCH(AH$1,'Tax_Share of Price'!$B$1:$AI$1,0)))</f>
        <v>0</v>
      </c>
      <c r="AI5" s="35">
        <f>'Total Fuel Prices'!AI142*(INDEX(Tax_share,MATCH('Total Fuel Prices'!$A$137,tax_fuel_labels,0),MATCH(AI$1,'Tax_Share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Prices'!B143*(INDEX(Tax_share,MATCH('Total Fuel Prices'!$A$137,tax_fuel_labels,0),MATCH(B$1,'Tax_Share of Price'!$B$1:$AI$1,0)))</f>
        <v>0</v>
      </c>
      <c r="C6" s="35">
        <f>'Total Fuel Prices'!C143*(INDEX(Tax_share,MATCH('Total Fuel Prices'!$A$137,tax_fuel_labels,0),MATCH(C$1,'Tax_Share of Price'!$B$1:$AI$1,0)))</f>
        <v>0</v>
      </c>
      <c r="D6" s="35">
        <f>'Total Fuel Prices'!D143*(INDEX(Tax_share,MATCH('Total Fuel Prices'!$A$137,tax_fuel_labels,0),MATCH(D$1,'Tax_Share of Price'!$B$1:$AI$1,0)))</f>
        <v>0</v>
      </c>
      <c r="E6" s="35">
        <f>'Total Fuel Prices'!E143*(INDEX(Tax_share,MATCH('Total Fuel Prices'!$A$137,tax_fuel_labels,0),MATCH(E$1,'Tax_Share of Price'!$B$1:$AI$1,0)))</f>
        <v>0</v>
      </c>
      <c r="F6" s="35">
        <f>'Total Fuel Prices'!F143*(INDEX(Tax_share,MATCH('Total Fuel Prices'!$A$137,tax_fuel_labels,0),MATCH(F$1,'Tax_Share of Price'!$B$1:$AI$1,0)))</f>
        <v>0</v>
      </c>
      <c r="G6" s="35">
        <f>'Total Fuel Prices'!G143*(INDEX(Tax_share,MATCH('Total Fuel Prices'!$A$137,tax_fuel_labels,0),MATCH(G$1,'Tax_Share of Price'!$B$1:$AI$1,0)))</f>
        <v>0</v>
      </c>
      <c r="H6" s="35">
        <f>'Total Fuel Prices'!H143*(INDEX(Tax_share,MATCH('Total Fuel Prices'!$A$137,tax_fuel_labels,0),MATCH(H$1,'Tax_Share of Price'!$B$1:$AI$1,0)))</f>
        <v>0</v>
      </c>
      <c r="I6" s="35">
        <f>'Total Fuel Prices'!I143*(INDEX(Tax_share,MATCH('Total Fuel Prices'!$A$137,tax_fuel_labels,0),MATCH(I$1,'Tax_Share of Price'!$B$1:$AI$1,0)))</f>
        <v>0</v>
      </c>
      <c r="J6" s="35">
        <f>'Total Fuel Prices'!J143*(INDEX(Tax_share,MATCH('Total Fuel Prices'!$A$137,tax_fuel_labels,0),MATCH(J$1,'Tax_Share of Price'!$B$1:$AI$1,0)))</f>
        <v>0</v>
      </c>
      <c r="K6" s="35">
        <f>'Total Fuel Prices'!K143*(INDEX(Tax_share,MATCH('Total Fuel Prices'!$A$137,tax_fuel_labels,0),MATCH(K$1,'Tax_Share of Price'!$B$1:$AI$1,0)))</f>
        <v>0</v>
      </c>
      <c r="L6" s="35">
        <f>'Total Fuel Prices'!L143*(INDEX(Tax_share,MATCH('Total Fuel Prices'!$A$137,tax_fuel_labels,0),MATCH(L$1,'Tax_Share of Price'!$B$1:$AI$1,0)))</f>
        <v>0</v>
      </c>
      <c r="M6" s="35">
        <f>'Total Fuel Prices'!M143*(INDEX(Tax_share,MATCH('Total Fuel Prices'!$A$137,tax_fuel_labels,0),MATCH(M$1,'Tax_Share of Price'!$B$1:$AI$1,0)))</f>
        <v>0</v>
      </c>
      <c r="N6" s="35">
        <f>'Total Fuel Prices'!N143*(INDEX(Tax_share,MATCH('Total Fuel Prices'!$A$137,tax_fuel_labels,0),MATCH(N$1,'Tax_Share of Price'!$B$1:$AI$1,0)))</f>
        <v>0</v>
      </c>
      <c r="O6" s="35">
        <f>'Total Fuel Prices'!O143*(INDEX(Tax_share,MATCH('Total Fuel Prices'!$A$137,tax_fuel_labels,0),MATCH(O$1,'Tax_Share of Price'!$B$1:$AI$1,0)))</f>
        <v>0</v>
      </c>
      <c r="P6" s="35">
        <f>'Total Fuel Prices'!P143*(INDEX(Tax_share,MATCH('Total Fuel Prices'!$A$137,tax_fuel_labels,0),MATCH(P$1,'Tax_Share of Price'!$B$1:$AI$1,0)))</f>
        <v>0</v>
      </c>
      <c r="Q6" s="35">
        <f>'Total Fuel Prices'!Q143*(INDEX(Tax_share,MATCH('Total Fuel Prices'!$A$137,tax_fuel_labels,0),MATCH(Q$1,'Tax_Share of Price'!$B$1:$AI$1,0)))</f>
        <v>0</v>
      </c>
      <c r="R6" s="35">
        <f>'Total Fuel Prices'!R143*(INDEX(Tax_share,MATCH('Total Fuel Prices'!$A$137,tax_fuel_labels,0),MATCH(R$1,'Tax_Share of Price'!$B$1:$AI$1,0)))</f>
        <v>0</v>
      </c>
      <c r="S6" s="35">
        <f>'Total Fuel Prices'!S143*(INDEX(Tax_share,MATCH('Total Fuel Prices'!$A$137,tax_fuel_labels,0),MATCH(S$1,'Tax_Share of Price'!$B$1:$AI$1,0)))</f>
        <v>0</v>
      </c>
      <c r="T6" s="35">
        <f>'Total Fuel Prices'!T143*(INDEX(Tax_share,MATCH('Total Fuel Prices'!$A$137,tax_fuel_labels,0),MATCH(T$1,'Tax_Share of Price'!$B$1:$AI$1,0)))</f>
        <v>0</v>
      </c>
      <c r="U6" s="35">
        <f>'Total Fuel Prices'!U143*(INDEX(Tax_share,MATCH('Total Fuel Prices'!$A$137,tax_fuel_labels,0),MATCH(U$1,'Tax_Share of Price'!$B$1:$AI$1,0)))</f>
        <v>0</v>
      </c>
      <c r="V6" s="35">
        <f>'Total Fuel Prices'!V143*(INDEX(Tax_share,MATCH('Total Fuel Prices'!$A$137,tax_fuel_labels,0),MATCH(V$1,'Tax_Share of Price'!$B$1:$AI$1,0)))</f>
        <v>0</v>
      </c>
      <c r="W6" s="35">
        <f>'Total Fuel Prices'!W143*(INDEX(Tax_share,MATCH('Total Fuel Prices'!$A$137,tax_fuel_labels,0),MATCH(W$1,'Tax_Share of Price'!$B$1:$AI$1,0)))</f>
        <v>0</v>
      </c>
      <c r="X6" s="35">
        <f>'Total Fuel Prices'!X143*(INDEX(Tax_share,MATCH('Total Fuel Prices'!$A$137,tax_fuel_labels,0),MATCH(X$1,'Tax_Share of Price'!$B$1:$AI$1,0)))</f>
        <v>0</v>
      </c>
      <c r="Y6" s="35">
        <f>'Total Fuel Prices'!Y143*(INDEX(Tax_share,MATCH('Total Fuel Prices'!$A$137,tax_fuel_labels,0),MATCH(Y$1,'Tax_Share of Price'!$B$1:$AI$1,0)))</f>
        <v>0</v>
      </c>
      <c r="Z6" s="35">
        <f>'Total Fuel Prices'!Z143*(INDEX(Tax_share,MATCH('Total Fuel Prices'!$A$137,tax_fuel_labels,0),MATCH(Z$1,'Tax_Share of Price'!$B$1:$AI$1,0)))</f>
        <v>0</v>
      </c>
      <c r="AA6" s="35">
        <f>'Total Fuel Prices'!AA143*(INDEX(Tax_share,MATCH('Total Fuel Prices'!$A$137,tax_fuel_labels,0),MATCH(AA$1,'Tax_Share of Price'!$B$1:$AI$1,0)))</f>
        <v>0</v>
      </c>
      <c r="AB6" s="35">
        <f>'Total Fuel Prices'!AB143*(INDEX(Tax_share,MATCH('Total Fuel Prices'!$A$137,tax_fuel_labels,0),MATCH(AB$1,'Tax_Share of Price'!$B$1:$AI$1,0)))</f>
        <v>0</v>
      </c>
      <c r="AC6" s="35">
        <f>'Total Fuel Prices'!AC143*(INDEX(Tax_share,MATCH('Total Fuel Prices'!$A$137,tax_fuel_labels,0),MATCH(AC$1,'Tax_Share of Price'!$B$1:$AI$1,0)))</f>
        <v>0</v>
      </c>
      <c r="AD6" s="35">
        <f>'Total Fuel Prices'!AD143*(INDEX(Tax_share,MATCH('Total Fuel Prices'!$A$137,tax_fuel_labels,0),MATCH(AD$1,'Tax_Share of Price'!$B$1:$AI$1,0)))</f>
        <v>0</v>
      </c>
      <c r="AE6" s="35">
        <f>'Total Fuel Prices'!AE143*(INDEX(Tax_share,MATCH('Total Fuel Prices'!$A$137,tax_fuel_labels,0),MATCH(AE$1,'Tax_Share of Price'!$B$1:$AI$1,0)))</f>
        <v>0</v>
      </c>
      <c r="AF6" s="35">
        <f>'Total Fuel Prices'!AF143*(INDEX(Tax_share,MATCH('Total Fuel Prices'!$A$137,tax_fuel_labels,0),MATCH(AF$1,'Tax_Share of Price'!$B$1:$AI$1,0)))</f>
        <v>0</v>
      </c>
      <c r="AG6" s="35">
        <f>'Total Fuel Prices'!AG143*(INDEX(Tax_share,MATCH('Total Fuel Prices'!$A$137,tax_fuel_labels,0),MATCH(AG$1,'Tax_Share of Price'!$B$1:$AI$1,0)))</f>
        <v>0</v>
      </c>
      <c r="AH6" s="35">
        <f>'Total Fuel Prices'!AH143*(INDEX(Tax_share,MATCH('Total Fuel Prices'!$A$137,tax_fuel_labels,0),MATCH(AH$1,'Tax_Share of Price'!$B$1:$AI$1,0)))</f>
        <v>0</v>
      </c>
      <c r="AI6" s="35">
        <f>'Total Fuel Prices'!AI143*(INDEX(Tax_share,MATCH('Total Fuel Prices'!$A$137,tax_fuel_labels,0),MATCH(AI$1,'Tax_Share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Prices'!B144*(INDEX(Tax_share,MATCH('Total Fuel Prices'!$A$137,tax_fuel_labels,0),MATCH(B$1,'Tax_Share of Price'!$B$1:$AI$1,0)))</f>
        <v>0</v>
      </c>
      <c r="C7" s="35">
        <f>'Total Fuel Prices'!C144*(INDEX(Tax_share,MATCH('Total Fuel Prices'!$A$137,tax_fuel_labels,0),MATCH(C$1,'Tax_Share of Price'!$B$1:$AI$1,0)))</f>
        <v>0</v>
      </c>
      <c r="D7" s="35">
        <f>'Total Fuel Prices'!D144*(INDEX(Tax_share,MATCH('Total Fuel Prices'!$A$137,tax_fuel_labels,0),MATCH(D$1,'Tax_Share of Price'!$B$1:$AI$1,0)))</f>
        <v>0</v>
      </c>
      <c r="E7" s="35">
        <f>'Total Fuel Prices'!E144*(INDEX(Tax_share,MATCH('Total Fuel Prices'!$A$137,tax_fuel_labels,0),MATCH(E$1,'Tax_Share of Price'!$B$1:$AI$1,0)))</f>
        <v>0</v>
      </c>
      <c r="F7" s="35">
        <f>'Total Fuel Prices'!F144*(INDEX(Tax_share,MATCH('Total Fuel Prices'!$A$137,tax_fuel_labels,0),MATCH(F$1,'Tax_Share of Price'!$B$1:$AI$1,0)))</f>
        <v>0</v>
      </c>
      <c r="G7" s="35">
        <f>'Total Fuel Prices'!G144*(INDEX(Tax_share,MATCH('Total Fuel Prices'!$A$137,tax_fuel_labels,0),MATCH(G$1,'Tax_Share of Price'!$B$1:$AI$1,0)))</f>
        <v>0</v>
      </c>
      <c r="H7" s="35">
        <f>'Total Fuel Prices'!H144*(INDEX(Tax_share,MATCH('Total Fuel Prices'!$A$137,tax_fuel_labels,0),MATCH(H$1,'Tax_Share of Price'!$B$1:$AI$1,0)))</f>
        <v>0</v>
      </c>
      <c r="I7" s="35">
        <f>'Total Fuel Prices'!I144*(INDEX(Tax_share,MATCH('Total Fuel Prices'!$A$137,tax_fuel_labels,0),MATCH(I$1,'Tax_Share of Price'!$B$1:$AI$1,0)))</f>
        <v>0</v>
      </c>
      <c r="J7" s="35">
        <f>'Total Fuel Prices'!J144*(INDEX(Tax_share,MATCH('Total Fuel Prices'!$A$137,tax_fuel_labels,0),MATCH(J$1,'Tax_Share of Price'!$B$1:$AI$1,0)))</f>
        <v>0</v>
      </c>
      <c r="K7" s="35">
        <f>'Total Fuel Prices'!K144*(INDEX(Tax_share,MATCH('Total Fuel Prices'!$A$137,tax_fuel_labels,0),MATCH(K$1,'Tax_Share of Price'!$B$1:$AI$1,0)))</f>
        <v>0</v>
      </c>
      <c r="L7" s="35">
        <f>'Total Fuel Prices'!L144*(INDEX(Tax_share,MATCH('Total Fuel Prices'!$A$137,tax_fuel_labels,0),MATCH(L$1,'Tax_Share of Price'!$B$1:$AI$1,0)))</f>
        <v>0</v>
      </c>
      <c r="M7" s="35">
        <f>'Total Fuel Prices'!M144*(INDEX(Tax_share,MATCH('Total Fuel Prices'!$A$137,tax_fuel_labels,0),MATCH(M$1,'Tax_Share of Price'!$B$1:$AI$1,0)))</f>
        <v>0</v>
      </c>
      <c r="N7" s="35">
        <f>'Total Fuel Prices'!N144*(INDEX(Tax_share,MATCH('Total Fuel Prices'!$A$137,tax_fuel_labels,0),MATCH(N$1,'Tax_Share of Price'!$B$1:$AI$1,0)))</f>
        <v>0</v>
      </c>
      <c r="O7" s="35">
        <f>'Total Fuel Prices'!O144*(INDEX(Tax_share,MATCH('Total Fuel Prices'!$A$137,tax_fuel_labels,0),MATCH(O$1,'Tax_Share of Price'!$B$1:$AI$1,0)))</f>
        <v>0</v>
      </c>
      <c r="P7" s="35">
        <f>'Total Fuel Prices'!P144*(INDEX(Tax_share,MATCH('Total Fuel Prices'!$A$137,tax_fuel_labels,0),MATCH(P$1,'Tax_Share of Price'!$B$1:$AI$1,0)))</f>
        <v>0</v>
      </c>
      <c r="Q7" s="35">
        <f>'Total Fuel Prices'!Q144*(INDEX(Tax_share,MATCH('Total Fuel Prices'!$A$137,tax_fuel_labels,0),MATCH(Q$1,'Tax_Share of Price'!$B$1:$AI$1,0)))</f>
        <v>0</v>
      </c>
      <c r="R7" s="35">
        <f>'Total Fuel Prices'!R144*(INDEX(Tax_share,MATCH('Total Fuel Prices'!$A$137,tax_fuel_labels,0),MATCH(R$1,'Tax_Share of Price'!$B$1:$AI$1,0)))</f>
        <v>0</v>
      </c>
      <c r="S7" s="35">
        <f>'Total Fuel Prices'!S144*(INDEX(Tax_share,MATCH('Total Fuel Prices'!$A$137,tax_fuel_labels,0),MATCH(S$1,'Tax_Share of Price'!$B$1:$AI$1,0)))</f>
        <v>0</v>
      </c>
      <c r="T7" s="35">
        <f>'Total Fuel Prices'!T144*(INDEX(Tax_share,MATCH('Total Fuel Prices'!$A$137,tax_fuel_labels,0),MATCH(T$1,'Tax_Share of Price'!$B$1:$AI$1,0)))</f>
        <v>0</v>
      </c>
      <c r="U7" s="35">
        <f>'Total Fuel Prices'!U144*(INDEX(Tax_share,MATCH('Total Fuel Prices'!$A$137,tax_fuel_labels,0),MATCH(U$1,'Tax_Share of Price'!$B$1:$AI$1,0)))</f>
        <v>0</v>
      </c>
      <c r="V7" s="35">
        <f>'Total Fuel Prices'!V144*(INDEX(Tax_share,MATCH('Total Fuel Prices'!$A$137,tax_fuel_labels,0),MATCH(V$1,'Tax_Share of Price'!$B$1:$AI$1,0)))</f>
        <v>0</v>
      </c>
      <c r="W7" s="35">
        <f>'Total Fuel Prices'!W144*(INDEX(Tax_share,MATCH('Total Fuel Prices'!$A$137,tax_fuel_labels,0),MATCH(W$1,'Tax_Share of Price'!$B$1:$AI$1,0)))</f>
        <v>0</v>
      </c>
      <c r="X7" s="35">
        <f>'Total Fuel Prices'!X144*(INDEX(Tax_share,MATCH('Total Fuel Prices'!$A$137,tax_fuel_labels,0),MATCH(X$1,'Tax_Share of Price'!$B$1:$AI$1,0)))</f>
        <v>0</v>
      </c>
      <c r="Y7" s="35">
        <f>'Total Fuel Prices'!Y144*(INDEX(Tax_share,MATCH('Total Fuel Prices'!$A$137,tax_fuel_labels,0),MATCH(Y$1,'Tax_Share of Price'!$B$1:$AI$1,0)))</f>
        <v>0</v>
      </c>
      <c r="Z7" s="35">
        <f>'Total Fuel Prices'!Z144*(INDEX(Tax_share,MATCH('Total Fuel Prices'!$A$137,tax_fuel_labels,0),MATCH(Z$1,'Tax_Share of Price'!$B$1:$AI$1,0)))</f>
        <v>0</v>
      </c>
      <c r="AA7" s="35">
        <f>'Total Fuel Prices'!AA144*(INDEX(Tax_share,MATCH('Total Fuel Prices'!$A$137,tax_fuel_labels,0),MATCH(AA$1,'Tax_Share of Price'!$B$1:$AI$1,0)))</f>
        <v>0</v>
      </c>
      <c r="AB7" s="35">
        <f>'Total Fuel Prices'!AB144*(INDEX(Tax_share,MATCH('Total Fuel Prices'!$A$137,tax_fuel_labels,0),MATCH(AB$1,'Tax_Share of Price'!$B$1:$AI$1,0)))</f>
        <v>0</v>
      </c>
      <c r="AC7" s="35">
        <f>'Total Fuel Prices'!AC144*(INDEX(Tax_share,MATCH('Total Fuel Prices'!$A$137,tax_fuel_labels,0),MATCH(AC$1,'Tax_Share of Price'!$B$1:$AI$1,0)))</f>
        <v>0</v>
      </c>
      <c r="AD7" s="35">
        <f>'Total Fuel Prices'!AD144*(INDEX(Tax_share,MATCH('Total Fuel Prices'!$A$137,tax_fuel_labels,0),MATCH(AD$1,'Tax_Share of Price'!$B$1:$AI$1,0)))</f>
        <v>0</v>
      </c>
      <c r="AE7" s="35">
        <f>'Total Fuel Prices'!AE144*(INDEX(Tax_share,MATCH('Total Fuel Prices'!$A$137,tax_fuel_labels,0),MATCH(AE$1,'Tax_Share of Price'!$B$1:$AI$1,0)))</f>
        <v>0</v>
      </c>
      <c r="AF7" s="35">
        <f>'Total Fuel Prices'!AF144*(INDEX(Tax_share,MATCH('Total Fuel Prices'!$A$137,tax_fuel_labels,0),MATCH(AF$1,'Tax_Share of Price'!$B$1:$AI$1,0)))</f>
        <v>0</v>
      </c>
      <c r="AG7" s="35">
        <f>'Total Fuel Prices'!AG144*(INDEX(Tax_share,MATCH('Total Fuel Prices'!$A$137,tax_fuel_labels,0),MATCH(AG$1,'Tax_Share of Price'!$B$1:$AI$1,0)))</f>
        <v>0</v>
      </c>
      <c r="AH7" s="35">
        <f>'Total Fuel Prices'!AH144*(INDEX(Tax_share,MATCH('Total Fuel Prices'!$A$137,tax_fuel_labels,0),MATCH(AH$1,'Tax_Share of Price'!$B$1:$AI$1,0)))</f>
        <v>0</v>
      </c>
      <c r="AI7" s="35">
        <f>'Total Fuel Prices'!AI144*(INDEX(Tax_share,MATCH('Total Fuel Prices'!$A$137,tax_fuel_labels,0),MATCH(AI$1,'Tax_Share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Prices'!B145*(INDEX(Tax_share,MATCH('Total Fuel Prices'!$A$137,tax_fuel_labels,0),MATCH(B$1,'Tax_Share of Price'!$B$1:$AI$1,0)))</f>
        <v>0</v>
      </c>
      <c r="C8" s="35">
        <f>'Total Fuel Prices'!C145*(INDEX(Tax_share,MATCH('Total Fuel Prices'!$A$137,tax_fuel_labels,0),MATCH(C$1,'Tax_Share of Price'!$B$1:$AI$1,0)))</f>
        <v>0</v>
      </c>
      <c r="D8" s="35">
        <f>'Total Fuel Prices'!D145*(INDEX(Tax_share,MATCH('Total Fuel Prices'!$A$137,tax_fuel_labels,0),MATCH(D$1,'Tax_Share of Price'!$B$1:$AI$1,0)))</f>
        <v>0</v>
      </c>
      <c r="E8" s="35">
        <f>'Total Fuel Prices'!E145*(INDEX(Tax_share,MATCH('Total Fuel Prices'!$A$137,tax_fuel_labels,0),MATCH(E$1,'Tax_Share of Price'!$B$1:$AI$1,0)))</f>
        <v>0</v>
      </c>
      <c r="F8" s="35">
        <f>'Total Fuel Prices'!F145*(INDEX(Tax_share,MATCH('Total Fuel Prices'!$A$137,tax_fuel_labels,0),MATCH(F$1,'Tax_Share of Price'!$B$1:$AI$1,0)))</f>
        <v>0</v>
      </c>
      <c r="G8" s="35">
        <f>'Total Fuel Prices'!G145*(INDEX(Tax_share,MATCH('Total Fuel Prices'!$A$137,tax_fuel_labels,0),MATCH(G$1,'Tax_Share of Price'!$B$1:$AI$1,0)))</f>
        <v>0</v>
      </c>
      <c r="H8" s="35">
        <f>'Total Fuel Prices'!H145*(INDEX(Tax_share,MATCH('Total Fuel Prices'!$A$137,tax_fuel_labels,0),MATCH(H$1,'Tax_Share of Price'!$B$1:$AI$1,0)))</f>
        <v>0</v>
      </c>
      <c r="I8" s="35">
        <f>'Total Fuel Prices'!I145*(INDEX(Tax_share,MATCH('Total Fuel Prices'!$A$137,tax_fuel_labels,0),MATCH(I$1,'Tax_Share of Price'!$B$1:$AI$1,0)))</f>
        <v>0</v>
      </c>
      <c r="J8" s="35">
        <f>'Total Fuel Prices'!J145*(INDEX(Tax_share,MATCH('Total Fuel Prices'!$A$137,tax_fuel_labels,0),MATCH(J$1,'Tax_Share of Price'!$B$1:$AI$1,0)))</f>
        <v>0</v>
      </c>
      <c r="K8" s="35">
        <f>'Total Fuel Prices'!K145*(INDEX(Tax_share,MATCH('Total Fuel Prices'!$A$137,tax_fuel_labels,0),MATCH(K$1,'Tax_Share of Price'!$B$1:$AI$1,0)))</f>
        <v>0</v>
      </c>
      <c r="L8" s="35">
        <f>'Total Fuel Prices'!L145*(INDEX(Tax_share,MATCH('Total Fuel Prices'!$A$137,tax_fuel_labels,0),MATCH(L$1,'Tax_Share of Price'!$B$1:$AI$1,0)))</f>
        <v>0</v>
      </c>
      <c r="M8" s="35">
        <f>'Total Fuel Prices'!M145*(INDEX(Tax_share,MATCH('Total Fuel Prices'!$A$137,tax_fuel_labels,0),MATCH(M$1,'Tax_Share of Price'!$B$1:$AI$1,0)))</f>
        <v>0</v>
      </c>
      <c r="N8" s="35">
        <f>'Total Fuel Prices'!N145*(INDEX(Tax_share,MATCH('Total Fuel Prices'!$A$137,tax_fuel_labels,0),MATCH(N$1,'Tax_Share of Price'!$B$1:$AI$1,0)))</f>
        <v>0</v>
      </c>
      <c r="O8" s="35">
        <f>'Total Fuel Prices'!O145*(INDEX(Tax_share,MATCH('Total Fuel Prices'!$A$137,tax_fuel_labels,0),MATCH(O$1,'Tax_Share of Price'!$B$1:$AI$1,0)))</f>
        <v>0</v>
      </c>
      <c r="P8" s="35">
        <f>'Total Fuel Prices'!P145*(INDEX(Tax_share,MATCH('Total Fuel Prices'!$A$137,tax_fuel_labels,0),MATCH(P$1,'Tax_Share of Price'!$B$1:$AI$1,0)))</f>
        <v>0</v>
      </c>
      <c r="Q8" s="35">
        <f>'Total Fuel Prices'!Q145*(INDEX(Tax_share,MATCH('Total Fuel Prices'!$A$137,tax_fuel_labels,0),MATCH(Q$1,'Tax_Share of Price'!$B$1:$AI$1,0)))</f>
        <v>0</v>
      </c>
      <c r="R8" s="35">
        <f>'Total Fuel Prices'!R145*(INDEX(Tax_share,MATCH('Total Fuel Prices'!$A$137,tax_fuel_labels,0),MATCH(R$1,'Tax_Share of Price'!$B$1:$AI$1,0)))</f>
        <v>0</v>
      </c>
      <c r="S8" s="35">
        <f>'Total Fuel Prices'!S145*(INDEX(Tax_share,MATCH('Total Fuel Prices'!$A$137,tax_fuel_labels,0),MATCH(S$1,'Tax_Share of Price'!$B$1:$AI$1,0)))</f>
        <v>0</v>
      </c>
      <c r="T8" s="35">
        <f>'Total Fuel Prices'!T145*(INDEX(Tax_share,MATCH('Total Fuel Prices'!$A$137,tax_fuel_labels,0),MATCH(T$1,'Tax_Share of Price'!$B$1:$AI$1,0)))</f>
        <v>0</v>
      </c>
      <c r="U8" s="35">
        <f>'Total Fuel Prices'!U145*(INDEX(Tax_share,MATCH('Total Fuel Prices'!$A$137,tax_fuel_labels,0),MATCH(U$1,'Tax_Share of Price'!$B$1:$AI$1,0)))</f>
        <v>0</v>
      </c>
      <c r="V8" s="35">
        <f>'Total Fuel Prices'!V145*(INDEX(Tax_share,MATCH('Total Fuel Prices'!$A$137,tax_fuel_labels,0),MATCH(V$1,'Tax_Share of Price'!$B$1:$AI$1,0)))</f>
        <v>0</v>
      </c>
      <c r="W8" s="35">
        <f>'Total Fuel Prices'!W145*(INDEX(Tax_share,MATCH('Total Fuel Prices'!$A$137,tax_fuel_labels,0),MATCH(W$1,'Tax_Share of Price'!$B$1:$AI$1,0)))</f>
        <v>0</v>
      </c>
      <c r="X8" s="35">
        <f>'Total Fuel Prices'!X145*(INDEX(Tax_share,MATCH('Total Fuel Prices'!$A$137,tax_fuel_labels,0),MATCH(X$1,'Tax_Share of Price'!$B$1:$AI$1,0)))</f>
        <v>0</v>
      </c>
      <c r="Y8" s="35">
        <f>'Total Fuel Prices'!Y145*(INDEX(Tax_share,MATCH('Total Fuel Prices'!$A$137,tax_fuel_labels,0),MATCH(Y$1,'Tax_Share of Price'!$B$1:$AI$1,0)))</f>
        <v>0</v>
      </c>
      <c r="Z8" s="35">
        <f>'Total Fuel Prices'!Z145*(INDEX(Tax_share,MATCH('Total Fuel Prices'!$A$137,tax_fuel_labels,0),MATCH(Z$1,'Tax_Share of Price'!$B$1:$AI$1,0)))</f>
        <v>0</v>
      </c>
      <c r="AA8" s="35">
        <f>'Total Fuel Prices'!AA145*(INDEX(Tax_share,MATCH('Total Fuel Prices'!$A$137,tax_fuel_labels,0),MATCH(AA$1,'Tax_Share of Price'!$B$1:$AI$1,0)))</f>
        <v>0</v>
      </c>
      <c r="AB8" s="35">
        <f>'Total Fuel Prices'!AB145*(INDEX(Tax_share,MATCH('Total Fuel Prices'!$A$137,tax_fuel_labels,0),MATCH(AB$1,'Tax_Share of Price'!$B$1:$AI$1,0)))</f>
        <v>0</v>
      </c>
      <c r="AC8" s="35">
        <f>'Total Fuel Prices'!AC145*(INDEX(Tax_share,MATCH('Total Fuel Prices'!$A$137,tax_fuel_labels,0),MATCH(AC$1,'Tax_Share of Price'!$B$1:$AI$1,0)))</f>
        <v>0</v>
      </c>
      <c r="AD8" s="35">
        <f>'Total Fuel Prices'!AD145*(INDEX(Tax_share,MATCH('Total Fuel Prices'!$A$137,tax_fuel_labels,0),MATCH(AD$1,'Tax_Share of Price'!$B$1:$AI$1,0)))</f>
        <v>0</v>
      </c>
      <c r="AE8" s="35">
        <f>'Total Fuel Prices'!AE145*(INDEX(Tax_share,MATCH('Total Fuel Prices'!$A$137,tax_fuel_labels,0),MATCH(AE$1,'Tax_Share of Price'!$B$1:$AI$1,0)))</f>
        <v>0</v>
      </c>
      <c r="AF8" s="35">
        <f>'Total Fuel Prices'!AF145*(INDEX(Tax_share,MATCH('Total Fuel Prices'!$A$137,tax_fuel_labels,0),MATCH(AF$1,'Tax_Share of Price'!$B$1:$AI$1,0)))</f>
        <v>0</v>
      </c>
      <c r="AG8" s="35">
        <f>'Total Fuel Prices'!AG145*(INDEX(Tax_share,MATCH('Total Fuel Prices'!$A$137,tax_fuel_labels,0),MATCH(AG$1,'Tax_Share of Price'!$B$1:$AI$1,0)))</f>
        <v>0</v>
      </c>
      <c r="AH8" s="35">
        <f>'Total Fuel Prices'!AH145*(INDEX(Tax_share,MATCH('Total Fuel Prices'!$A$137,tax_fuel_labels,0),MATCH(AH$1,'Tax_Share of Price'!$B$1:$AI$1,0)))</f>
        <v>0</v>
      </c>
      <c r="AI8" s="35">
        <f>'Total Fuel Prices'!AI145*(INDEX(Tax_share,MATCH('Total Fuel Prices'!$A$137,tax_fuel_labels,0),MATCH(AI$1,'Tax_Share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Prices'!B146*(INDEX(Tax_share,MATCH('Total Fuel Prices'!$A$137,tax_fuel_labels,0),MATCH(B$1,'Tax_Share of Price'!$B$1:$AI$1,0)))</f>
        <v>0</v>
      </c>
      <c r="C9" s="35">
        <f>'Total Fuel Prices'!C146*(INDEX(Tax_share,MATCH('Total Fuel Prices'!$A$137,tax_fuel_labels,0),MATCH(C$1,'Tax_Share of Price'!$B$1:$AI$1,0)))</f>
        <v>0</v>
      </c>
      <c r="D9" s="35">
        <f>'Total Fuel Prices'!D146*(INDEX(Tax_share,MATCH('Total Fuel Prices'!$A$137,tax_fuel_labels,0),MATCH(D$1,'Tax_Share of Price'!$B$1:$AI$1,0)))</f>
        <v>0</v>
      </c>
      <c r="E9" s="35">
        <f>'Total Fuel Prices'!E146*(INDEX(Tax_share,MATCH('Total Fuel Prices'!$A$137,tax_fuel_labels,0),MATCH(E$1,'Tax_Share of Price'!$B$1:$AI$1,0)))</f>
        <v>0</v>
      </c>
      <c r="F9" s="35">
        <f>'Total Fuel Prices'!F146*(INDEX(Tax_share,MATCH('Total Fuel Prices'!$A$137,tax_fuel_labels,0),MATCH(F$1,'Tax_Share of Price'!$B$1:$AI$1,0)))</f>
        <v>0</v>
      </c>
      <c r="G9" s="35">
        <f>'Total Fuel Prices'!G146*(INDEX(Tax_share,MATCH('Total Fuel Prices'!$A$137,tax_fuel_labels,0),MATCH(G$1,'Tax_Share of Price'!$B$1:$AI$1,0)))</f>
        <v>0</v>
      </c>
      <c r="H9" s="35">
        <f>'Total Fuel Prices'!H146*(INDEX(Tax_share,MATCH('Total Fuel Prices'!$A$137,tax_fuel_labels,0),MATCH(H$1,'Tax_Share of Price'!$B$1:$AI$1,0)))</f>
        <v>0</v>
      </c>
      <c r="I9" s="35">
        <f>'Total Fuel Prices'!I146*(INDEX(Tax_share,MATCH('Total Fuel Prices'!$A$137,tax_fuel_labels,0),MATCH(I$1,'Tax_Share of Price'!$B$1:$AI$1,0)))</f>
        <v>0</v>
      </c>
      <c r="J9" s="35">
        <f>'Total Fuel Prices'!J146*(INDEX(Tax_share,MATCH('Total Fuel Prices'!$A$137,tax_fuel_labels,0),MATCH(J$1,'Tax_Share of Price'!$B$1:$AI$1,0)))</f>
        <v>0</v>
      </c>
      <c r="K9" s="35">
        <f>'Total Fuel Prices'!K146*(INDEX(Tax_share,MATCH('Total Fuel Prices'!$A$137,tax_fuel_labels,0),MATCH(K$1,'Tax_Share of Price'!$B$1:$AI$1,0)))</f>
        <v>0</v>
      </c>
      <c r="L9" s="35">
        <f>'Total Fuel Prices'!L146*(INDEX(Tax_share,MATCH('Total Fuel Prices'!$A$137,tax_fuel_labels,0),MATCH(L$1,'Tax_Share of Price'!$B$1:$AI$1,0)))</f>
        <v>0</v>
      </c>
      <c r="M9" s="35">
        <f>'Total Fuel Prices'!M146*(INDEX(Tax_share,MATCH('Total Fuel Prices'!$A$137,tax_fuel_labels,0),MATCH(M$1,'Tax_Share of Price'!$B$1:$AI$1,0)))</f>
        <v>0</v>
      </c>
      <c r="N9" s="35">
        <f>'Total Fuel Prices'!N146*(INDEX(Tax_share,MATCH('Total Fuel Prices'!$A$137,tax_fuel_labels,0),MATCH(N$1,'Tax_Share of Price'!$B$1:$AI$1,0)))</f>
        <v>0</v>
      </c>
      <c r="O9" s="35">
        <f>'Total Fuel Prices'!O146*(INDEX(Tax_share,MATCH('Total Fuel Prices'!$A$137,tax_fuel_labels,0),MATCH(O$1,'Tax_Share of Price'!$B$1:$AI$1,0)))</f>
        <v>0</v>
      </c>
      <c r="P9" s="35">
        <f>'Total Fuel Prices'!P146*(INDEX(Tax_share,MATCH('Total Fuel Prices'!$A$137,tax_fuel_labels,0),MATCH(P$1,'Tax_Share of Price'!$B$1:$AI$1,0)))</f>
        <v>0</v>
      </c>
      <c r="Q9" s="35">
        <f>'Total Fuel Prices'!Q146*(INDEX(Tax_share,MATCH('Total Fuel Prices'!$A$137,tax_fuel_labels,0),MATCH(Q$1,'Tax_Share of Price'!$B$1:$AI$1,0)))</f>
        <v>0</v>
      </c>
      <c r="R9" s="35">
        <f>'Total Fuel Prices'!R146*(INDEX(Tax_share,MATCH('Total Fuel Prices'!$A$137,tax_fuel_labels,0),MATCH(R$1,'Tax_Share of Price'!$B$1:$AI$1,0)))</f>
        <v>0</v>
      </c>
      <c r="S9" s="35">
        <f>'Total Fuel Prices'!S146*(INDEX(Tax_share,MATCH('Total Fuel Prices'!$A$137,tax_fuel_labels,0),MATCH(S$1,'Tax_Share of Price'!$B$1:$AI$1,0)))</f>
        <v>0</v>
      </c>
      <c r="T9" s="35">
        <f>'Total Fuel Prices'!T146*(INDEX(Tax_share,MATCH('Total Fuel Prices'!$A$137,tax_fuel_labels,0),MATCH(T$1,'Tax_Share of Price'!$B$1:$AI$1,0)))</f>
        <v>0</v>
      </c>
      <c r="U9" s="35">
        <f>'Total Fuel Prices'!U146*(INDEX(Tax_share,MATCH('Total Fuel Prices'!$A$137,tax_fuel_labels,0),MATCH(U$1,'Tax_Share of Price'!$B$1:$AI$1,0)))</f>
        <v>0</v>
      </c>
      <c r="V9" s="35">
        <f>'Total Fuel Prices'!V146*(INDEX(Tax_share,MATCH('Total Fuel Prices'!$A$137,tax_fuel_labels,0),MATCH(V$1,'Tax_Share of Price'!$B$1:$AI$1,0)))</f>
        <v>0</v>
      </c>
      <c r="W9" s="35">
        <f>'Total Fuel Prices'!W146*(INDEX(Tax_share,MATCH('Total Fuel Prices'!$A$137,tax_fuel_labels,0),MATCH(W$1,'Tax_Share of Price'!$B$1:$AI$1,0)))</f>
        <v>0</v>
      </c>
      <c r="X9" s="35">
        <f>'Total Fuel Prices'!X146*(INDEX(Tax_share,MATCH('Total Fuel Prices'!$A$137,tax_fuel_labels,0),MATCH(X$1,'Tax_Share of Price'!$B$1:$AI$1,0)))</f>
        <v>0</v>
      </c>
      <c r="Y9" s="35">
        <f>'Total Fuel Prices'!Y146*(INDEX(Tax_share,MATCH('Total Fuel Prices'!$A$137,tax_fuel_labels,0),MATCH(Y$1,'Tax_Share of Price'!$B$1:$AI$1,0)))</f>
        <v>0</v>
      </c>
      <c r="Z9" s="35">
        <f>'Total Fuel Prices'!Z146*(INDEX(Tax_share,MATCH('Total Fuel Prices'!$A$137,tax_fuel_labels,0),MATCH(Z$1,'Tax_Share of Price'!$B$1:$AI$1,0)))</f>
        <v>0</v>
      </c>
      <c r="AA9" s="35">
        <f>'Total Fuel Prices'!AA146*(INDEX(Tax_share,MATCH('Total Fuel Prices'!$A$137,tax_fuel_labels,0),MATCH(AA$1,'Tax_Share of Price'!$B$1:$AI$1,0)))</f>
        <v>0</v>
      </c>
      <c r="AB9" s="35">
        <f>'Total Fuel Prices'!AB146*(INDEX(Tax_share,MATCH('Total Fuel Prices'!$A$137,tax_fuel_labels,0),MATCH(AB$1,'Tax_Share of Price'!$B$1:$AI$1,0)))</f>
        <v>0</v>
      </c>
      <c r="AC9" s="35">
        <f>'Total Fuel Prices'!AC146*(INDEX(Tax_share,MATCH('Total Fuel Prices'!$A$137,tax_fuel_labels,0),MATCH(AC$1,'Tax_Share of Price'!$B$1:$AI$1,0)))</f>
        <v>0</v>
      </c>
      <c r="AD9" s="35">
        <f>'Total Fuel Prices'!AD146*(INDEX(Tax_share,MATCH('Total Fuel Prices'!$A$137,tax_fuel_labels,0),MATCH(AD$1,'Tax_Share of Price'!$B$1:$AI$1,0)))</f>
        <v>0</v>
      </c>
      <c r="AE9" s="35">
        <f>'Total Fuel Prices'!AE146*(INDEX(Tax_share,MATCH('Total Fuel Prices'!$A$137,tax_fuel_labels,0),MATCH(AE$1,'Tax_Share of Price'!$B$1:$AI$1,0)))</f>
        <v>0</v>
      </c>
      <c r="AF9" s="35">
        <f>'Total Fuel Prices'!AF146*(INDEX(Tax_share,MATCH('Total Fuel Prices'!$A$137,tax_fuel_labels,0),MATCH(AF$1,'Tax_Share of Price'!$B$1:$AI$1,0)))</f>
        <v>0</v>
      </c>
      <c r="AG9" s="35">
        <f>'Total Fuel Prices'!AG146*(INDEX(Tax_share,MATCH('Total Fuel Prices'!$A$137,tax_fuel_labels,0),MATCH(AG$1,'Tax_Share of Price'!$B$1:$AI$1,0)))</f>
        <v>0</v>
      </c>
      <c r="AH9" s="35">
        <f>'Total Fuel Prices'!AH146*(INDEX(Tax_share,MATCH('Total Fuel Prices'!$A$137,tax_fuel_labels,0),MATCH(AH$1,'Tax_Share of Price'!$B$1:$AI$1,0)))</f>
        <v>0</v>
      </c>
      <c r="AI9" s="35">
        <f>'Total Fuel Prices'!AI146*(INDEX(Tax_share,MATCH('Total Fuel Prices'!$A$137,tax_fuel_labels,0),MATCH(AI$1,'Tax_Share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Prices'!B149*(INDEX(Tax_share,MATCH('Total Fuel Prices'!$A$147,tax_fuel_labels,0),MATCH(B$1,'Tax_Share of Price'!$B$1:$AI$1,0)))</f>
        <v>0</v>
      </c>
      <c r="C2" s="35">
        <f>'Total Fuel Prices'!C149*(INDEX(Tax_share,MATCH('Total Fuel Prices'!$A$147,tax_fuel_labels,0),MATCH(C$1,'Tax_Share of Price'!$B$1:$AI$1,0)))</f>
        <v>0</v>
      </c>
      <c r="D2" s="35">
        <f>'Total Fuel Prices'!D149*(INDEX(Tax_share,MATCH('Total Fuel Prices'!$A$147,tax_fuel_labels,0),MATCH(D$1,'Tax_Share of Price'!$B$1:$AI$1,0)))</f>
        <v>0</v>
      </c>
      <c r="E2" s="35">
        <f>'Total Fuel Prices'!E149*(INDEX(Tax_share,MATCH('Total Fuel Prices'!$A$147,tax_fuel_labels,0),MATCH(E$1,'Tax_Share of Price'!$B$1:$AI$1,0)))</f>
        <v>0</v>
      </c>
      <c r="F2" s="35">
        <f>'Total Fuel Prices'!F149*(INDEX(Tax_share,MATCH('Total Fuel Prices'!$A$147,tax_fuel_labels,0),MATCH(F$1,'Tax_Share of Price'!$B$1:$AI$1,0)))</f>
        <v>0</v>
      </c>
      <c r="G2" s="35">
        <f>'Total Fuel Prices'!G149*(INDEX(Tax_share,MATCH('Total Fuel Prices'!$A$147,tax_fuel_labels,0),MATCH(G$1,'Tax_Share of Price'!$B$1:$AI$1,0)))</f>
        <v>0</v>
      </c>
      <c r="H2" s="35">
        <f>'Total Fuel Prices'!H149*(INDEX(Tax_share,MATCH('Total Fuel Prices'!$A$147,tax_fuel_labels,0),MATCH(H$1,'Tax_Share of Price'!$B$1:$AI$1,0)))</f>
        <v>0</v>
      </c>
      <c r="I2" s="35">
        <f>'Total Fuel Prices'!I149*(INDEX(Tax_share,MATCH('Total Fuel Prices'!$A$147,tax_fuel_labels,0),MATCH(I$1,'Tax_Share of Price'!$B$1:$AI$1,0)))</f>
        <v>0</v>
      </c>
      <c r="J2" s="35">
        <f>'Total Fuel Prices'!J149*(INDEX(Tax_share,MATCH('Total Fuel Prices'!$A$147,tax_fuel_labels,0),MATCH(J$1,'Tax_Share of Price'!$B$1:$AI$1,0)))</f>
        <v>0</v>
      </c>
      <c r="K2" s="35">
        <f>'Total Fuel Prices'!K149*(INDEX(Tax_share,MATCH('Total Fuel Prices'!$A$147,tax_fuel_labels,0),MATCH(K$1,'Tax_Share of Price'!$B$1:$AI$1,0)))</f>
        <v>0</v>
      </c>
      <c r="L2" s="35">
        <f>'Total Fuel Prices'!L149*(INDEX(Tax_share,MATCH('Total Fuel Prices'!$A$147,tax_fuel_labels,0),MATCH(L$1,'Tax_Share of Price'!$B$1:$AI$1,0)))</f>
        <v>0</v>
      </c>
      <c r="M2" s="35">
        <f>'Total Fuel Prices'!M149*(INDEX(Tax_share,MATCH('Total Fuel Prices'!$A$147,tax_fuel_labels,0),MATCH(M$1,'Tax_Share of Price'!$B$1:$AI$1,0)))</f>
        <v>0</v>
      </c>
      <c r="N2" s="35">
        <f>'Total Fuel Prices'!N149*(INDEX(Tax_share,MATCH('Total Fuel Prices'!$A$147,tax_fuel_labels,0),MATCH(N$1,'Tax_Share of Price'!$B$1:$AI$1,0)))</f>
        <v>0</v>
      </c>
      <c r="O2" s="35">
        <f>'Total Fuel Prices'!O149*(INDEX(Tax_share,MATCH('Total Fuel Prices'!$A$147,tax_fuel_labels,0),MATCH(O$1,'Tax_Share of Price'!$B$1:$AI$1,0)))</f>
        <v>0</v>
      </c>
      <c r="P2" s="35">
        <f>'Total Fuel Prices'!P149*(INDEX(Tax_share,MATCH('Total Fuel Prices'!$A$147,tax_fuel_labels,0),MATCH(P$1,'Tax_Share of Price'!$B$1:$AI$1,0)))</f>
        <v>0</v>
      </c>
      <c r="Q2" s="35">
        <f>'Total Fuel Prices'!Q149*(INDEX(Tax_share,MATCH('Total Fuel Prices'!$A$147,tax_fuel_labels,0),MATCH(Q$1,'Tax_Share of Price'!$B$1:$AI$1,0)))</f>
        <v>0</v>
      </c>
      <c r="R2" s="35">
        <f>'Total Fuel Prices'!R149*(INDEX(Tax_share,MATCH('Total Fuel Prices'!$A$147,tax_fuel_labels,0),MATCH(R$1,'Tax_Share of Price'!$B$1:$AI$1,0)))</f>
        <v>0</v>
      </c>
      <c r="S2" s="35">
        <f>'Total Fuel Prices'!S149*(INDEX(Tax_share,MATCH('Total Fuel Prices'!$A$147,tax_fuel_labels,0),MATCH(S$1,'Tax_Share of Price'!$B$1:$AI$1,0)))</f>
        <v>0</v>
      </c>
      <c r="T2" s="35">
        <f>'Total Fuel Prices'!T149*(INDEX(Tax_share,MATCH('Total Fuel Prices'!$A$147,tax_fuel_labels,0),MATCH(T$1,'Tax_Share of Price'!$B$1:$AI$1,0)))</f>
        <v>0</v>
      </c>
      <c r="U2" s="35">
        <f>'Total Fuel Prices'!U149*(INDEX(Tax_share,MATCH('Total Fuel Prices'!$A$147,tax_fuel_labels,0),MATCH(U$1,'Tax_Share of Price'!$B$1:$AI$1,0)))</f>
        <v>0</v>
      </c>
      <c r="V2" s="35">
        <f>'Total Fuel Prices'!V149*(INDEX(Tax_share,MATCH('Total Fuel Prices'!$A$147,tax_fuel_labels,0),MATCH(V$1,'Tax_Share of Price'!$B$1:$AI$1,0)))</f>
        <v>0</v>
      </c>
      <c r="W2" s="35">
        <f>'Total Fuel Prices'!W149*(INDEX(Tax_share,MATCH('Total Fuel Prices'!$A$147,tax_fuel_labels,0),MATCH(W$1,'Tax_Share of Price'!$B$1:$AI$1,0)))</f>
        <v>0</v>
      </c>
      <c r="X2" s="35">
        <f>'Total Fuel Prices'!X149*(INDEX(Tax_share,MATCH('Total Fuel Prices'!$A$147,tax_fuel_labels,0),MATCH(X$1,'Tax_Share of Price'!$B$1:$AI$1,0)))</f>
        <v>0</v>
      </c>
      <c r="Y2" s="35">
        <f>'Total Fuel Prices'!Y149*(INDEX(Tax_share,MATCH('Total Fuel Prices'!$A$147,tax_fuel_labels,0),MATCH(Y$1,'Tax_Share of Price'!$B$1:$AI$1,0)))</f>
        <v>0</v>
      </c>
      <c r="Z2" s="35">
        <f>'Total Fuel Prices'!Z149*(INDEX(Tax_share,MATCH('Total Fuel Prices'!$A$147,tax_fuel_labels,0),MATCH(Z$1,'Tax_Share of Price'!$B$1:$AI$1,0)))</f>
        <v>0</v>
      </c>
      <c r="AA2" s="35">
        <f>'Total Fuel Prices'!AA149*(INDEX(Tax_share,MATCH('Total Fuel Prices'!$A$147,tax_fuel_labels,0),MATCH(AA$1,'Tax_Share of Price'!$B$1:$AI$1,0)))</f>
        <v>0</v>
      </c>
      <c r="AB2" s="35">
        <f>'Total Fuel Prices'!AB149*(INDEX(Tax_share,MATCH('Total Fuel Prices'!$A$147,tax_fuel_labels,0),MATCH(AB$1,'Tax_Share of Price'!$B$1:$AI$1,0)))</f>
        <v>0</v>
      </c>
      <c r="AC2" s="35">
        <f>'Total Fuel Prices'!AC149*(INDEX(Tax_share,MATCH('Total Fuel Prices'!$A$147,tax_fuel_labels,0),MATCH(AC$1,'Tax_Share of Price'!$B$1:$AI$1,0)))</f>
        <v>0</v>
      </c>
      <c r="AD2" s="35">
        <f>'Total Fuel Prices'!AD149*(INDEX(Tax_share,MATCH('Total Fuel Prices'!$A$147,tax_fuel_labels,0),MATCH(AD$1,'Tax_Share of Price'!$B$1:$AI$1,0)))</f>
        <v>0</v>
      </c>
      <c r="AE2" s="35">
        <f>'Total Fuel Prices'!AE149*(INDEX(Tax_share,MATCH('Total Fuel Prices'!$A$147,tax_fuel_labels,0),MATCH(AE$1,'Tax_Share of Price'!$B$1:$AI$1,0)))</f>
        <v>0</v>
      </c>
      <c r="AF2" s="35">
        <f>'Total Fuel Prices'!AF149*(INDEX(Tax_share,MATCH('Total Fuel Prices'!$A$147,tax_fuel_labels,0),MATCH(AF$1,'Tax_Share of Price'!$B$1:$AI$1,0)))</f>
        <v>0</v>
      </c>
      <c r="AG2" s="35">
        <f>'Total Fuel Prices'!AG149*(INDEX(Tax_share,MATCH('Total Fuel Prices'!$A$147,tax_fuel_labels,0),MATCH(AG$1,'Tax_Share of Price'!$B$1:$AI$1,0)))</f>
        <v>0</v>
      </c>
      <c r="AH2" s="35">
        <f>'Total Fuel Prices'!AH149*(INDEX(Tax_share,MATCH('Total Fuel Prices'!$A$147,tax_fuel_labels,0),MATCH(AH$1,'Tax_Share of Price'!$B$1:$AI$1,0)))</f>
        <v>0</v>
      </c>
      <c r="AI2" s="35">
        <f>'Total Fuel Prices'!AI149*(INDEX(Tax_share,MATCH('Total Fuel Prices'!$A$147,tax_fuel_labels,0),MATCH(AI$1,'Tax_Share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276">
        <f>'Total Fuel Prices'!B150*(INDEX(Tax_share,MATCH('Total Fuel Prices'!$A$147,tax_fuel_labels,0),MATCH(B$1,'Tax_Share of Price'!$B$1:$AI$1,0)))</f>
        <v>3.973011740806744E-7</v>
      </c>
      <c r="C3" s="276">
        <f>'Total Fuel Prices'!C150*(INDEX(Tax_share,MATCH('Total Fuel Prices'!$A$147,tax_fuel_labels,0),MATCH(C$1,'Tax_Share of Price'!$B$1:$AI$1,0)))</f>
        <v>3.973011740806744E-7</v>
      </c>
      <c r="D3" s="276">
        <f>'Total Fuel Prices'!D150*(INDEX(Tax_share,MATCH('Total Fuel Prices'!$A$147,tax_fuel_labels,0),MATCH(D$1,'Tax_Share of Price'!$B$1:$AI$1,0)))</f>
        <v>3.9537252760455455E-7</v>
      </c>
      <c r="E3" s="276">
        <f>'Total Fuel Prices'!E150*(INDEX(Tax_share,MATCH('Total Fuel Prices'!$A$147,tax_fuel_labels,0),MATCH(E$1,'Tax_Share of Price'!$B$1:$AI$1,0)))</f>
        <v>3.973011740806744E-7</v>
      </c>
      <c r="F3" s="276">
        <f>'Total Fuel Prices'!F150*(INDEX(Tax_share,MATCH('Total Fuel Prices'!$A$147,tax_fuel_labels,0),MATCH(F$1,'Tax_Share of Price'!$B$1:$AI$1,0)))</f>
        <v>3.9151523465231497E-7</v>
      </c>
      <c r="G3" s="276">
        <f>'Total Fuel Prices'!G150*(INDEX(Tax_share,MATCH('Total Fuel Prices'!$A$147,tax_fuel_labels,0),MATCH(G$1,'Tax_Share of Price'!$B$1:$AI$1,0)))</f>
        <v>3.8572929522395565E-7</v>
      </c>
      <c r="H3" s="276">
        <f>'Total Fuel Prices'!H150*(INDEX(Tax_share,MATCH('Total Fuel Prices'!$A$147,tax_fuel_labels,0),MATCH(H$1,'Tax_Share of Price'!$B$1:$AI$1,0)))</f>
        <v>3.8187200227171618E-7</v>
      </c>
      <c r="I3" s="276">
        <f>'Total Fuel Prices'!I150*(INDEX(Tax_share,MATCH('Total Fuel Prices'!$A$147,tax_fuel_labels,0),MATCH(I$1,'Tax_Share of Price'!$B$1:$AI$1,0)))</f>
        <v>3.7994335579559639E-7</v>
      </c>
      <c r="J3" s="276">
        <f>'Total Fuel Prices'!J150*(INDEX(Tax_share,MATCH('Total Fuel Prices'!$A$147,tax_fuel_labels,0),MATCH(J$1,'Tax_Share of Price'!$B$1:$AI$1,0)))</f>
        <v>3.7608606284335675E-7</v>
      </c>
      <c r="K3" s="276">
        <f>'Total Fuel Prices'!K150*(INDEX(Tax_share,MATCH('Total Fuel Prices'!$A$147,tax_fuel_labels,0),MATCH(K$1,'Tax_Share of Price'!$B$1:$AI$1,0)))</f>
        <v>3.7801470931947655E-7</v>
      </c>
      <c r="L3" s="276">
        <f>'Total Fuel Prices'!L150*(INDEX(Tax_share,MATCH('Total Fuel Prices'!$A$147,tax_fuel_labels,0),MATCH(L$1,'Tax_Share of Price'!$B$1:$AI$1,0)))</f>
        <v>3.7994335579559639E-7</v>
      </c>
      <c r="M3" s="276">
        <f>'Total Fuel Prices'!M150*(INDEX(Tax_share,MATCH('Total Fuel Prices'!$A$147,tax_fuel_labels,0),MATCH(M$1,'Tax_Share of Price'!$B$1:$AI$1,0)))</f>
        <v>3.7801470931947655E-7</v>
      </c>
      <c r="N3" s="276">
        <f>'Total Fuel Prices'!N150*(INDEX(Tax_share,MATCH('Total Fuel Prices'!$A$147,tax_fuel_labels,0),MATCH(N$1,'Tax_Share of Price'!$B$1:$AI$1,0)))</f>
        <v>3.7801470931947655E-7</v>
      </c>
      <c r="O3" s="276">
        <f>'Total Fuel Prices'!O150*(INDEX(Tax_share,MATCH('Total Fuel Prices'!$A$147,tax_fuel_labels,0),MATCH(O$1,'Tax_Share of Price'!$B$1:$AI$1,0)))</f>
        <v>3.7801470931947655E-7</v>
      </c>
      <c r="P3" s="276">
        <f>'Total Fuel Prices'!P150*(INDEX(Tax_share,MATCH('Total Fuel Prices'!$A$147,tax_fuel_labels,0),MATCH(P$1,'Tax_Share of Price'!$B$1:$AI$1,0)))</f>
        <v>3.7608606284335675E-7</v>
      </c>
      <c r="Q3" s="276">
        <f>'Total Fuel Prices'!Q150*(INDEX(Tax_share,MATCH('Total Fuel Prices'!$A$147,tax_fuel_labels,0),MATCH(Q$1,'Tax_Share of Price'!$B$1:$AI$1,0)))</f>
        <v>3.7608606284335675E-7</v>
      </c>
      <c r="R3" s="276">
        <f>'Total Fuel Prices'!R150*(INDEX(Tax_share,MATCH('Total Fuel Prices'!$A$147,tax_fuel_labels,0),MATCH(R$1,'Tax_Share of Price'!$B$1:$AI$1,0)))</f>
        <v>3.7801470931947655E-7</v>
      </c>
      <c r="S3" s="276">
        <f>'Total Fuel Prices'!S150*(INDEX(Tax_share,MATCH('Total Fuel Prices'!$A$147,tax_fuel_labels,0),MATCH(S$1,'Tax_Share of Price'!$B$1:$AI$1,0)))</f>
        <v>3.7801470931947655E-7</v>
      </c>
      <c r="T3" s="276">
        <f>'Total Fuel Prices'!T150*(INDEX(Tax_share,MATCH('Total Fuel Prices'!$A$147,tax_fuel_labels,0),MATCH(T$1,'Tax_Share of Price'!$B$1:$AI$1,0)))</f>
        <v>3.7608606284335675E-7</v>
      </c>
      <c r="U3" s="276">
        <f>'Total Fuel Prices'!U150*(INDEX(Tax_share,MATCH('Total Fuel Prices'!$A$147,tax_fuel_labels,0),MATCH(U$1,'Tax_Share of Price'!$B$1:$AI$1,0)))</f>
        <v>3.7608606284335675E-7</v>
      </c>
      <c r="V3" s="276">
        <f>'Total Fuel Prices'!V150*(INDEX(Tax_share,MATCH('Total Fuel Prices'!$A$147,tax_fuel_labels,0),MATCH(V$1,'Tax_Share of Price'!$B$1:$AI$1,0)))</f>
        <v>3.7801470931947655E-7</v>
      </c>
      <c r="W3" s="276">
        <f>'Total Fuel Prices'!W150*(INDEX(Tax_share,MATCH('Total Fuel Prices'!$A$147,tax_fuel_labels,0),MATCH(W$1,'Tax_Share of Price'!$B$1:$AI$1,0)))</f>
        <v>3.7801470931947655E-7</v>
      </c>
      <c r="X3" s="276">
        <f>'Total Fuel Prices'!X150*(INDEX(Tax_share,MATCH('Total Fuel Prices'!$A$147,tax_fuel_labels,0),MATCH(X$1,'Tax_Share of Price'!$B$1:$AI$1,0)))</f>
        <v>3.7608606284335675E-7</v>
      </c>
      <c r="Y3" s="276">
        <f>'Total Fuel Prices'!Y150*(INDEX(Tax_share,MATCH('Total Fuel Prices'!$A$147,tax_fuel_labels,0),MATCH(Y$1,'Tax_Share of Price'!$B$1:$AI$1,0)))</f>
        <v>3.7608606284335675E-7</v>
      </c>
      <c r="Z3" s="276">
        <f>'Total Fuel Prices'!Z150*(INDEX(Tax_share,MATCH('Total Fuel Prices'!$A$147,tax_fuel_labels,0),MATCH(Z$1,'Tax_Share of Price'!$B$1:$AI$1,0)))</f>
        <v>3.7608606284335675E-7</v>
      </c>
      <c r="AA3" s="276">
        <f>'Total Fuel Prices'!AA150*(INDEX(Tax_share,MATCH('Total Fuel Prices'!$A$147,tax_fuel_labels,0),MATCH(AA$1,'Tax_Share of Price'!$B$1:$AI$1,0)))</f>
        <v>3.7608606284335675E-7</v>
      </c>
      <c r="AB3" s="276">
        <f>'Total Fuel Prices'!AB150*(INDEX(Tax_share,MATCH('Total Fuel Prices'!$A$147,tax_fuel_labels,0),MATCH(AB$1,'Tax_Share of Price'!$B$1:$AI$1,0)))</f>
        <v>3.7608606284335675E-7</v>
      </c>
      <c r="AC3" s="276">
        <f>'Total Fuel Prices'!AC150*(INDEX(Tax_share,MATCH('Total Fuel Prices'!$A$147,tax_fuel_labels,0),MATCH(AC$1,'Tax_Share of Price'!$B$1:$AI$1,0)))</f>
        <v>3.7608606284335675E-7</v>
      </c>
      <c r="AD3" s="276">
        <f>'Total Fuel Prices'!AD150*(INDEX(Tax_share,MATCH('Total Fuel Prices'!$A$147,tax_fuel_labels,0),MATCH(AD$1,'Tax_Share of Price'!$B$1:$AI$1,0)))</f>
        <v>3.7608606284335675E-7</v>
      </c>
      <c r="AE3" s="276">
        <f>'Total Fuel Prices'!AE150*(INDEX(Tax_share,MATCH('Total Fuel Prices'!$A$147,tax_fuel_labels,0),MATCH(AE$1,'Tax_Share of Price'!$B$1:$AI$1,0)))</f>
        <v>3.7608606284335675E-7</v>
      </c>
      <c r="AF3" s="276">
        <f>'Total Fuel Prices'!AF150*(INDEX(Tax_share,MATCH('Total Fuel Prices'!$A$147,tax_fuel_labels,0),MATCH(AF$1,'Tax_Share of Price'!$B$1:$AI$1,0)))</f>
        <v>3.7608606284335675E-7</v>
      </c>
      <c r="AG3" s="276">
        <f>'Total Fuel Prices'!AG150*(INDEX(Tax_share,MATCH('Total Fuel Prices'!$A$147,tax_fuel_labels,0),MATCH(AG$1,'Tax_Share of Price'!$B$1:$AI$1,0)))</f>
        <v>3.7608606284335675E-7</v>
      </c>
      <c r="AH3" s="276">
        <f>'Total Fuel Prices'!AH150*(INDEX(Tax_share,MATCH('Total Fuel Prices'!$A$147,tax_fuel_labels,0),MATCH(AH$1,'Tax_Share of Price'!$B$1:$AI$1,0)))</f>
        <v>3.7608606284335675E-7</v>
      </c>
      <c r="AI3" s="276">
        <f>'Total Fuel Prices'!AI150*(INDEX(Tax_share,MATCH('Total Fuel Prices'!$A$147,tax_fuel_labels,0),MATCH(AI$1,'Tax_Share of Price'!$B$1:$AI$1,0)))</f>
        <v>3.7608606284335675E-7</v>
      </c>
    </row>
    <row r="4" spans="1:37" x14ac:dyDescent="0.45">
      <c r="A4" s="12" t="s">
        <v>272</v>
      </c>
      <c r="B4" s="35">
        <f>'Total Fuel Prices'!B151*(INDEX(Tax_share,MATCH('Total Fuel Prices'!$A$147,tax_fuel_labels,0),MATCH(B$1,'Tax_Share of Price'!$B$1:$AI$1,0)))</f>
        <v>0</v>
      </c>
      <c r="C4" s="35">
        <f>'Total Fuel Prices'!C151*(INDEX(Tax_share,MATCH('Total Fuel Prices'!$A$147,tax_fuel_labels,0),MATCH(C$1,'Tax_Share of Price'!$B$1:$AI$1,0)))</f>
        <v>0</v>
      </c>
      <c r="D4" s="35">
        <f>'Total Fuel Prices'!D151*(INDEX(Tax_share,MATCH('Total Fuel Prices'!$A$147,tax_fuel_labels,0),MATCH(D$1,'Tax_Share of Price'!$B$1:$AI$1,0)))</f>
        <v>0</v>
      </c>
      <c r="E4" s="35">
        <f>'Total Fuel Prices'!E151*(INDEX(Tax_share,MATCH('Total Fuel Prices'!$A$147,tax_fuel_labels,0),MATCH(E$1,'Tax_Share of Price'!$B$1:$AI$1,0)))</f>
        <v>0</v>
      </c>
      <c r="F4" s="35">
        <f>'Total Fuel Prices'!F151*(INDEX(Tax_share,MATCH('Total Fuel Prices'!$A$147,tax_fuel_labels,0),MATCH(F$1,'Tax_Share of Price'!$B$1:$AI$1,0)))</f>
        <v>0</v>
      </c>
      <c r="G4" s="35">
        <f>'Total Fuel Prices'!G151*(INDEX(Tax_share,MATCH('Total Fuel Prices'!$A$147,tax_fuel_labels,0),MATCH(G$1,'Tax_Share of Price'!$B$1:$AI$1,0)))</f>
        <v>0</v>
      </c>
      <c r="H4" s="35">
        <f>'Total Fuel Prices'!H151*(INDEX(Tax_share,MATCH('Total Fuel Prices'!$A$147,tax_fuel_labels,0),MATCH(H$1,'Tax_Share of Price'!$B$1:$AI$1,0)))</f>
        <v>0</v>
      </c>
      <c r="I4" s="35">
        <f>'Total Fuel Prices'!I151*(INDEX(Tax_share,MATCH('Total Fuel Prices'!$A$147,tax_fuel_labels,0),MATCH(I$1,'Tax_Share of Price'!$B$1:$AI$1,0)))</f>
        <v>0</v>
      </c>
      <c r="J4" s="35">
        <f>'Total Fuel Prices'!J151*(INDEX(Tax_share,MATCH('Total Fuel Prices'!$A$147,tax_fuel_labels,0),MATCH(J$1,'Tax_Share of Price'!$B$1:$AI$1,0)))</f>
        <v>0</v>
      </c>
      <c r="K4" s="35">
        <f>'Total Fuel Prices'!K151*(INDEX(Tax_share,MATCH('Total Fuel Prices'!$A$147,tax_fuel_labels,0),MATCH(K$1,'Tax_Share of Price'!$B$1:$AI$1,0)))</f>
        <v>0</v>
      </c>
      <c r="L4" s="35">
        <f>'Total Fuel Prices'!L151*(INDEX(Tax_share,MATCH('Total Fuel Prices'!$A$147,tax_fuel_labels,0),MATCH(L$1,'Tax_Share of Price'!$B$1:$AI$1,0)))</f>
        <v>0</v>
      </c>
      <c r="M4" s="35">
        <f>'Total Fuel Prices'!M151*(INDEX(Tax_share,MATCH('Total Fuel Prices'!$A$147,tax_fuel_labels,0),MATCH(M$1,'Tax_Share of Price'!$B$1:$AI$1,0)))</f>
        <v>0</v>
      </c>
      <c r="N4" s="35">
        <f>'Total Fuel Prices'!N151*(INDEX(Tax_share,MATCH('Total Fuel Prices'!$A$147,tax_fuel_labels,0),MATCH(N$1,'Tax_Share of Price'!$B$1:$AI$1,0)))</f>
        <v>0</v>
      </c>
      <c r="O4" s="35">
        <f>'Total Fuel Prices'!O151*(INDEX(Tax_share,MATCH('Total Fuel Prices'!$A$147,tax_fuel_labels,0),MATCH(O$1,'Tax_Share of Price'!$B$1:$AI$1,0)))</f>
        <v>0</v>
      </c>
      <c r="P4" s="35">
        <f>'Total Fuel Prices'!P151*(INDEX(Tax_share,MATCH('Total Fuel Prices'!$A$147,tax_fuel_labels,0),MATCH(P$1,'Tax_Share of Price'!$B$1:$AI$1,0)))</f>
        <v>0</v>
      </c>
      <c r="Q4" s="35">
        <f>'Total Fuel Prices'!Q151*(INDEX(Tax_share,MATCH('Total Fuel Prices'!$A$147,tax_fuel_labels,0),MATCH(Q$1,'Tax_Share of Price'!$B$1:$AI$1,0)))</f>
        <v>0</v>
      </c>
      <c r="R4" s="35">
        <f>'Total Fuel Prices'!R151*(INDEX(Tax_share,MATCH('Total Fuel Prices'!$A$147,tax_fuel_labels,0),MATCH(R$1,'Tax_Share of Price'!$B$1:$AI$1,0)))</f>
        <v>0</v>
      </c>
      <c r="S4" s="35">
        <f>'Total Fuel Prices'!S151*(INDEX(Tax_share,MATCH('Total Fuel Prices'!$A$147,tax_fuel_labels,0),MATCH(S$1,'Tax_Share of Price'!$B$1:$AI$1,0)))</f>
        <v>0</v>
      </c>
      <c r="T4" s="35">
        <f>'Total Fuel Prices'!T151*(INDEX(Tax_share,MATCH('Total Fuel Prices'!$A$147,tax_fuel_labels,0),MATCH(T$1,'Tax_Share of Price'!$B$1:$AI$1,0)))</f>
        <v>0</v>
      </c>
      <c r="U4" s="35">
        <f>'Total Fuel Prices'!U151*(INDEX(Tax_share,MATCH('Total Fuel Prices'!$A$147,tax_fuel_labels,0),MATCH(U$1,'Tax_Share of Price'!$B$1:$AI$1,0)))</f>
        <v>0</v>
      </c>
      <c r="V4" s="35">
        <f>'Total Fuel Prices'!V151*(INDEX(Tax_share,MATCH('Total Fuel Prices'!$A$147,tax_fuel_labels,0),MATCH(V$1,'Tax_Share of Price'!$B$1:$AI$1,0)))</f>
        <v>0</v>
      </c>
      <c r="W4" s="35">
        <f>'Total Fuel Prices'!W151*(INDEX(Tax_share,MATCH('Total Fuel Prices'!$A$147,tax_fuel_labels,0),MATCH(W$1,'Tax_Share of Price'!$B$1:$AI$1,0)))</f>
        <v>0</v>
      </c>
      <c r="X4" s="35">
        <f>'Total Fuel Prices'!X151*(INDEX(Tax_share,MATCH('Total Fuel Prices'!$A$147,tax_fuel_labels,0),MATCH(X$1,'Tax_Share of Price'!$B$1:$AI$1,0)))</f>
        <v>0</v>
      </c>
      <c r="Y4" s="35">
        <f>'Total Fuel Prices'!Y151*(INDEX(Tax_share,MATCH('Total Fuel Prices'!$A$147,tax_fuel_labels,0),MATCH(Y$1,'Tax_Share of Price'!$B$1:$AI$1,0)))</f>
        <v>0</v>
      </c>
      <c r="Z4" s="35">
        <f>'Total Fuel Prices'!Z151*(INDEX(Tax_share,MATCH('Total Fuel Prices'!$A$147,tax_fuel_labels,0),MATCH(Z$1,'Tax_Share of Price'!$B$1:$AI$1,0)))</f>
        <v>0</v>
      </c>
      <c r="AA4" s="35">
        <f>'Total Fuel Prices'!AA151*(INDEX(Tax_share,MATCH('Total Fuel Prices'!$A$147,tax_fuel_labels,0),MATCH(AA$1,'Tax_Share of Price'!$B$1:$AI$1,0)))</f>
        <v>0</v>
      </c>
      <c r="AB4" s="35">
        <f>'Total Fuel Prices'!AB151*(INDEX(Tax_share,MATCH('Total Fuel Prices'!$A$147,tax_fuel_labels,0),MATCH(AB$1,'Tax_Share of Price'!$B$1:$AI$1,0)))</f>
        <v>0</v>
      </c>
      <c r="AC4" s="35">
        <f>'Total Fuel Prices'!AC151*(INDEX(Tax_share,MATCH('Total Fuel Prices'!$A$147,tax_fuel_labels,0),MATCH(AC$1,'Tax_Share of Price'!$B$1:$AI$1,0)))</f>
        <v>0</v>
      </c>
      <c r="AD4" s="35">
        <f>'Total Fuel Prices'!AD151*(INDEX(Tax_share,MATCH('Total Fuel Prices'!$A$147,tax_fuel_labels,0),MATCH(AD$1,'Tax_Share of Price'!$B$1:$AI$1,0)))</f>
        <v>0</v>
      </c>
      <c r="AE4" s="35">
        <f>'Total Fuel Prices'!AE151*(INDEX(Tax_share,MATCH('Total Fuel Prices'!$A$147,tax_fuel_labels,0),MATCH(AE$1,'Tax_Share of Price'!$B$1:$AI$1,0)))</f>
        <v>0</v>
      </c>
      <c r="AF4" s="35">
        <f>'Total Fuel Prices'!AF151*(INDEX(Tax_share,MATCH('Total Fuel Prices'!$A$147,tax_fuel_labels,0),MATCH(AF$1,'Tax_Share of Price'!$B$1:$AI$1,0)))</f>
        <v>0</v>
      </c>
      <c r="AG4" s="35">
        <f>'Total Fuel Prices'!AG151*(INDEX(Tax_share,MATCH('Total Fuel Prices'!$A$147,tax_fuel_labels,0),MATCH(AG$1,'Tax_Share of Price'!$B$1:$AI$1,0)))</f>
        <v>0</v>
      </c>
      <c r="AH4" s="35">
        <f>'Total Fuel Prices'!AH151*(INDEX(Tax_share,MATCH('Total Fuel Prices'!$A$147,tax_fuel_labels,0),MATCH(AH$1,'Tax_Share of Price'!$B$1:$AI$1,0)))</f>
        <v>0</v>
      </c>
      <c r="AI4" s="35">
        <f>'Total Fuel Prices'!AI151*(INDEX(Tax_share,MATCH('Total Fuel Prices'!$A$147,tax_fuel_labels,0),MATCH(AI$1,'Tax_Share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Prices'!B152*(INDEX(Tax_share,MATCH('Total Fuel Prices'!$A$147,tax_fuel_labels,0),MATCH(B$1,'Tax_Share of Price'!$B$1:$AI$1,0)))</f>
        <v>0</v>
      </c>
      <c r="C5" s="35">
        <f>'Total Fuel Prices'!C152*(INDEX(Tax_share,MATCH('Total Fuel Prices'!$A$147,tax_fuel_labels,0),MATCH(C$1,'Tax_Share of Price'!$B$1:$AI$1,0)))</f>
        <v>0</v>
      </c>
      <c r="D5" s="35">
        <f>'Total Fuel Prices'!D152*(INDEX(Tax_share,MATCH('Total Fuel Prices'!$A$147,tax_fuel_labels,0),MATCH(D$1,'Tax_Share of Price'!$B$1:$AI$1,0)))</f>
        <v>0</v>
      </c>
      <c r="E5" s="35">
        <f>'Total Fuel Prices'!E152*(INDEX(Tax_share,MATCH('Total Fuel Prices'!$A$147,tax_fuel_labels,0),MATCH(E$1,'Tax_Share of Price'!$B$1:$AI$1,0)))</f>
        <v>0</v>
      </c>
      <c r="F5" s="35">
        <f>'Total Fuel Prices'!F152*(INDEX(Tax_share,MATCH('Total Fuel Prices'!$A$147,tax_fuel_labels,0),MATCH(F$1,'Tax_Share of Price'!$B$1:$AI$1,0)))</f>
        <v>0</v>
      </c>
      <c r="G5" s="35">
        <f>'Total Fuel Prices'!G152*(INDEX(Tax_share,MATCH('Total Fuel Prices'!$A$147,tax_fuel_labels,0),MATCH(G$1,'Tax_Share of Price'!$B$1:$AI$1,0)))</f>
        <v>0</v>
      </c>
      <c r="H5" s="35">
        <f>'Total Fuel Prices'!H152*(INDEX(Tax_share,MATCH('Total Fuel Prices'!$A$147,tax_fuel_labels,0),MATCH(H$1,'Tax_Share of Price'!$B$1:$AI$1,0)))</f>
        <v>0</v>
      </c>
      <c r="I5" s="35">
        <f>'Total Fuel Prices'!I152*(INDEX(Tax_share,MATCH('Total Fuel Prices'!$A$147,tax_fuel_labels,0),MATCH(I$1,'Tax_Share of Price'!$B$1:$AI$1,0)))</f>
        <v>0</v>
      </c>
      <c r="J5" s="35">
        <f>'Total Fuel Prices'!J152*(INDEX(Tax_share,MATCH('Total Fuel Prices'!$A$147,tax_fuel_labels,0),MATCH(J$1,'Tax_Share of Price'!$B$1:$AI$1,0)))</f>
        <v>0</v>
      </c>
      <c r="K5" s="35">
        <f>'Total Fuel Prices'!K152*(INDEX(Tax_share,MATCH('Total Fuel Prices'!$A$147,tax_fuel_labels,0),MATCH(K$1,'Tax_Share of Price'!$B$1:$AI$1,0)))</f>
        <v>0</v>
      </c>
      <c r="L5" s="35">
        <f>'Total Fuel Prices'!L152*(INDEX(Tax_share,MATCH('Total Fuel Prices'!$A$147,tax_fuel_labels,0),MATCH(L$1,'Tax_Share of Price'!$B$1:$AI$1,0)))</f>
        <v>0</v>
      </c>
      <c r="M5" s="35">
        <f>'Total Fuel Prices'!M152*(INDEX(Tax_share,MATCH('Total Fuel Prices'!$A$147,tax_fuel_labels,0),MATCH(M$1,'Tax_Share of Price'!$B$1:$AI$1,0)))</f>
        <v>0</v>
      </c>
      <c r="N5" s="35">
        <f>'Total Fuel Prices'!N152*(INDEX(Tax_share,MATCH('Total Fuel Prices'!$A$147,tax_fuel_labels,0),MATCH(N$1,'Tax_Share of Price'!$B$1:$AI$1,0)))</f>
        <v>0</v>
      </c>
      <c r="O5" s="35">
        <f>'Total Fuel Prices'!O152*(INDEX(Tax_share,MATCH('Total Fuel Prices'!$A$147,tax_fuel_labels,0),MATCH(O$1,'Tax_Share of Price'!$B$1:$AI$1,0)))</f>
        <v>0</v>
      </c>
      <c r="P5" s="35">
        <f>'Total Fuel Prices'!P152*(INDEX(Tax_share,MATCH('Total Fuel Prices'!$A$147,tax_fuel_labels,0),MATCH(P$1,'Tax_Share of Price'!$B$1:$AI$1,0)))</f>
        <v>0</v>
      </c>
      <c r="Q5" s="35">
        <f>'Total Fuel Prices'!Q152*(INDEX(Tax_share,MATCH('Total Fuel Prices'!$A$147,tax_fuel_labels,0),MATCH(Q$1,'Tax_Share of Price'!$B$1:$AI$1,0)))</f>
        <v>0</v>
      </c>
      <c r="R5" s="35">
        <f>'Total Fuel Prices'!R152*(INDEX(Tax_share,MATCH('Total Fuel Prices'!$A$147,tax_fuel_labels,0),MATCH(R$1,'Tax_Share of Price'!$B$1:$AI$1,0)))</f>
        <v>0</v>
      </c>
      <c r="S5" s="35">
        <f>'Total Fuel Prices'!S152*(INDEX(Tax_share,MATCH('Total Fuel Prices'!$A$147,tax_fuel_labels,0),MATCH(S$1,'Tax_Share of Price'!$B$1:$AI$1,0)))</f>
        <v>0</v>
      </c>
      <c r="T5" s="35">
        <f>'Total Fuel Prices'!T152*(INDEX(Tax_share,MATCH('Total Fuel Prices'!$A$147,tax_fuel_labels,0),MATCH(T$1,'Tax_Share of Price'!$B$1:$AI$1,0)))</f>
        <v>0</v>
      </c>
      <c r="U5" s="35">
        <f>'Total Fuel Prices'!U152*(INDEX(Tax_share,MATCH('Total Fuel Prices'!$A$147,tax_fuel_labels,0),MATCH(U$1,'Tax_Share of Price'!$B$1:$AI$1,0)))</f>
        <v>0</v>
      </c>
      <c r="V5" s="35">
        <f>'Total Fuel Prices'!V152*(INDEX(Tax_share,MATCH('Total Fuel Prices'!$A$147,tax_fuel_labels,0),MATCH(V$1,'Tax_Share of Price'!$B$1:$AI$1,0)))</f>
        <v>0</v>
      </c>
      <c r="W5" s="35">
        <f>'Total Fuel Prices'!W152*(INDEX(Tax_share,MATCH('Total Fuel Prices'!$A$147,tax_fuel_labels,0),MATCH(W$1,'Tax_Share of Price'!$B$1:$AI$1,0)))</f>
        <v>0</v>
      </c>
      <c r="X5" s="35">
        <f>'Total Fuel Prices'!X152*(INDEX(Tax_share,MATCH('Total Fuel Prices'!$A$147,tax_fuel_labels,0),MATCH(X$1,'Tax_Share of Price'!$B$1:$AI$1,0)))</f>
        <v>0</v>
      </c>
      <c r="Y5" s="35">
        <f>'Total Fuel Prices'!Y152*(INDEX(Tax_share,MATCH('Total Fuel Prices'!$A$147,tax_fuel_labels,0),MATCH(Y$1,'Tax_Share of Price'!$B$1:$AI$1,0)))</f>
        <v>0</v>
      </c>
      <c r="Z5" s="35">
        <f>'Total Fuel Prices'!Z152*(INDEX(Tax_share,MATCH('Total Fuel Prices'!$A$147,tax_fuel_labels,0),MATCH(Z$1,'Tax_Share of Price'!$B$1:$AI$1,0)))</f>
        <v>0</v>
      </c>
      <c r="AA5" s="35">
        <f>'Total Fuel Prices'!AA152*(INDEX(Tax_share,MATCH('Total Fuel Prices'!$A$147,tax_fuel_labels,0),MATCH(AA$1,'Tax_Share of Price'!$B$1:$AI$1,0)))</f>
        <v>0</v>
      </c>
      <c r="AB5" s="35">
        <f>'Total Fuel Prices'!AB152*(INDEX(Tax_share,MATCH('Total Fuel Prices'!$A$147,tax_fuel_labels,0),MATCH(AB$1,'Tax_Share of Price'!$B$1:$AI$1,0)))</f>
        <v>0</v>
      </c>
      <c r="AC5" s="35">
        <f>'Total Fuel Prices'!AC152*(INDEX(Tax_share,MATCH('Total Fuel Prices'!$A$147,tax_fuel_labels,0),MATCH(AC$1,'Tax_Share of Price'!$B$1:$AI$1,0)))</f>
        <v>0</v>
      </c>
      <c r="AD5" s="35">
        <f>'Total Fuel Prices'!AD152*(INDEX(Tax_share,MATCH('Total Fuel Prices'!$A$147,tax_fuel_labels,0),MATCH(AD$1,'Tax_Share of Price'!$B$1:$AI$1,0)))</f>
        <v>0</v>
      </c>
      <c r="AE5" s="35">
        <f>'Total Fuel Prices'!AE152*(INDEX(Tax_share,MATCH('Total Fuel Prices'!$A$147,tax_fuel_labels,0),MATCH(AE$1,'Tax_Share of Price'!$B$1:$AI$1,0)))</f>
        <v>0</v>
      </c>
      <c r="AF5" s="35">
        <f>'Total Fuel Prices'!AF152*(INDEX(Tax_share,MATCH('Total Fuel Prices'!$A$147,tax_fuel_labels,0),MATCH(AF$1,'Tax_Share of Price'!$B$1:$AI$1,0)))</f>
        <v>0</v>
      </c>
      <c r="AG5" s="35">
        <f>'Total Fuel Prices'!AG152*(INDEX(Tax_share,MATCH('Total Fuel Prices'!$A$147,tax_fuel_labels,0),MATCH(AG$1,'Tax_Share of Price'!$B$1:$AI$1,0)))</f>
        <v>0</v>
      </c>
      <c r="AH5" s="35">
        <f>'Total Fuel Prices'!AH152*(INDEX(Tax_share,MATCH('Total Fuel Prices'!$A$147,tax_fuel_labels,0),MATCH(AH$1,'Tax_Share of Price'!$B$1:$AI$1,0)))</f>
        <v>0</v>
      </c>
      <c r="AI5" s="35">
        <f>'Total Fuel Prices'!AI152*(INDEX(Tax_share,MATCH('Total Fuel Prices'!$A$147,tax_fuel_labels,0),MATCH(AI$1,'Tax_Share of Price'!$B$1:$AI$1,0)))</f>
        <v>0</v>
      </c>
    </row>
    <row r="6" spans="1:37" x14ac:dyDescent="0.45">
      <c r="A6" s="12" t="s">
        <v>274</v>
      </c>
      <c r="B6" s="276">
        <f>'Total Fuel Prices'!B153*(INDEX(Tax_share,MATCH('Total Fuel Prices'!$A$147,tax_fuel_labels,0),MATCH(B$1,'Tax_Share of Price'!$B$1:$AI$1,0)))</f>
        <v>3.973011740806744E-7</v>
      </c>
      <c r="C6" s="276">
        <f>'Total Fuel Prices'!C153*(INDEX(Tax_share,MATCH('Total Fuel Prices'!$A$147,tax_fuel_labels,0),MATCH(C$1,'Tax_Share of Price'!$B$1:$AI$1,0)))</f>
        <v>3.973011740806744E-7</v>
      </c>
      <c r="D6" s="276">
        <f>'Total Fuel Prices'!D153*(INDEX(Tax_share,MATCH('Total Fuel Prices'!$A$147,tax_fuel_labels,0),MATCH(D$1,'Tax_Share of Price'!$B$1:$AI$1,0)))</f>
        <v>3.9540021152526454E-7</v>
      </c>
      <c r="E6" s="276">
        <f>'Total Fuel Prices'!E153*(INDEX(Tax_share,MATCH('Total Fuel Prices'!$A$147,tax_fuel_labels,0),MATCH(E$1,'Tax_Share of Price'!$B$1:$AI$1,0)))</f>
        <v>3.973011740806744E-7</v>
      </c>
      <c r="F6" s="276">
        <f>'Total Fuel Prices'!F153*(INDEX(Tax_share,MATCH('Total Fuel Prices'!$A$147,tax_fuel_labels,0),MATCH(F$1,'Tax_Share of Price'!$B$1:$AI$1,0)))</f>
        <v>3.9349924896985452E-7</v>
      </c>
      <c r="G6" s="276">
        <f>'Total Fuel Prices'!G153*(INDEX(Tax_share,MATCH('Total Fuel Prices'!$A$147,tax_fuel_labels,0),MATCH(G$1,'Tax_Share of Price'!$B$1:$AI$1,0)))</f>
        <v>3.8779636130362478E-7</v>
      </c>
      <c r="H6" s="276">
        <f>'Total Fuel Prices'!H153*(INDEX(Tax_share,MATCH('Total Fuel Prices'!$A$147,tax_fuel_labels,0),MATCH(H$1,'Tax_Share of Price'!$B$1:$AI$1,0)))</f>
        <v>3.8589539874821482E-7</v>
      </c>
      <c r="I6" s="276">
        <f>'Total Fuel Prices'!I153*(INDEX(Tax_share,MATCH('Total Fuel Prices'!$A$147,tax_fuel_labels,0),MATCH(I$1,'Tax_Share of Price'!$B$1:$AI$1,0)))</f>
        <v>3.8399443619280491E-7</v>
      </c>
      <c r="J6" s="276">
        <f>'Total Fuel Prices'!J153*(INDEX(Tax_share,MATCH('Total Fuel Prices'!$A$147,tax_fuel_labels,0),MATCH(J$1,'Tax_Share of Price'!$B$1:$AI$1,0)))</f>
        <v>3.8209347363739494E-7</v>
      </c>
      <c r="K6" s="276">
        <f>'Total Fuel Prices'!K153*(INDEX(Tax_share,MATCH('Total Fuel Prices'!$A$147,tax_fuel_labels,0),MATCH(K$1,'Tax_Share of Price'!$B$1:$AI$1,0)))</f>
        <v>3.8399443619280491E-7</v>
      </c>
      <c r="L6" s="276">
        <f>'Total Fuel Prices'!L153*(INDEX(Tax_share,MATCH('Total Fuel Prices'!$A$147,tax_fuel_labels,0),MATCH(L$1,'Tax_Share of Price'!$B$1:$AI$1,0)))</f>
        <v>3.8589539874821482E-7</v>
      </c>
      <c r="M6" s="276">
        <f>'Total Fuel Prices'!M153*(INDEX(Tax_share,MATCH('Total Fuel Prices'!$A$147,tax_fuel_labels,0),MATCH(M$1,'Tax_Share of Price'!$B$1:$AI$1,0)))</f>
        <v>3.8209347363739494E-7</v>
      </c>
      <c r="N6" s="276">
        <f>'Total Fuel Prices'!N153*(INDEX(Tax_share,MATCH('Total Fuel Prices'!$A$147,tax_fuel_labels,0),MATCH(N$1,'Tax_Share of Price'!$B$1:$AI$1,0)))</f>
        <v>3.8399443619280491E-7</v>
      </c>
      <c r="O6" s="276">
        <f>'Total Fuel Prices'!O153*(INDEX(Tax_share,MATCH('Total Fuel Prices'!$A$147,tax_fuel_labels,0),MATCH(O$1,'Tax_Share of Price'!$B$1:$AI$1,0)))</f>
        <v>3.8399443619280491E-7</v>
      </c>
      <c r="P6" s="276">
        <f>'Total Fuel Prices'!P153*(INDEX(Tax_share,MATCH('Total Fuel Prices'!$A$147,tax_fuel_labels,0),MATCH(P$1,'Tax_Share of Price'!$B$1:$AI$1,0)))</f>
        <v>3.8209347363739494E-7</v>
      </c>
      <c r="Q6" s="276">
        <f>'Total Fuel Prices'!Q153*(INDEX(Tax_share,MATCH('Total Fuel Prices'!$A$147,tax_fuel_labels,0),MATCH(Q$1,'Tax_Share of Price'!$B$1:$AI$1,0)))</f>
        <v>3.8209347363739494E-7</v>
      </c>
      <c r="R6" s="276">
        <f>'Total Fuel Prices'!R153*(INDEX(Tax_share,MATCH('Total Fuel Prices'!$A$147,tax_fuel_labels,0),MATCH(R$1,'Tax_Share of Price'!$B$1:$AI$1,0)))</f>
        <v>3.8399443619280491E-7</v>
      </c>
      <c r="S6" s="276">
        <f>'Total Fuel Prices'!S153*(INDEX(Tax_share,MATCH('Total Fuel Prices'!$A$147,tax_fuel_labels,0),MATCH(S$1,'Tax_Share of Price'!$B$1:$AI$1,0)))</f>
        <v>3.8399443619280491E-7</v>
      </c>
      <c r="T6" s="276">
        <f>'Total Fuel Prices'!T153*(INDEX(Tax_share,MATCH('Total Fuel Prices'!$A$147,tax_fuel_labels,0),MATCH(T$1,'Tax_Share of Price'!$B$1:$AI$1,0)))</f>
        <v>3.8209347363739494E-7</v>
      </c>
      <c r="U6" s="276">
        <f>'Total Fuel Prices'!U153*(INDEX(Tax_share,MATCH('Total Fuel Prices'!$A$147,tax_fuel_labels,0),MATCH(U$1,'Tax_Share of Price'!$B$1:$AI$1,0)))</f>
        <v>3.8209347363739494E-7</v>
      </c>
      <c r="V6" s="276">
        <f>'Total Fuel Prices'!V153*(INDEX(Tax_share,MATCH('Total Fuel Prices'!$A$147,tax_fuel_labels,0),MATCH(V$1,'Tax_Share of Price'!$B$1:$AI$1,0)))</f>
        <v>3.8399443619280491E-7</v>
      </c>
      <c r="W6" s="276">
        <f>'Total Fuel Prices'!W153*(INDEX(Tax_share,MATCH('Total Fuel Prices'!$A$147,tax_fuel_labels,0),MATCH(W$1,'Tax_Share of Price'!$B$1:$AI$1,0)))</f>
        <v>3.8399443619280491E-7</v>
      </c>
      <c r="X6" s="276">
        <f>'Total Fuel Prices'!X153*(INDEX(Tax_share,MATCH('Total Fuel Prices'!$A$147,tax_fuel_labels,0),MATCH(X$1,'Tax_Share of Price'!$B$1:$AI$1,0)))</f>
        <v>3.8399443619280491E-7</v>
      </c>
      <c r="Y6" s="276">
        <f>'Total Fuel Prices'!Y153*(INDEX(Tax_share,MATCH('Total Fuel Prices'!$A$147,tax_fuel_labels,0),MATCH(Y$1,'Tax_Share of Price'!$B$1:$AI$1,0)))</f>
        <v>3.8209347363739494E-7</v>
      </c>
      <c r="Z6" s="276">
        <f>'Total Fuel Prices'!Z153*(INDEX(Tax_share,MATCH('Total Fuel Prices'!$A$147,tax_fuel_labels,0),MATCH(Z$1,'Tax_Share of Price'!$B$1:$AI$1,0)))</f>
        <v>3.8209347363739494E-7</v>
      </c>
      <c r="AA6" s="276">
        <f>'Total Fuel Prices'!AA153*(INDEX(Tax_share,MATCH('Total Fuel Prices'!$A$147,tax_fuel_labels,0),MATCH(AA$1,'Tax_Share of Price'!$B$1:$AI$1,0)))</f>
        <v>3.8399443619280491E-7</v>
      </c>
      <c r="AB6" s="276">
        <f>'Total Fuel Prices'!AB153*(INDEX(Tax_share,MATCH('Total Fuel Prices'!$A$147,tax_fuel_labels,0),MATCH(AB$1,'Tax_Share of Price'!$B$1:$AI$1,0)))</f>
        <v>3.8399443619280491E-7</v>
      </c>
      <c r="AC6" s="276">
        <f>'Total Fuel Prices'!AC153*(INDEX(Tax_share,MATCH('Total Fuel Prices'!$A$147,tax_fuel_labels,0),MATCH(AC$1,'Tax_Share of Price'!$B$1:$AI$1,0)))</f>
        <v>3.8399443619280491E-7</v>
      </c>
      <c r="AD6" s="276">
        <f>'Total Fuel Prices'!AD153*(INDEX(Tax_share,MATCH('Total Fuel Prices'!$A$147,tax_fuel_labels,0),MATCH(AD$1,'Tax_Share of Price'!$B$1:$AI$1,0)))</f>
        <v>3.8399443619280491E-7</v>
      </c>
      <c r="AE6" s="276">
        <f>'Total Fuel Prices'!AE153*(INDEX(Tax_share,MATCH('Total Fuel Prices'!$A$147,tax_fuel_labels,0),MATCH(AE$1,'Tax_Share of Price'!$B$1:$AI$1,0)))</f>
        <v>3.8399443619280491E-7</v>
      </c>
      <c r="AF6" s="276">
        <f>'Total Fuel Prices'!AF153*(INDEX(Tax_share,MATCH('Total Fuel Prices'!$A$147,tax_fuel_labels,0),MATCH(AF$1,'Tax_Share of Price'!$B$1:$AI$1,0)))</f>
        <v>3.8399443619280491E-7</v>
      </c>
      <c r="AG6" s="276">
        <f>'Total Fuel Prices'!AG153*(INDEX(Tax_share,MATCH('Total Fuel Prices'!$A$147,tax_fuel_labels,0),MATCH(AG$1,'Tax_Share of Price'!$B$1:$AI$1,0)))</f>
        <v>3.8399443619280491E-7</v>
      </c>
      <c r="AH6" s="276">
        <f>'Total Fuel Prices'!AH153*(INDEX(Tax_share,MATCH('Total Fuel Prices'!$A$147,tax_fuel_labels,0),MATCH(AH$1,'Tax_Share of Price'!$B$1:$AI$1,0)))</f>
        <v>3.8399443619280491E-7</v>
      </c>
      <c r="AI6" s="276">
        <f>'Total Fuel Prices'!AI153*(INDEX(Tax_share,MATCH('Total Fuel Prices'!$A$147,tax_fuel_labels,0),MATCH(AI$1,'Tax_Share of Price'!$B$1:$AI$1,0)))</f>
        <v>3.8399443619280491E-7</v>
      </c>
    </row>
    <row r="7" spans="1:37" x14ac:dyDescent="0.45">
      <c r="A7" s="12" t="s">
        <v>275</v>
      </c>
      <c r="B7" s="35">
        <f>'Total Fuel Prices'!B154*(INDEX(Tax_share,MATCH('Total Fuel Prices'!$A$147,tax_fuel_labels,0),MATCH(B$1,'Tax_Share of Price'!$B$1:$AI$1,0)))</f>
        <v>0</v>
      </c>
      <c r="C7" s="35">
        <f>'Total Fuel Prices'!C154*(INDEX(Tax_share,MATCH('Total Fuel Prices'!$A$147,tax_fuel_labels,0),MATCH(C$1,'Tax_Share of Price'!$B$1:$AI$1,0)))</f>
        <v>0</v>
      </c>
      <c r="D7" s="35">
        <f>'Total Fuel Prices'!D154*(INDEX(Tax_share,MATCH('Total Fuel Prices'!$A$147,tax_fuel_labels,0),MATCH(D$1,'Tax_Share of Price'!$B$1:$AI$1,0)))</f>
        <v>0</v>
      </c>
      <c r="E7" s="35">
        <f>'Total Fuel Prices'!E154*(INDEX(Tax_share,MATCH('Total Fuel Prices'!$A$147,tax_fuel_labels,0),MATCH(E$1,'Tax_Share of Price'!$B$1:$AI$1,0)))</f>
        <v>0</v>
      </c>
      <c r="F7" s="35">
        <f>'Total Fuel Prices'!F154*(INDEX(Tax_share,MATCH('Total Fuel Prices'!$A$147,tax_fuel_labels,0),MATCH(F$1,'Tax_Share of Price'!$B$1:$AI$1,0)))</f>
        <v>0</v>
      </c>
      <c r="G7" s="35">
        <f>'Total Fuel Prices'!G154*(INDEX(Tax_share,MATCH('Total Fuel Prices'!$A$147,tax_fuel_labels,0),MATCH(G$1,'Tax_Share of Price'!$B$1:$AI$1,0)))</f>
        <v>0</v>
      </c>
      <c r="H7" s="35">
        <f>'Total Fuel Prices'!H154*(INDEX(Tax_share,MATCH('Total Fuel Prices'!$A$147,tax_fuel_labels,0),MATCH(H$1,'Tax_Share of Price'!$B$1:$AI$1,0)))</f>
        <v>0</v>
      </c>
      <c r="I7" s="35">
        <f>'Total Fuel Prices'!I154*(INDEX(Tax_share,MATCH('Total Fuel Prices'!$A$147,tax_fuel_labels,0),MATCH(I$1,'Tax_Share of Price'!$B$1:$AI$1,0)))</f>
        <v>0</v>
      </c>
      <c r="J7" s="35">
        <f>'Total Fuel Prices'!J154*(INDEX(Tax_share,MATCH('Total Fuel Prices'!$A$147,tax_fuel_labels,0),MATCH(J$1,'Tax_Share of Price'!$B$1:$AI$1,0)))</f>
        <v>0</v>
      </c>
      <c r="K7" s="35">
        <f>'Total Fuel Prices'!K154*(INDEX(Tax_share,MATCH('Total Fuel Prices'!$A$147,tax_fuel_labels,0),MATCH(K$1,'Tax_Share of Price'!$B$1:$AI$1,0)))</f>
        <v>0</v>
      </c>
      <c r="L7" s="35">
        <f>'Total Fuel Prices'!L154*(INDEX(Tax_share,MATCH('Total Fuel Prices'!$A$147,tax_fuel_labels,0),MATCH(L$1,'Tax_Share of Price'!$B$1:$AI$1,0)))</f>
        <v>0</v>
      </c>
      <c r="M7" s="35">
        <f>'Total Fuel Prices'!M154*(INDEX(Tax_share,MATCH('Total Fuel Prices'!$A$147,tax_fuel_labels,0),MATCH(M$1,'Tax_Share of Price'!$B$1:$AI$1,0)))</f>
        <v>0</v>
      </c>
      <c r="N7" s="35">
        <f>'Total Fuel Prices'!N154*(INDEX(Tax_share,MATCH('Total Fuel Prices'!$A$147,tax_fuel_labels,0),MATCH(N$1,'Tax_Share of Price'!$B$1:$AI$1,0)))</f>
        <v>0</v>
      </c>
      <c r="O7" s="35">
        <f>'Total Fuel Prices'!O154*(INDEX(Tax_share,MATCH('Total Fuel Prices'!$A$147,tax_fuel_labels,0),MATCH(O$1,'Tax_Share of Price'!$B$1:$AI$1,0)))</f>
        <v>0</v>
      </c>
      <c r="P7" s="35">
        <f>'Total Fuel Prices'!P154*(INDEX(Tax_share,MATCH('Total Fuel Prices'!$A$147,tax_fuel_labels,0),MATCH(P$1,'Tax_Share of Price'!$B$1:$AI$1,0)))</f>
        <v>0</v>
      </c>
      <c r="Q7" s="35">
        <f>'Total Fuel Prices'!Q154*(INDEX(Tax_share,MATCH('Total Fuel Prices'!$A$147,tax_fuel_labels,0),MATCH(Q$1,'Tax_Share of Price'!$B$1:$AI$1,0)))</f>
        <v>0</v>
      </c>
      <c r="R7" s="35">
        <f>'Total Fuel Prices'!R154*(INDEX(Tax_share,MATCH('Total Fuel Prices'!$A$147,tax_fuel_labels,0),MATCH(R$1,'Tax_Share of Price'!$B$1:$AI$1,0)))</f>
        <v>0</v>
      </c>
      <c r="S7" s="35">
        <f>'Total Fuel Prices'!S154*(INDEX(Tax_share,MATCH('Total Fuel Prices'!$A$147,tax_fuel_labels,0),MATCH(S$1,'Tax_Share of Price'!$B$1:$AI$1,0)))</f>
        <v>0</v>
      </c>
      <c r="T7" s="35">
        <f>'Total Fuel Prices'!T154*(INDEX(Tax_share,MATCH('Total Fuel Prices'!$A$147,tax_fuel_labels,0),MATCH(T$1,'Tax_Share of Price'!$B$1:$AI$1,0)))</f>
        <v>0</v>
      </c>
      <c r="U7" s="35">
        <f>'Total Fuel Prices'!U154*(INDEX(Tax_share,MATCH('Total Fuel Prices'!$A$147,tax_fuel_labels,0),MATCH(U$1,'Tax_Share of Price'!$B$1:$AI$1,0)))</f>
        <v>0</v>
      </c>
      <c r="V7" s="35">
        <f>'Total Fuel Prices'!V154*(INDEX(Tax_share,MATCH('Total Fuel Prices'!$A$147,tax_fuel_labels,0),MATCH(V$1,'Tax_Share of Price'!$B$1:$AI$1,0)))</f>
        <v>0</v>
      </c>
      <c r="W7" s="35">
        <f>'Total Fuel Prices'!W154*(INDEX(Tax_share,MATCH('Total Fuel Prices'!$A$147,tax_fuel_labels,0),MATCH(W$1,'Tax_Share of Price'!$B$1:$AI$1,0)))</f>
        <v>0</v>
      </c>
      <c r="X7" s="35">
        <f>'Total Fuel Prices'!X154*(INDEX(Tax_share,MATCH('Total Fuel Prices'!$A$147,tax_fuel_labels,0),MATCH(X$1,'Tax_Share of Price'!$B$1:$AI$1,0)))</f>
        <v>0</v>
      </c>
      <c r="Y7" s="35">
        <f>'Total Fuel Prices'!Y154*(INDEX(Tax_share,MATCH('Total Fuel Prices'!$A$147,tax_fuel_labels,0),MATCH(Y$1,'Tax_Share of Price'!$B$1:$AI$1,0)))</f>
        <v>0</v>
      </c>
      <c r="Z7" s="35">
        <f>'Total Fuel Prices'!Z154*(INDEX(Tax_share,MATCH('Total Fuel Prices'!$A$147,tax_fuel_labels,0),MATCH(Z$1,'Tax_Share of Price'!$B$1:$AI$1,0)))</f>
        <v>0</v>
      </c>
      <c r="AA7" s="35">
        <f>'Total Fuel Prices'!AA154*(INDEX(Tax_share,MATCH('Total Fuel Prices'!$A$147,tax_fuel_labels,0),MATCH(AA$1,'Tax_Share of Price'!$B$1:$AI$1,0)))</f>
        <v>0</v>
      </c>
      <c r="AB7" s="35">
        <f>'Total Fuel Prices'!AB154*(INDEX(Tax_share,MATCH('Total Fuel Prices'!$A$147,tax_fuel_labels,0),MATCH(AB$1,'Tax_Share of Price'!$B$1:$AI$1,0)))</f>
        <v>0</v>
      </c>
      <c r="AC7" s="35">
        <f>'Total Fuel Prices'!AC154*(INDEX(Tax_share,MATCH('Total Fuel Prices'!$A$147,tax_fuel_labels,0),MATCH(AC$1,'Tax_Share of Price'!$B$1:$AI$1,0)))</f>
        <v>0</v>
      </c>
      <c r="AD7" s="35">
        <f>'Total Fuel Prices'!AD154*(INDEX(Tax_share,MATCH('Total Fuel Prices'!$A$147,tax_fuel_labels,0),MATCH(AD$1,'Tax_Share of Price'!$B$1:$AI$1,0)))</f>
        <v>0</v>
      </c>
      <c r="AE7" s="35">
        <f>'Total Fuel Prices'!AE154*(INDEX(Tax_share,MATCH('Total Fuel Prices'!$A$147,tax_fuel_labels,0),MATCH(AE$1,'Tax_Share of Price'!$B$1:$AI$1,0)))</f>
        <v>0</v>
      </c>
      <c r="AF7" s="35">
        <f>'Total Fuel Prices'!AF154*(INDEX(Tax_share,MATCH('Total Fuel Prices'!$A$147,tax_fuel_labels,0),MATCH(AF$1,'Tax_Share of Price'!$B$1:$AI$1,0)))</f>
        <v>0</v>
      </c>
      <c r="AG7" s="35">
        <f>'Total Fuel Prices'!AG154*(INDEX(Tax_share,MATCH('Total Fuel Prices'!$A$147,tax_fuel_labels,0),MATCH(AG$1,'Tax_Share of Price'!$B$1:$AI$1,0)))</f>
        <v>0</v>
      </c>
      <c r="AH7" s="35">
        <f>'Total Fuel Prices'!AH154*(INDEX(Tax_share,MATCH('Total Fuel Prices'!$A$147,tax_fuel_labels,0),MATCH(AH$1,'Tax_Share of Price'!$B$1:$AI$1,0)))</f>
        <v>0</v>
      </c>
      <c r="AI7" s="35">
        <f>'Total Fuel Prices'!AI154*(INDEX(Tax_share,MATCH('Total Fuel Prices'!$A$147,tax_fuel_labels,0),MATCH(AI$1,'Tax_Share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Prices'!B155*(INDEX(Tax_share,MATCH('Total Fuel Prices'!$A$147,tax_fuel_labels,0),MATCH(B$1,'Tax_Share of Price'!$B$1:$AI$1,0)))</f>
        <v>0</v>
      </c>
      <c r="C8" s="35">
        <f>'Total Fuel Prices'!C155*(INDEX(Tax_share,MATCH('Total Fuel Prices'!$A$147,tax_fuel_labels,0),MATCH(C$1,'Tax_Share of Price'!$B$1:$AI$1,0)))</f>
        <v>0</v>
      </c>
      <c r="D8" s="35">
        <f>'Total Fuel Prices'!D155*(INDEX(Tax_share,MATCH('Total Fuel Prices'!$A$147,tax_fuel_labels,0),MATCH(D$1,'Tax_Share of Price'!$B$1:$AI$1,0)))</f>
        <v>0</v>
      </c>
      <c r="E8" s="35">
        <f>'Total Fuel Prices'!E155*(INDEX(Tax_share,MATCH('Total Fuel Prices'!$A$147,tax_fuel_labels,0),MATCH(E$1,'Tax_Share of Price'!$B$1:$AI$1,0)))</f>
        <v>0</v>
      </c>
      <c r="F8" s="35">
        <f>'Total Fuel Prices'!F155*(INDEX(Tax_share,MATCH('Total Fuel Prices'!$A$147,tax_fuel_labels,0),MATCH(F$1,'Tax_Share of Price'!$B$1:$AI$1,0)))</f>
        <v>0</v>
      </c>
      <c r="G8" s="35">
        <f>'Total Fuel Prices'!G155*(INDEX(Tax_share,MATCH('Total Fuel Prices'!$A$147,tax_fuel_labels,0),MATCH(G$1,'Tax_Share of Price'!$B$1:$AI$1,0)))</f>
        <v>0</v>
      </c>
      <c r="H8" s="35">
        <f>'Total Fuel Prices'!H155*(INDEX(Tax_share,MATCH('Total Fuel Prices'!$A$147,tax_fuel_labels,0),MATCH(H$1,'Tax_Share of Price'!$B$1:$AI$1,0)))</f>
        <v>0</v>
      </c>
      <c r="I8" s="35">
        <f>'Total Fuel Prices'!I155*(INDEX(Tax_share,MATCH('Total Fuel Prices'!$A$147,tax_fuel_labels,0),MATCH(I$1,'Tax_Share of Price'!$B$1:$AI$1,0)))</f>
        <v>0</v>
      </c>
      <c r="J8" s="35">
        <f>'Total Fuel Prices'!J155*(INDEX(Tax_share,MATCH('Total Fuel Prices'!$A$147,tax_fuel_labels,0),MATCH(J$1,'Tax_Share of Price'!$B$1:$AI$1,0)))</f>
        <v>0</v>
      </c>
      <c r="K8" s="35">
        <f>'Total Fuel Prices'!K155*(INDEX(Tax_share,MATCH('Total Fuel Prices'!$A$147,tax_fuel_labels,0),MATCH(K$1,'Tax_Share of Price'!$B$1:$AI$1,0)))</f>
        <v>0</v>
      </c>
      <c r="L8" s="35">
        <f>'Total Fuel Prices'!L155*(INDEX(Tax_share,MATCH('Total Fuel Prices'!$A$147,tax_fuel_labels,0),MATCH(L$1,'Tax_Share of Price'!$B$1:$AI$1,0)))</f>
        <v>0</v>
      </c>
      <c r="M8" s="35">
        <f>'Total Fuel Prices'!M155*(INDEX(Tax_share,MATCH('Total Fuel Prices'!$A$147,tax_fuel_labels,0),MATCH(M$1,'Tax_Share of Price'!$B$1:$AI$1,0)))</f>
        <v>0</v>
      </c>
      <c r="N8" s="35">
        <f>'Total Fuel Prices'!N155*(INDEX(Tax_share,MATCH('Total Fuel Prices'!$A$147,tax_fuel_labels,0),MATCH(N$1,'Tax_Share of Price'!$B$1:$AI$1,0)))</f>
        <v>0</v>
      </c>
      <c r="O8" s="35">
        <f>'Total Fuel Prices'!O155*(INDEX(Tax_share,MATCH('Total Fuel Prices'!$A$147,tax_fuel_labels,0),MATCH(O$1,'Tax_Share of Price'!$B$1:$AI$1,0)))</f>
        <v>0</v>
      </c>
      <c r="P8" s="35">
        <f>'Total Fuel Prices'!P155*(INDEX(Tax_share,MATCH('Total Fuel Prices'!$A$147,tax_fuel_labels,0),MATCH(P$1,'Tax_Share of Price'!$B$1:$AI$1,0)))</f>
        <v>0</v>
      </c>
      <c r="Q8" s="35">
        <f>'Total Fuel Prices'!Q155*(INDEX(Tax_share,MATCH('Total Fuel Prices'!$A$147,tax_fuel_labels,0),MATCH(Q$1,'Tax_Share of Price'!$B$1:$AI$1,0)))</f>
        <v>0</v>
      </c>
      <c r="R8" s="35">
        <f>'Total Fuel Prices'!R155*(INDEX(Tax_share,MATCH('Total Fuel Prices'!$A$147,tax_fuel_labels,0),MATCH(R$1,'Tax_Share of Price'!$B$1:$AI$1,0)))</f>
        <v>0</v>
      </c>
      <c r="S8" s="35">
        <f>'Total Fuel Prices'!S155*(INDEX(Tax_share,MATCH('Total Fuel Prices'!$A$147,tax_fuel_labels,0),MATCH(S$1,'Tax_Share of Price'!$B$1:$AI$1,0)))</f>
        <v>0</v>
      </c>
      <c r="T8" s="35">
        <f>'Total Fuel Prices'!T155*(INDEX(Tax_share,MATCH('Total Fuel Prices'!$A$147,tax_fuel_labels,0),MATCH(T$1,'Tax_Share of Price'!$B$1:$AI$1,0)))</f>
        <v>0</v>
      </c>
      <c r="U8" s="35">
        <f>'Total Fuel Prices'!U155*(INDEX(Tax_share,MATCH('Total Fuel Prices'!$A$147,tax_fuel_labels,0),MATCH(U$1,'Tax_Share of Price'!$B$1:$AI$1,0)))</f>
        <v>0</v>
      </c>
      <c r="V8" s="35">
        <f>'Total Fuel Prices'!V155*(INDEX(Tax_share,MATCH('Total Fuel Prices'!$A$147,tax_fuel_labels,0),MATCH(V$1,'Tax_Share of Price'!$B$1:$AI$1,0)))</f>
        <v>0</v>
      </c>
      <c r="W8" s="35">
        <f>'Total Fuel Prices'!W155*(INDEX(Tax_share,MATCH('Total Fuel Prices'!$A$147,tax_fuel_labels,0),MATCH(W$1,'Tax_Share of Price'!$B$1:$AI$1,0)))</f>
        <v>0</v>
      </c>
      <c r="X8" s="35">
        <f>'Total Fuel Prices'!X155*(INDEX(Tax_share,MATCH('Total Fuel Prices'!$A$147,tax_fuel_labels,0),MATCH(X$1,'Tax_Share of Price'!$B$1:$AI$1,0)))</f>
        <v>0</v>
      </c>
      <c r="Y8" s="35">
        <f>'Total Fuel Prices'!Y155*(INDEX(Tax_share,MATCH('Total Fuel Prices'!$A$147,tax_fuel_labels,0),MATCH(Y$1,'Tax_Share of Price'!$B$1:$AI$1,0)))</f>
        <v>0</v>
      </c>
      <c r="Z8" s="35">
        <f>'Total Fuel Prices'!Z155*(INDEX(Tax_share,MATCH('Total Fuel Prices'!$A$147,tax_fuel_labels,0),MATCH(Z$1,'Tax_Share of Price'!$B$1:$AI$1,0)))</f>
        <v>0</v>
      </c>
      <c r="AA8" s="35">
        <f>'Total Fuel Prices'!AA155*(INDEX(Tax_share,MATCH('Total Fuel Prices'!$A$147,tax_fuel_labels,0),MATCH(AA$1,'Tax_Share of Price'!$B$1:$AI$1,0)))</f>
        <v>0</v>
      </c>
      <c r="AB8" s="35">
        <f>'Total Fuel Prices'!AB155*(INDEX(Tax_share,MATCH('Total Fuel Prices'!$A$147,tax_fuel_labels,0),MATCH(AB$1,'Tax_Share of Price'!$B$1:$AI$1,0)))</f>
        <v>0</v>
      </c>
      <c r="AC8" s="35">
        <f>'Total Fuel Prices'!AC155*(INDEX(Tax_share,MATCH('Total Fuel Prices'!$A$147,tax_fuel_labels,0),MATCH(AC$1,'Tax_Share of Price'!$B$1:$AI$1,0)))</f>
        <v>0</v>
      </c>
      <c r="AD8" s="35">
        <f>'Total Fuel Prices'!AD155*(INDEX(Tax_share,MATCH('Total Fuel Prices'!$A$147,tax_fuel_labels,0),MATCH(AD$1,'Tax_Share of Price'!$B$1:$AI$1,0)))</f>
        <v>0</v>
      </c>
      <c r="AE8" s="35">
        <f>'Total Fuel Prices'!AE155*(INDEX(Tax_share,MATCH('Total Fuel Prices'!$A$147,tax_fuel_labels,0),MATCH(AE$1,'Tax_Share of Price'!$B$1:$AI$1,0)))</f>
        <v>0</v>
      </c>
      <c r="AF8" s="35">
        <f>'Total Fuel Prices'!AF155*(INDEX(Tax_share,MATCH('Total Fuel Prices'!$A$147,tax_fuel_labels,0),MATCH(AF$1,'Tax_Share of Price'!$B$1:$AI$1,0)))</f>
        <v>0</v>
      </c>
      <c r="AG8" s="35">
        <f>'Total Fuel Prices'!AG155*(INDEX(Tax_share,MATCH('Total Fuel Prices'!$A$147,tax_fuel_labels,0),MATCH(AG$1,'Tax_Share of Price'!$B$1:$AI$1,0)))</f>
        <v>0</v>
      </c>
      <c r="AH8" s="35">
        <f>'Total Fuel Prices'!AH155*(INDEX(Tax_share,MATCH('Total Fuel Prices'!$A$147,tax_fuel_labels,0),MATCH(AH$1,'Tax_Share of Price'!$B$1:$AI$1,0)))</f>
        <v>0</v>
      </c>
      <c r="AI8" s="35">
        <f>'Total Fuel Prices'!AI155*(INDEX(Tax_share,MATCH('Total Fuel Prices'!$A$147,tax_fuel_labels,0),MATCH(AI$1,'Tax_Share of Price'!$B$1:$AI$1,0)))</f>
        <v>0</v>
      </c>
    </row>
    <row r="9" spans="1:37" s="5" customFormat="1" x14ac:dyDescent="0.45">
      <c r="A9" s="38" t="s">
        <v>277</v>
      </c>
      <c r="B9" s="276">
        <f>'Total Fuel Prices'!B156*(INDEX(Tax_share,MATCH('Total Fuel Prices'!$A$147,tax_fuel_labels,0),MATCH(B$1,'Tax_Share of Price'!$B$1:$AI$1,0)))</f>
        <v>3.973011740806744E-7</v>
      </c>
      <c r="C9" s="276">
        <f>'Total Fuel Prices'!C156*(INDEX(Tax_share,MATCH('Total Fuel Prices'!$A$147,tax_fuel_labels,0),MATCH(C$1,'Tax_Share of Price'!$B$1:$AI$1,0)))</f>
        <v>3.973011740806744E-7</v>
      </c>
      <c r="D9" s="276">
        <f>'Total Fuel Prices'!D156*(INDEX(Tax_share,MATCH('Total Fuel Prices'!$A$147,tax_fuel_labels,0),MATCH(D$1,'Tax_Share of Price'!$B$1:$AI$1,0)))</f>
        <v>3.9540021152526454E-7</v>
      </c>
      <c r="E9" s="276">
        <f>'Total Fuel Prices'!E156*(INDEX(Tax_share,MATCH('Total Fuel Prices'!$A$147,tax_fuel_labels,0),MATCH(E$1,'Tax_Share of Price'!$B$1:$AI$1,0)))</f>
        <v>3.973011740806744E-7</v>
      </c>
      <c r="F9" s="276">
        <f>'Total Fuel Prices'!F156*(INDEX(Tax_share,MATCH('Total Fuel Prices'!$A$147,tax_fuel_labels,0),MATCH(F$1,'Tax_Share of Price'!$B$1:$AI$1,0)))</f>
        <v>3.9349924896985452E-7</v>
      </c>
      <c r="G9" s="276">
        <f>'Total Fuel Prices'!G156*(INDEX(Tax_share,MATCH('Total Fuel Prices'!$A$147,tax_fuel_labels,0),MATCH(G$1,'Tax_Share of Price'!$B$1:$AI$1,0)))</f>
        <v>3.8779636130362478E-7</v>
      </c>
      <c r="H9" s="276">
        <f>'Total Fuel Prices'!H156*(INDEX(Tax_share,MATCH('Total Fuel Prices'!$A$147,tax_fuel_labels,0),MATCH(H$1,'Tax_Share of Price'!$B$1:$AI$1,0)))</f>
        <v>3.8589539874821482E-7</v>
      </c>
      <c r="I9" s="276">
        <f>'Total Fuel Prices'!I156*(INDEX(Tax_share,MATCH('Total Fuel Prices'!$A$147,tax_fuel_labels,0),MATCH(I$1,'Tax_Share of Price'!$B$1:$AI$1,0)))</f>
        <v>3.8399443619280491E-7</v>
      </c>
      <c r="J9" s="276">
        <f>'Total Fuel Prices'!J156*(INDEX(Tax_share,MATCH('Total Fuel Prices'!$A$147,tax_fuel_labels,0),MATCH(J$1,'Tax_Share of Price'!$B$1:$AI$1,0)))</f>
        <v>3.8209347363739494E-7</v>
      </c>
      <c r="K9" s="276">
        <f>'Total Fuel Prices'!K156*(INDEX(Tax_share,MATCH('Total Fuel Prices'!$A$147,tax_fuel_labels,0),MATCH(K$1,'Tax_Share of Price'!$B$1:$AI$1,0)))</f>
        <v>3.8399443619280491E-7</v>
      </c>
      <c r="L9" s="276">
        <f>'Total Fuel Prices'!L156*(INDEX(Tax_share,MATCH('Total Fuel Prices'!$A$147,tax_fuel_labels,0),MATCH(L$1,'Tax_Share of Price'!$B$1:$AI$1,0)))</f>
        <v>3.8589539874821482E-7</v>
      </c>
      <c r="M9" s="276">
        <f>'Total Fuel Prices'!M156*(INDEX(Tax_share,MATCH('Total Fuel Prices'!$A$147,tax_fuel_labels,0),MATCH(M$1,'Tax_Share of Price'!$B$1:$AI$1,0)))</f>
        <v>3.8209347363739494E-7</v>
      </c>
      <c r="N9" s="276">
        <f>'Total Fuel Prices'!N156*(INDEX(Tax_share,MATCH('Total Fuel Prices'!$A$147,tax_fuel_labels,0),MATCH(N$1,'Tax_Share of Price'!$B$1:$AI$1,0)))</f>
        <v>3.8399443619280491E-7</v>
      </c>
      <c r="O9" s="276">
        <f>'Total Fuel Prices'!O156*(INDEX(Tax_share,MATCH('Total Fuel Prices'!$A$147,tax_fuel_labels,0),MATCH(O$1,'Tax_Share of Price'!$B$1:$AI$1,0)))</f>
        <v>3.8399443619280491E-7</v>
      </c>
      <c r="P9" s="276">
        <f>'Total Fuel Prices'!P156*(INDEX(Tax_share,MATCH('Total Fuel Prices'!$A$147,tax_fuel_labels,0),MATCH(P$1,'Tax_Share of Price'!$B$1:$AI$1,0)))</f>
        <v>3.8209347363739494E-7</v>
      </c>
      <c r="Q9" s="276">
        <f>'Total Fuel Prices'!Q156*(INDEX(Tax_share,MATCH('Total Fuel Prices'!$A$147,tax_fuel_labels,0),MATCH(Q$1,'Tax_Share of Price'!$B$1:$AI$1,0)))</f>
        <v>3.8209347363739494E-7</v>
      </c>
      <c r="R9" s="276">
        <f>'Total Fuel Prices'!R156*(INDEX(Tax_share,MATCH('Total Fuel Prices'!$A$147,tax_fuel_labels,0),MATCH(R$1,'Tax_Share of Price'!$B$1:$AI$1,0)))</f>
        <v>3.8399443619280491E-7</v>
      </c>
      <c r="S9" s="276">
        <f>'Total Fuel Prices'!S156*(INDEX(Tax_share,MATCH('Total Fuel Prices'!$A$147,tax_fuel_labels,0),MATCH(S$1,'Tax_Share of Price'!$B$1:$AI$1,0)))</f>
        <v>3.8399443619280491E-7</v>
      </c>
      <c r="T9" s="276">
        <f>'Total Fuel Prices'!T156*(INDEX(Tax_share,MATCH('Total Fuel Prices'!$A$147,tax_fuel_labels,0),MATCH(T$1,'Tax_Share of Price'!$B$1:$AI$1,0)))</f>
        <v>3.8209347363739494E-7</v>
      </c>
      <c r="U9" s="276">
        <f>'Total Fuel Prices'!U156*(INDEX(Tax_share,MATCH('Total Fuel Prices'!$A$147,tax_fuel_labels,0),MATCH(U$1,'Tax_Share of Price'!$B$1:$AI$1,0)))</f>
        <v>3.8209347363739494E-7</v>
      </c>
      <c r="V9" s="276">
        <f>'Total Fuel Prices'!V156*(INDEX(Tax_share,MATCH('Total Fuel Prices'!$A$147,tax_fuel_labels,0),MATCH(V$1,'Tax_Share of Price'!$B$1:$AI$1,0)))</f>
        <v>3.8399443619280491E-7</v>
      </c>
      <c r="W9" s="276">
        <f>'Total Fuel Prices'!W156*(INDEX(Tax_share,MATCH('Total Fuel Prices'!$A$147,tax_fuel_labels,0),MATCH(W$1,'Tax_Share of Price'!$B$1:$AI$1,0)))</f>
        <v>3.8399443619280491E-7</v>
      </c>
      <c r="X9" s="276">
        <f>'Total Fuel Prices'!X156*(INDEX(Tax_share,MATCH('Total Fuel Prices'!$A$147,tax_fuel_labels,0),MATCH(X$1,'Tax_Share of Price'!$B$1:$AI$1,0)))</f>
        <v>3.8399443619280491E-7</v>
      </c>
      <c r="Y9" s="276">
        <f>'Total Fuel Prices'!Y156*(INDEX(Tax_share,MATCH('Total Fuel Prices'!$A$147,tax_fuel_labels,0),MATCH(Y$1,'Tax_Share of Price'!$B$1:$AI$1,0)))</f>
        <v>3.8209347363739494E-7</v>
      </c>
      <c r="Z9" s="276">
        <f>'Total Fuel Prices'!Z156*(INDEX(Tax_share,MATCH('Total Fuel Prices'!$A$147,tax_fuel_labels,0),MATCH(Z$1,'Tax_Share of Price'!$B$1:$AI$1,0)))</f>
        <v>3.8209347363739494E-7</v>
      </c>
      <c r="AA9" s="276">
        <f>'Total Fuel Prices'!AA156*(INDEX(Tax_share,MATCH('Total Fuel Prices'!$A$147,tax_fuel_labels,0),MATCH(AA$1,'Tax_Share of Price'!$B$1:$AI$1,0)))</f>
        <v>3.8399443619280491E-7</v>
      </c>
      <c r="AB9" s="276">
        <f>'Total Fuel Prices'!AB156*(INDEX(Tax_share,MATCH('Total Fuel Prices'!$A$147,tax_fuel_labels,0),MATCH(AB$1,'Tax_Share of Price'!$B$1:$AI$1,0)))</f>
        <v>3.8399443619280491E-7</v>
      </c>
      <c r="AC9" s="276">
        <f>'Total Fuel Prices'!AC156*(INDEX(Tax_share,MATCH('Total Fuel Prices'!$A$147,tax_fuel_labels,0),MATCH(AC$1,'Tax_Share of Price'!$B$1:$AI$1,0)))</f>
        <v>3.8399443619280491E-7</v>
      </c>
      <c r="AD9" s="276">
        <f>'Total Fuel Prices'!AD156*(INDEX(Tax_share,MATCH('Total Fuel Prices'!$A$147,tax_fuel_labels,0),MATCH(AD$1,'Tax_Share of Price'!$B$1:$AI$1,0)))</f>
        <v>3.8399443619280491E-7</v>
      </c>
      <c r="AE9" s="276">
        <f>'Total Fuel Prices'!AE156*(INDEX(Tax_share,MATCH('Total Fuel Prices'!$A$147,tax_fuel_labels,0),MATCH(AE$1,'Tax_Share of Price'!$B$1:$AI$1,0)))</f>
        <v>3.8399443619280491E-7</v>
      </c>
      <c r="AF9" s="276">
        <f>'Total Fuel Prices'!AF156*(INDEX(Tax_share,MATCH('Total Fuel Prices'!$A$147,tax_fuel_labels,0),MATCH(AF$1,'Tax_Share of Price'!$B$1:$AI$1,0)))</f>
        <v>3.8399443619280491E-7</v>
      </c>
      <c r="AG9" s="276">
        <f>'Total Fuel Prices'!AG156*(INDEX(Tax_share,MATCH('Total Fuel Prices'!$A$147,tax_fuel_labels,0),MATCH(AG$1,'Tax_Share of Price'!$B$1:$AI$1,0)))</f>
        <v>3.8399443619280491E-7</v>
      </c>
      <c r="AH9" s="276">
        <f>'Total Fuel Prices'!AH156*(INDEX(Tax_share,MATCH('Total Fuel Prices'!$A$147,tax_fuel_labels,0),MATCH(AH$1,'Tax_Share of Price'!$B$1:$AI$1,0)))</f>
        <v>3.8399443619280491E-7</v>
      </c>
      <c r="AI9" s="276">
        <f>'Total Fuel Prices'!AI156*(INDEX(Tax_share,MATCH('Total Fuel Prices'!$A$147,tax_fuel_labels,0),MATCH(AI$1,'Tax_Share of Price'!$B$1:$AI$1,0)))</f>
        <v>3.8399443619280491E-7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C12" sqref="C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Prices'!B159*(INDEX(Tax_share,MATCH('Total Fuel Prices'!$A$157,tax_fuel_labels,0),MATCH(B$1,'Tax_Share of Price'!$B$1:$AI$1,0)))</f>
        <v>0</v>
      </c>
      <c r="C2" s="35">
        <f>'Total Fuel Prices'!C159*(INDEX(Tax_share,MATCH('Total Fuel Prices'!$A$157,tax_fuel_labels,0),MATCH(C$1,'Tax_Share of Price'!$B$1:$AI$1,0)))</f>
        <v>0</v>
      </c>
      <c r="D2" s="35">
        <f>'Total Fuel Prices'!D159*(INDEX(Tax_share,MATCH('Total Fuel Prices'!$A$157,tax_fuel_labels,0),MATCH(D$1,'Tax_Share of Price'!$B$1:$AI$1,0)))</f>
        <v>0</v>
      </c>
      <c r="E2" s="35">
        <f>'Total Fuel Prices'!E159*(INDEX(Tax_share,MATCH('Total Fuel Prices'!$A$157,tax_fuel_labels,0),MATCH(E$1,'Tax_Share of Price'!$B$1:$AI$1,0)))</f>
        <v>0</v>
      </c>
      <c r="F2" s="35">
        <f>'Total Fuel Prices'!F159*(INDEX(Tax_share,MATCH('Total Fuel Prices'!$A$157,tax_fuel_labels,0),MATCH(F$1,'Tax_Share of Price'!$B$1:$AI$1,0)))</f>
        <v>0</v>
      </c>
      <c r="G2" s="35">
        <f>'Total Fuel Prices'!G159*(INDEX(Tax_share,MATCH('Total Fuel Prices'!$A$157,tax_fuel_labels,0),MATCH(G$1,'Tax_Share of Price'!$B$1:$AI$1,0)))</f>
        <v>0</v>
      </c>
      <c r="H2" s="35">
        <f>'Total Fuel Prices'!H159*(INDEX(Tax_share,MATCH('Total Fuel Prices'!$A$157,tax_fuel_labels,0),MATCH(H$1,'Tax_Share of Price'!$B$1:$AI$1,0)))</f>
        <v>0</v>
      </c>
      <c r="I2" s="35">
        <f>'Total Fuel Prices'!I159*(INDEX(Tax_share,MATCH('Total Fuel Prices'!$A$157,tax_fuel_labels,0),MATCH(I$1,'Tax_Share of Price'!$B$1:$AI$1,0)))</f>
        <v>0</v>
      </c>
      <c r="J2" s="35">
        <f>'Total Fuel Prices'!J159*(INDEX(Tax_share,MATCH('Total Fuel Prices'!$A$157,tax_fuel_labels,0),MATCH(J$1,'Tax_Share of Price'!$B$1:$AI$1,0)))</f>
        <v>0</v>
      </c>
      <c r="K2" s="35">
        <f>'Total Fuel Prices'!K159*(INDEX(Tax_share,MATCH('Total Fuel Prices'!$A$157,tax_fuel_labels,0),MATCH(K$1,'Tax_Share of Price'!$B$1:$AI$1,0)))</f>
        <v>0</v>
      </c>
      <c r="L2" s="35">
        <f>'Total Fuel Prices'!L159*(INDEX(Tax_share,MATCH('Total Fuel Prices'!$A$157,tax_fuel_labels,0),MATCH(L$1,'Tax_Share of Price'!$B$1:$AI$1,0)))</f>
        <v>0</v>
      </c>
      <c r="M2" s="35">
        <f>'Total Fuel Prices'!M159*(INDEX(Tax_share,MATCH('Total Fuel Prices'!$A$157,tax_fuel_labels,0),MATCH(M$1,'Tax_Share of Price'!$B$1:$AI$1,0)))</f>
        <v>0</v>
      </c>
      <c r="N2" s="35">
        <f>'Total Fuel Prices'!N159*(INDEX(Tax_share,MATCH('Total Fuel Prices'!$A$157,tax_fuel_labels,0),MATCH(N$1,'Tax_Share of Price'!$B$1:$AI$1,0)))</f>
        <v>0</v>
      </c>
      <c r="O2" s="35">
        <f>'Total Fuel Prices'!O159*(INDEX(Tax_share,MATCH('Total Fuel Prices'!$A$157,tax_fuel_labels,0),MATCH(O$1,'Tax_Share of Price'!$B$1:$AI$1,0)))</f>
        <v>0</v>
      </c>
      <c r="P2" s="35">
        <f>'Total Fuel Prices'!P159*(INDEX(Tax_share,MATCH('Total Fuel Prices'!$A$157,tax_fuel_labels,0),MATCH(P$1,'Tax_Share of Price'!$B$1:$AI$1,0)))</f>
        <v>0</v>
      </c>
      <c r="Q2" s="35">
        <f>'Total Fuel Prices'!Q159*(INDEX(Tax_share,MATCH('Total Fuel Prices'!$A$157,tax_fuel_labels,0),MATCH(Q$1,'Tax_Share of Price'!$B$1:$AI$1,0)))</f>
        <v>0</v>
      </c>
      <c r="R2" s="35">
        <f>'Total Fuel Prices'!R159*(INDEX(Tax_share,MATCH('Total Fuel Prices'!$A$157,tax_fuel_labels,0),MATCH(R$1,'Tax_Share of Price'!$B$1:$AI$1,0)))</f>
        <v>0</v>
      </c>
      <c r="S2" s="35">
        <f>'Total Fuel Prices'!S159*(INDEX(Tax_share,MATCH('Total Fuel Prices'!$A$157,tax_fuel_labels,0),MATCH(S$1,'Tax_Share of Price'!$B$1:$AI$1,0)))</f>
        <v>0</v>
      </c>
      <c r="T2" s="35">
        <f>'Total Fuel Prices'!T159*(INDEX(Tax_share,MATCH('Total Fuel Prices'!$A$157,tax_fuel_labels,0),MATCH(T$1,'Tax_Share of Price'!$B$1:$AI$1,0)))</f>
        <v>0</v>
      </c>
      <c r="U2" s="35">
        <f>'Total Fuel Prices'!U159*(INDEX(Tax_share,MATCH('Total Fuel Prices'!$A$157,tax_fuel_labels,0),MATCH(U$1,'Tax_Share of Price'!$B$1:$AI$1,0)))</f>
        <v>0</v>
      </c>
      <c r="V2" s="35">
        <f>'Total Fuel Prices'!V159*(INDEX(Tax_share,MATCH('Total Fuel Prices'!$A$157,tax_fuel_labels,0),MATCH(V$1,'Tax_Share of Price'!$B$1:$AI$1,0)))</f>
        <v>0</v>
      </c>
      <c r="W2" s="35">
        <f>'Total Fuel Prices'!W159*(INDEX(Tax_share,MATCH('Total Fuel Prices'!$A$157,tax_fuel_labels,0),MATCH(W$1,'Tax_Share of Price'!$B$1:$AI$1,0)))</f>
        <v>0</v>
      </c>
      <c r="X2" s="35">
        <f>'Total Fuel Prices'!X159*(INDEX(Tax_share,MATCH('Total Fuel Prices'!$A$157,tax_fuel_labels,0),MATCH(X$1,'Tax_Share of Price'!$B$1:$AI$1,0)))</f>
        <v>0</v>
      </c>
      <c r="Y2" s="35">
        <f>'Total Fuel Prices'!Y159*(INDEX(Tax_share,MATCH('Total Fuel Prices'!$A$157,tax_fuel_labels,0),MATCH(Y$1,'Tax_Share of Price'!$B$1:$AI$1,0)))</f>
        <v>0</v>
      </c>
      <c r="Z2" s="35">
        <f>'Total Fuel Prices'!Z159*(INDEX(Tax_share,MATCH('Total Fuel Prices'!$A$157,tax_fuel_labels,0),MATCH(Z$1,'Tax_Share of Price'!$B$1:$AI$1,0)))</f>
        <v>0</v>
      </c>
      <c r="AA2" s="35">
        <f>'Total Fuel Prices'!AA159*(INDEX(Tax_share,MATCH('Total Fuel Prices'!$A$157,tax_fuel_labels,0),MATCH(AA$1,'Tax_Share of Price'!$B$1:$AI$1,0)))</f>
        <v>0</v>
      </c>
      <c r="AB2" s="35">
        <f>'Total Fuel Prices'!AB159*(INDEX(Tax_share,MATCH('Total Fuel Prices'!$A$157,tax_fuel_labels,0),MATCH(AB$1,'Tax_Share of Price'!$B$1:$AI$1,0)))</f>
        <v>0</v>
      </c>
      <c r="AC2" s="35">
        <f>'Total Fuel Prices'!AC159*(INDEX(Tax_share,MATCH('Total Fuel Prices'!$A$157,tax_fuel_labels,0),MATCH(AC$1,'Tax_Share of Price'!$B$1:$AI$1,0)))</f>
        <v>0</v>
      </c>
      <c r="AD2" s="35">
        <f>'Total Fuel Prices'!AD159*(INDEX(Tax_share,MATCH('Total Fuel Prices'!$A$157,tax_fuel_labels,0),MATCH(AD$1,'Tax_Share of Price'!$B$1:$AI$1,0)))</f>
        <v>0</v>
      </c>
      <c r="AE2" s="35">
        <f>'Total Fuel Prices'!AE159*(INDEX(Tax_share,MATCH('Total Fuel Prices'!$A$157,tax_fuel_labels,0),MATCH(AE$1,'Tax_Share of Price'!$B$1:$AI$1,0)))</f>
        <v>0</v>
      </c>
      <c r="AF2" s="35">
        <f>'Total Fuel Prices'!AF159*(INDEX(Tax_share,MATCH('Total Fuel Prices'!$A$157,tax_fuel_labels,0),MATCH(AF$1,'Tax_Share of Price'!$B$1:$AI$1,0)))</f>
        <v>0</v>
      </c>
      <c r="AG2" s="35">
        <f>'Total Fuel Prices'!AG159*(INDEX(Tax_share,MATCH('Total Fuel Prices'!$A$157,tax_fuel_labels,0),MATCH(AG$1,'Tax_Share of Price'!$B$1:$AI$1,0)))</f>
        <v>0</v>
      </c>
      <c r="AH2" s="35">
        <f>'Total Fuel Prices'!AH159*(INDEX(Tax_share,MATCH('Total Fuel Prices'!$A$157,tax_fuel_labels,0),MATCH(AH$1,'Tax_Share of Price'!$B$1:$AI$1,0)))</f>
        <v>0</v>
      </c>
      <c r="AI2" s="35">
        <f>'Total Fuel Prices'!AI159*(INDEX(Tax_share,MATCH('Total Fuel Prices'!$A$157,tax_fuel_labels,0),MATCH(AI$1,'Tax_Share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Prices'!B160*(INDEX(Tax_share,MATCH('Total Fuel Prices'!$A$157,tax_fuel_labels,0),MATCH(B$1,'Tax_Share of Price'!$B$1:$AI$1,0)))</f>
        <v>0</v>
      </c>
      <c r="C3" s="35">
        <f>'Total Fuel Prices'!C160*(INDEX(Tax_share,MATCH('Total Fuel Prices'!$A$157,tax_fuel_labels,0),MATCH(C$1,'Tax_Share of Price'!$B$1:$AI$1,0)))</f>
        <v>0</v>
      </c>
      <c r="D3" s="35">
        <f>'Total Fuel Prices'!D160*(INDEX(Tax_share,MATCH('Total Fuel Prices'!$A$157,tax_fuel_labels,0),MATCH(D$1,'Tax_Share of Price'!$B$1:$AI$1,0)))</f>
        <v>0</v>
      </c>
      <c r="E3" s="35">
        <f>'Total Fuel Prices'!E160*(INDEX(Tax_share,MATCH('Total Fuel Prices'!$A$157,tax_fuel_labels,0),MATCH(E$1,'Tax_Share of Price'!$B$1:$AI$1,0)))</f>
        <v>0</v>
      </c>
      <c r="F3" s="35">
        <f>'Total Fuel Prices'!F160*(INDEX(Tax_share,MATCH('Total Fuel Prices'!$A$157,tax_fuel_labels,0),MATCH(F$1,'Tax_Share of Price'!$B$1:$AI$1,0)))</f>
        <v>0</v>
      </c>
      <c r="G3" s="35">
        <f>'Total Fuel Prices'!G160*(INDEX(Tax_share,MATCH('Total Fuel Prices'!$A$157,tax_fuel_labels,0),MATCH(G$1,'Tax_Share of Price'!$B$1:$AI$1,0)))</f>
        <v>0</v>
      </c>
      <c r="H3" s="35">
        <f>'Total Fuel Prices'!H160*(INDEX(Tax_share,MATCH('Total Fuel Prices'!$A$157,tax_fuel_labels,0),MATCH(H$1,'Tax_Share of Price'!$B$1:$AI$1,0)))</f>
        <v>0</v>
      </c>
      <c r="I3" s="35">
        <f>'Total Fuel Prices'!I160*(INDEX(Tax_share,MATCH('Total Fuel Prices'!$A$157,tax_fuel_labels,0),MATCH(I$1,'Tax_Share of Price'!$B$1:$AI$1,0)))</f>
        <v>0</v>
      </c>
      <c r="J3" s="35">
        <f>'Total Fuel Prices'!J160*(INDEX(Tax_share,MATCH('Total Fuel Prices'!$A$157,tax_fuel_labels,0),MATCH(J$1,'Tax_Share of Price'!$B$1:$AI$1,0)))</f>
        <v>0</v>
      </c>
      <c r="K3" s="35">
        <f>'Total Fuel Prices'!K160*(INDEX(Tax_share,MATCH('Total Fuel Prices'!$A$157,tax_fuel_labels,0),MATCH(K$1,'Tax_Share of Price'!$B$1:$AI$1,0)))</f>
        <v>0</v>
      </c>
      <c r="L3" s="35">
        <f>'Total Fuel Prices'!L160*(INDEX(Tax_share,MATCH('Total Fuel Prices'!$A$157,tax_fuel_labels,0),MATCH(L$1,'Tax_Share of Price'!$B$1:$AI$1,0)))</f>
        <v>0</v>
      </c>
      <c r="M3" s="35">
        <f>'Total Fuel Prices'!M160*(INDEX(Tax_share,MATCH('Total Fuel Prices'!$A$157,tax_fuel_labels,0),MATCH(M$1,'Tax_Share of Price'!$B$1:$AI$1,0)))</f>
        <v>0</v>
      </c>
      <c r="N3" s="35">
        <f>'Total Fuel Prices'!N160*(INDEX(Tax_share,MATCH('Total Fuel Prices'!$A$157,tax_fuel_labels,0),MATCH(N$1,'Tax_Share of Price'!$B$1:$AI$1,0)))</f>
        <v>0</v>
      </c>
      <c r="O3" s="35">
        <f>'Total Fuel Prices'!O160*(INDEX(Tax_share,MATCH('Total Fuel Prices'!$A$157,tax_fuel_labels,0),MATCH(O$1,'Tax_Share of Price'!$B$1:$AI$1,0)))</f>
        <v>0</v>
      </c>
      <c r="P3" s="35">
        <f>'Total Fuel Prices'!P160*(INDEX(Tax_share,MATCH('Total Fuel Prices'!$A$157,tax_fuel_labels,0),MATCH(P$1,'Tax_Share of Price'!$B$1:$AI$1,0)))</f>
        <v>0</v>
      </c>
      <c r="Q3" s="35">
        <f>'Total Fuel Prices'!Q160*(INDEX(Tax_share,MATCH('Total Fuel Prices'!$A$157,tax_fuel_labels,0),MATCH(Q$1,'Tax_Share of Price'!$B$1:$AI$1,0)))</f>
        <v>0</v>
      </c>
      <c r="R3" s="35">
        <f>'Total Fuel Prices'!R160*(INDEX(Tax_share,MATCH('Total Fuel Prices'!$A$157,tax_fuel_labels,0),MATCH(R$1,'Tax_Share of Price'!$B$1:$AI$1,0)))</f>
        <v>0</v>
      </c>
      <c r="S3" s="35">
        <f>'Total Fuel Prices'!S160*(INDEX(Tax_share,MATCH('Total Fuel Prices'!$A$157,tax_fuel_labels,0),MATCH(S$1,'Tax_Share of Price'!$B$1:$AI$1,0)))</f>
        <v>0</v>
      </c>
      <c r="T3" s="35">
        <f>'Total Fuel Prices'!T160*(INDEX(Tax_share,MATCH('Total Fuel Prices'!$A$157,tax_fuel_labels,0),MATCH(T$1,'Tax_Share of Price'!$B$1:$AI$1,0)))</f>
        <v>0</v>
      </c>
      <c r="U3" s="35">
        <f>'Total Fuel Prices'!U160*(INDEX(Tax_share,MATCH('Total Fuel Prices'!$A$157,tax_fuel_labels,0),MATCH(U$1,'Tax_Share of Price'!$B$1:$AI$1,0)))</f>
        <v>0</v>
      </c>
      <c r="V3" s="35">
        <f>'Total Fuel Prices'!V160*(INDEX(Tax_share,MATCH('Total Fuel Prices'!$A$157,tax_fuel_labels,0),MATCH(V$1,'Tax_Share of Price'!$B$1:$AI$1,0)))</f>
        <v>0</v>
      </c>
      <c r="W3" s="35">
        <f>'Total Fuel Prices'!W160*(INDEX(Tax_share,MATCH('Total Fuel Prices'!$A$157,tax_fuel_labels,0),MATCH(W$1,'Tax_Share of Price'!$B$1:$AI$1,0)))</f>
        <v>0</v>
      </c>
      <c r="X3" s="35">
        <f>'Total Fuel Prices'!X160*(INDEX(Tax_share,MATCH('Total Fuel Prices'!$A$157,tax_fuel_labels,0),MATCH(X$1,'Tax_Share of Price'!$B$1:$AI$1,0)))</f>
        <v>0</v>
      </c>
      <c r="Y3" s="35">
        <f>'Total Fuel Prices'!Y160*(INDEX(Tax_share,MATCH('Total Fuel Prices'!$A$157,tax_fuel_labels,0),MATCH(Y$1,'Tax_Share of Price'!$B$1:$AI$1,0)))</f>
        <v>0</v>
      </c>
      <c r="Z3" s="35">
        <f>'Total Fuel Prices'!Z160*(INDEX(Tax_share,MATCH('Total Fuel Prices'!$A$157,tax_fuel_labels,0),MATCH(Z$1,'Tax_Share of Price'!$B$1:$AI$1,0)))</f>
        <v>0</v>
      </c>
      <c r="AA3" s="35">
        <f>'Total Fuel Prices'!AA160*(INDEX(Tax_share,MATCH('Total Fuel Prices'!$A$157,tax_fuel_labels,0),MATCH(AA$1,'Tax_Share of Price'!$B$1:$AI$1,0)))</f>
        <v>0</v>
      </c>
      <c r="AB3" s="35">
        <f>'Total Fuel Prices'!AB160*(INDEX(Tax_share,MATCH('Total Fuel Prices'!$A$157,tax_fuel_labels,0),MATCH(AB$1,'Tax_Share of Price'!$B$1:$AI$1,0)))</f>
        <v>0</v>
      </c>
      <c r="AC3" s="35">
        <f>'Total Fuel Prices'!AC160*(INDEX(Tax_share,MATCH('Total Fuel Prices'!$A$157,tax_fuel_labels,0),MATCH(AC$1,'Tax_Share of Price'!$B$1:$AI$1,0)))</f>
        <v>0</v>
      </c>
      <c r="AD3" s="35">
        <f>'Total Fuel Prices'!AD160*(INDEX(Tax_share,MATCH('Total Fuel Prices'!$A$157,tax_fuel_labels,0),MATCH(AD$1,'Tax_Share of Price'!$B$1:$AI$1,0)))</f>
        <v>0</v>
      </c>
      <c r="AE3" s="35">
        <f>'Total Fuel Prices'!AE160*(INDEX(Tax_share,MATCH('Total Fuel Prices'!$A$157,tax_fuel_labels,0),MATCH(AE$1,'Tax_Share of Price'!$B$1:$AI$1,0)))</f>
        <v>0</v>
      </c>
      <c r="AF3" s="35">
        <f>'Total Fuel Prices'!AF160*(INDEX(Tax_share,MATCH('Total Fuel Prices'!$A$157,tax_fuel_labels,0),MATCH(AF$1,'Tax_Share of Price'!$B$1:$AI$1,0)))</f>
        <v>0</v>
      </c>
      <c r="AG3" s="35">
        <f>'Total Fuel Prices'!AG160*(INDEX(Tax_share,MATCH('Total Fuel Prices'!$A$157,tax_fuel_labels,0),MATCH(AG$1,'Tax_Share of Price'!$B$1:$AI$1,0)))</f>
        <v>0</v>
      </c>
      <c r="AH3" s="35">
        <f>'Total Fuel Prices'!AH160*(INDEX(Tax_share,MATCH('Total Fuel Prices'!$A$157,tax_fuel_labels,0),MATCH(AH$1,'Tax_Share of Price'!$B$1:$AI$1,0)))</f>
        <v>0</v>
      </c>
      <c r="AI3" s="35">
        <f>'Total Fuel Prices'!AI160*(INDEX(Tax_share,MATCH('Total Fuel Prices'!$A$157,tax_fuel_labels,0),MATCH(AI$1,'Tax_Share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Prices'!B161*(INDEX(Tax_share,MATCH('Total Fuel Prices'!$A$157,tax_fuel_labels,0),MATCH(B$1,'Tax_Share of Price'!$B$1:$AI$1,0)))</f>
        <v>0</v>
      </c>
      <c r="C4" s="35">
        <f>'Total Fuel Prices'!C161*(INDEX(Tax_share,MATCH('Total Fuel Prices'!$A$157,tax_fuel_labels,0),MATCH(C$1,'Tax_Share of Price'!$B$1:$AI$1,0)))</f>
        <v>0</v>
      </c>
      <c r="D4" s="35">
        <f>'Total Fuel Prices'!D161*(INDEX(Tax_share,MATCH('Total Fuel Prices'!$A$157,tax_fuel_labels,0),MATCH(D$1,'Tax_Share of Price'!$B$1:$AI$1,0)))</f>
        <v>0</v>
      </c>
      <c r="E4" s="35">
        <f>'Total Fuel Prices'!E161*(INDEX(Tax_share,MATCH('Total Fuel Prices'!$A$157,tax_fuel_labels,0),MATCH(E$1,'Tax_Share of Price'!$B$1:$AI$1,0)))</f>
        <v>0</v>
      </c>
      <c r="F4" s="35">
        <f>'Total Fuel Prices'!F161*(INDEX(Tax_share,MATCH('Total Fuel Prices'!$A$157,tax_fuel_labels,0),MATCH(F$1,'Tax_Share of Price'!$B$1:$AI$1,0)))</f>
        <v>0</v>
      </c>
      <c r="G4" s="35">
        <f>'Total Fuel Prices'!G161*(INDEX(Tax_share,MATCH('Total Fuel Prices'!$A$157,tax_fuel_labels,0),MATCH(G$1,'Tax_Share of Price'!$B$1:$AI$1,0)))</f>
        <v>0</v>
      </c>
      <c r="H4" s="35">
        <f>'Total Fuel Prices'!H161*(INDEX(Tax_share,MATCH('Total Fuel Prices'!$A$157,tax_fuel_labels,0),MATCH(H$1,'Tax_Share of Price'!$B$1:$AI$1,0)))</f>
        <v>0</v>
      </c>
      <c r="I4" s="35">
        <f>'Total Fuel Prices'!I161*(INDEX(Tax_share,MATCH('Total Fuel Prices'!$A$157,tax_fuel_labels,0),MATCH(I$1,'Tax_Share of Price'!$B$1:$AI$1,0)))</f>
        <v>0</v>
      </c>
      <c r="J4" s="35">
        <f>'Total Fuel Prices'!J161*(INDEX(Tax_share,MATCH('Total Fuel Prices'!$A$157,tax_fuel_labels,0),MATCH(J$1,'Tax_Share of Price'!$B$1:$AI$1,0)))</f>
        <v>0</v>
      </c>
      <c r="K4" s="35">
        <f>'Total Fuel Prices'!K161*(INDEX(Tax_share,MATCH('Total Fuel Prices'!$A$157,tax_fuel_labels,0),MATCH(K$1,'Tax_Share of Price'!$B$1:$AI$1,0)))</f>
        <v>0</v>
      </c>
      <c r="L4" s="35">
        <f>'Total Fuel Prices'!L161*(INDEX(Tax_share,MATCH('Total Fuel Prices'!$A$157,tax_fuel_labels,0),MATCH(L$1,'Tax_Share of Price'!$B$1:$AI$1,0)))</f>
        <v>0</v>
      </c>
      <c r="M4" s="35">
        <f>'Total Fuel Prices'!M161*(INDEX(Tax_share,MATCH('Total Fuel Prices'!$A$157,tax_fuel_labels,0),MATCH(M$1,'Tax_Share of Price'!$B$1:$AI$1,0)))</f>
        <v>0</v>
      </c>
      <c r="N4" s="35">
        <f>'Total Fuel Prices'!N161*(INDEX(Tax_share,MATCH('Total Fuel Prices'!$A$157,tax_fuel_labels,0),MATCH(N$1,'Tax_Share of Price'!$B$1:$AI$1,0)))</f>
        <v>0</v>
      </c>
      <c r="O4" s="35">
        <f>'Total Fuel Prices'!O161*(INDEX(Tax_share,MATCH('Total Fuel Prices'!$A$157,tax_fuel_labels,0),MATCH(O$1,'Tax_Share of Price'!$B$1:$AI$1,0)))</f>
        <v>0</v>
      </c>
      <c r="P4" s="35">
        <f>'Total Fuel Prices'!P161*(INDEX(Tax_share,MATCH('Total Fuel Prices'!$A$157,tax_fuel_labels,0),MATCH(P$1,'Tax_Share of Price'!$B$1:$AI$1,0)))</f>
        <v>0</v>
      </c>
      <c r="Q4" s="35">
        <f>'Total Fuel Prices'!Q161*(INDEX(Tax_share,MATCH('Total Fuel Prices'!$A$157,tax_fuel_labels,0),MATCH(Q$1,'Tax_Share of Price'!$B$1:$AI$1,0)))</f>
        <v>0</v>
      </c>
      <c r="R4" s="35">
        <f>'Total Fuel Prices'!R161*(INDEX(Tax_share,MATCH('Total Fuel Prices'!$A$157,tax_fuel_labels,0),MATCH(R$1,'Tax_Share of Price'!$B$1:$AI$1,0)))</f>
        <v>0</v>
      </c>
      <c r="S4" s="35">
        <f>'Total Fuel Prices'!S161*(INDEX(Tax_share,MATCH('Total Fuel Prices'!$A$157,tax_fuel_labels,0),MATCH(S$1,'Tax_Share of Price'!$B$1:$AI$1,0)))</f>
        <v>0</v>
      </c>
      <c r="T4" s="35">
        <f>'Total Fuel Prices'!T161*(INDEX(Tax_share,MATCH('Total Fuel Prices'!$A$157,tax_fuel_labels,0),MATCH(T$1,'Tax_Share of Price'!$B$1:$AI$1,0)))</f>
        <v>0</v>
      </c>
      <c r="U4" s="35">
        <f>'Total Fuel Prices'!U161*(INDEX(Tax_share,MATCH('Total Fuel Prices'!$A$157,tax_fuel_labels,0),MATCH(U$1,'Tax_Share of Price'!$B$1:$AI$1,0)))</f>
        <v>0</v>
      </c>
      <c r="V4" s="35">
        <f>'Total Fuel Prices'!V161*(INDEX(Tax_share,MATCH('Total Fuel Prices'!$A$157,tax_fuel_labels,0),MATCH(V$1,'Tax_Share of Price'!$B$1:$AI$1,0)))</f>
        <v>0</v>
      </c>
      <c r="W4" s="35">
        <f>'Total Fuel Prices'!W161*(INDEX(Tax_share,MATCH('Total Fuel Prices'!$A$157,tax_fuel_labels,0),MATCH(W$1,'Tax_Share of Price'!$B$1:$AI$1,0)))</f>
        <v>0</v>
      </c>
      <c r="X4" s="35">
        <f>'Total Fuel Prices'!X161*(INDEX(Tax_share,MATCH('Total Fuel Prices'!$A$157,tax_fuel_labels,0),MATCH(X$1,'Tax_Share of Price'!$B$1:$AI$1,0)))</f>
        <v>0</v>
      </c>
      <c r="Y4" s="35">
        <f>'Total Fuel Prices'!Y161*(INDEX(Tax_share,MATCH('Total Fuel Prices'!$A$157,tax_fuel_labels,0),MATCH(Y$1,'Tax_Share of Price'!$B$1:$AI$1,0)))</f>
        <v>0</v>
      </c>
      <c r="Z4" s="35">
        <f>'Total Fuel Prices'!Z161*(INDEX(Tax_share,MATCH('Total Fuel Prices'!$A$157,tax_fuel_labels,0),MATCH(Z$1,'Tax_Share of Price'!$B$1:$AI$1,0)))</f>
        <v>0</v>
      </c>
      <c r="AA4" s="35">
        <f>'Total Fuel Prices'!AA161*(INDEX(Tax_share,MATCH('Total Fuel Prices'!$A$157,tax_fuel_labels,0),MATCH(AA$1,'Tax_Share of Price'!$B$1:$AI$1,0)))</f>
        <v>0</v>
      </c>
      <c r="AB4" s="35">
        <f>'Total Fuel Prices'!AB161*(INDEX(Tax_share,MATCH('Total Fuel Prices'!$A$157,tax_fuel_labels,0),MATCH(AB$1,'Tax_Share of Price'!$B$1:$AI$1,0)))</f>
        <v>0</v>
      </c>
      <c r="AC4" s="35">
        <f>'Total Fuel Prices'!AC161*(INDEX(Tax_share,MATCH('Total Fuel Prices'!$A$157,tax_fuel_labels,0),MATCH(AC$1,'Tax_Share of Price'!$B$1:$AI$1,0)))</f>
        <v>0</v>
      </c>
      <c r="AD4" s="35">
        <f>'Total Fuel Prices'!AD161*(INDEX(Tax_share,MATCH('Total Fuel Prices'!$A$157,tax_fuel_labels,0),MATCH(AD$1,'Tax_Share of Price'!$B$1:$AI$1,0)))</f>
        <v>0</v>
      </c>
      <c r="AE4" s="35">
        <f>'Total Fuel Prices'!AE161*(INDEX(Tax_share,MATCH('Total Fuel Prices'!$A$157,tax_fuel_labels,0),MATCH(AE$1,'Tax_Share of Price'!$B$1:$AI$1,0)))</f>
        <v>0</v>
      </c>
      <c r="AF4" s="35">
        <f>'Total Fuel Prices'!AF161*(INDEX(Tax_share,MATCH('Total Fuel Prices'!$A$157,tax_fuel_labels,0),MATCH(AF$1,'Tax_Share of Price'!$B$1:$AI$1,0)))</f>
        <v>0</v>
      </c>
      <c r="AG4" s="35">
        <f>'Total Fuel Prices'!AG161*(INDEX(Tax_share,MATCH('Total Fuel Prices'!$A$157,tax_fuel_labels,0),MATCH(AG$1,'Tax_Share of Price'!$B$1:$AI$1,0)))</f>
        <v>0</v>
      </c>
      <c r="AH4" s="35">
        <f>'Total Fuel Prices'!AH161*(INDEX(Tax_share,MATCH('Total Fuel Prices'!$A$157,tax_fuel_labels,0),MATCH(AH$1,'Tax_Share of Price'!$B$1:$AI$1,0)))</f>
        <v>0</v>
      </c>
      <c r="AI4" s="35">
        <f>'Total Fuel Prices'!AI161*(INDEX(Tax_share,MATCH('Total Fuel Prices'!$A$157,tax_fuel_labels,0),MATCH(AI$1,'Tax_Share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Prices'!B162*(INDEX(Tax_share,MATCH('Total Fuel Prices'!$A$157,tax_fuel_labels,0),MATCH(B$1,'Tax_Share of Price'!$B$1:$AI$1,0)))</f>
        <v>0</v>
      </c>
      <c r="C5" s="35">
        <f>'Total Fuel Prices'!C162*(INDEX(Tax_share,MATCH('Total Fuel Prices'!$A$157,tax_fuel_labels,0),MATCH(C$1,'Tax_Share of Price'!$B$1:$AI$1,0)))</f>
        <v>0</v>
      </c>
      <c r="D5" s="35">
        <f>'Total Fuel Prices'!D162*(INDEX(Tax_share,MATCH('Total Fuel Prices'!$A$157,tax_fuel_labels,0),MATCH(D$1,'Tax_Share of Price'!$B$1:$AI$1,0)))</f>
        <v>0</v>
      </c>
      <c r="E5" s="35">
        <f>'Total Fuel Prices'!E162*(INDEX(Tax_share,MATCH('Total Fuel Prices'!$A$157,tax_fuel_labels,0),MATCH(E$1,'Tax_Share of Price'!$B$1:$AI$1,0)))</f>
        <v>0</v>
      </c>
      <c r="F5" s="35">
        <f>'Total Fuel Prices'!F162*(INDEX(Tax_share,MATCH('Total Fuel Prices'!$A$157,tax_fuel_labels,0),MATCH(F$1,'Tax_Share of Price'!$B$1:$AI$1,0)))</f>
        <v>0</v>
      </c>
      <c r="G5" s="35">
        <f>'Total Fuel Prices'!G162*(INDEX(Tax_share,MATCH('Total Fuel Prices'!$A$157,tax_fuel_labels,0),MATCH(G$1,'Tax_Share of Price'!$B$1:$AI$1,0)))</f>
        <v>0</v>
      </c>
      <c r="H5" s="35">
        <f>'Total Fuel Prices'!H162*(INDEX(Tax_share,MATCH('Total Fuel Prices'!$A$157,tax_fuel_labels,0),MATCH(H$1,'Tax_Share of Price'!$B$1:$AI$1,0)))</f>
        <v>0</v>
      </c>
      <c r="I5" s="35">
        <f>'Total Fuel Prices'!I162*(INDEX(Tax_share,MATCH('Total Fuel Prices'!$A$157,tax_fuel_labels,0),MATCH(I$1,'Tax_Share of Price'!$B$1:$AI$1,0)))</f>
        <v>0</v>
      </c>
      <c r="J5" s="35">
        <f>'Total Fuel Prices'!J162*(INDEX(Tax_share,MATCH('Total Fuel Prices'!$A$157,tax_fuel_labels,0),MATCH(J$1,'Tax_Share of Price'!$B$1:$AI$1,0)))</f>
        <v>0</v>
      </c>
      <c r="K5" s="35">
        <f>'Total Fuel Prices'!K162*(INDEX(Tax_share,MATCH('Total Fuel Prices'!$A$157,tax_fuel_labels,0),MATCH(K$1,'Tax_Share of Price'!$B$1:$AI$1,0)))</f>
        <v>0</v>
      </c>
      <c r="L5" s="35">
        <f>'Total Fuel Prices'!L162*(INDEX(Tax_share,MATCH('Total Fuel Prices'!$A$157,tax_fuel_labels,0),MATCH(L$1,'Tax_Share of Price'!$B$1:$AI$1,0)))</f>
        <v>0</v>
      </c>
      <c r="M5" s="35">
        <f>'Total Fuel Prices'!M162*(INDEX(Tax_share,MATCH('Total Fuel Prices'!$A$157,tax_fuel_labels,0),MATCH(M$1,'Tax_Share of Price'!$B$1:$AI$1,0)))</f>
        <v>0</v>
      </c>
      <c r="N5" s="35">
        <f>'Total Fuel Prices'!N162*(INDEX(Tax_share,MATCH('Total Fuel Prices'!$A$157,tax_fuel_labels,0),MATCH(N$1,'Tax_Share of Price'!$B$1:$AI$1,0)))</f>
        <v>0</v>
      </c>
      <c r="O5" s="35">
        <f>'Total Fuel Prices'!O162*(INDEX(Tax_share,MATCH('Total Fuel Prices'!$A$157,tax_fuel_labels,0),MATCH(O$1,'Tax_Share of Price'!$B$1:$AI$1,0)))</f>
        <v>0</v>
      </c>
      <c r="P5" s="35">
        <f>'Total Fuel Prices'!P162*(INDEX(Tax_share,MATCH('Total Fuel Prices'!$A$157,tax_fuel_labels,0),MATCH(P$1,'Tax_Share of Price'!$B$1:$AI$1,0)))</f>
        <v>0</v>
      </c>
      <c r="Q5" s="35">
        <f>'Total Fuel Prices'!Q162*(INDEX(Tax_share,MATCH('Total Fuel Prices'!$A$157,tax_fuel_labels,0),MATCH(Q$1,'Tax_Share of Price'!$B$1:$AI$1,0)))</f>
        <v>0</v>
      </c>
      <c r="R5" s="35">
        <f>'Total Fuel Prices'!R162*(INDEX(Tax_share,MATCH('Total Fuel Prices'!$A$157,tax_fuel_labels,0),MATCH(R$1,'Tax_Share of Price'!$B$1:$AI$1,0)))</f>
        <v>0</v>
      </c>
      <c r="S5" s="35">
        <f>'Total Fuel Prices'!S162*(INDEX(Tax_share,MATCH('Total Fuel Prices'!$A$157,tax_fuel_labels,0),MATCH(S$1,'Tax_Share of Price'!$B$1:$AI$1,0)))</f>
        <v>0</v>
      </c>
      <c r="T5" s="35">
        <f>'Total Fuel Prices'!T162*(INDEX(Tax_share,MATCH('Total Fuel Prices'!$A$157,tax_fuel_labels,0),MATCH(T$1,'Tax_Share of Price'!$B$1:$AI$1,0)))</f>
        <v>0</v>
      </c>
      <c r="U5" s="35">
        <f>'Total Fuel Prices'!U162*(INDEX(Tax_share,MATCH('Total Fuel Prices'!$A$157,tax_fuel_labels,0),MATCH(U$1,'Tax_Share of Price'!$B$1:$AI$1,0)))</f>
        <v>0</v>
      </c>
      <c r="V5" s="35">
        <f>'Total Fuel Prices'!V162*(INDEX(Tax_share,MATCH('Total Fuel Prices'!$A$157,tax_fuel_labels,0),MATCH(V$1,'Tax_Share of Price'!$B$1:$AI$1,0)))</f>
        <v>0</v>
      </c>
      <c r="W5" s="35">
        <f>'Total Fuel Prices'!W162*(INDEX(Tax_share,MATCH('Total Fuel Prices'!$A$157,tax_fuel_labels,0),MATCH(W$1,'Tax_Share of Price'!$B$1:$AI$1,0)))</f>
        <v>0</v>
      </c>
      <c r="X5" s="35">
        <f>'Total Fuel Prices'!X162*(INDEX(Tax_share,MATCH('Total Fuel Prices'!$A$157,tax_fuel_labels,0),MATCH(X$1,'Tax_Share of Price'!$B$1:$AI$1,0)))</f>
        <v>0</v>
      </c>
      <c r="Y5" s="35">
        <f>'Total Fuel Prices'!Y162*(INDEX(Tax_share,MATCH('Total Fuel Prices'!$A$157,tax_fuel_labels,0),MATCH(Y$1,'Tax_Share of Price'!$B$1:$AI$1,0)))</f>
        <v>0</v>
      </c>
      <c r="Z5" s="35">
        <f>'Total Fuel Prices'!Z162*(INDEX(Tax_share,MATCH('Total Fuel Prices'!$A$157,tax_fuel_labels,0),MATCH(Z$1,'Tax_Share of Price'!$B$1:$AI$1,0)))</f>
        <v>0</v>
      </c>
      <c r="AA5" s="35">
        <f>'Total Fuel Prices'!AA162*(INDEX(Tax_share,MATCH('Total Fuel Prices'!$A$157,tax_fuel_labels,0),MATCH(AA$1,'Tax_Share of Price'!$B$1:$AI$1,0)))</f>
        <v>0</v>
      </c>
      <c r="AB5" s="35">
        <f>'Total Fuel Prices'!AB162*(INDEX(Tax_share,MATCH('Total Fuel Prices'!$A$157,tax_fuel_labels,0),MATCH(AB$1,'Tax_Share of Price'!$B$1:$AI$1,0)))</f>
        <v>0</v>
      </c>
      <c r="AC5" s="35">
        <f>'Total Fuel Prices'!AC162*(INDEX(Tax_share,MATCH('Total Fuel Prices'!$A$157,tax_fuel_labels,0),MATCH(AC$1,'Tax_Share of Price'!$B$1:$AI$1,0)))</f>
        <v>0</v>
      </c>
      <c r="AD5" s="35">
        <f>'Total Fuel Prices'!AD162*(INDEX(Tax_share,MATCH('Total Fuel Prices'!$A$157,tax_fuel_labels,0),MATCH(AD$1,'Tax_Share of Price'!$B$1:$AI$1,0)))</f>
        <v>0</v>
      </c>
      <c r="AE5" s="35">
        <f>'Total Fuel Prices'!AE162*(INDEX(Tax_share,MATCH('Total Fuel Prices'!$A$157,tax_fuel_labels,0),MATCH(AE$1,'Tax_Share of Price'!$B$1:$AI$1,0)))</f>
        <v>0</v>
      </c>
      <c r="AF5" s="35">
        <f>'Total Fuel Prices'!AF162*(INDEX(Tax_share,MATCH('Total Fuel Prices'!$A$157,tax_fuel_labels,0),MATCH(AF$1,'Tax_Share of Price'!$B$1:$AI$1,0)))</f>
        <v>0</v>
      </c>
      <c r="AG5" s="35">
        <f>'Total Fuel Prices'!AG162*(INDEX(Tax_share,MATCH('Total Fuel Prices'!$A$157,tax_fuel_labels,0),MATCH(AG$1,'Tax_Share of Price'!$B$1:$AI$1,0)))</f>
        <v>0</v>
      </c>
      <c r="AH5" s="35">
        <f>'Total Fuel Prices'!AH162*(INDEX(Tax_share,MATCH('Total Fuel Prices'!$A$157,tax_fuel_labels,0),MATCH(AH$1,'Tax_Share of Price'!$B$1:$AI$1,0)))</f>
        <v>0</v>
      </c>
      <c r="AI5" s="35">
        <f>'Total Fuel Prices'!AI162*(INDEX(Tax_share,MATCH('Total Fuel Prices'!$A$157,tax_fuel_labels,0),MATCH(AI$1,'Tax_Share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Prices'!B163*(INDEX(Tax_share,MATCH('Total Fuel Prices'!$A$157,tax_fuel_labels,0),MATCH(B$1,'Tax_Share of Price'!$B$1:$AI$1,0)))</f>
        <v>0</v>
      </c>
      <c r="C6" s="35">
        <f>'Total Fuel Prices'!C163*(INDEX(Tax_share,MATCH('Total Fuel Prices'!$A$157,tax_fuel_labels,0),MATCH(C$1,'Tax_Share of Price'!$B$1:$AI$1,0)))</f>
        <v>0</v>
      </c>
      <c r="D6" s="35">
        <f>'Total Fuel Prices'!D163*(INDEX(Tax_share,MATCH('Total Fuel Prices'!$A$157,tax_fuel_labels,0),MATCH(D$1,'Tax_Share of Price'!$B$1:$AI$1,0)))</f>
        <v>0</v>
      </c>
      <c r="E6" s="35">
        <f>'Total Fuel Prices'!E163*(INDEX(Tax_share,MATCH('Total Fuel Prices'!$A$157,tax_fuel_labels,0),MATCH(E$1,'Tax_Share of Price'!$B$1:$AI$1,0)))</f>
        <v>0</v>
      </c>
      <c r="F6" s="35">
        <f>'Total Fuel Prices'!F163*(INDEX(Tax_share,MATCH('Total Fuel Prices'!$A$157,tax_fuel_labels,0),MATCH(F$1,'Tax_Share of Price'!$B$1:$AI$1,0)))</f>
        <v>0</v>
      </c>
      <c r="G6" s="35">
        <f>'Total Fuel Prices'!G163*(INDEX(Tax_share,MATCH('Total Fuel Prices'!$A$157,tax_fuel_labels,0),MATCH(G$1,'Tax_Share of Price'!$B$1:$AI$1,0)))</f>
        <v>0</v>
      </c>
      <c r="H6" s="35">
        <f>'Total Fuel Prices'!H163*(INDEX(Tax_share,MATCH('Total Fuel Prices'!$A$157,tax_fuel_labels,0),MATCH(H$1,'Tax_Share of Price'!$B$1:$AI$1,0)))</f>
        <v>0</v>
      </c>
      <c r="I6" s="35">
        <f>'Total Fuel Prices'!I163*(INDEX(Tax_share,MATCH('Total Fuel Prices'!$A$157,tax_fuel_labels,0),MATCH(I$1,'Tax_Share of Price'!$B$1:$AI$1,0)))</f>
        <v>0</v>
      </c>
      <c r="J6" s="35">
        <f>'Total Fuel Prices'!J163*(INDEX(Tax_share,MATCH('Total Fuel Prices'!$A$157,tax_fuel_labels,0),MATCH(J$1,'Tax_Share of Price'!$B$1:$AI$1,0)))</f>
        <v>0</v>
      </c>
      <c r="K6" s="35">
        <f>'Total Fuel Prices'!K163*(INDEX(Tax_share,MATCH('Total Fuel Prices'!$A$157,tax_fuel_labels,0),MATCH(K$1,'Tax_Share of Price'!$B$1:$AI$1,0)))</f>
        <v>0</v>
      </c>
      <c r="L6" s="35">
        <f>'Total Fuel Prices'!L163*(INDEX(Tax_share,MATCH('Total Fuel Prices'!$A$157,tax_fuel_labels,0),MATCH(L$1,'Tax_Share of Price'!$B$1:$AI$1,0)))</f>
        <v>0</v>
      </c>
      <c r="M6" s="35">
        <f>'Total Fuel Prices'!M163*(INDEX(Tax_share,MATCH('Total Fuel Prices'!$A$157,tax_fuel_labels,0),MATCH(M$1,'Tax_Share of Price'!$B$1:$AI$1,0)))</f>
        <v>0</v>
      </c>
      <c r="N6" s="35">
        <f>'Total Fuel Prices'!N163*(INDEX(Tax_share,MATCH('Total Fuel Prices'!$A$157,tax_fuel_labels,0),MATCH(N$1,'Tax_Share of Price'!$B$1:$AI$1,0)))</f>
        <v>0</v>
      </c>
      <c r="O6" s="35">
        <f>'Total Fuel Prices'!O163*(INDEX(Tax_share,MATCH('Total Fuel Prices'!$A$157,tax_fuel_labels,0),MATCH(O$1,'Tax_Share of Price'!$B$1:$AI$1,0)))</f>
        <v>0</v>
      </c>
      <c r="P6" s="35">
        <f>'Total Fuel Prices'!P163*(INDEX(Tax_share,MATCH('Total Fuel Prices'!$A$157,tax_fuel_labels,0),MATCH(P$1,'Tax_Share of Price'!$B$1:$AI$1,0)))</f>
        <v>0</v>
      </c>
      <c r="Q6" s="35">
        <f>'Total Fuel Prices'!Q163*(INDEX(Tax_share,MATCH('Total Fuel Prices'!$A$157,tax_fuel_labels,0),MATCH(Q$1,'Tax_Share of Price'!$B$1:$AI$1,0)))</f>
        <v>0</v>
      </c>
      <c r="R6" s="35">
        <f>'Total Fuel Prices'!R163*(INDEX(Tax_share,MATCH('Total Fuel Prices'!$A$157,tax_fuel_labels,0),MATCH(R$1,'Tax_Share of Price'!$B$1:$AI$1,0)))</f>
        <v>0</v>
      </c>
      <c r="S6" s="35">
        <f>'Total Fuel Prices'!S163*(INDEX(Tax_share,MATCH('Total Fuel Prices'!$A$157,tax_fuel_labels,0),MATCH(S$1,'Tax_Share of Price'!$B$1:$AI$1,0)))</f>
        <v>0</v>
      </c>
      <c r="T6" s="35">
        <f>'Total Fuel Prices'!T163*(INDEX(Tax_share,MATCH('Total Fuel Prices'!$A$157,tax_fuel_labels,0),MATCH(T$1,'Tax_Share of Price'!$B$1:$AI$1,0)))</f>
        <v>0</v>
      </c>
      <c r="U6" s="35">
        <f>'Total Fuel Prices'!U163*(INDEX(Tax_share,MATCH('Total Fuel Prices'!$A$157,tax_fuel_labels,0),MATCH(U$1,'Tax_Share of Price'!$B$1:$AI$1,0)))</f>
        <v>0</v>
      </c>
      <c r="V6" s="35">
        <f>'Total Fuel Prices'!V163*(INDEX(Tax_share,MATCH('Total Fuel Prices'!$A$157,tax_fuel_labels,0),MATCH(V$1,'Tax_Share of Price'!$B$1:$AI$1,0)))</f>
        <v>0</v>
      </c>
      <c r="W6" s="35">
        <f>'Total Fuel Prices'!W163*(INDEX(Tax_share,MATCH('Total Fuel Prices'!$A$157,tax_fuel_labels,0),MATCH(W$1,'Tax_Share of Price'!$B$1:$AI$1,0)))</f>
        <v>0</v>
      </c>
      <c r="X6" s="35">
        <f>'Total Fuel Prices'!X163*(INDEX(Tax_share,MATCH('Total Fuel Prices'!$A$157,tax_fuel_labels,0),MATCH(X$1,'Tax_Share of Price'!$B$1:$AI$1,0)))</f>
        <v>0</v>
      </c>
      <c r="Y6" s="35">
        <f>'Total Fuel Prices'!Y163*(INDEX(Tax_share,MATCH('Total Fuel Prices'!$A$157,tax_fuel_labels,0),MATCH(Y$1,'Tax_Share of Price'!$B$1:$AI$1,0)))</f>
        <v>0</v>
      </c>
      <c r="Z6" s="35">
        <f>'Total Fuel Prices'!Z163*(INDEX(Tax_share,MATCH('Total Fuel Prices'!$A$157,tax_fuel_labels,0),MATCH(Z$1,'Tax_Share of Price'!$B$1:$AI$1,0)))</f>
        <v>0</v>
      </c>
      <c r="AA6" s="35">
        <f>'Total Fuel Prices'!AA163*(INDEX(Tax_share,MATCH('Total Fuel Prices'!$A$157,tax_fuel_labels,0),MATCH(AA$1,'Tax_Share of Price'!$B$1:$AI$1,0)))</f>
        <v>0</v>
      </c>
      <c r="AB6" s="35">
        <f>'Total Fuel Prices'!AB163*(INDEX(Tax_share,MATCH('Total Fuel Prices'!$A$157,tax_fuel_labels,0),MATCH(AB$1,'Tax_Share of Price'!$B$1:$AI$1,0)))</f>
        <v>0</v>
      </c>
      <c r="AC6" s="35">
        <f>'Total Fuel Prices'!AC163*(INDEX(Tax_share,MATCH('Total Fuel Prices'!$A$157,tax_fuel_labels,0),MATCH(AC$1,'Tax_Share of Price'!$B$1:$AI$1,0)))</f>
        <v>0</v>
      </c>
      <c r="AD6" s="35">
        <f>'Total Fuel Prices'!AD163*(INDEX(Tax_share,MATCH('Total Fuel Prices'!$A$157,tax_fuel_labels,0),MATCH(AD$1,'Tax_Share of Price'!$B$1:$AI$1,0)))</f>
        <v>0</v>
      </c>
      <c r="AE6" s="35">
        <f>'Total Fuel Prices'!AE163*(INDEX(Tax_share,MATCH('Total Fuel Prices'!$A$157,tax_fuel_labels,0),MATCH(AE$1,'Tax_Share of Price'!$B$1:$AI$1,0)))</f>
        <v>0</v>
      </c>
      <c r="AF6" s="35">
        <f>'Total Fuel Prices'!AF163*(INDEX(Tax_share,MATCH('Total Fuel Prices'!$A$157,tax_fuel_labels,0),MATCH(AF$1,'Tax_Share of Price'!$B$1:$AI$1,0)))</f>
        <v>0</v>
      </c>
      <c r="AG6" s="35">
        <f>'Total Fuel Prices'!AG163*(INDEX(Tax_share,MATCH('Total Fuel Prices'!$A$157,tax_fuel_labels,0),MATCH(AG$1,'Tax_Share of Price'!$B$1:$AI$1,0)))</f>
        <v>0</v>
      </c>
      <c r="AH6" s="35">
        <f>'Total Fuel Prices'!AH163*(INDEX(Tax_share,MATCH('Total Fuel Prices'!$A$157,tax_fuel_labels,0),MATCH(AH$1,'Tax_Share of Price'!$B$1:$AI$1,0)))</f>
        <v>0</v>
      </c>
      <c r="AI6" s="35">
        <f>'Total Fuel Prices'!AI163*(INDEX(Tax_share,MATCH('Total Fuel Prices'!$A$157,tax_fuel_labels,0),MATCH(AI$1,'Tax_Share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Prices'!B164*(INDEX(Tax_share,MATCH('Total Fuel Prices'!$A$157,tax_fuel_labels,0),MATCH(B$1,'Tax_Share of Price'!$B$1:$AI$1,0)))</f>
        <v>0</v>
      </c>
      <c r="C7" s="35">
        <f>'Total Fuel Prices'!C164*(INDEX(Tax_share,MATCH('Total Fuel Prices'!$A$157,tax_fuel_labels,0),MATCH(C$1,'Tax_Share of Price'!$B$1:$AI$1,0)))</f>
        <v>0</v>
      </c>
      <c r="D7" s="35">
        <f>'Total Fuel Prices'!D164*(INDEX(Tax_share,MATCH('Total Fuel Prices'!$A$157,tax_fuel_labels,0),MATCH(D$1,'Tax_Share of Price'!$B$1:$AI$1,0)))</f>
        <v>0</v>
      </c>
      <c r="E7" s="35">
        <f>'Total Fuel Prices'!E164*(INDEX(Tax_share,MATCH('Total Fuel Prices'!$A$157,tax_fuel_labels,0),MATCH(E$1,'Tax_Share of Price'!$B$1:$AI$1,0)))</f>
        <v>0</v>
      </c>
      <c r="F7" s="35">
        <f>'Total Fuel Prices'!F164*(INDEX(Tax_share,MATCH('Total Fuel Prices'!$A$157,tax_fuel_labels,0),MATCH(F$1,'Tax_Share of Price'!$B$1:$AI$1,0)))</f>
        <v>0</v>
      </c>
      <c r="G7" s="35">
        <f>'Total Fuel Prices'!G164*(INDEX(Tax_share,MATCH('Total Fuel Prices'!$A$157,tax_fuel_labels,0),MATCH(G$1,'Tax_Share of Price'!$B$1:$AI$1,0)))</f>
        <v>0</v>
      </c>
      <c r="H7" s="35">
        <f>'Total Fuel Prices'!H164*(INDEX(Tax_share,MATCH('Total Fuel Prices'!$A$157,tax_fuel_labels,0),MATCH(H$1,'Tax_Share of Price'!$B$1:$AI$1,0)))</f>
        <v>0</v>
      </c>
      <c r="I7" s="35">
        <f>'Total Fuel Prices'!I164*(INDEX(Tax_share,MATCH('Total Fuel Prices'!$A$157,tax_fuel_labels,0),MATCH(I$1,'Tax_Share of Price'!$B$1:$AI$1,0)))</f>
        <v>0</v>
      </c>
      <c r="J7" s="35">
        <f>'Total Fuel Prices'!J164*(INDEX(Tax_share,MATCH('Total Fuel Prices'!$A$157,tax_fuel_labels,0),MATCH(J$1,'Tax_Share of Price'!$B$1:$AI$1,0)))</f>
        <v>0</v>
      </c>
      <c r="K7" s="35">
        <f>'Total Fuel Prices'!K164*(INDEX(Tax_share,MATCH('Total Fuel Prices'!$A$157,tax_fuel_labels,0),MATCH(K$1,'Tax_Share of Price'!$B$1:$AI$1,0)))</f>
        <v>0</v>
      </c>
      <c r="L7" s="35">
        <f>'Total Fuel Prices'!L164*(INDEX(Tax_share,MATCH('Total Fuel Prices'!$A$157,tax_fuel_labels,0),MATCH(L$1,'Tax_Share of Price'!$B$1:$AI$1,0)))</f>
        <v>0</v>
      </c>
      <c r="M7" s="35">
        <f>'Total Fuel Prices'!M164*(INDEX(Tax_share,MATCH('Total Fuel Prices'!$A$157,tax_fuel_labels,0),MATCH(M$1,'Tax_Share of Price'!$B$1:$AI$1,0)))</f>
        <v>0</v>
      </c>
      <c r="N7" s="35">
        <f>'Total Fuel Prices'!N164*(INDEX(Tax_share,MATCH('Total Fuel Prices'!$A$157,tax_fuel_labels,0),MATCH(N$1,'Tax_Share of Price'!$B$1:$AI$1,0)))</f>
        <v>0</v>
      </c>
      <c r="O7" s="35">
        <f>'Total Fuel Prices'!O164*(INDEX(Tax_share,MATCH('Total Fuel Prices'!$A$157,tax_fuel_labels,0),MATCH(O$1,'Tax_Share of Price'!$B$1:$AI$1,0)))</f>
        <v>0</v>
      </c>
      <c r="P7" s="35">
        <f>'Total Fuel Prices'!P164*(INDEX(Tax_share,MATCH('Total Fuel Prices'!$A$157,tax_fuel_labels,0),MATCH(P$1,'Tax_Share of Price'!$B$1:$AI$1,0)))</f>
        <v>0</v>
      </c>
      <c r="Q7" s="35">
        <f>'Total Fuel Prices'!Q164*(INDEX(Tax_share,MATCH('Total Fuel Prices'!$A$157,tax_fuel_labels,0),MATCH(Q$1,'Tax_Share of Price'!$B$1:$AI$1,0)))</f>
        <v>0</v>
      </c>
      <c r="R7" s="35">
        <f>'Total Fuel Prices'!R164*(INDEX(Tax_share,MATCH('Total Fuel Prices'!$A$157,tax_fuel_labels,0),MATCH(R$1,'Tax_Share of Price'!$B$1:$AI$1,0)))</f>
        <v>0</v>
      </c>
      <c r="S7" s="35">
        <f>'Total Fuel Prices'!S164*(INDEX(Tax_share,MATCH('Total Fuel Prices'!$A$157,tax_fuel_labels,0),MATCH(S$1,'Tax_Share of Price'!$B$1:$AI$1,0)))</f>
        <v>0</v>
      </c>
      <c r="T7" s="35">
        <f>'Total Fuel Prices'!T164*(INDEX(Tax_share,MATCH('Total Fuel Prices'!$A$157,tax_fuel_labels,0),MATCH(T$1,'Tax_Share of Price'!$B$1:$AI$1,0)))</f>
        <v>0</v>
      </c>
      <c r="U7" s="35">
        <f>'Total Fuel Prices'!U164*(INDEX(Tax_share,MATCH('Total Fuel Prices'!$A$157,tax_fuel_labels,0),MATCH(U$1,'Tax_Share of Price'!$B$1:$AI$1,0)))</f>
        <v>0</v>
      </c>
      <c r="V7" s="35">
        <f>'Total Fuel Prices'!V164*(INDEX(Tax_share,MATCH('Total Fuel Prices'!$A$157,tax_fuel_labels,0),MATCH(V$1,'Tax_Share of Price'!$B$1:$AI$1,0)))</f>
        <v>0</v>
      </c>
      <c r="W7" s="35">
        <f>'Total Fuel Prices'!W164*(INDEX(Tax_share,MATCH('Total Fuel Prices'!$A$157,tax_fuel_labels,0),MATCH(W$1,'Tax_Share of Price'!$B$1:$AI$1,0)))</f>
        <v>0</v>
      </c>
      <c r="X7" s="35">
        <f>'Total Fuel Prices'!X164*(INDEX(Tax_share,MATCH('Total Fuel Prices'!$A$157,tax_fuel_labels,0),MATCH(X$1,'Tax_Share of Price'!$B$1:$AI$1,0)))</f>
        <v>0</v>
      </c>
      <c r="Y7" s="35">
        <f>'Total Fuel Prices'!Y164*(INDEX(Tax_share,MATCH('Total Fuel Prices'!$A$157,tax_fuel_labels,0),MATCH(Y$1,'Tax_Share of Price'!$B$1:$AI$1,0)))</f>
        <v>0</v>
      </c>
      <c r="Z7" s="35">
        <f>'Total Fuel Prices'!Z164*(INDEX(Tax_share,MATCH('Total Fuel Prices'!$A$157,tax_fuel_labels,0),MATCH(Z$1,'Tax_Share of Price'!$B$1:$AI$1,0)))</f>
        <v>0</v>
      </c>
      <c r="AA7" s="35">
        <f>'Total Fuel Prices'!AA164*(INDEX(Tax_share,MATCH('Total Fuel Prices'!$A$157,tax_fuel_labels,0),MATCH(AA$1,'Tax_Share of Price'!$B$1:$AI$1,0)))</f>
        <v>0</v>
      </c>
      <c r="AB7" s="35">
        <f>'Total Fuel Prices'!AB164*(INDEX(Tax_share,MATCH('Total Fuel Prices'!$A$157,tax_fuel_labels,0),MATCH(AB$1,'Tax_Share of Price'!$B$1:$AI$1,0)))</f>
        <v>0</v>
      </c>
      <c r="AC7" s="35">
        <f>'Total Fuel Prices'!AC164*(INDEX(Tax_share,MATCH('Total Fuel Prices'!$A$157,tax_fuel_labels,0),MATCH(AC$1,'Tax_Share of Price'!$B$1:$AI$1,0)))</f>
        <v>0</v>
      </c>
      <c r="AD7" s="35">
        <f>'Total Fuel Prices'!AD164*(INDEX(Tax_share,MATCH('Total Fuel Prices'!$A$157,tax_fuel_labels,0),MATCH(AD$1,'Tax_Share of Price'!$B$1:$AI$1,0)))</f>
        <v>0</v>
      </c>
      <c r="AE7" s="35">
        <f>'Total Fuel Prices'!AE164*(INDEX(Tax_share,MATCH('Total Fuel Prices'!$A$157,tax_fuel_labels,0),MATCH(AE$1,'Tax_Share of Price'!$B$1:$AI$1,0)))</f>
        <v>0</v>
      </c>
      <c r="AF7" s="35">
        <f>'Total Fuel Prices'!AF164*(INDEX(Tax_share,MATCH('Total Fuel Prices'!$A$157,tax_fuel_labels,0),MATCH(AF$1,'Tax_Share of Price'!$B$1:$AI$1,0)))</f>
        <v>0</v>
      </c>
      <c r="AG7" s="35">
        <f>'Total Fuel Prices'!AG164*(INDEX(Tax_share,MATCH('Total Fuel Prices'!$A$157,tax_fuel_labels,0),MATCH(AG$1,'Tax_Share of Price'!$B$1:$AI$1,0)))</f>
        <v>0</v>
      </c>
      <c r="AH7" s="35">
        <f>'Total Fuel Prices'!AH164*(INDEX(Tax_share,MATCH('Total Fuel Prices'!$A$157,tax_fuel_labels,0),MATCH(AH$1,'Tax_Share of Price'!$B$1:$AI$1,0)))</f>
        <v>0</v>
      </c>
      <c r="AI7" s="35">
        <f>'Total Fuel Prices'!AI164*(INDEX(Tax_share,MATCH('Total Fuel Prices'!$A$157,tax_fuel_labels,0),MATCH(AI$1,'Tax_Share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Prices'!B165*(INDEX(Tax_share,MATCH('Total Fuel Prices'!$A$157,tax_fuel_labels,0),MATCH(B$1,'Tax_Share of Price'!$B$1:$AI$1,0)))</f>
        <v>0</v>
      </c>
      <c r="C8" s="35">
        <f>'Total Fuel Prices'!C165*(INDEX(Tax_share,MATCH('Total Fuel Prices'!$A$157,tax_fuel_labels,0),MATCH(C$1,'Tax_Share of Price'!$B$1:$AI$1,0)))</f>
        <v>0</v>
      </c>
      <c r="D8" s="35">
        <f>'Total Fuel Prices'!D165*(INDEX(Tax_share,MATCH('Total Fuel Prices'!$A$157,tax_fuel_labels,0),MATCH(D$1,'Tax_Share of Price'!$B$1:$AI$1,0)))</f>
        <v>0</v>
      </c>
      <c r="E8" s="35">
        <f>'Total Fuel Prices'!E165*(INDEX(Tax_share,MATCH('Total Fuel Prices'!$A$157,tax_fuel_labels,0),MATCH(E$1,'Tax_Share of Price'!$B$1:$AI$1,0)))</f>
        <v>0</v>
      </c>
      <c r="F8" s="35">
        <f>'Total Fuel Prices'!F165*(INDEX(Tax_share,MATCH('Total Fuel Prices'!$A$157,tax_fuel_labels,0),MATCH(F$1,'Tax_Share of Price'!$B$1:$AI$1,0)))</f>
        <v>0</v>
      </c>
      <c r="G8" s="35">
        <f>'Total Fuel Prices'!G165*(INDEX(Tax_share,MATCH('Total Fuel Prices'!$A$157,tax_fuel_labels,0),MATCH(G$1,'Tax_Share of Price'!$B$1:$AI$1,0)))</f>
        <v>0</v>
      </c>
      <c r="H8" s="35">
        <f>'Total Fuel Prices'!H165*(INDEX(Tax_share,MATCH('Total Fuel Prices'!$A$157,tax_fuel_labels,0),MATCH(H$1,'Tax_Share of Price'!$B$1:$AI$1,0)))</f>
        <v>0</v>
      </c>
      <c r="I8" s="35">
        <f>'Total Fuel Prices'!I165*(INDEX(Tax_share,MATCH('Total Fuel Prices'!$A$157,tax_fuel_labels,0),MATCH(I$1,'Tax_Share of Price'!$B$1:$AI$1,0)))</f>
        <v>0</v>
      </c>
      <c r="J8" s="35">
        <f>'Total Fuel Prices'!J165*(INDEX(Tax_share,MATCH('Total Fuel Prices'!$A$157,tax_fuel_labels,0),MATCH(J$1,'Tax_Share of Price'!$B$1:$AI$1,0)))</f>
        <v>0</v>
      </c>
      <c r="K8" s="35">
        <f>'Total Fuel Prices'!K165*(INDEX(Tax_share,MATCH('Total Fuel Prices'!$A$157,tax_fuel_labels,0),MATCH(K$1,'Tax_Share of Price'!$B$1:$AI$1,0)))</f>
        <v>0</v>
      </c>
      <c r="L8" s="35">
        <f>'Total Fuel Prices'!L165*(INDEX(Tax_share,MATCH('Total Fuel Prices'!$A$157,tax_fuel_labels,0),MATCH(L$1,'Tax_Share of Price'!$B$1:$AI$1,0)))</f>
        <v>0</v>
      </c>
      <c r="M8" s="35">
        <f>'Total Fuel Prices'!M165*(INDEX(Tax_share,MATCH('Total Fuel Prices'!$A$157,tax_fuel_labels,0),MATCH(M$1,'Tax_Share of Price'!$B$1:$AI$1,0)))</f>
        <v>0</v>
      </c>
      <c r="N8" s="35">
        <f>'Total Fuel Prices'!N165*(INDEX(Tax_share,MATCH('Total Fuel Prices'!$A$157,tax_fuel_labels,0),MATCH(N$1,'Tax_Share of Price'!$B$1:$AI$1,0)))</f>
        <v>0</v>
      </c>
      <c r="O8" s="35">
        <f>'Total Fuel Prices'!O165*(INDEX(Tax_share,MATCH('Total Fuel Prices'!$A$157,tax_fuel_labels,0),MATCH(O$1,'Tax_Share of Price'!$B$1:$AI$1,0)))</f>
        <v>0</v>
      </c>
      <c r="P8" s="35">
        <f>'Total Fuel Prices'!P165*(INDEX(Tax_share,MATCH('Total Fuel Prices'!$A$157,tax_fuel_labels,0),MATCH(P$1,'Tax_Share of Price'!$B$1:$AI$1,0)))</f>
        <v>0</v>
      </c>
      <c r="Q8" s="35">
        <f>'Total Fuel Prices'!Q165*(INDEX(Tax_share,MATCH('Total Fuel Prices'!$A$157,tax_fuel_labels,0),MATCH(Q$1,'Tax_Share of Price'!$B$1:$AI$1,0)))</f>
        <v>0</v>
      </c>
      <c r="R8" s="35">
        <f>'Total Fuel Prices'!R165*(INDEX(Tax_share,MATCH('Total Fuel Prices'!$A$157,tax_fuel_labels,0),MATCH(R$1,'Tax_Share of Price'!$B$1:$AI$1,0)))</f>
        <v>0</v>
      </c>
      <c r="S8" s="35">
        <f>'Total Fuel Prices'!S165*(INDEX(Tax_share,MATCH('Total Fuel Prices'!$A$157,tax_fuel_labels,0),MATCH(S$1,'Tax_Share of Price'!$B$1:$AI$1,0)))</f>
        <v>0</v>
      </c>
      <c r="T8" s="35">
        <f>'Total Fuel Prices'!T165*(INDEX(Tax_share,MATCH('Total Fuel Prices'!$A$157,tax_fuel_labels,0),MATCH(T$1,'Tax_Share of Price'!$B$1:$AI$1,0)))</f>
        <v>0</v>
      </c>
      <c r="U8" s="35">
        <f>'Total Fuel Prices'!U165*(INDEX(Tax_share,MATCH('Total Fuel Prices'!$A$157,tax_fuel_labels,0),MATCH(U$1,'Tax_Share of Price'!$B$1:$AI$1,0)))</f>
        <v>0</v>
      </c>
      <c r="V8" s="35">
        <f>'Total Fuel Prices'!V165*(INDEX(Tax_share,MATCH('Total Fuel Prices'!$A$157,tax_fuel_labels,0),MATCH(V$1,'Tax_Share of Price'!$B$1:$AI$1,0)))</f>
        <v>0</v>
      </c>
      <c r="W8" s="35">
        <f>'Total Fuel Prices'!W165*(INDEX(Tax_share,MATCH('Total Fuel Prices'!$A$157,tax_fuel_labels,0),MATCH(W$1,'Tax_Share of Price'!$B$1:$AI$1,0)))</f>
        <v>0</v>
      </c>
      <c r="X8" s="35">
        <f>'Total Fuel Prices'!X165*(INDEX(Tax_share,MATCH('Total Fuel Prices'!$A$157,tax_fuel_labels,0),MATCH(X$1,'Tax_Share of Price'!$B$1:$AI$1,0)))</f>
        <v>0</v>
      </c>
      <c r="Y8" s="35">
        <f>'Total Fuel Prices'!Y165*(INDEX(Tax_share,MATCH('Total Fuel Prices'!$A$157,tax_fuel_labels,0),MATCH(Y$1,'Tax_Share of Price'!$B$1:$AI$1,0)))</f>
        <v>0</v>
      </c>
      <c r="Z8" s="35">
        <f>'Total Fuel Prices'!Z165*(INDEX(Tax_share,MATCH('Total Fuel Prices'!$A$157,tax_fuel_labels,0),MATCH(Z$1,'Tax_Share of Price'!$B$1:$AI$1,0)))</f>
        <v>0</v>
      </c>
      <c r="AA8" s="35">
        <f>'Total Fuel Prices'!AA165*(INDEX(Tax_share,MATCH('Total Fuel Prices'!$A$157,tax_fuel_labels,0),MATCH(AA$1,'Tax_Share of Price'!$B$1:$AI$1,0)))</f>
        <v>0</v>
      </c>
      <c r="AB8" s="35">
        <f>'Total Fuel Prices'!AB165*(INDEX(Tax_share,MATCH('Total Fuel Prices'!$A$157,tax_fuel_labels,0),MATCH(AB$1,'Tax_Share of Price'!$B$1:$AI$1,0)))</f>
        <v>0</v>
      </c>
      <c r="AC8" s="35">
        <f>'Total Fuel Prices'!AC165*(INDEX(Tax_share,MATCH('Total Fuel Prices'!$A$157,tax_fuel_labels,0),MATCH(AC$1,'Tax_Share of Price'!$B$1:$AI$1,0)))</f>
        <v>0</v>
      </c>
      <c r="AD8" s="35">
        <f>'Total Fuel Prices'!AD165*(INDEX(Tax_share,MATCH('Total Fuel Prices'!$A$157,tax_fuel_labels,0),MATCH(AD$1,'Tax_Share of Price'!$B$1:$AI$1,0)))</f>
        <v>0</v>
      </c>
      <c r="AE8" s="35">
        <f>'Total Fuel Prices'!AE165*(INDEX(Tax_share,MATCH('Total Fuel Prices'!$A$157,tax_fuel_labels,0),MATCH(AE$1,'Tax_Share of Price'!$B$1:$AI$1,0)))</f>
        <v>0</v>
      </c>
      <c r="AF8" s="35">
        <f>'Total Fuel Prices'!AF165*(INDEX(Tax_share,MATCH('Total Fuel Prices'!$A$157,tax_fuel_labels,0),MATCH(AF$1,'Tax_Share of Price'!$B$1:$AI$1,0)))</f>
        <v>0</v>
      </c>
      <c r="AG8" s="35">
        <f>'Total Fuel Prices'!AG165*(INDEX(Tax_share,MATCH('Total Fuel Prices'!$A$157,tax_fuel_labels,0),MATCH(AG$1,'Tax_Share of Price'!$B$1:$AI$1,0)))</f>
        <v>0</v>
      </c>
      <c r="AH8" s="35">
        <f>'Total Fuel Prices'!AH165*(INDEX(Tax_share,MATCH('Total Fuel Prices'!$A$157,tax_fuel_labels,0),MATCH(AH$1,'Tax_Share of Price'!$B$1:$AI$1,0)))</f>
        <v>0</v>
      </c>
      <c r="AI8" s="35">
        <f>'Total Fuel Prices'!AI165*(INDEX(Tax_share,MATCH('Total Fuel Prices'!$A$157,tax_fuel_labels,0),MATCH(AI$1,'Tax_Share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Prices'!B166*(INDEX(Tax_share,MATCH('Total Fuel Prices'!$A$157,tax_fuel_labels,0),MATCH(B$1,'Tax_Share of Price'!$B$1:$AI$1,0)))</f>
        <v>0</v>
      </c>
      <c r="C9" s="35">
        <f>'Total Fuel Prices'!C166*(INDEX(Tax_share,MATCH('Total Fuel Prices'!$A$157,tax_fuel_labels,0),MATCH(C$1,'Tax_Share of Price'!$B$1:$AI$1,0)))</f>
        <v>0</v>
      </c>
      <c r="D9" s="35">
        <f>'Total Fuel Prices'!D166*(INDEX(Tax_share,MATCH('Total Fuel Prices'!$A$157,tax_fuel_labels,0),MATCH(D$1,'Tax_Share of Price'!$B$1:$AI$1,0)))</f>
        <v>0</v>
      </c>
      <c r="E9" s="35">
        <f>'Total Fuel Prices'!E166*(INDEX(Tax_share,MATCH('Total Fuel Prices'!$A$157,tax_fuel_labels,0),MATCH(E$1,'Tax_Share of Price'!$B$1:$AI$1,0)))</f>
        <v>0</v>
      </c>
      <c r="F9" s="35">
        <f>'Total Fuel Prices'!F166*(INDEX(Tax_share,MATCH('Total Fuel Prices'!$A$157,tax_fuel_labels,0),MATCH(F$1,'Tax_Share of Price'!$B$1:$AI$1,0)))</f>
        <v>0</v>
      </c>
      <c r="G9" s="35">
        <f>'Total Fuel Prices'!G166*(INDEX(Tax_share,MATCH('Total Fuel Prices'!$A$157,tax_fuel_labels,0),MATCH(G$1,'Tax_Share of Price'!$B$1:$AI$1,0)))</f>
        <v>0</v>
      </c>
      <c r="H9" s="35">
        <f>'Total Fuel Prices'!H166*(INDEX(Tax_share,MATCH('Total Fuel Prices'!$A$157,tax_fuel_labels,0),MATCH(H$1,'Tax_Share of Price'!$B$1:$AI$1,0)))</f>
        <v>0</v>
      </c>
      <c r="I9" s="35">
        <f>'Total Fuel Prices'!I166*(INDEX(Tax_share,MATCH('Total Fuel Prices'!$A$157,tax_fuel_labels,0),MATCH(I$1,'Tax_Share of Price'!$B$1:$AI$1,0)))</f>
        <v>0</v>
      </c>
      <c r="J9" s="35">
        <f>'Total Fuel Prices'!J166*(INDEX(Tax_share,MATCH('Total Fuel Prices'!$A$157,tax_fuel_labels,0),MATCH(J$1,'Tax_Share of Price'!$B$1:$AI$1,0)))</f>
        <v>0</v>
      </c>
      <c r="K9" s="35">
        <f>'Total Fuel Prices'!K166*(INDEX(Tax_share,MATCH('Total Fuel Prices'!$A$157,tax_fuel_labels,0),MATCH(K$1,'Tax_Share of Price'!$B$1:$AI$1,0)))</f>
        <v>0</v>
      </c>
      <c r="L9" s="35">
        <f>'Total Fuel Prices'!L166*(INDEX(Tax_share,MATCH('Total Fuel Prices'!$A$157,tax_fuel_labels,0),MATCH(L$1,'Tax_Share of Price'!$B$1:$AI$1,0)))</f>
        <v>0</v>
      </c>
      <c r="M9" s="35">
        <f>'Total Fuel Prices'!M166*(INDEX(Tax_share,MATCH('Total Fuel Prices'!$A$157,tax_fuel_labels,0),MATCH(M$1,'Tax_Share of Price'!$B$1:$AI$1,0)))</f>
        <v>0</v>
      </c>
      <c r="N9" s="35">
        <f>'Total Fuel Prices'!N166*(INDEX(Tax_share,MATCH('Total Fuel Prices'!$A$157,tax_fuel_labels,0),MATCH(N$1,'Tax_Share of Price'!$B$1:$AI$1,0)))</f>
        <v>0</v>
      </c>
      <c r="O9" s="35">
        <f>'Total Fuel Prices'!O166*(INDEX(Tax_share,MATCH('Total Fuel Prices'!$A$157,tax_fuel_labels,0),MATCH(O$1,'Tax_Share of Price'!$B$1:$AI$1,0)))</f>
        <v>0</v>
      </c>
      <c r="P9" s="35">
        <f>'Total Fuel Prices'!P166*(INDEX(Tax_share,MATCH('Total Fuel Prices'!$A$157,tax_fuel_labels,0),MATCH(P$1,'Tax_Share of Price'!$B$1:$AI$1,0)))</f>
        <v>0</v>
      </c>
      <c r="Q9" s="35">
        <f>'Total Fuel Prices'!Q166*(INDEX(Tax_share,MATCH('Total Fuel Prices'!$A$157,tax_fuel_labels,0),MATCH(Q$1,'Tax_Share of Price'!$B$1:$AI$1,0)))</f>
        <v>0</v>
      </c>
      <c r="R9" s="35">
        <f>'Total Fuel Prices'!R166*(INDEX(Tax_share,MATCH('Total Fuel Prices'!$A$157,tax_fuel_labels,0),MATCH(R$1,'Tax_Share of Price'!$B$1:$AI$1,0)))</f>
        <v>0</v>
      </c>
      <c r="S9" s="35">
        <f>'Total Fuel Prices'!S166*(INDEX(Tax_share,MATCH('Total Fuel Prices'!$A$157,tax_fuel_labels,0),MATCH(S$1,'Tax_Share of Price'!$B$1:$AI$1,0)))</f>
        <v>0</v>
      </c>
      <c r="T9" s="35">
        <f>'Total Fuel Prices'!T166*(INDEX(Tax_share,MATCH('Total Fuel Prices'!$A$157,tax_fuel_labels,0),MATCH(T$1,'Tax_Share of Price'!$B$1:$AI$1,0)))</f>
        <v>0</v>
      </c>
      <c r="U9" s="35">
        <f>'Total Fuel Prices'!U166*(INDEX(Tax_share,MATCH('Total Fuel Prices'!$A$157,tax_fuel_labels,0),MATCH(U$1,'Tax_Share of Price'!$B$1:$AI$1,0)))</f>
        <v>0</v>
      </c>
      <c r="V9" s="35">
        <f>'Total Fuel Prices'!V166*(INDEX(Tax_share,MATCH('Total Fuel Prices'!$A$157,tax_fuel_labels,0),MATCH(V$1,'Tax_Share of Price'!$B$1:$AI$1,0)))</f>
        <v>0</v>
      </c>
      <c r="W9" s="35">
        <f>'Total Fuel Prices'!W166*(INDEX(Tax_share,MATCH('Total Fuel Prices'!$A$157,tax_fuel_labels,0),MATCH(W$1,'Tax_Share of Price'!$B$1:$AI$1,0)))</f>
        <v>0</v>
      </c>
      <c r="X9" s="35">
        <f>'Total Fuel Prices'!X166*(INDEX(Tax_share,MATCH('Total Fuel Prices'!$A$157,tax_fuel_labels,0),MATCH(X$1,'Tax_Share of Price'!$B$1:$AI$1,0)))</f>
        <v>0</v>
      </c>
      <c r="Y9" s="35">
        <f>'Total Fuel Prices'!Y166*(INDEX(Tax_share,MATCH('Total Fuel Prices'!$A$157,tax_fuel_labels,0),MATCH(Y$1,'Tax_Share of Price'!$B$1:$AI$1,0)))</f>
        <v>0</v>
      </c>
      <c r="Z9" s="35">
        <f>'Total Fuel Prices'!Z166*(INDEX(Tax_share,MATCH('Total Fuel Prices'!$A$157,tax_fuel_labels,0),MATCH(Z$1,'Tax_Share of Price'!$B$1:$AI$1,0)))</f>
        <v>0</v>
      </c>
      <c r="AA9" s="35">
        <f>'Total Fuel Prices'!AA166*(INDEX(Tax_share,MATCH('Total Fuel Prices'!$A$157,tax_fuel_labels,0),MATCH(AA$1,'Tax_Share of Price'!$B$1:$AI$1,0)))</f>
        <v>0</v>
      </c>
      <c r="AB9" s="35">
        <f>'Total Fuel Prices'!AB166*(INDEX(Tax_share,MATCH('Total Fuel Prices'!$A$157,tax_fuel_labels,0),MATCH(AB$1,'Tax_Share of Price'!$B$1:$AI$1,0)))</f>
        <v>0</v>
      </c>
      <c r="AC9" s="35">
        <f>'Total Fuel Prices'!AC166*(INDEX(Tax_share,MATCH('Total Fuel Prices'!$A$157,tax_fuel_labels,0),MATCH(AC$1,'Tax_Share of Price'!$B$1:$AI$1,0)))</f>
        <v>0</v>
      </c>
      <c r="AD9" s="35">
        <f>'Total Fuel Prices'!AD166*(INDEX(Tax_share,MATCH('Total Fuel Prices'!$A$157,tax_fuel_labels,0),MATCH(AD$1,'Tax_Share of Price'!$B$1:$AI$1,0)))</f>
        <v>0</v>
      </c>
      <c r="AE9" s="35">
        <f>'Total Fuel Prices'!AE166*(INDEX(Tax_share,MATCH('Total Fuel Prices'!$A$157,tax_fuel_labels,0),MATCH(AE$1,'Tax_Share of Price'!$B$1:$AI$1,0)))</f>
        <v>0</v>
      </c>
      <c r="AF9" s="35">
        <f>'Total Fuel Prices'!AF166*(INDEX(Tax_share,MATCH('Total Fuel Prices'!$A$157,tax_fuel_labels,0),MATCH(AF$1,'Tax_Share of Price'!$B$1:$AI$1,0)))</f>
        <v>0</v>
      </c>
      <c r="AG9" s="35">
        <f>'Total Fuel Prices'!AG166*(INDEX(Tax_share,MATCH('Total Fuel Prices'!$A$157,tax_fuel_labels,0),MATCH(AG$1,'Tax_Share of Price'!$B$1:$AI$1,0)))</f>
        <v>0</v>
      </c>
      <c r="AH9" s="35">
        <f>'Total Fuel Prices'!AH166*(INDEX(Tax_share,MATCH('Total Fuel Prices'!$A$157,tax_fuel_labels,0),MATCH(AH$1,'Tax_Share of Price'!$B$1:$AI$1,0)))</f>
        <v>0</v>
      </c>
      <c r="AI9" s="35">
        <f>'Total Fuel Prices'!AI166*(INDEX(Tax_share,MATCH('Total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12" sqref="B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Prices'!B169*(INDEX(Tax_share,MATCH('Total Fuel Prices'!$A$167,tax_fuel_labels,0),MATCH(B$1,'Tax_Share of Price'!$B$1:$AI$1,0)))</f>
        <v>0</v>
      </c>
      <c r="C2" s="35">
        <f>'Total Fuel Prices'!C169*(INDEX(Tax_share,MATCH('Total Fuel Prices'!$A$167,tax_fuel_labels,0),MATCH(C$1,'Tax_Share of Price'!$B$1:$AI$1,0)))</f>
        <v>0</v>
      </c>
      <c r="D2" s="35">
        <f>'Total Fuel Prices'!D169*(INDEX(Tax_share,MATCH('Total Fuel Prices'!$A$167,tax_fuel_labels,0),MATCH(D$1,'Tax_Share of Price'!$B$1:$AI$1,0)))</f>
        <v>0</v>
      </c>
      <c r="E2" s="35">
        <f>'Total Fuel Prices'!E169*(INDEX(Tax_share,MATCH('Total Fuel Prices'!$A$167,tax_fuel_labels,0),MATCH(E$1,'Tax_Share of Price'!$B$1:$AI$1,0)))</f>
        <v>0</v>
      </c>
      <c r="F2" s="35">
        <f>'Total Fuel Prices'!F169*(INDEX(Tax_share,MATCH('Total Fuel Prices'!$A$167,tax_fuel_labels,0),MATCH(F$1,'Tax_Share of Price'!$B$1:$AI$1,0)))</f>
        <v>0</v>
      </c>
      <c r="G2" s="35">
        <f>'Total Fuel Prices'!G169*(INDEX(Tax_share,MATCH('Total Fuel Prices'!$A$167,tax_fuel_labels,0),MATCH(G$1,'Tax_Share of Price'!$B$1:$AI$1,0)))</f>
        <v>0</v>
      </c>
      <c r="H2" s="35">
        <f>'Total Fuel Prices'!H169*(INDEX(Tax_share,MATCH('Total Fuel Prices'!$A$167,tax_fuel_labels,0),MATCH(H$1,'Tax_Share of Price'!$B$1:$AI$1,0)))</f>
        <v>0</v>
      </c>
      <c r="I2" s="35">
        <f>'Total Fuel Prices'!I169*(INDEX(Tax_share,MATCH('Total Fuel Prices'!$A$167,tax_fuel_labels,0),MATCH(I$1,'Tax_Share of Price'!$B$1:$AI$1,0)))</f>
        <v>0</v>
      </c>
      <c r="J2" s="35">
        <f>'Total Fuel Prices'!J169*(INDEX(Tax_share,MATCH('Total Fuel Prices'!$A$167,tax_fuel_labels,0),MATCH(J$1,'Tax_Share of Price'!$B$1:$AI$1,0)))</f>
        <v>0</v>
      </c>
      <c r="K2" s="35">
        <f>'Total Fuel Prices'!K169*(INDEX(Tax_share,MATCH('Total Fuel Prices'!$A$167,tax_fuel_labels,0),MATCH(K$1,'Tax_Share of Price'!$B$1:$AI$1,0)))</f>
        <v>0</v>
      </c>
      <c r="L2" s="35">
        <f>'Total Fuel Prices'!L169*(INDEX(Tax_share,MATCH('Total Fuel Prices'!$A$167,tax_fuel_labels,0),MATCH(L$1,'Tax_Share of Price'!$B$1:$AI$1,0)))</f>
        <v>0</v>
      </c>
      <c r="M2" s="35">
        <f>'Total Fuel Prices'!M169*(INDEX(Tax_share,MATCH('Total Fuel Prices'!$A$167,tax_fuel_labels,0),MATCH(M$1,'Tax_Share of Price'!$B$1:$AI$1,0)))</f>
        <v>0</v>
      </c>
      <c r="N2" s="35">
        <f>'Total Fuel Prices'!N169*(INDEX(Tax_share,MATCH('Total Fuel Prices'!$A$167,tax_fuel_labels,0),MATCH(N$1,'Tax_Share of Price'!$B$1:$AI$1,0)))</f>
        <v>0</v>
      </c>
      <c r="O2" s="35">
        <f>'Total Fuel Prices'!O169*(INDEX(Tax_share,MATCH('Total Fuel Prices'!$A$167,tax_fuel_labels,0),MATCH(O$1,'Tax_Share of Price'!$B$1:$AI$1,0)))</f>
        <v>0</v>
      </c>
      <c r="P2" s="35">
        <f>'Total Fuel Prices'!P169*(INDEX(Tax_share,MATCH('Total Fuel Prices'!$A$167,tax_fuel_labels,0),MATCH(P$1,'Tax_Share of Price'!$B$1:$AI$1,0)))</f>
        <v>0</v>
      </c>
      <c r="Q2" s="35">
        <f>'Total Fuel Prices'!Q169*(INDEX(Tax_share,MATCH('Total Fuel Prices'!$A$167,tax_fuel_labels,0),MATCH(Q$1,'Tax_Share of Price'!$B$1:$AI$1,0)))</f>
        <v>0</v>
      </c>
      <c r="R2" s="35">
        <f>'Total Fuel Prices'!R169*(INDEX(Tax_share,MATCH('Total Fuel Prices'!$A$167,tax_fuel_labels,0),MATCH(R$1,'Tax_Share of Price'!$B$1:$AI$1,0)))</f>
        <v>0</v>
      </c>
      <c r="S2" s="35">
        <f>'Total Fuel Prices'!S169*(INDEX(Tax_share,MATCH('Total Fuel Prices'!$A$167,tax_fuel_labels,0),MATCH(S$1,'Tax_Share of Price'!$B$1:$AI$1,0)))</f>
        <v>0</v>
      </c>
      <c r="T2" s="35">
        <f>'Total Fuel Prices'!T169*(INDEX(Tax_share,MATCH('Total Fuel Prices'!$A$167,tax_fuel_labels,0),MATCH(T$1,'Tax_Share of Price'!$B$1:$AI$1,0)))</f>
        <v>0</v>
      </c>
      <c r="U2" s="35">
        <f>'Total Fuel Prices'!U169*(INDEX(Tax_share,MATCH('Total Fuel Prices'!$A$167,tax_fuel_labels,0),MATCH(U$1,'Tax_Share of Price'!$B$1:$AI$1,0)))</f>
        <v>0</v>
      </c>
      <c r="V2" s="35">
        <f>'Total Fuel Prices'!V169*(INDEX(Tax_share,MATCH('Total Fuel Prices'!$A$167,tax_fuel_labels,0),MATCH(V$1,'Tax_Share of Price'!$B$1:$AI$1,0)))</f>
        <v>0</v>
      </c>
      <c r="W2" s="35">
        <f>'Total Fuel Prices'!W169*(INDEX(Tax_share,MATCH('Total Fuel Prices'!$A$167,tax_fuel_labels,0),MATCH(W$1,'Tax_Share of Price'!$B$1:$AI$1,0)))</f>
        <v>0</v>
      </c>
      <c r="X2" s="35">
        <f>'Total Fuel Prices'!X169*(INDEX(Tax_share,MATCH('Total Fuel Prices'!$A$167,tax_fuel_labels,0),MATCH(X$1,'Tax_Share of Price'!$B$1:$AI$1,0)))</f>
        <v>0</v>
      </c>
      <c r="Y2" s="35">
        <f>'Total Fuel Prices'!Y169*(INDEX(Tax_share,MATCH('Total Fuel Prices'!$A$167,tax_fuel_labels,0),MATCH(Y$1,'Tax_Share of Price'!$B$1:$AI$1,0)))</f>
        <v>0</v>
      </c>
      <c r="Z2" s="35">
        <f>'Total Fuel Prices'!Z169*(INDEX(Tax_share,MATCH('Total Fuel Prices'!$A$167,tax_fuel_labels,0),MATCH(Z$1,'Tax_Share of Price'!$B$1:$AI$1,0)))</f>
        <v>0</v>
      </c>
      <c r="AA2" s="35">
        <f>'Total Fuel Prices'!AA169*(INDEX(Tax_share,MATCH('Total Fuel Prices'!$A$167,tax_fuel_labels,0),MATCH(AA$1,'Tax_Share of Price'!$B$1:$AI$1,0)))</f>
        <v>0</v>
      </c>
      <c r="AB2" s="35">
        <f>'Total Fuel Prices'!AB169*(INDEX(Tax_share,MATCH('Total Fuel Prices'!$A$167,tax_fuel_labels,0),MATCH(AB$1,'Tax_Share of Price'!$B$1:$AI$1,0)))</f>
        <v>0</v>
      </c>
      <c r="AC2" s="35">
        <f>'Total Fuel Prices'!AC169*(INDEX(Tax_share,MATCH('Total Fuel Prices'!$A$167,tax_fuel_labels,0),MATCH(AC$1,'Tax_Share of Price'!$B$1:$AI$1,0)))</f>
        <v>0</v>
      </c>
      <c r="AD2" s="35">
        <f>'Total Fuel Prices'!AD169*(INDEX(Tax_share,MATCH('Total Fuel Prices'!$A$167,tax_fuel_labels,0),MATCH(AD$1,'Tax_Share of Price'!$B$1:$AI$1,0)))</f>
        <v>0</v>
      </c>
      <c r="AE2" s="35">
        <f>'Total Fuel Prices'!AE169*(INDEX(Tax_share,MATCH('Total Fuel Prices'!$A$167,tax_fuel_labels,0),MATCH(AE$1,'Tax_Share of Price'!$B$1:$AI$1,0)))</f>
        <v>0</v>
      </c>
      <c r="AF2" s="35">
        <f>'Total Fuel Prices'!AF169*(INDEX(Tax_share,MATCH('Total Fuel Prices'!$A$167,tax_fuel_labels,0),MATCH(AF$1,'Tax_Share of Price'!$B$1:$AI$1,0)))</f>
        <v>0</v>
      </c>
      <c r="AG2" s="35">
        <f>'Total Fuel Prices'!AG169*(INDEX(Tax_share,MATCH('Total Fuel Prices'!$A$167,tax_fuel_labels,0),MATCH(AG$1,'Tax_Share of Price'!$B$1:$AI$1,0)))</f>
        <v>0</v>
      </c>
      <c r="AH2" s="35">
        <f>'Total Fuel Prices'!AH169*(INDEX(Tax_share,MATCH('Total Fuel Prices'!$A$167,tax_fuel_labels,0),MATCH(AH$1,'Tax_Share of Price'!$B$1:$AI$1,0)))</f>
        <v>0</v>
      </c>
      <c r="AI2" s="35">
        <f>'Total Fuel Prices'!AI169*(INDEX(Tax_share,MATCH('Total Fuel Prices'!$A$167,tax_fuel_labels,0),MATCH(AI$1,'Tax_Share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Prices'!B170*(INDEX(Tax_share,MATCH('Total Fuel Prices'!$A$167,tax_fuel_labels,0),MATCH(B$1,'Tax_Share of Price'!$B$1:$AI$1,0)))</f>
        <v>4.4081433956347692E-7</v>
      </c>
      <c r="C3" s="35">
        <f>'Total Fuel Prices'!C170*(INDEX(Tax_share,MATCH('Total Fuel Prices'!$A$167,tax_fuel_labels,0),MATCH(C$1,'Tax_Share of Price'!$B$1:$AI$1,0)))</f>
        <v>4.4081433956347692E-7</v>
      </c>
      <c r="D3" s="35">
        <f>'Total Fuel Prices'!D170*(INDEX(Tax_share,MATCH('Total Fuel Prices'!$A$167,tax_fuel_labels,0),MATCH(D$1,'Tax_Share of Price'!$B$1:$AI$1,0)))</f>
        <v>5.1403197190034341E-7</v>
      </c>
      <c r="E3" s="35">
        <f>'Total Fuel Prices'!E170*(INDEX(Tax_share,MATCH('Total Fuel Prices'!$A$167,tax_fuel_labels,0),MATCH(E$1,'Tax_Share of Price'!$B$1:$AI$1,0)))</f>
        <v>4.4081433956347692E-7</v>
      </c>
      <c r="F3" s="35">
        <f>'Total Fuel Prices'!F170*(INDEX(Tax_share,MATCH('Total Fuel Prices'!$A$167,tax_fuel_labels,0),MATCH(F$1,'Tax_Share of Price'!$B$1:$AI$1,0)))</f>
        <v>5.3107354698133315E-7</v>
      </c>
      <c r="G3" s="35">
        <f>'Total Fuel Prices'!G170*(INDEX(Tax_share,MATCH('Total Fuel Prices'!$A$167,tax_fuel_labels,0),MATCH(G$1,'Tax_Share of Price'!$B$1:$AI$1,0)))</f>
        <v>5.4942506372181549E-7</v>
      </c>
      <c r="H3" s="35">
        <f>'Total Fuel Prices'!H170*(INDEX(Tax_share,MATCH('Total Fuel Prices'!$A$167,tax_fuel_labels,0),MATCH(H$1,'Tax_Share of Price'!$B$1:$AI$1,0)))</f>
        <v>5.5835869777061217E-7</v>
      </c>
      <c r="I3" s="35">
        <f>'Total Fuel Prices'!I170*(INDEX(Tax_share,MATCH('Total Fuel Prices'!$A$167,tax_fuel_labels,0),MATCH(I$1,'Tax_Share of Price'!$B$1:$AI$1,0)))</f>
        <v>5.816181536513089E-7</v>
      </c>
      <c r="J3" s="35">
        <f>'Total Fuel Prices'!J170*(INDEX(Tax_share,MATCH('Total Fuel Prices'!$A$167,tax_fuel_labels,0),MATCH(J$1,'Tax_Share of Price'!$B$1:$AI$1,0)))</f>
        <v>5.9577708374694495E-7</v>
      </c>
      <c r="K3" s="35">
        <f>'Total Fuel Prices'!K170*(INDEX(Tax_share,MATCH('Total Fuel Prices'!$A$167,tax_fuel_labels,0),MATCH(K$1,'Tax_Share of Price'!$B$1:$AI$1,0)))</f>
        <v>5.9691992539508244E-7</v>
      </c>
      <c r="L3" s="35">
        <f>'Total Fuel Prices'!L170*(INDEX(Tax_share,MATCH('Total Fuel Prices'!$A$167,tax_fuel_labels,0),MATCH(L$1,'Tax_Share of Price'!$B$1:$AI$1,0)))</f>
        <v>6.1864525411901675E-7</v>
      </c>
      <c r="M3" s="35">
        <f>'Total Fuel Prices'!M170*(INDEX(Tax_share,MATCH('Total Fuel Prices'!$A$167,tax_fuel_labels,0),MATCH(M$1,'Tax_Share of Price'!$B$1:$AI$1,0)))</f>
        <v>6.1391497363174646E-7</v>
      </c>
      <c r="N3" s="35">
        <f>'Total Fuel Prices'!N170*(INDEX(Tax_share,MATCH('Total Fuel Prices'!$A$167,tax_fuel_labels,0),MATCH(N$1,'Tax_Share of Price'!$B$1:$AI$1,0)))</f>
        <v>6.276998688295867E-7</v>
      </c>
      <c r="O3" s="35">
        <f>'Total Fuel Prices'!O170*(INDEX(Tax_share,MATCH('Total Fuel Prices'!$A$167,tax_fuel_labels,0),MATCH(O$1,'Tax_Share of Price'!$B$1:$AI$1,0)))</f>
        <v>6.3757530473071005E-7</v>
      </c>
      <c r="P3" s="35">
        <f>'Total Fuel Prices'!P170*(INDEX(Tax_share,MATCH('Total Fuel Prices'!$A$167,tax_fuel_labels,0),MATCH(P$1,'Tax_Share of Price'!$B$1:$AI$1,0)))</f>
        <v>6.5253275247124478E-7</v>
      </c>
      <c r="Q3" s="35">
        <f>'Total Fuel Prices'!Q170*(INDEX(Tax_share,MATCH('Total Fuel Prices'!$A$167,tax_fuel_labels,0),MATCH(Q$1,'Tax_Share of Price'!$B$1:$AI$1,0)))</f>
        <v>6.5597262388041785E-7</v>
      </c>
      <c r="R3" s="35">
        <f>'Total Fuel Prices'!R170*(INDEX(Tax_share,MATCH('Total Fuel Prices'!$A$167,tax_fuel_labels,0),MATCH(R$1,'Tax_Share of Price'!$B$1:$AI$1,0)))</f>
        <v>6.9174102741655041E-7</v>
      </c>
      <c r="S3" s="35">
        <f>'Total Fuel Prices'!S170*(INDEX(Tax_share,MATCH('Total Fuel Prices'!$A$167,tax_fuel_labels,0),MATCH(S$1,'Tax_Share of Price'!$B$1:$AI$1,0)))</f>
        <v>6.8698579919550886E-7</v>
      </c>
      <c r="T3" s="35">
        <f>'Total Fuel Prices'!T170*(INDEX(Tax_share,MATCH('Total Fuel Prices'!$A$167,tax_fuel_labels,0),MATCH(T$1,'Tax_Share of Price'!$B$1:$AI$1,0)))</f>
        <v>6.98843706081618E-7</v>
      </c>
      <c r="U3" s="35">
        <f>'Total Fuel Prices'!U170*(INDEX(Tax_share,MATCH('Total Fuel Prices'!$A$167,tax_fuel_labels,0),MATCH(U$1,'Tax_Share of Price'!$B$1:$AI$1,0)))</f>
        <v>7.2664569603786715E-7</v>
      </c>
      <c r="V3" s="35">
        <f>'Total Fuel Prices'!V170*(INDEX(Tax_share,MATCH('Total Fuel Prices'!$A$167,tax_fuel_labels,0),MATCH(V$1,'Tax_Share of Price'!$B$1:$AI$1,0)))</f>
        <v>7.355188759775322E-7</v>
      </c>
      <c r="W3" s="35">
        <f>'Total Fuel Prices'!W170*(INDEX(Tax_share,MATCH('Total Fuel Prices'!$A$167,tax_fuel_labels,0),MATCH(W$1,'Tax_Share of Price'!$B$1:$AI$1,0)))</f>
        <v>7.4831291601130731E-7</v>
      </c>
      <c r="X3" s="35">
        <f>'Total Fuel Prices'!X170*(INDEX(Tax_share,MATCH('Total Fuel Prices'!$A$167,tax_fuel_labels,0),MATCH(X$1,'Tax_Share of Price'!$B$1:$AI$1,0)))</f>
        <v>7.6133840400423431E-7</v>
      </c>
      <c r="Y3" s="35">
        <f>'Total Fuel Prices'!Y170*(INDEX(Tax_share,MATCH('Total Fuel Prices'!$A$167,tax_fuel_labels,0),MATCH(Y$1,'Tax_Share of Price'!$B$1:$AI$1,0)))</f>
        <v>7.8211695943996479E-7</v>
      </c>
      <c r="Z3" s="35">
        <f>'Total Fuel Prices'!Z170*(INDEX(Tax_share,MATCH('Total Fuel Prices'!$A$167,tax_fuel_labels,0),MATCH(Z$1,'Tax_Share of Price'!$B$1:$AI$1,0)))</f>
        <v>7.9078605695639733E-7</v>
      </c>
      <c r="AA3" s="35">
        <f>'Total Fuel Prices'!AA170*(INDEX(Tax_share,MATCH('Total Fuel Prices'!$A$167,tax_fuel_labels,0),MATCH(AA$1,'Tax_Share of Price'!$B$1:$AI$1,0)))</f>
        <v>8.1218536271881713E-7</v>
      </c>
      <c r="AB3" s="35">
        <f>'Total Fuel Prices'!AB170*(INDEX(Tax_share,MATCH('Total Fuel Prices'!$A$167,tax_fuel_labels,0),MATCH(AB$1,'Tax_Share of Price'!$B$1:$AI$1,0)))</f>
        <v>8.19975466906131E-7</v>
      </c>
      <c r="AC3" s="35">
        <f>'Total Fuel Prices'!AC170*(INDEX(Tax_share,MATCH('Total Fuel Prices'!$A$167,tax_fuel_labels,0),MATCH(AC$1,'Tax_Share of Price'!$B$1:$AI$1,0)))</f>
        <v>8.3069218023395627E-7</v>
      </c>
      <c r="AD3" s="35">
        <f>'Total Fuel Prices'!AD170*(INDEX(Tax_share,MATCH('Total Fuel Prices'!$A$167,tax_fuel_labels,0),MATCH(AD$1,'Tax_Share of Price'!$B$1:$AI$1,0)))</f>
        <v>8.4981083752404947E-7</v>
      </c>
      <c r="AE3" s="35">
        <f>'Total Fuel Prices'!AE170*(INDEX(Tax_share,MATCH('Total Fuel Prices'!$A$167,tax_fuel_labels,0),MATCH(AE$1,'Tax_Share of Price'!$B$1:$AI$1,0)))</f>
        <v>8.5826894331747864E-7</v>
      </c>
      <c r="AF3" s="35">
        <f>'Total Fuel Prices'!AF170*(INDEX(Tax_share,MATCH('Total Fuel Prices'!$A$167,tax_fuel_labels,0),MATCH(AF$1,'Tax_Share of Price'!$B$1:$AI$1,0)))</f>
        <v>8.767819819190429E-7</v>
      </c>
      <c r="AG3" s="35">
        <f>'Total Fuel Prices'!AG170*(INDEX(Tax_share,MATCH('Total Fuel Prices'!$A$167,tax_fuel_labels,0),MATCH(AG$1,'Tax_Share of Price'!$B$1:$AI$1,0)))</f>
        <v>8.8830591516841079E-7</v>
      </c>
      <c r="AH3" s="35">
        <f>'Total Fuel Prices'!AH170*(INDEX(Tax_share,MATCH('Total Fuel Prices'!$A$167,tax_fuel_labels,0),MATCH(AH$1,'Tax_Share of Price'!$B$1:$AI$1,0)))</f>
        <v>9.0030766769915132E-7</v>
      </c>
      <c r="AI3" s="35">
        <f>'Total Fuel Prices'!AI170*(INDEX(Tax_share,MATCH('Total Fuel Prices'!$A$167,tax_fuel_labels,0),MATCH(AI$1,'Tax_Share of Price'!$B$1:$AI$1,0)))</f>
        <v>9.097477814929817E-7</v>
      </c>
    </row>
    <row r="4" spans="1:37" x14ac:dyDescent="0.45">
      <c r="A4" s="12" t="s">
        <v>272</v>
      </c>
      <c r="B4" s="35">
        <f>'Total Fuel Prices'!B171*(INDEX(Tax_share,MATCH('Total Fuel Prices'!$A$167,tax_fuel_labels,0),MATCH(B$1,'Tax_Share of Price'!$B$1:$AI$1,0)))</f>
        <v>0</v>
      </c>
      <c r="C4" s="35">
        <f>'Total Fuel Prices'!C171*(INDEX(Tax_share,MATCH('Total Fuel Prices'!$A$167,tax_fuel_labels,0),MATCH(C$1,'Tax_Share of Price'!$B$1:$AI$1,0)))</f>
        <v>0</v>
      </c>
      <c r="D4" s="35">
        <f>'Total Fuel Prices'!D171*(INDEX(Tax_share,MATCH('Total Fuel Prices'!$A$167,tax_fuel_labels,0),MATCH(D$1,'Tax_Share of Price'!$B$1:$AI$1,0)))</f>
        <v>0</v>
      </c>
      <c r="E4" s="35">
        <f>'Total Fuel Prices'!E171*(INDEX(Tax_share,MATCH('Total Fuel Prices'!$A$167,tax_fuel_labels,0),MATCH(E$1,'Tax_Share of Price'!$B$1:$AI$1,0)))</f>
        <v>0</v>
      </c>
      <c r="F4" s="35">
        <f>'Total Fuel Prices'!F171*(INDEX(Tax_share,MATCH('Total Fuel Prices'!$A$167,tax_fuel_labels,0),MATCH(F$1,'Tax_Share of Price'!$B$1:$AI$1,0)))</f>
        <v>0</v>
      </c>
      <c r="G4" s="35">
        <f>'Total Fuel Prices'!G171*(INDEX(Tax_share,MATCH('Total Fuel Prices'!$A$167,tax_fuel_labels,0),MATCH(G$1,'Tax_Share of Price'!$B$1:$AI$1,0)))</f>
        <v>0</v>
      </c>
      <c r="H4" s="35">
        <f>'Total Fuel Prices'!H171*(INDEX(Tax_share,MATCH('Total Fuel Prices'!$A$167,tax_fuel_labels,0),MATCH(H$1,'Tax_Share of Price'!$B$1:$AI$1,0)))</f>
        <v>0</v>
      </c>
      <c r="I4" s="35">
        <f>'Total Fuel Prices'!I171*(INDEX(Tax_share,MATCH('Total Fuel Prices'!$A$167,tax_fuel_labels,0),MATCH(I$1,'Tax_Share of Price'!$B$1:$AI$1,0)))</f>
        <v>0</v>
      </c>
      <c r="J4" s="35">
        <f>'Total Fuel Prices'!J171*(INDEX(Tax_share,MATCH('Total Fuel Prices'!$A$167,tax_fuel_labels,0),MATCH(J$1,'Tax_Share of Price'!$B$1:$AI$1,0)))</f>
        <v>0</v>
      </c>
      <c r="K4" s="35">
        <f>'Total Fuel Prices'!K171*(INDEX(Tax_share,MATCH('Total Fuel Prices'!$A$167,tax_fuel_labels,0),MATCH(K$1,'Tax_Share of Price'!$B$1:$AI$1,0)))</f>
        <v>0</v>
      </c>
      <c r="L4" s="35">
        <f>'Total Fuel Prices'!L171*(INDEX(Tax_share,MATCH('Total Fuel Prices'!$A$167,tax_fuel_labels,0),MATCH(L$1,'Tax_Share of Price'!$B$1:$AI$1,0)))</f>
        <v>0</v>
      </c>
      <c r="M4" s="35">
        <f>'Total Fuel Prices'!M171*(INDEX(Tax_share,MATCH('Total Fuel Prices'!$A$167,tax_fuel_labels,0),MATCH(M$1,'Tax_Share of Price'!$B$1:$AI$1,0)))</f>
        <v>0</v>
      </c>
      <c r="N4" s="35">
        <f>'Total Fuel Prices'!N171*(INDEX(Tax_share,MATCH('Total Fuel Prices'!$A$167,tax_fuel_labels,0),MATCH(N$1,'Tax_Share of Price'!$B$1:$AI$1,0)))</f>
        <v>0</v>
      </c>
      <c r="O4" s="35">
        <f>'Total Fuel Prices'!O171*(INDEX(Tax_share,MATCH('Total Fuel Prices'!$A$167,tax_fuel_labels,0),MATCH(O$1,'Tax_Share of Price'!$B$1:$AI$1,0)))</f>
        <v>0</v>
      </c>
      <c r="P4" s="35">
        <f>'Total Fuel Prices'!P171*(INDEX(Tax_share,MATCH('Total Fuel Prices'!$A$167,tax_fuel_labels,0),MATCH(P$1,'Tax_Share of Price'!$B$1:$AI$1,0)))</f>
        <v>0</v>
      </c>
      <c r="Q4" s="35">
        <f>'Total Fuel Prices'!Q171*(INDEX(Tax_share,MATCH('Total Fuel Prices'!$A$167,tax_fuel_labels,0),MATCH(Q$1,'Tax_Share of Price'!$B$1:$AI$1,0)))</f>
        <v>0</v>
      </c>
      <c r="R4" s="35">
        <f>'Total Fuel Prices'!R171*(INDEX(Tax_share,MATCH('Total Fuel Prices'!$A$167,tax_fuel_labels,0),MATCH(R$1,'Tax_Share of Price'!$B$1:$AI$1,0)))</f>
        <v>0</v>
      </c>
      <c r="S4" s="35">
        <f>'Total Fuel Prices'!S171*(INDEX(Tax_share,MATCH('Total Fuel Prices'!$A$167,tax_fuel_labels,0),MATCH(S$1,'Tax_Share of Price'!$B$1:$AI$1,0)))</f>
        <v>0</v>
      </c>
      <c r="T4" s="35">
        <f>'Total Fuel Prices'!T171*(INDEX(Tax_share,MATCH('Total Fuel Prices'!$A$167,tax_fuel_labels,0),MATCH(T$1,'Tax_Share of Price'!$B$1:$AI$1,0)))</f>
        <v>0</v>
      </c>
      <c r="U4" s="35">
        <f>'Total Fuel Prices'!U171*(INDEX(Tax_share,MATCH('Total Fuel Prices'!$A$167,tax_fuel_labels,0),MATCH(U$1,'Tax_Share of Price'!$B$1:$AI$1,0)))</f>
        <v>0</v>
      </c>
      <c r="V4" s="35">
        <f>'Total Fuel Prices'!V171*(INDEX(Tax_share,MATCH('Total Fuel Prices'!$A$167,tax_fuel_labels,0),MATCH(V$1,'Tax_Share of Price'!$B$1:$AI$1,0)))</f>
        <v>0</v>
      </c>
      <c r="W4" s="35">
        <f>'Total Fuel Prices'!W171*(INDEX(Tax_share,MATCH('Total Fuel Prices'!$A$167,tax_fuel_labels,0),MATCH(W$1,'Tax_Share of Price'!$B$1:$AI$1,0)))</f>
        <v>0</v>
      </c>
      <c r="X4" s="35">
        <f>'Total Fuel Prices'!X171*(INDEX(Tax_share,MATCH('Total Fuel Prices'!$A$167,tax_fuel_labels,0),MATCH(X$1,'Tax_Share of Price'!$B$1:$AI$1,0)))</f>
        <v>0</v>
      </c>
      <c r="Y4" s="35">
        <f>'Total Fuel Prices'!Y171*(INDEX(Tax_share,MATCH('Total Fuel Prices'!$A$167,tax_fuel_labels,0),MATCH(Y$1,'Tax_Share of Price'!$B$1:$AI$1,0)))</f>
        <v>0</v>
      </c>
      <c r="Z4" s="35">
        <f>'Total Fuel Prices'!Z171*(INDEX(Tax_share,MATCH('Total Fuel Prices'!$A$167,tax_fuel_labels,0),MATCH(Z$1,'Tax_Share of Price'!$B$1:$AI$1,0)))</f>
        <v>0</v>
      </c>
      <c r="AA4" s="35">
        <f>'Total Fuel Prices'!AA171*(INDEX(Tax_share,MATCH('Total Fuel Prices'!$A$167,tax_fuel_labels,0),MATCH(AA$1,'Tax_Share of Price'!$B$1:$AI$1,0)))</f>
        <v>0</v>
      </c>
      <c r="AB4" s="35">
        <f>'Total Fuel Prices'!AB171*(INDEX(Tax_share,MATCH('Total Fuel Prices'!$A$167,tax_fuel_labels,0),MATCH(AB$1,'Tax_Share of Price'!$B$1:$AI$1,0)))</f>
        <v>0</v>
      </c>
      <c r="AC4" s="35">
        <f>'Total Fuel Prices'!AC171*(INDEX(Tax_share,MATCH('Total Fuel Prices'!$A$167,tax_fuel_labels,0),MATCH(AC$1,'Tax_Share of Price'!$B$1:$AI$1,0)))</f>
        <v>0</v>
      </c>
      <c r="AD4" s="35">
        <f>'Total Fuel Prices'!AD171*(INDEX(Tax_share,MATCH('Total Fuel Prices'!$A$167,tax_fuel_labels,0),MATCH(AD$1,'Tax_Share of Price'!$B$1:$AI$1,0)))</f>
        <v>0</v>
      </c>
      <c r="AE4" s="35">
        <f>'Total Fuel Prices'!AE171*(INDEX(Tax_share,MATCH('Total Fuel Prices'!$A$167,tax_fuel_labels,0),MATCH(AE$1,'Tax_Share of Price'!$B$1:$AI$1,0)))</f>
        <v>0</v>
      </c>
      <c r="AF4" s="35">
        <f>'Total Fuel Prices'!AF171*(INDEX(Tax_share,MATCH('Total Fuel Prices'!$A$167,tax_fuel_labels,0),MATCH(AF$1,'Tax_Share of Price'!$B$1:$AI$1,0)))</f>
        <v>0</v>
      </c>
      <c r="AG4" s="35">
        <f>'Total Fuel Prices'!AG171*(INDEX(Tax_share,MATCH('Total Fuel Prices'!$A$167,tax_fuel_labels,0),MATCH(AG$1,'Tax_Share of Price'!$B$1:$AI$1,0)))</f>
        <v>0</v>
      </c>
      <c r="AH4" s="35">
        <f>'Total Fuel Prices'!AH171*(INDEX(Tax_share,MATCH('Total Fuel Prices'!$A$167,tax_fuel_labels,0),MATCH(AH$1,'Tax_Share of Price'!$B$1:$AI$1,0)))</f>
        <v>0</v>
      </c>
      <c r="AI4" s="35">
        <f>'Total Fuel Prices'!AI171*(INDEX(Tax_share,MATCH('Total Fuel Prices'!$A$167,tax_fuel_labels,0),MATCH(AI$1,'Tax_Share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Prices'!B172*(INDEX(Tax_share,MATCH('Total Fuel Prices'!$A$167,tax_fuel_labels,0),MATCH(B$1,'Tax_Share of Price'!$B$1:$AI$1,0)))</f>
        <v>0</v>
      </c>
      <c r="C5" s="35">
        <f>'Total Fuel Prices'!C172*(INDEX(Tax_share,MATCH('Total Fuel Prices'!$A$167,tax_fuel_labels,0),MATCH(C$1,'Tax_Share of Price'!$B$1:$AI$1,0)))</f>
        <v>0</v>
      </c>
      <c r="D5" s="35">
        <f>'Total Fuel Prices'!D172*(INDEX(Tax_share,MATCH('Total Fuel Prices'!$A$167,tax_fuel_labels,0),MATCH(D$1,'Tax_Share of Price'!$B$1:$AI$1,0)))</f>
        <v>0</v>
      </c>
      <c r="E5" s="35">
        <f>'Total Fuel Prices'!E172*(INDEX(Tax_share,MATCH('Total Fuel Prices'!$A$167,tax_fuel_labels,0),MATCH(E$1,'Tax_Share of Price'!$B$1:$AI$1,0)))</f>
        <v>0</v>
      </c>
      <c r="F5" s="35">
        <f>'Total Fuel Prices'!F172*(INDEX(Tax_share,MATCH('Total Fuel Prices'!$A$167,tax_fuel_labels,0),MATCH(F$1,'Tax_Share of Price'!$B$1:$AI$1,0)))</f>
        <v>0</v>
      </c>
      <c r="G5" s="35">
        <f>'Total Fuel Prices'!G172*(INDEX(Tax_share,MATCH('Total Fuel Prices'!$A$167,tax_fuel_labels,0),MATCH(G$1,'Tax_Share of Price'!$B$1:$AI$1,0)))</f>
        <v>0</v>
      </c>
      <c r="H5" s="35">
        <f>'Total Fuel Prices'!H172*(INDEX(Tax_share,MATCH('Total Fuel Prices'!$A$167,tax_fuel_labels,0),MATCH(H$1,'Tax_Share of Price'!$B$1:$AI$1,0)))</f>
        <v>0</v>
      </c>
      <c r="I5" s="35">
        <f>'Total Fuel Prices'!I172*(INDEX(Tax_share,MATCH('Total Fuel Prices'!$A$167,tax_fuel_labels,0),MATCH(I$1,'Tax_Share of Price'!$B$1:$AI$1,0)))</f>
        <v>0</v>
      </c>
      <c r="J5" s="35">
        <f>'Total Fuel Prices'!J172*(INDEX(Tax_share,MATCH('Total Fuel Prices'!$A$167,tax_fuel_labels,0),MATCH(J$1,'Tax_Share of Price'!$B$1:$AI$1,0)))</f>
        <v>0</v>
      </c>
      <c r="K5" s="35">
        <f>'Total Fuel Prices'!K172*(INDEX(Tax_share,MATCH('Total Fuel Prices'!$A$167,tax_fuel_labels,0),MATCH(K$1,'Tax_Share of Price'!$B$1:$AI$1,0)))</f>
        <v>0</v>
      </c>
      <c r="L5" s="35">
        <f>'Total Fuel Prices'!L172*(INDEX(Tax_share,MATCH('Total Fuel Prices'!$A$167,tax_fuel_labels,0),MATCH(L$1,'Tax_Share of Price'!$B$1:$AI$1,0)))</f>
        <v>0</v>
      </c>
      <c r="M5" s="35">
        <f>'Total Fuel Prices'!M172*(INDEX(Tax_share,MATCH('Total Fuel Prices'!$A$167,tax_fuel_labels,0),MATCH(M$1,'Tax_Share of Price'!$B$1:$AI$1,0)))</f>
        <v>0</v>
      </c>
      <c r="N5" s="35">
        <f>'Total Fuel Prices'!N172*(INDEX(Tax_share,MATCH('Total Fuel Prices'!$A$167,tax_fuel_labels,0),MATCH(N$1,'Tax_Share of Price'!$B$1:$AI$1,0)))</f>
        <v>0</v>
      </c>
      <c r="O5" s="35">
        <f>'Total Fuel Prices'!O172*(INDEX(Tax_share,MATCH('Total Fuel Prices'!$A$167,tax_fuel_labels,0),MATCH(O$1,'Tax_Share of Price'!$B$1:$AI$1,0)))</f>
        <v>0</v>
      </c>
      <c r="P5" s="35">
        <f>'Total Fuel Prices'!P172*(INDEX(Tax_share,MATCH('Total Fuel Prices'!$A$167,tax_fuel_labels,0),MATCH(P$1,'Tax_Share of Price'!$B$1:$AI$1,0)))</f>
        <v>0</v>
      </c>
      <c r="Q5" s="35">
        <f>'Total Fuel Prices'!Q172*(INDEX(Tax_share,MATCH('Total Fuel Prices'!$A$167,tax_fuel_labels,0),MATCH(Q$1,'Tax_Share of Price'!$B$1:$AI$1,0)))</f>
        <v>0</v>
      </c>
      <c r="R5" s="35">
        <f>'Total Fuel Prices'!R172*(INDEX(Tax_share,MATCH('Total Fuel Prices'!$A$167,tax_fuel_labels,0),MATCH(R$1,'Tax_Share of Price'!$B$1:$AI$1,0)))</f>
        <v>0</v>
      </c>
      <c r="S5" s="35">
        <f>'Total Fuel Prices'!S172*(INDEX(Tax_share,MATCH('Total Fuel Prices'!$A$167,tax_fuel_labels,0),MATCH(S$1,'Tax_Share of Price'!$B$1:$AI$1,0)))</f>
        <v>0</v>
      </c>
      <c r="T5" s="35">
        <f>'Total Fuel Prices'!T172*(INDEX(Tax_share,MATCH('Total Fuel Prices'!$A$167,tax_fuel_labels,0),MATCH(T$1,'Tax_Share of Price'!$B$1:$AI$1,0)))</f>
        <v>0</v>
      </c>
      <c r="U5" s="35">
        <f>'Total Fuel Prices'!U172*(INDEX(Tax_share,MATCH('Total Fuel Prices'!$A$167,tax_fuel_labels,0),MATCH(U$1,'Tax_Share of Price'!$B$1:$AI$1,0)))</f>
        <v>0</v>
      </c>
      <c r="V5" s="35">
        <f>'Total Fuel Prices'!V172*(INDEX(Tax_share,MATCH('Total Fuel Prices'!$A$167,tax_fuel_labels,0),MATCH(V$1,'Tax_Share of Price'!$B$1:$AI$1,0)))</f>
        <v>0</v>
      </c>
      <c r="W5" s="35">
        <f>'Total Fuel Prices'!W172*(INDEX(Tax_share,MATCH('Total Fuel Prices'!$A$167,tax_fuel_labels,0),MATCH(W$1,'Tax_Share of Price'!$B$1:$AI$1,0)))</f>
        <v>0</v>
      </c>
      <c r="X5" s="35">
        <f>'Total Fuel Prices'!X172*(INDEX(Tax_share,MATCH('Total Fuel Prices'!$A$167,tax_fuel_labels,0),MATCH(X$1,'Tax_Share of Price'!$B$1:$AI$1,0)))</f>
        <v>0</v>
      </c>
      <c r="Y5" s="35">
        <f>'Total Fuel Prices'!Y172*(INDEX(Tax_share,MATCH('Total Fuel Prices'!$A$167,tax_fuel_labels,0),MATCH(Y$1,'Tax_Share of Price'!$B$1:$AI$1,0)))</f>
        <v>0</v>
      </c>
      <c r="Z5" s="35">
        <f>'Total Fuel Prices'!Z172*(INDEX(Tax_share,MATCH('Total Fuel Prices'!$A$167,tax_fuel_labels,0),MATCH(Z$1,'Tax_Share of Price'!$B$1:$AI$1,0)))</f>
        <v>0</v>
      </c>
      <c r="AA5" s="35">
        <f>'Total Fuel Prices'!AA172*(INDEX(Tax_share,MATCH('Total Fuel Prices'!$A$167,tax_fuel_labels,0),MATCH(AA$1,'Tax_Share of Price'!$B$1:$AI$1,0)))</f>
        <v>0</v>
      </c>
      <c r="AB5" s="35">
        <f>'Total Fuel Prices'!AB172*(INDEX(Tax_share,MATCH('Total Fuel Prices'!$A$167,tax_fuel_labels,0),MATCH(AB$1,'Tax_Share of Price'!$B$1:$AI$1,0)))</f>
        <v>0</v>
      </c>
      <c r="AC5" s="35">
        <f>'Total Fuel Prices'!AC172*(INDEX(Tax_share,MATCH('Total Fuel Prices'!$A$167,tax_fuel_labels,0),MATCH(AC$1,'Tax_Share of Price'!$B$1:$AI$1,0)))</f>
        <v>0</v>
      </c>
      <c r="AD5" s="35">
        <f>'Total Fuel Prices'!AD172*(INDEX(Tax_share,MATCH('Total Fuel Prices'!$A$167,tax_fuel_labels,0),MATCH(AD$1,'Tax_Share of Price'!$B$1:$AI$1,0)))</f>
        <v>0</v>
      </c>
      <c r="AE5" s="35">
        <f>'Total Fuel Prices'!AE172*(INDEX(Tax_share,MATCH('Total Fuel Prices'!$A$167,tax_fuel_labels,0),MATCH(AE$1,'Tax_Share of Price'!$B$1:$AI$1,0)))</f>
        <v>0</v>
      </c>
      <c r="AF5" s="35">
        <f>'Total Fuel Prices'!AF172*(INDEX(Tax_share,MATCH('Total Fuel Prices'!$A$167,tax_fuel_labels,0),MATCH(AF$1,'Tax_Share of Price'!$B$1:$AI$1,0)))</f>
        <v>0</v>
      </c>
      <c r="AG5" s="35">
        <f>'Total Fuel Prices'!AG172*(INDEX(Tax_share,MATCH('Total Fuel Prices'!$A$167,tax_fuel_labels,0),MATCH(AG$1,'Tax_Share of Price'!$B$1:$AI$1,0)))</f>
        <v>0</v>
      </c>
      <c r="AH5" s="35">
        <f>'Total Fuel Prices'!AH172*(INDEX(Tax_share,MATCH('Total Fuel Prices'!$A$167,tax_fuel_labels,0),MATCH(AH$1,'Tax_Share of Price'!$B$1:$AI$1,0)))</f>
        <v>0</v>
      </c>
      <c r="AI5" s="35">
        <f>'Total Fuel Prices'!AI172*(INDEX(Tax_share,MATCH('Total Fuel Prices'!$A$167,tax_fuel_labels,0),MATCH(AI$1,'Tax_Share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Prices'!B173*(INDEX(Tax_share,MATCH('Total Fuel Prices'!$A$167,tax_fuel_labels,0),MATCH(B$1,'Tax_Share of Price'!$B$1:$AI$1,0)))</f>
        <v>4.4081433956347692E-7</v>
      </c>
      <c r="C6" s="35">
        <f>'Total Fuel Prices'!C173*(INDEX(Tax_share,MATCH('Total Fuel Prices'!$A$167,tax_fuel_labels,0),MATCH(C$1,'Tax_Share of Price'!$B$1:$AI$1,0)))</f>
        <v>4.4081433956347692E-7</v>
      </c>
      <c r="D6" s="35">
        <f>'Total Fuel Prices'!D173*(INDEX(Tax_share,MATCH('Total Fuel Prices'!$A$167,tax_fuel_labels,0),MATCH(D$1,'Tax_Share of Price'!$B$1:$AI$1,0)))</f>
        <v>5.1403197190034341E-7</v>
      </c>
      <c r="E6" s="35">
        <f>'Total Fuel Prices'!E173*(INDEX(Tax_share,MATCH('Total Fuel Prices'!$A$167,tax_fuel_labels,0),MATCH(E$1,'Tax_Share of Price'!$B$1:$AI$1,0)))</f>
        <v>4.4081433956347692E-7</v>
      </c>
      <c r="F6" s="35">
        <f>'Total Fuel Prices'!F173*(INDEX(Tax_share,MATCH('Total Fuel Prices'!$A$167,tax_fuel_labels,0),MATCH(F$1,'Tax_Share of Price'!$B$1:$AI$1,0)))</f>
        <v>5.3107354698133315E-7</v>
      </c>
      <c r="G6" s="35">
        <f>'Total Fuel Prices'!G173*(INDEX(Tax_share,MATCH('Total Fuel Prices'!$A$167,tax_fuel_labels,0),MATCH(G$1,'Tax_Share of Price'!$B$1:$AI$1,0)))</f>
        <v>5.4942506372181549E-7</v>
      </c>
      <c r="H6" s="35">
        <f>'Total Fuel Prices'!H173*(INDEX(Tax_share,MATCH('Total Fuel Prices'!$A$167,tax_fuel_labels,0),MATCH(H$1,'Tax_Share of Price'!$B$1:$AI$1,0)))</f>
        <v>5.5835869777061217E-7</v>
      </c>
      <c r="I6" s="35">
        <f>'Total Fuel Prices'!I173*(INDEX(Tax_share,MATCH('Total Fuel Prices'!$A$167,tax_fuel_labels,0),MATCH(I$1,'Tax_Share of Price'!$B$1:$AI$1,0)))</f>
        <v>5.816181536513089E-7</v>
      </c>
      <c r="J6" s="35">
        <f>'Total Fuel Prices'!J173*(INDEX(Tax_share,MATCH('Total Fuel Prices'!$A$167,tax_fuel_labels,0),MATCH(J$1,'Tax_Share of Price'!$B$1:$AI$1,0)))</f>
        <v>5.9577708374694495E-7</v>
      </c>
      <c r="K6" s="35">
        <f>'Total Fuel Prices'!K173*(INDEX(Tax_share,MATCH('Total Fuel Prices'!$A$167,tax_fuel_labels,0),MATCH(K$1,'Tax_Share of Price'!$B$1:$AI$1,0)))</f>
        <v>5.9691992539508244E-7</v>
      </c>
      <c r="L6" s="35">
        <f>'Total Fuel Prices'!L173*(INDEX(Tax_share,MATCH('Total Fuel Prices'!$A$167,tax_fuel_labels,0),MATCH(L$1,'Tax_Share of Price'!$B$1:$AI$1,0)))</f>
        <v>6.1864525411901675E-7</v>
      </c>
      <c r="M6" s="35">
        <f>'Total Fuel Prices'!M173*(INDEX(Tax_share,MATCH('Total Fuel Prices'!$A$167,tax_fuel_labels,0),MATCH(M$1,'Tax_Share of Price'!$B$1:$AI$1,0)))</f>
        <v>6.1391497363174646E-7</v>
      </c>
      <c r="N6" s="35">
        <f>'Total Fuel Prices'!N173*(INDEX(Tax_share,MATCH('Total Fuel Prices'!$A$167,tax_fuel_labels,0),MATCH(N$1,'Tax_Share of Price'!$B$1:$AI$1,0)))</f>
        <v>6.276998688295867E-7</v>
      </c>
      <c r="O6" s="35">
        <f>'Total Fuel Prices'!O173*(INDEX(Tax_share,MATCH('Total Fuel Prices'!$A$167,tax_fuel_labels,0),MATCH(O$1,'Tax_Share of Price'!$B$1:$AI$1,0)))</f>
        <v>6.3757530473071005E-7</v>
      </c>
      <c r="P6" s="35">
        <f>'Total Fuel Prices'!P173*(INDEX(Tax_share,MATCH('Total Fuel Prices'!$A$167,tax_fuel_labels,0),MATCH(P$1,'Tax_Share of Price'!$B$1:$AI$1,0)))</f>
        <v>6.5253275247124478E-7</v>
      </c>
      <c r="Q6" s="35">
        <f>'Total Fuel Prices'!Q173*(INDEX(Tax_share,MATCH('Total Fuel Prices'!$A$167,tax_fuel_labels,0),MATCH(Q$1,'Tax_Share of Price'!$B$1:$AI$1,0)))</f>
        <v>6.5597262388041785E-7</v>
      </c>
      <c r="R6" s="35">
        <f>'Total Fuel Prices'!R173*(INDEX(Tax_share,MATCH('Total Fuel Prices'!$A$167,tax_fuel_labels,0),MATCH(R$1,'Tax_Share of Price'!$B$1:$AI$1,0)))</f>
        <v>6.9174102741655041E-7</v>
      </c>
      <c r="S6" s="35">
        <f>'Total Fuel Prices'!S173*(INDEX(Tax_share,MATCH('Total Fuel Prices'!$A$167,tax_fuel_labels,0),MATCH(S$1,'Tax_Share of Price'!$B$1:$AI$1,0)))</f>
        <v>6.8698579919550886E-7</v>
      </c>
      <c r="T6" s="35">
        <f>'Total Fuel Prices'!T173*(INDEX(Tax_share,MATCH('Total Fuel Prices'!$A$167,tax_fuel_labels,0),MATCH(T$1,'Tax_Share of Price'!$B$1:$AI$1,0)))</f>
        <v>6.98843706081618E-7</v>
      </c>
      <c r="U6" s="35">
        <f>'Total Fuel Prices'!U173*(INDEX(Tax_share,MATCH('Total Fuel Prices'!$A$167,tax_fuel_labels,0),MATCH(U$1,'Tax_Share of Price'!$B$1:$AI$1,0)))</f>
        <v>7.2664569603786715E-7</v>
      </c>
      <c r="V6" s="35">
        <f>'Total Fuel Prices'!V173*(INDEX(Tax_share,MATCH('Total Fuel Prices'!$A$167,tax_fuel_labels,0),MATCH(V$1,'Tax_Share of Price'!$B$1:$AI$1,0)))</f>
        <v>7.355188759775322E-7</v>
      </c>
      <c r="W6" s="35">
        <f>'Total Fuel Prices'!W173*(INDEX(Tax_share,MATCH('Total Fuel Prices'!$A$167,tax_fuel_labels,0),MATCH(W$1,'Tax_Share of Price'!$B$1:$AI$1,0)))</f>
        <v>7.4831291601130731E-7</v>
      </c>
      <c r="X6" s="35">
        <f>'Total Fuel Prices'!X173*(INDEX(Tax_share,MATCH('Total Fuel Prices'!$A$167,tax_fuel_labels,0),MATCH(X$1,'Tax_Share of Price'!$B$1:$AI$1,0)))</f>
        <v>7.6133840400423431E-7</v>
      </c>
      <c r="Y6" s="35">
        <f>'Total Fuel Prices'!Y173*(INDEX(Tax_share,MATCH('Total Fuel Prices'!$A$167,tax_fuel_labels,0),MATCH(Y$1,'Tax_Share of Price'!$B$1:$AI$1,0)))</f>
        <v>7.8211695943996479E-7</v>
      </c>
      <c r="Z6" s="35">
        <f>'Total Fuel Prices'!Z173*(INDEX(Tax_share,MATCH('Total Fuel Prices'!$A$167,tax_fuel_labels,0),MATCH(Z$1,'Tax_Share of Price'!$B$1:$AI$1,0)))</f>
        <v>7.9078605695639733E-7</v>
      </c>
      <c r="AA6" s="35">
        <f>'Total Fuel Prices'!AA173*(INDEX(Tax_share,MATCH('Total Fuel Prices'!$A$167,tax_fuel_labels,0),MATCH(AA$1,'Tax_Share of Price'!$B$1:$AI$1,0)))</f>
        <v>8.1218536271881713E-7</v>
      </c>
      <c r="AB6" s="35">
        <f>'Total Fuel Prices'!AB173*(INDEX(Tax_share,MATCH('Total Fuel Prices'!$A$167,tax_fuel_labels,0),MATCH(AB$1,'Tax_Share of Price'!$B$1:$AI$1,0)))</f>
        <v>8.19975466906131E-7</v>
      </c>
      <c r="AC6" s="35">
        <f>'Total Fuel Prices'!AC173*(INDEX(Tax_share,MATCH('Total Fuel Prices'!$A$167,tax_fuel_labels,0),MATCH(AC$1,'Tax_Share of Price'!$B$1:$AI$1,0)))</f>
        <v>8.3069218023395627E-7</v>
      </c>
      <c r="AD6" s="35">
        <f>'Total Fuel Prices'!AD173*(INDEX(Tax_share,MATCH('Total Fuel Prices'!$A$167,tax_fuel_labels,0),MATCH(AD$1,'Tax_Share of Price'!$B$1:$AI$1,0)))</f>
        <v>8.4981083752404947E-7</v>
      </c>
      <c r="AE6" s="35">
        <f>'Total Fuel Prices'!AE173*(INDEX(Tax_share,MATCH('Total Fuel Prices'!$A$167,tax_fuel_labels,0),MATCH(AE$1,'Tax_Share of Price'!$B$1:$AI$1,0)))</f>
        <v>8.5826894331747864E-7</v>
      </c>
      <c r="AF6" s="35">
        <f>'Total Fuel Prices'!AF173*(INDEX(Tax_share,MATCH('Total Fuel Prices'!$A$167,tax_fuel_labels,0),MATCH(AF$1,'Tax_Share of Price'!$B$1:$AI$1,0)))</f>
        <v>8.767819819190429E-7</v>
      </c>
      <c r="AG6" s="35">
        <f>'Total Fuel Prices'!AG173*(INDEX(Tax_share,MATCH('Total Fuel Prices'!$A$167,tax_fuel_labels,0),MATCH(AG$1,'Tax_Share of Price'!$B$1:$AI$1,0)))</f>
        <v>8.8830591516841079E-7</v>
      </c>
      <c r="AH6" s="35">
        <f>'Total Fuel Prices'!AH173*(INDEX(Tax_share,MATCH('Total Fuel Prices'!$A$167,tax_fuel_labels,0),MATCH(AH$1,'Tax_Share of Price'!$B$1:$AI$1,0)))</f>
        <v>9.0030766769915132E-7</v>
      </c>
      <c r="AI6" s="35">
        <f>'Total Fuel Prices'!AI173*(INDEX(Tax_share,MATCH('Total Fuel Prices'!$A$167,tax_fuel_labels,0),MATCH(AI$1,'Tax_Share of Price'!$B$1:$AI$1,0)))</f>
        <v>9.097477814929817E-7</v>
      </c>
    </row>
    <row r="7" spans="1:37" x14ac:dyDescent="0.45">
      <c r="A7" s="12" t="s">
        <v>275</v>
      </c>
      <c r="B7" s="35">
        <f>'Total Fuel Prices'!B174*(INDEX(Tax_share,MATCH('Total Fuel Prices'!$A$167,tax_fuel_labels,0),MATCH(B$1,'Tax_Share of Price'!$B$1:$AI$1,0)))</f>
        <v>0</v>
      </c>
      <c r="C7" s="35">
        <f>'Total Fuel Prices'!C174*(INDEX(Tax_share,MATCH('Total Fuel Prices'!$A$167,tax_fuel_labels,0),MATCH(C$1,'Tax_Share of Price'!$B$1:$AI$1,0)))</f>
        <v>0</v>
      </c>
      <c r="D7" s="35">
        <f>'Total Fuel Prices'!D174*(INDEX(Tax_share,MATCH('Total Fuel Prices'!$A$167,tax_fuel_labels,0),MATCH(D$1,'Tax_Share of Price'!$B$1:$AI$1,0)))</f>
        <v>0</v>
      </c>
      <c r="E7" s="35">
        <f>'Total Fuel Prices'!E174*(INDEX(Tax_share,MATCH('Total Fuel Prices'!$A$167,tax_fuel_labels,0),MATCH(E$1,'Tax_Share of Price'!$B$1:$AI$1,0)))</f>
        <v>0</v>
      </c>
      <c r="F7" s="35">
        <f>'Total Fuel Prices'!F174*(INDEX(Tax_share,MATCH('Total Fuel Prices'!$A$167,tax_fuel_labels,0),MATCH(F$1,'Tax_Share of Price'!$B$1:$AI$1,0)))</f>
        <v>0</v>
      </c>
      <c r="G7" s="35">
        <f>'Total Fuel Prices'!G174*(INDEX(Tax_share,MATCH('Total Fuel Prices'!$A$167,tax_fuel_labels,0),MATCH(G$1,'Tax_Share of Price'!$B$1:$AI$1,0)))</f>
        <v>0</v>
      </c>
      <c r="H7" s="35">
        <f>'Total Fuel Prices'!H174*(INDEX(Tax_share,MATCH('Total Fuel Prices'!$A$167,tax_fuel_labels,0),MATCH(H$1,'Tax_Share of Price'!$B$1:$AI$1,0)))</f>
        <v>0</v>
      </c>
      <c r="I7" s="35">
        <f>'Total Fuel Prices'!I174*(INDEX(Tax_share,MATCH('Total Fuel Prices'!$A$167,tax_fuel_labels,0),MATCH(I$1,'Tax_Share of Price'!$B$1:$AI$1,0)))</f>
        <v>0</v>
      </c>
      <c r="J7" s="35">
        <f>'Total Fuel Prices'!J174*(INDEX(Tax_share,MATCH('Total Fuel Prices'!$A$167,tax_fuel_labels,0),MATCH(J$1,'Tax_Share of Price'!$B$1:$AI$1,0)))</f>
        <v>0</v>
      </c>
      <c r="K7" s="35">
        <f>'Total Fuel Prices'!K174*(INDEX(Tax_share,MATCH('Total Fuel Prices'!$A$167,tax_fuel_labels,0),MATCH(K$1,'Tax_Share of Price'!$B$1:$AI$1,0)))</f>
        <v>0</v>
      </c>
      <c r="L7" s="35">
        <f>'Total Fuel Prices'!L174*(INDEX(Tax_share,MATCH('Total Fuel Prices'!$A$167,tax_fuel_labels,0),MATCH(L$1,'Tax_Share of Price'!$B$1:$AI$1,0)))</f>
        <v>0</v>
      </c>
      <c r="M7" s="35">
        <f>'Total Fuel Prices'!M174*(INDEX(Tax_share,MATCH('Total Fuel Prices'!$A$167,tax_fuel_labels,0),MATCH(M$1,'Tax_Share of Price'!$B$1:$AI$1,0)))</f>
        <v>0</v>
      </c>
      <c r="N7" s="35">
        <f>'Total Fuel Prices'!N174*(INDEX(Tax_share,MATCH('Total Fuel Prices'!$A$167,tax_fuel_labels,0),MATCH(N$1,'Tax_Share of Price'!$B$1:$AI$1,0)))</f>
        <v>0</v>
      </c>
      <c r="O7" s="35">
        <f>'Total Fuel Prices'!O174*(INDEX(Tax_share,MATCH('Total Fuel Prices'!$A$167,tax_fuel_labels,0),MATCH(O$1,'Tax_Share of Price'!$B$1:$AI$1,0)))</f>
        <v>0</v>
      </c>
      <c r="P7" s="35">
        <f>'Total Fuel Prices'!P174*(INDEX(Tax_share,MATCH('Total Fuel Prices'!$A$167,tax_fuel_labels,0),MATCH(P$1,'Tax_Share of Price'!$B$1:$AI$1,0)))</f>
        <v>0</v>
      </c>
      <c r="Q7" s="35">
        <f>'Total Fuel Prices'!Q174*(INDEX(Tax_share,MATCH('Total Fuel Prices'!$A$167,tax_fuel_labels,0),MATCH(Q$1,'Tax_Share of Price'!$B$1:$AI$1,0)))</f>
        <v>0</v>
      </c>
      <c r="R7" s="35">
        <f>'Total Fuel Prices'!R174*(INDEX(Tax_share,MATCH('Total Fuel Prices'!$A$167,tax_fuel_labels,0),MATCH(R$1,'Tax_Share of Price'!$B$1:$AI$1,0)))</f>
        <v>0</v>
      </c>
      <c r="S7" s="35">
        <f>'Total Fuel Prices'!S174*(INDEX(Tax_share,MATCH('Total Fuel Prices'!$A$167,tax_fuel_labels,0),MATCH(S$1,'Tax_Share of Price'!$B$1:$AI$1,0)))</f>
        <v>0</v>
      </c>
      <c r="T7" s="35">
        <f>'Total Fuel Prices'!T174*(INDEX(Tax_share,MATCH('Total Fuel Prices'!$A$167,tax_fuel_labels,0),MATCH(T$1,'Tax_Share of Price'!$B$1:$AI$1,0)))</f>
        <v>0</v>
      </c>
      <c r="U7" s="35">
        <f>'Total Fuel Prices'!U174*(INDEX(Tax_share,MATCH('Total Fuel Prices'!$A$167,tax_fuel_labels,0),MATCH(U$1,'Tax_Share of Price'!$B$1:$AI$1,0)))</f>
        <v>0</v>
      </c>
      <c r="V7" s="35">
        <f>'Total Fuel Prices'!V174*(INDEX(Tax_share,MATCH('Total Fuel Prices'!$A$167,tax_fuel_labels,0),MATCH(V$1,'Tax_Share of Price'!$B$1:$AI$1,0)))</f>
        <v>0</v>
      </c>
      <c r="W7" s="35">
        <f>'Total Fuel Prices'!W174*(INDEX(Tax_share,MATCH('Total Fuel Prices'!$A$167,tax_fuel_labels,0),MATCH(W$1,'Tax_Share of Price'!$B$1:$AI$1,0)))</f>
        <v>0</v>
      </c>
      <c r="X7" s="35">
        <f>'Total Fuel Prices'!X174*(INDEX(Tax_share,MATCH('Total Fuel Prices'!$A$167,tax_fuel_labels,0),MATCH(X$1,'Tax_Share of Price'!$B$1:$AI$1,0)))</f>
        <v>0</v>
      </c>
      <c r="Y7" s="35">
        <f>'Total Fuel Prices'!Y174*(INDEX(Tax_share,MATCH('Total Fuel Prices'!$A$167,tax_fuel_labels,0),MATCH(Y$1,'Tax_Share of Price'!$B$1:$AI$1,0)))</f>
        <v>0</v>
      </c>
      <c r="Z7" s="35">
        <f>'Total Fuel Prices'!Z174*(INDEX(Tax_share,MATCH('Total Fuel Prices'!$A$167,tax_fuel_labels,0),MATCH(Z$1,'Tax_Share of Price'!$B$1:$AI$1,0)))</f>
        <v>0</v>
      </c>
      <c r="AA7" s="35">
        <f>'Total Fuel Prices'!AA174*(INDEX(Tax_share,MATCH('Total Fuel Prices'!$A$167,tax_fuel_labels,0),MATCH(AA$1,'Tax_Share of Price'!$B$1:$AI$1,0)))</f>
        <v>0</v>
      </c>
      <c r="AB7" s="35">
        <f>'Total Fuel Prices'!AB174*(INDEX(Tax_share,MATCH('Total Fuel Prices'!$A$167,tax_fuel_labels,0),MATCH(AB$1,'Tax_Share of Price'!$B$1:$AI$1,0)))</f>
        <v>0</v>
      </c>
      <c r="AC7" s="35">
        <f>'Total Fuel Prices'!AC174*(INDEX(Tax_share,MATCH('Total Fuel Prices'!$A$167,tax_fuel_labels,0),MATCH(AC$1,'Tax_Share of Price'!$B$1:$AI$1,0)))</f>
        <v>0</v>
      </c>
      <c r="AD7" s="35">
        <f>'Total Fuel Prices'!AD174*(INDEX(Tax_share,MATCH('Total Fuel Prices'!$A$167,tax_fuel_labels,0),MATCH(AD$1,'Tax_Share of Price'!$B$1:$AI$1,0)))</f>
        <v>0</v>
      </c>
      <c r="AE7" s="35">
        <f>'Total Fuel Prices'!AE174*(INDEX(Tax_share,MATCH('Total Fuel Prices'!$A$167,tax_fuel_labels,0),MATCH(AE$1,'Tax_Share of Price'!$B$1:$AI$1,0)))</f>
        <v>0</v>
      </c>
      <c r="AF7" s="35">
        <f>'Total Fuel Prices'!AF174*(INDEX(Tax_share,MATCH('Total Fuel Prices'!$A$167,tax_fuel_labels,0),MATCH(AF$1,'Tax_Share of Price'!$B$1:$AI$1,0)))</f>
        <v>0</v>
      </c>
      <c r="AG7" s="35">
        <f>'Total Fuel Prices'!AG174*(INDEX(Tax_share,MATCH('Total Fuel Prices'!$A$167,tax_fuel_labels,0),MATCH(AG$1,'Tax_Share of Price'!$B$1:$AI$1,0)))</f>
        <v>0</v>
      </c>
      <c r="AH7" s="35">
        <f>'Total Fuel Prices'!AH174*(INDEX(Tax_share,MATCH('Total Fuel Prices'!$A$167,tax_fuel_labels,0),MATCH(AH$1,'Tax_Share of Price'!$B$1:$AI$1,0)))</f>
        <v>0</v>
      </c>
      <c r="AI7" s="35">
        <f>'Total Fuel Prices'!AI174*(INDEX(Tax_share,MATCH('Total Fuel Prices'!$A$167,tax_fuel_labels,0),MATCH(AI$1,'Tax_Share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Prices'!B175*(INDEX(Tax_share,MATCH('Total Fuel Prices'!$A$167,tax_fuel_labels,0),MATCH(B$1,'Tax_Share of Price'!$B$1:$AI$1,0)))</f>
        <v>0</v>
      </c>
      <c r="C8" s="35">
        <f>'Total Fuel Prices'!C175*(INDEX(Tax_share,MATCH('Total Fuel Prices'!$A$167,tax_fuel_labels,0),MATCH(C$1,'Tax_Share of Price'!$B$1:$AI$1,0)))</f>
        <v>0</v>
      </c>
      <c r="D8" s="35">
        <f>'Total Fuel Prices'!D175*(INDEX(Tax_share,MATCH('Total Fuel Prices'!$A$167,tax_fuel_labels,0),MATCH(D$1,'Tax_Share of Price'!$B$1:$AI$1,0)))</f>
        <v>0</v>
      </c>
      <c r="E8" s="35">
        <f>'Total Fuel Prices'!E175*(INDEX(Tax_share,MATCH('Total Fuel Prices'!$A$167,tax_fuel_labels,0),MATCH(E$1,'Tax_Share of Price'!$B$1:$AI$1,0)))</f>
        <v>0</v>
      </c>
      <c r="F8" s="35">
        <f>'Total Fuel Prices'!F175*(INDEX(Tax_share,MATCH('Total Fuel Prices'!$A$167,tax_fuel_labels,0),MATCH(F$1,'Tax_Share of Price'!$B$1:$AI$1,0)))</f>
        <v>0</v>
      </c>
      <c r="G8" s="35">
        <f>'Total Fuel Prices'!G175*(INDEX(Tax_share,MATCH('Total Fuel Prices'!$A$167,tax_fuel_labels,0),MATCH(G$1,'Tax_Share of Price'!$B$1:$AI$1,0)))</f>
        <v>0</v>
      </c>
      <c r="H8" s="35">
        <f>'Total Fuel Prices'!H175*(INDEX(Tax_share,MATCH('Total Fuel Prices'!$A$167,tax_fuel_labels,0),MATCH(H$1,'Tax_Share of Price'!$B$1:$AI$1,0)))</f>
        <v>0</v>
      </c>
      <c r="I8" s="35">
        <f>'Total Fuel Prices'!I175*(INDEX(Tax_share,MATCH('Total Fuel Prices'!$A$167,tax_fuel_labels,0),MATCH(I$1,'Tax_Share of Price'!$B$1:$AI$1,0)))</f>
        <v>0</v>
      </c>
      <c r="J8" s="35">
        <f>'Total Fuel Prices'!J175*(INDEX(Tax_share,MATCH('Total Fuel Prices'!$A$167,tax_fuel_labels,0),MATCH(J$1,'Tax_Share of Price'!$B$1:$AI$1,0)))</f>
        <v>0</v>
      </c>
      <c r="K8" s="35">
        <f>'Total Fuel Prices'!K175*(INDEX(Tax_share,MATCH('Total Fuel Prices'!$A$167,tax_fuel_labels,0),MATCH(K$1,'Tax_Share of Price'!$B$1:$AI$1,0)))</f>
        <v>0</v>
      </c>
      <c r="L8" s="35">
        <f>'Total Fuel Prices'!L175*(INDEX(Tax_share,MATCH('Total Fuel Prices'!$A$167,tax_fuel_labels,0),MATCH(L$1,'Tax_Share of Price'!$B$1:$AI$1,0)))</f>
        <v>0</v>
      </c>
      <c r="M8" s="35">
        <f>'Total Fuel Prices'!M175*(INDEX(Tax_share,MATCH('Total Fuel Prices'!$A$167,tax_fuel_labels,0),MATCH(M$1,'Tax_Share of Price'!$B$1:$AI$1,0)))</f>
        <v>0</v>
      </c>
      <c r="N8" s="35">
        <f>'Total Fuel Prices'!N175*(INDEX(Tax_share,MATCH('Total Fuel Prices'!$A$167,tax_fuel_labels,0),MATCH(N$1,'Tax_Share of Price'!$B$1:$AI$1,0)))</f>
        <v>0</v>
      </c>
      <c r="O8" s="35">
        <f>'Total Fuel Prices'!O175*(INDEX(Tax_share,MATCH('Total Fuel Prices'!$A$167,tax_fuel_labels,0),MATCH(O$1,'Tax_Share of Price'!$B$1:$AI$1,0)))</f>
        <v>0</v>
      </c>
      <c r="P8" s="35">
        <f>'Total Fuel Prices'!P175*(INDEX(Tax_share,MATCH('Total Fuel Prices'!$A$167,tax_fuel_labels,0),MATCH(P$1,'Tax_Share of Price'!$B$1:$AI$1,0)))</f>
        <v>0</v>
      </c>
      <c r="Q8" s="35">
        <f>'Total Fuel Prices'!Q175*(INDEX(Tax_share,MATCH('Total Fuel Prices'!$A$167,tax_fuel_labels,0),MATCH(Q$1,'Tax_Share of Price'!$B$1:$AI$1,0)))</f>
        <v>0</v>
      </c>
      <c r="R8" s="35">
        <f>'Total Fuel Prices'!R175*(INDEX(Tax_share,MATCH('Total Fuel Prices'!$A$167,tax_fuel_labels,0),MATCH(R$1,'Tax_Share of Price'!$B$1:$AI$1,0)))</f>
        <v>0</v>
      </c>
      <c r="S8" s="35">
        <f>'Total Fuel Prices'!S175*(INDEX(Tax_share,MATCH('Total Fuel Prices'!$A$167,tax_fuel_labels,0),MATCH(S$1,'Tax_Share of Price'!$B$1:$AI$1,0)))</f>
        <v>0</v>
      </c>
      <c r="T8" s="35">
        <f>'Total Fuel Prices'!T175*(INDEX(Tax_share,MATCH('Total Fuel Prices'!$A$167,tax_fuel_labels,0),MATCH(T$1,'Tax_Share of Price'!$B$1:$AI$1,0)))</f>
        <v>0</v>
      </c>
      <c r="U8" s="35">
        <f>'Total Fuel Prices'!U175*(INDEX(Tax_share,MATCH('Total Fuel Prices'!$A$167,tax_fuel_labels,0),MATCH(U$1,'Tax_Share of Price'!$B$1:$AI$1,0)))</f>
        <v>0</v>
      </c>
      <c r="V8" s="35">
        <f>'Total Fuel Prices'!V175*(INDEX(Tax_share,MATCH('Total Fuel Prices'!$A$167,tax_fuel_labels,0),MATCH(V$1,'Tax_Share of Price'!$B$1:$AI$1,0)))</f>
        <v>0</v>
      </c>
      <c r="W8" s="35">
        <f>'Total Fuel Prices'!W175*(INDEX(Tax_share,MATCH('Total Fuel Prices'!$A$167,tax_fuel_labels,0),MATCH(W$1,'Tax_Share of Price'!$B$1:$AI$1,0)))</f>
        <v>0</v>
      </c>
      <c r="X8" s="35">
        <f>'Total Fuel Prices'!X175*(INDEX(Tax_share,MATCH('Total Fuel Prices'!$A$167,tax_fuel_labels,0),MATCH(X$1,'Tax_Share of Price'!$B$1:$AI$1,0)))</f>
        <v>0</v>
      </c>
      <c r="Y8" s="35">
        <f>'Total Fuel Prices'!Y175*(INDEX(Tax_share,MATCH('Total Fuel Prices'!$A$167,tax_fuel_labels,0),MATCH(Y$1,'Tax_Share of Price'!$B$1:$AI$1,0)))</f>
        <v>0</v>
      </c>
      <c r="Z8" s="35">
        <f>'Total Fuel Prices'!Z175*(INDEX(Tax_share,MATCH('Total Fuel Prices'!$A$167,tax_fuel_labels,0),MATCH(Z$1,'Tax_Share of Price'!$B$1:$AI$1,0)))</f>
        <v>0</v>
      </c>
      <c r="AA8" s="35">
        <f>'Total Fuel Prices'!AA175*(INDEX(Tax_share,MATCH('Total Fuel Prices'!$A$167,tax_fuel_labels,0),MATCH(AA$1,'Tax_Share of Price'!$B$1:$AI$1,0)))</f>
        <v>0</v>
      </c>
      <c r="AB8" s="35">
        <f>'Total Fuel Prices'!AB175*(INDEX(Tax_share,MATCH('Total Fuel Prices'!$A$167,tax_fuel_labels,0),MATCH(AB$1,'Tax_Share of Price'!$B$1:$AI$1,0)))</f>
        <v>0</v>
      </c>
      <c r="AC8" s="35">
        <f>'Total Fuel Prices'!AC175*(INDEX(Tax_share,MATCH('Total Fuel Prices'!$A$167,tax_fuel_labels,0),MATCH(AC$1,'Tax_Share of Price'!$B$1:$AI$1,0)))</f>
        <v>0</v>
      </c>
      <c r="AD8" s="35">
        <f>'Total Fuel Prices'!AD175*(INDEX(Tax_share,MATCH('Total Fuel Prices'!$A$167,tax_fuel_labels,0),MATCH(AD$1,'Tax_Share of Price'!$B$1:$AI$1,0)))</f>
        <v>0</v>
      </c>
      <c r="AE8" s="35">
        <f>'Total Fuel Prices'!AE175*(INDEX(Tax_share,MATCH('Total Fuel Prices'!$A$167,tax_fuel_labels,0),MATCH(AE$1,'Tax_Share of Price'!$B$1:$AI$1,0)))</f>
        <v>0</v>
      </c>
      <c r="AF8" s="35">
        <f>'Total Fuel Prices'!AF175*(INDEX(Tax_share,MATCH('Total Fuel Prices'!$A$167,tax_fuel_labels,0),MATCH(AF$1,'Tax_Share of Price'!$B$1:$AI$1,0)))</f>
        <v>0</v>
      </c>
      <c r="AG8" s="35">
        <f>'Total Fuel Prices'!AG175*(INDEX(Tax_share,MATCH('Total Fuel Prices'!$A$167,tax_fuel_labels,0),MATCH(AG$1,'Tax_Share of Price'!$B$1:$AI$1,0)))</f>
        <v>0</v>
      </c>
      <c r="AH8" s="35">
        <f>'Total Fuel Prices'!AH175*(INDEX(Tax_share,MATCH('Total Fuel Prices'!$A$167,tax_fuel_labels,0),MATCH(AH$1,'Tax_Share of Price'!$B$1:$AI$1,0)))</f>
        <v>0</v>
      </c>
      <c r="AI8" s="35">
        <f>'Total Fuel Prices'!AI175*(INDEX(Tax_share,MATCH('Total Fuel Prices'!$A$167,tax_fuel_labels,0),MATCH(AI$1,'Tax_Share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Prices'!B176*(INDEX(Tax_share,MATCH('Total Fuel Prices'!$A$167,tax_fuel_labels,0),MATCH(B$1,'Tax_Share of Price'!$B$1:$AI$1,0)))</f>
        <v>4.4081433956347692E-7</v>
      </c>
      <c r="C9" s="35">
        <f>'Total Fuel Prices'!C176*(INDEX(Tax_share,MATCH('Total Fuel Prices'!$A$167,tax_fuel_labels,0),MATCH(C$1,'Tax_Share of Price'!$B$1:$AI$1,0)))</f>
        <v>4.4081433956347692E-7</v>
      </c>
      <c r="D9" s="35">
        <f>'Total Fuel Prices'!D176*(INDEX(Tax_share,MATCH('Total Fuel Prices'!$A$167,tax_fuel_labels,0),MATCH(D$1,'Tax_Share of Price'!$B$1:$AI$1,0)))</f>
        <v>5.1403197190034341E-7</v>
      </c>
      <c r="E9" s="35">
        <f>'Total Fuel Prices'!E176*(INDEX(Tax_share,MATCH('Total Fuel Prices'!$A$167,tax_fuel_labels,0),MATCH(E$1,'Tax_Share of Price'!$B$1:$AI$1,0)))</f>
        <v>4.4081433956347692E-7</v>
      </c>
      <c r="F9" s="35">
        <f>'Total Fuel Prices'!F176*(INDEX(Tax_share,MATCH('Total Fuel Prices'!$A$167,tax_fuel_labels,0),MATCH(F$1,'Tax_Share of Price'!$B$1:$AI$1,0)))</f>
        <v>5.3107354698133315E-7</v>
      </c>
      <c r="G9" s="35">
        <f>'Total Fuel Prices'!G176*(INDEX(Tax_share,MATCH('Total Fuel Prices'!$A$167,tax_fuel_labels,0),MATCH(G$1,'Tax_Share of Price'!$B$1:$AI$1,0)))</f>
        <v>5.4942506372181549E-7</v>
      </c>
      <c r="H9" s="35">
        <f>'Total Fuel Prices'!H176*(INDEX(Tax_share,MATCH('Total Fuel Prices'!$A$167,tax_fuel_labels,0),MATCH(H$1,'Tax_Share of Price'!$B$1:$AI$1,0)))</f>
        <v>5.5835869777061217E-7</v>
      </c>
      <c r="I9" s="35">
        <f>'Total Fuel Prices'!I176*(INDEX(Tax_share,MATCH('Total Fuel Prices'!$A$167,tax_fuel_labels,0),MATCH(I$1,'Tax_Share of Price'!$B$1:$AI$1,0)))</f>
        <v>5.816181536513089E-7</v>
      </c>
      <c r="J9" s="35">
        <f>'Total Fuel Prices'!J176*(INDEX(Tax_share,MATCH('Total Fuel Prices'!$A$167,tax_fuel_labels,0),MATCH(J$1,'Tax_Share of Price'!$B$1:$AI$1,0)))</f>
        <v>5.9577708374694495E-7</v>
      </c>
      <c r="K9" s="35">
        <f>'Total Fuel Prices'!K176*(INDEX(Tax_share,MATCH('Total Fuel Prices'!$A$167,tax_fuel_labels,0),MATCH(K$1,'Tax_Share of Price'!$B$1:$AI$1,0)))</f>
        <v>5.9691992539508244E-7</v>
      </c>
      <c r="L9" s="35">
        <f>'Total Fuel Prices'!L176*(INDEX(Tax_share,MATCH('Total Fuel Prices'!$A$167,tax_fuel_labels,0),MATCH(L$1,'Tax_Share of Price'!$B$1:$AI$1,0)))</f>
        <v>6.1864525411901675E-7</v>
      </c>
      <c r="M9" s="35">
        <f>'Total Fuel Prices'!M176*(INDEX(Tax_share,MATCH('Total Fuel Prices'!$A$167,tax_fuel_labels,0),MATCH(M$1,'Tax_Share of Price'!$B$1:$AI$1,0)))</f>
        <v>6.1391497363174646E-7</v>
      </c>
      <c r="N9" s="35">
        <f>'Total Fuel Prices'!N176*(INDEX(Tax_share,MATCH('Total Fuel Prices'!$A$167,tax_fuel_labels,0),MATCH(N$1,'Tax_Share of Price'!$B$1:$AI$1,0)))</f>
        <v>6.276998688295867E-7</v>
      </c>
      <c r="O9" s="35">
        <f>'Total Fuel Prices'!O176*(INDEX(Tax_share,MATCH('Total Fuel Prices'!$A$167,tax_fuel_labels,0),MATCH(O$1,'Tax_Share of Price'!$B$1:$AI$1,0)))</f>
        <v>6.3757530473071005E-7</v>
      </c>
      <c r="P9" s="35">
        <f>'Total Fuel Prices'!P176*(INDEX(Tax_share,MATCH('Total Fuel Prices'!$A$167,tax_fuel_labels,0),MATCH(P$1,'Tax_Share of Price'!$B$1:$AI$1,0)))</f>
        <v>6.5253275247124478E-7</v>
      </c>
      <c r="Q9" s="35">
        <f>'Total Fuel Prices'!Q176*(INDEX(Tax_share,MATCH('Total Fuel Prices'!$A$167,tax_fuel_labels,0),MATCH(Q$1,'Tax_Share of Price'!$B$1:$AI$1,0)))</f>
        <v>6.5597262388041785E-7</v>
      </c>
      <c r="R9" s="35">
        <f>'Total Fuel Prices'!R176*(INDEX(Tax_share,MATCH('Total Fuel Prices'!$A$167,tax_fuel_labels,0),MATCH(R$1,'Tax_Share of Price'!$B$1:$AI$1,0)))</f>
        <v>6.9174102741655041E-7</v>
      </c>
      <c r="S9" s="35">
        <f>'Total Fuel Prices'!S176*(INDEX(Tax_share,MATCH('Total Fuel Prices'!$A$167,tax_fuel_labels,0),MATCH(S$1,'Tax_Share of Price'!$B$1:$AI$1,0)))</f>
        <v>6.8698579919550886E-7</v>
      </c>
      <c r="T9" s="35">
        <f>'Total Fuel Prices'!T176*(INDEX(Tax_share,MATCH('Total Fuel Prices'!$A$167,tax_fuel_labels,0),MATCH(T$1,'Tax_Share of Price'!$B$1:$AI$1,0)))</f>
        <v>6.98843706081618E-7</v>
      </c>
      <c r="U9" s="35">
        <f>'Total Fuel Prices'!U176*(INDEX(Tax_share,MATCH('Total Fuel Prices'!$A$167,tax_fuel_labels,0),MATCH(U$1,'Tax_Share of Price'!$B$1:$AI$1,0)))</f>
        <v>7.2664569603786715E-7</v>
      </c>
      <c r="V9" s="35">
        <f>'Total Fuel Prices'!V176*(INDEX(Tax_share,MATCH('Total Fuel Prices'!$A$167,tax_fuel_labels,0),MATCH(V$1,'Tax_Share of Price'!$B$1:$AI$1,0)))</f>
        <v>7.355188759775322E-7</v>
      </c>
      <c r="W9" s="35">
        <f>'Total Fuel Prices'!W176*(INDEX(Tax_share,MATCH('Total Fuel Prices'!$A$167,tax_fuel_labels,0),MATCH(W$1,'Tax_Share of Price'!$B$1:$AI$1,0)))</f>
        <v>7.4831291601130731E-7</v>
      </c>
      <c r="X9" s="35">
        <f>'Total Fuel Prices'!X176*(INDEX(Tax_share,MATCH('Total Fuel Prices'!$A$167,tax_fuel_labels,0),MATCH(X$1,'Tax_Share of Price'!$B$1:$AI$1,0)))</f>
        <v>7.6133840400423431E-7</v>
      </c>
      <c r="Y9" s="35">
        <f>'Total Fuel Prices'!Y176*(INDEX(Tax_share,MATCH('Total Fuel Prices'!$A$167,tax_fuel_labels,0),MATCH(Y$1,'Tax_Share of Price'!$B$1:$AI$1,0)))</f>
        <v>7.8211695943996479E-7</v>
      </c>
      <c r="Z9" s="35">
        <f>'Total Fuel Prices'!Z176*(INDEX(Tax_share,MATCH('Total Fuel Prices'!$A$167,tax_fuel_labels,0),MATCH(Z$1,'Tax_Share of Price'!$B$1:$AI$1,0)))</f>
        <v>7.9078605695639733E-7</v>
      </c>
      <c r="AA9" s="35">
        <f>'Total Fuel Prices'!AA176*(INDEX(Tax_share,MATCH('Total Fuel Prices'!$A$167,tax_fuel_labels,0),MATCH(AA$1,'Tax_Share of Price'!$B$1:$AI$1,0)))</f>
        <v>8.1218536271881713E-7</v>
      </c>
      <c r="AB9" s="35">
        <f>'Total Fuel Prices'!AB176*(INDEX(Tax_share,MATCH('Total Fuel Prices'!$A$167,tax_fuel_labels,0),MATCH(AB$1,'Tax_Share of Price'!$B$1:$AI$1,0)))</f>
        <v>8.19975466906131E-7</v>
      </c>
      <c r="AC9" s="35">
        <f>'Total Fuel Prices'!AC176*(INDEX(Tax_share,MATCH('Total Fuel Prices'!$A$167,tax_fuel_labels,0),MATCH(AC$1,'Tax_Share of Price'!$B$1:$AI$1,0)))</f>
        <v>8.3069218023395627E-7</v>
      </c>
      <c r="AD9" s="35">
        <f>'Total Fuel Prices'!AD176*(INDEX(Tax_share,MATCH('Total Fuel Prices'!$A$167,tax_fuel_labels,0),MATCH(AD$1,'Tax_Share of Price'!$B$1:$AI$1,0)))</f>
        <v>8.4981083752404947E-7</v>
      </c>
      <c r="AE9" s="35">
        <f>'Total Fuel Prices'!AE176*(INDEX(Tax_share,MATCH('Total Fuel Prices'!$A$167,tax_fuel_labels,0),MATCH(AE$1,'Tax_Share of Price'!$B$1:$AI$1,0)))</f>
        <v>8.5826894331747864E-7</v>
      </c>
      <c r="AF9" s="35">
        <f>'Total Fuel Prices'!AF176*(INDEX(Tax_share,MATCH('Total Fuel Prices'!$A$167,tax_fuel_labels,0),MATCH(AF$1,'Tax_Share of Price'!$B$1:$AI$1,0)))</f>
        <v>8.767819819190429E-7</v>
      </c>
      <c r="AG9" s="35">
        <f>'Total Fuel Prices'!AG176*(INDEX(Tax_share,MATCH('Total Fuel Prices'!$A$167,tax_fuel_labels,0),MATCH(AG$1,'Tax_Share of Price'!$B$1:$AI$1,0)))</f>
        <v>8.8830591516841079E-7</v>
      </c>
      <c r="AH9" s="35">
        <f>'Total Fuel Prices'!AH176*(INDEX(Tax_share,MATCH('Total Fuel Prices'!$A$167,tax_fuel_labels,0),MATCH(AH$1,'Tax_Share of Price'!$B$1:$AI$1,0)))</f>
        <v>9.0030766769915132E-7</v>
      </c>
      <c r="AI9" s="35">
        <f>'Total Fuel Prices'!AI176*(INDEX(Tax_share,MATCH('Total Fuel Prices'!$A$167,tax_fuel_labels,0),MATCH(AI$1,'Tax_Share of Price'!$B$1:$AI$1,0)))</f>
        <v>9.097477814929817E-7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13" sqref="B1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Prices'!B179*(INDEX(Tax_share,MATCH('Total Fuel Prices'!$A$177,tax_fuel_labels,0),MATCH(B$1,'Tax_Share of Price'!$B$1:$AI$1,0)))</f>
        <v>0</v>
      </c>
      <c r="C2" s="35">
        <f>'Total Fuel Prices'!C179*(INDEX(Tax_share,MATCH('Total Fuel Prices'!$A$177,tax_fuel_labels,0),MATCH(C$1,'Tax_Share of Price'!$B$1:$AI$1,0)))</f>
        <v>0</v>
      </c>
      <c r="D2" s="35">
        <f>'Total Fuel Prices'!D179*(INDEX(Tax_share,MATCH('Total Fuel Prices'!$A$177,tax_fuel_labels,0),MATCH(D$1,'Tax_Share of Price'!$B$1:$AI$1,0)))</f>
        <v>0</v>
      </c>
      <c r="E2" s="35">
        <f>'Total Fuel Prices'!E179*(INDEX(Tax_share,MATCH('Total Fuel Prices'!$A$177,tax_fuel_labels,0),MATCH(E$1,'Tax_Share of Price'!$B$1:$AI$1,0)))</f>
        <v>0</v>
      </c>
      <c r="F2" s="35">
        <f>'Total Fuel Prices'!F179*(INDEX(Tax_share,MATCH('Total Fuel Prices'!$A$177,tax_fuel_labels,0),MATCH(F$1,'Tax_Share of Price'!$B$1:$AI$1,0)))</f>
        <v>0</v>
      </c>
      <c r="G2" s="35">
        <f>'Total Fuel Prices'!G179*(INDEX(Tax_share,MATCH('Total Fuel Prices'!$A$177,tax_fuel_labels,0),MATCH(G$1,'Tax_Share of Price'!$B$1:$AI$1,0)))</f>
        <v>0</v>
      </c>
      <c r="H2" s="35">
        <f>'Total Fuel Prices'!H179*(INDEX(Tax_share,MATCH('Total Fuel Prices'!$A$177,tax_fuel_labels,0),MATCH(H$1,'Tax_Share of Price'!$B$1:$AI$1,0)))</f>
        <v>0</v>
      </c>
      <c r="I2" s="35">
        <f>'Total Fuel Prices'!I179*(INDEX(Tax_share,MATCH('Total Fuel Prices'!$A$177,tax_fuel_labels,0),MATCH(I$1,'Tax_Share of Price'!$B$1:$AI$1,0)))</f>
        <v>0</v>
      </c>
      <c r="J2" s="35">
        <f>'Total Fuel Prices'!J179*(INDEX(Tax_share,MATCH('Total Fuel Prices'!$A$177,tax_fuel_labels,0),MATCH(J$1,'Tax_Share of Price'!$B$1:$AI$1,0)))</f>
        <v>0</v>
      </c>
      <c r="K2" s="35">
        <f>'Total Fuel Prices'!K179*(INDEX(Tax_share,MATCH('Total Fuel Prices'!$A$177,tax_fuel_labels,0),MATCH(K$1,'Tax_Share of Price'!$B$1:$AI$1,0)))</f>
        <v>0</v>
      </c>
      <c r="L2" s="35">
        <f>'Total Fuel Prices'!L179*(INDEX(Tax_share,MATCH('Total Fuel Prices'!$A$177,tax_fuel_labels,0),MATCH(L$1,'Tax_Share of Price'!$B$1:$AI$1,0)))</f>
        <v>0</v>
      </c>
      <c r="M2" s="35">
        <f>'Total Fuel Prices'!M179*(INDEX(Tax_share,MATCH('Total Fuel Prices'!$A$177,tax_fuel_labels,0),MATCH(M$1,'Tax_Share of Price'!$B$1:$AI$1,0)))</f>
        <v>0</v>
      </c>
      <c r="N2" s="35">
        <f>'Total Fuel Prices'!N179*(INDEX(Tax_share,MATCH('Total Fuel Prices'!$A$177,tax_fuel_labels,0),MATCH(N$1,'Tax_Share of Price'!$B$1:$AI$1,0)))</f>
        <v>0</v>
      </c>
      <c r="O2" s="35">
        <f>'Total Fuel Prices'!O179*(INDEX(Tax_share,MATCH('Total Fuel Prices'!$A$177,tax_fuel_labels,0),MATCH(O$1,'Tax_Share of Price'!$B$1:$AI$1,0)))</f>
        <v>0</v>
      </c>
      <c r="P2" s="35">
        <f>'Total Fuel Prices'!P179*(INDEX(Tax_share,MATCH('Total Fuel Prices'!$A$177,tax_fuel_labels,0),MATCH(P$1,'Tax_Share of Price'!$B$1:$AI$1,0)))</f>
        <v>0</v>
      </c>
      <c r="Q2" s="35">
        <f>'Total Fuel Prices'!Q179*(INDEX(Tax_share,MATCH('Total Fuel Prices'!$A$177,tax_fuel_labels,0),MATCH(Q$1,'Tax_Share of Price'!$B$1:$AI$1,0)))</f>
        <v>0</v>
      </c>
      <c r="R2" s="35">
        <f>'Total Fuel Prices'!R179*(INDEX(Tax_share,MATCH('Total Fuel Prices'!$A$177,tax_fuel_labels,0),MATCH(R$1,'Tax_Share of Price'!$B$1:$AI$1,0)))</f>
        <v>0</v>
      </c>
      <c r="S2" s="35">
        <f>'Total Fuel Prices'!S179*(INDEX(Tax_share,MATCH('Total Fuel Prices'!$A$177,tax_fuel_labels,0),MATCH(S$1,'Tax_Share of Price'!$B$1:$AI$1,0)))</f>
        <v>0</v>
      </c>
      <c r="T2" s="35">
        <f>'Total Fuel Prices'!T179*(INDEX(Tax_share,MATCH('Total Fuel Prices'!$A$177,tax_fuel_labels,0),MATCH(T$1,'Tax_Share of Price'!$B$1:$AI$1,0)))</f>
        <v>0</v>
      </c>
      <c r="U2" s="35">
        <f>'Total Fuel Prices'!U179*(INDEX(Tax_share,MATCH('Total Fuel Prices'!$A$177,tax_fuel_labels,0),MATCH(U$1,'Tax_Share of Price'!$B$1:$AI$1,0)))</f>
        <v>0</v>
      </c>
      <c r="V2" s="35">
        <f>'Total Fuel Prices'!V179*(INDEX(Tax_share,MATCH('Total Fuel Prices'!$A$177,tax_fuel_labels,0),MATCH(V$1,'Tax_Share of Price'!$B$1:$AI$1,0)))</f>
        <v>0</v>
      </c>
      <c r="W2" s="35">
        <f>'Total Fuel Prices'!W179*(INDEX(Tax_share,MATCH('Total Fuel Prices'!$A$177,tax_fuel_labels,0),MATCH(W$1,'Tax_Share of Price'!$B$1:$AI$1,0)))</f>
        <v>0</v>
      </c>
      <c r="X2" s="35">
        <f>'Total Fuel Prices'!X179*(INDEX(Tax_share,MATCH('Total Fuel Prices'!$A$177,tax_fuel_labels,0),MATCH(X$1,'Tax_Share of Price'!$B$1:$AI$1,0)))</f>
        <v>0</v>
      </c>
      <c r="Y2" s="35">
        <f>'Total Fuel Prices'!Y179*(INDEX(Tax_share,MATCH('Total Fuel Prices'!$A$177,tax_fuel_labels,0),MATCH(Y$1,'Tax_Share of Price'!$B$1:$AI$1,0)))</f>
        <v>0</v>
      </c>
      <c r="Z2" s="35">
        <f>'Total Fuel Prices'!Z179*(INDEX(Tax_share,MATCH('Total Fuel Prices'!$A$177,tax_fuel_labels,0),MATCH(Z$1,'Tax_Share of Price'!$B$1:$AI$1,0)))</f>
        <v>0</v>
      </c>
      <c r="AA2" s="35">
        <f>'Total Fuel Prices'!AA179*(INDEX(Tax_share,MATCH('Total Fuel Prices'!$A$177,tax_fuel_labels,0),MATCH(AA$1,'Tax_Share of Price'!$B$1:$AI$1,0)))</f>
        <v>0</v>
      </c>
      <c r="AB2" s="35">
        <f>'Total Fuel Prices'!AB179*(INDEX(Tax_share,MATCH('Total Fuel Prices'!$A$177,tax_fuel_labels,0),MATCH(AB$1,'Tax_Share of Price'!$B$1:$AI$1,0)))</f>
        <v>0</v>
      </c>
      <c r="AC2" s="35">
        <f>'Total Fuel Prices'!AC179*(INDEX(Tax_share,MATCH('Total Fuel Prices'!$A$177,tax_fuel_labels,0),MATCH(AC$1,'Tax_Share of Price'!$B$1:$AI$1,0)))</f>
        <v>0</v>
      </c>
      <c r="AD2" s="35">
        <f>'Total Fuel Prices'!AD179*(INDEX(Tax_share,MATCH('Total Fuel Prices'!$A$177,tax_fuel_labels,0),MATCH(AD$1,'Tax_Share of Price'!$B$1:$AI$1,0)))</f>
        <v>0</v>
      </c>
      <c r="AE2" s="35">
        <f>'Total Fuel Prices'!AE179*(INDEX(Tax_share,MATCH('Total Fuel Prices'!$A$177,tax_fuel_labels,0),MATCH(AE$1,'Tax_Share of Price'!$B$1:$AI$1,0)))</f>
        <v>0</v>
      </c>
      <c r="AF2" s="35">
        <f>'Total Fuel Prices'!AF179*(INDEX(Tax_share,MATCH('Total Fuel Prices'!$A$177,tax_fuel_labels,0),MATCH(AF$1,'Tax_Share of Price'!$B$1:$AI$1,0)))</f>
        <v>0</v>
      </c>
      <c r="AG2" s="35">
        <f>'Total Fuel Prices'!AG179*(INDEX(Tax_share,MATCH('Total Fuel Prices'!$A$177,tax_fuel_labels,0),MATCH(AG$1,'Tax_Share of Price'!$B$1:$AI$1,0)))</f>
        <v>0</v>
      </c>
      <c r="AH2" s="35">
        <f>'Total Fuel Prices'!AH179*(INDEX(Tax_share,MATCH('Total Fuel Prices'!$A$177,tax_fuel_labels,0),MATCH(AH$1,'Tax_Share of Price'!$B$1:$AI$1,0)))</f>
        <v>0</v>
      </c>
      <c r="AI2" s="35">
        <f>'Total Fuel Prices'!AI179*(INDEX(Tax_share,MATCH('Total Fuel Prices'!$A$177,tax_fuel_labels,0),MATCH(AI$1,'Tax_Share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Prices'!B180*(INDEX(Tax_share,MATCH('Total Fuel Prices'!$A$177,tax_fuel_labels,0),MATCH(B$1,'Tax_Share of Price'!$B$1:$AI$1,0)))</f>
        <v>3.1157999999999995E-6</v>
      </c>
      <c r="C3" s="35">
        <f>'Total Fuel Prices'!C180*(INDEX(Tax_share,MATCH('Total Fuel Prices'!$A$177,tax_fuel_labels,0),MATCH(C$1,'Tax_Share of Price'!$B$1:$AI$1,0)))</f>
        <v>3.1157999999999995E-6</v>
      </c>
      <c r="D3" s="35">
        <f>'Total Fuel Prices'!D180*(INDEX(Tax_share,MATCH('Total Fuel Prices'!$A$177,tax_fuel_labels,0),MATCH(D$1,'Tax_Share of Price'!$B$1:$AI$1,0)))</f>
        <v>3.3451012987012986E-6</v>
      </c>
      <c r="E3" s="35">
        <f>'Total Fuel Prices'!E180*(INDEX(Tax_share,MATCH('Total Fuel Prices'!$A$177,tax_fuel_labels,0),MATCH(E$1,'Tax_Share of Price'!$B$1:$AI$1,0)))</f>
        <v>3.1157999999999995E-6</v>
      </c>
      <c r="F3" s="35">
        <f>'Total Fuel Prices'!F180*(INDEX(Tax_share,MATCH('Total Fuel Prices'!$A$177,tax_fuel_labels,0),MATCH(F$1,'Tax_Share of Price'!$B$1:$AI$1,0)))</f>
        <v>3.6040768831168825E-6</v>
      </c>
      <c r="G3" s="35">
        <f>'Total Fuel Prices'!G180*(INDEX(Tax_share,MATCH('Total Fuel Prices'!$A$177,tax_fuel_labels,0),MATCH(G$1,'Tax_Share of Price'!$B$1:$AI$1,0)))</f>
        <v>3.6121698701298693E-6</v>
      </c>
      <c r="H3" s="35">
        <f>'Total Fuel Prices'!H180*(INDEX(Tax_share,MATCH('Total Fuel Prices'!$A$177,tax_fuel_labels,0),MATCH(H$1,'Tax_Share of Price'!$B$1:$AI$1,0)))</f>
        <v>3.5932862337662335E-6</v>
      </c>
      <c r="I3" s="35">
        <f>'Total Fuel Prices'!I180*(INDEX(Tax_share,MATCH('Total Fuel Prices'!$A$177,tax_fuel_labels,0),MATCH(I$1,'Tax_Share of Price'!$B$1:$AI$1,0)))</f>
        <v>3.6229605194805183E-6</v>
      </c>
      <c r="J3" s="35">
        <f>'Total Fuel Prices'!J180*(INDEX(Tax_share,MATCH('Total Fuel Prices'!$A$177,tax_fuel_labels,0),MATCH(J$1,'Tax_Share of Price'!$B$1:$AI$1,0)))</f>
        <v>3.6688207792207783E-6</v>
      </c>
      <c r="K3" s="35">
        <f>'Total Fuel Prices'!K180*(INDEX(Tax_share,MATCH('Total Fuel Prices'!$A$177,tax_fuel_labels,0),MATCH(K$1,'Tax_Share of Price'!$B$1:$AI$1,0)))</f>
        <v>3.7011927272727266E-6</v>
      </c>
      <c r="L3" s="35">
        <f>'Total Fuel Prices'!L180*(INDEX(Tax_share,MATCH('Total Fuel Prices'!$A$177,tax_fuel_labels,0),MATCH(L$1,'Tax_Share of Price'!$B$1:$AI$1,0)))</f>
        <v>3.7794249350649341E-6</v>
      </c>
      <c r="M3" s="35">
        <f>'Total Fuel Prices'!M180*(INDEX(Tax_share,MATCH('Total Fuel Prices'!$A$177,tax_fuel_labels,0),MATCH(M$1,'Tax_Share of Price'!$B$1:$AI$1,0)))</f>
        <v>3.7821225974025968E-6</v>
      </c>
      <c r="N3" s="35">
        <f>'Total Fuel Prices'!N180*(INDEX(Tax_share,MATCH('Total Fuel Prices'!$A$177,tax_fuel_labels,0),MATCH(N$1,'Tax_Share of Price'!$B$1:$AI$1,0)))</f>
        <v>3.887331428571428E-6</v>
      </c>
      <c r="O3" s="35">
        <f>'Total Fuel Prices'!O180*(INDEX(Tax_share,MATCH('Total Fuel Prices'!$A$177,tax_fuel_labels,0),MATCH(O$1,'Tax_Share of Price'!$B$1:$AI$1,0)))</f>
        <v>3.943982337662337E-6</v>
      </c>
      <c r="P3" s="35">
        <f>'Total Fuel Prices'!P180*(INDEX(Tax_share,MATCH('Total Fuel Prices'!$A$177,tax_fuel_labels,0),MATCH(P$1,'Tax_Share of Price'!$B$1:$AI$1,0)))</f>
        <v>4.0168192207792204E-6</v>
      </c>
      <c r="Q3" s="35">
        <f>'Total Fuel Prices'!Q180*(INDEX(Tax_share,MATCH('Total Fuel Prices'!$A$177,tax_fuel_labels,0),MATCH(Q$1,'Tax_Share of Price'!$B$1:$AI$1,0)))</f>
        <v>4.0545864935064928E-6</v>
      </c>
      <c r="R3" s="35">
        <f>'Total Fuel Prices'!R180*(INDEX(Tax_share,MATCH('Total Fuel Prices'!$A$177,tax_fuel_labels,0),MATCH(R$1,'Tax_Share of Price'!$B$1:$AI$1,0)))</f>
        <v>4.1247257142857131E-6</v>
      </c>
      <c r="S3" s="35">
        <f>'Total Fuel Prices'!S180*(INDEX(Tax_share,MATCH('Total Fuel Prices'!$A$177,tax_fuel_labels,0),MATCH(S$1,'Tax_Share of Price'!$B$1:$AI$1,0)))</f>
        <v>4.1705859740259731E-6</v>
      </c>
      <c r="T3" s="35">
        <f>'Total Fuel Prices'!T180*(INDEX(Tax_share,MATCH('Total Fuel Prices'!$A$177,tax_fuel_labels,0),MATCH(T$1,'Tax_Share of Price'!$B$1:$AI$1,0)))</f>
        <v>4.2272368831168821E-6</v>
      </c>
      <c r="U3" s="35">
        <f>'Total Fuel Prices'!U180*(INDEX(Tax_share,MATCH('Total Fuel Prices'!$A$177,tax_fuel_labels,0),MATCH(U$1,'Tax_Share of Price'!$B$1:$AI$1,0)))</f>
        <v>4.2757948051948043E-6</v>
      </c>
      <c r="V3" s="35">
        <f>'Total Fuel Prices'!V180*(INDEX(Tax_share,MATCH('Total Fuel Prices'!$A$177,tax_fuel_labels,0),MATCH(V$1,'Tax_Share of Price'!$B$1:$AI$1,0)))</f>
        <v>4.3270503896103888E-6</v>
      </c>
      <c r="W3" s="35">
        <f>'Total Fuel Prices'!W180*(INDEX(Tax_share,MATCH('Total Fuel Prices'!$A$177,tax_fuel_labels,0),MATCH(W$1,'Tax_Share of Price'!$B$1:$AI$1,0)))</f>
        <v>4.3729106493506488E-6</v>
      </c>
      <c r="X3" s="35">
        <f>'Total Fuel Prices'!X180*(INDEX(Tax_share,MATCH('Total Fuel Prices'!$A$177,tax_fuel_labels,0),MATCH(X$1,'Tax_Share of Price'!$B$1:$AI$1,0)))</f>
        <v>4.4349568831168824E-6</v>
      </c>
      <c r="Y3" s="35">
        <f>'Total Fuel Prices'!Y180*(INDEX(Tax_share,MATCH('Total Fuel Prices'!$A$177,tax_fuel_labels,0),MATCH(Y$1,'Tax_Share of Price'!$B$1:$AI$1,0)))</f>
        <v>4.4916077922077905E-6</v>
      </c>
      <c r="Z3" s="35">
        <f>'Total Fuel Prices'!Z180*(INDEX(Tax_share,MATCH('Total Fuel Prices'!$A$177,tax_fuel_labels,0),MATCH(Z$1,'Tax_Share of Price'!$B$1:$AI$1,0)))</f>
        <v>4.5212820779220779E-6</v>
      </c>
      <c r="AA3" s="35">
        <f>'Total Fuel Prices'!AA180*(INDEX(Tax_share,MATCH('Total Fuel Prices'!$A$177,tax_fuel_labels,0),MATCH(AA$1,'Tax_Share of Price'!$B$1:$AI$1,0)))</f>
        <v>4.567142337662337E-6</v>
      </c>
      <c r="AB3" s="35">
        <f>'Total Fuel Prices'!AB180*(INDEX(Tax_share,MATCH('Total Fuel Prices'!$A$177,tax_fuel_labels,0),MATCH(AB$1,'Tax_Share of Price'!$B$1:$AI$1,0)))</f>
        <v>4.577932987012986E-6</v>
      </c>
      <c r="AC3" s="35">
        <f>'Total Fuel Prices'!AC180*(INDEX(Tax_share,MATCH('Total Fuel Prices'!$A$177,tax_fuel_labels,0),MATCH(AC$1,'Tax_Share of Price'!$B$1:$AI$1,0)))</f>
        <v>4.5725376623376615E-6</v>
      </c>
      <c r="AD3" s="35">
        <f>'Total Fuel Prices'!AD180*(INDEX(Tax_share,MATCH('Total Fuel Prices'!$A$177,tax_fuel_labels,0),MATCH(AD$1,'Tax_Share of Price'!$B$1:$AI$1,0)))</f>
        <v>4.5428633766233759E-6</v>
      </c>
      <c r="AE3" s="35">
        <f>'Total Fuel Prices'!AE180*(INDEX(Tax_share,MATCH('Total Fuel Prices'!$A$177,tax_fuel_labels,0),MATCH(AE$1,'Tax_Share of Price'!$B$1:$AI$1,0)))</f>
        <v>4.613002597402597E-6</v>
      </c>
      <c r="AF3" s="35">
        <f>'Total Fuel Prices'!AF180*(INDEX(Tax_share,MATCH('Total Fuel Prices'!$A$177,tax_fuel_labels,0),MATCH(AF$1,'Tax_Share of Price'!$B$1:$AI$1,0)))</f>
        <v>4.6534675324675317E-6</v>
      </c>
      <c r="AG3" s="35">
        <f>'Total Fuel Prices'!AG180*(INDEX(Tax_share,MATCH('Total Fuel Prices'!$A$177,tax_fuel_labels,0),MATCH(AG$1,'Tax_Share of Price'!$B$1:$AI$1,0)))</f>
        <v>4.7182114285714274E-6</v>
      </c>
      <c r="AH3" s="35">
        <f>'Total Fuel Prices'!AH180*(INDEX(Tax_share,MATCH('Total Fuel Prices'!$A$177,tax_fuel_labels,0),MATCH(AH$1,'Tax_Share of Price'!$B$1:$AI$1,0)))</f>
        <v>4.7802576623376609E-6</v>
      </c>
      <c r="AI3" s="35">
        <f>'Total Fuel Prices'!AI180*(INDEX(Tax_share,MATCH('Total Fuel Prices'!$A$177,tax_fuel_labels,0),MATCH(AI$1,'Tax_Share of Price'!$B$1:$AI$1,0)))</f>
        <v>4.847699220779219E-6</v>
      </c>
    </row>
    <row r="4" spans="1:37" x14ac:dyDescent="0.45">
      <c r="A4" s="12" t="s">
        <v>272</v>
      </c>
      <c r="B4" s="35">
        <f>'Total Fuel Prices'!B181*(INDEX(Tax_share,MATCH('Total Fuel Prices'!$A$177,tax_fuel_labels,0),MATCH(B$1,'Tax_Share of Price'!$B$1:$AI$1,0)))</f>
        <v>0</v>
      </c>
      <c r="C4" s="35">
        <f>'Total Fuel Prices'!C181*(INDEX(Tax_share,MATCH('Total Fuel Prices'!$A$177,tax_fuel_labels,0),MATCH(C$1,'Tax_Share of Price'!$B$1:$AI$1,0)))</f>
        <v>0</v>
      </c>
      <c r="D4" s="35">
        <f>'Total Fuel Prices'!D181*(INDEX(Tax_share,MATCH('Total Fuel Prices'!$A$177,tax_fuel_labels,0),MATCH(D$1,'Tax_Share of Price'!$B$1:$AI$1,0)))</f>
        <v>0</v>
      </c>
      <c r="E4" s="35">
        <f>'Total Fuel Prices'!E181*(INDEX(Tax_share,MATCH('Total Fuel Prices'!$A$177,tax_fuel_labels,0),MATCH(E$1,'Tax_Share of Price'!$B$1:$AI$1,0)))</f>
        <v>0</v>
      </c>
      <c r="F4" s="35">
        <f>'Total Fuel Prices'!F181*(INDEX(Tax_share,MATCH('Total Fuel Prices'!$A$177,tax_fuel_labels,0),MATCH(F$1,'Tax_Share of Price'!$B$1:$AI$1,0)))</f>
        <v>0</v>
      </c>
      <c r="G4" s="35">
        <f>'Total Fuel Prices'!G181*(INDEX(Tax_share,MATCH('Total Fuel Prices'!$A$177,tax_fuel_labels,0),MATCH(G$1,'Tax_Share of Price'!$B$1:$AI$1,0)))</f>
        <v>0</v>
      </c>
      <c r="H4" s="35">
        <f>'Total Fuel Prices'!H181*(INDEX(Tax_share,MATCH('Total Fuel Prices'!$A$177,tax_fuel_labels,0),MATCH(H$1,'Tax_Share of Price'!$B$1:$AI$1,0)))</f>
        <v>0</v>
      </c>
      <c r="I4" s="35">
        <f>'Total Fuel Prices'!I181*(INDEX(Tax_share,MATCH('Total Fuel Prices'!$A$177,tax_fuel_labels,0),MATCH(I$1,'Tax_Share of Price'!$B$1:$AI$1,0)))</f>
        <v>0</v>
      </c>
      <c r="J4" s="35">
        <f>'Total Fuel Prices'!J181*(INDEX(Tax_share,MATCH('Total Fuel Prices'!$A$177,tax_fuel_labels,0),MATCH(J$1,'Tax_Share of Price'!$B$1:$AI$1,0)))</f>
        <v>0</v>
      </c>
      <c r="K4" s="35">
        <f>'Total Fuel Prices'!K181*(INDEX(Tax_share,MATCH('Total Fuel Prices'!$A$177,tax_fuel_labels,0),MATCH(K$1,'Tax_Share of Price'!$B$1:$AI$1,0)))</f>
        <v>0</v>
      </c>
      <c r="L4" s="35">
        <f>'Total Fuel Prices'!L181*(INDEX(Tax_share,MATCH('Total Fuel Prices'!$A$177,tax_fuel_labels,0),MATCH(L$1,'Tax_Share of Price'!$B$1:$AI$1,0)))</f>
        <v>0</v>
      </c>
      <c r="M4" s="35">
        <f>'Total Fuel Prices'!M181*(INDEX(Tax_share,MATCH('Total Fuel Prices'!$A$177,tax_fuel_labels,0),MATCH(M$1,'Tax_Share of Price'!$B$1:$AI$1,0)))</f>
        <v>0</v>
      </c>
      <c r="N4" s="35">
        <f>'Total Fuel Prices'!N181*(INDEX(Tax_share,MATCH('Total Fuel Prices'!$A$177,tax_fuel_labels,0),MATCH(N$1,'Tax_Share of Price'!$B$1:$AI$1,0)))</f>
        <v>0</v>
      </c>
      <c r="O4" s="35">
        <f>'Total Fuel Prices'!O181*(INDEX(Tax_share,MATCH('Total Fuel Prices'!$A$177,tax_fuel_labels,0),MATCH(O$1,'Tax_Share of Price'!$B$1:$AI$1,0)))</f>
        <v>0</v>
      </c>
      <c r="P4" s="35">
        <f>'Total Fuel Prices'!P181*(INDEX(Tax_share,MATCH('Total Fuel Prices'!$A$177,tax_fuel_labels,0),MATCH(P$1,'Tax_Share of Price'!$B$1:$AI$1,0)))</f>
        <v>0</v>
      </c>
      <c r="Q4" s="35">
        <f>'Total Fuel Prices'!Q181*(INDEX(Tax_share,MATCH('Total Fuel Prices'!$A$177,tax_fuel_labels,0),MATCH(Q$1,'Tax_Share of Price'!$B$1:$AI$1,0)))</f>
        <v>0</v>
      </c>
      <c r="R4" s="35">
        <f>'Total Fuel Prices'!R181*(INDEX(Tax_share,MATCH('Total Fuel Prices'!$A$177,tax_fuel_labels,0),MATCH(R$1,'Tax_Share of Price'!$B$1:$AI$1,0)))</f>
        <v>0</v>
      </c>
      <c r="S4" s="35">
        <f>'Total Fuel Prices'!S181*(INDEX(Tax_share,MATCH('Total Fuel Prices'!$A$177,tax_fuel_labels,0),MATCH(S$1,'Tax_Share of Price'!$B$1:$AI$1,0)))</f>
        <v>0</v>
      </c>
      <c r="T4" s="35">
        <f>'Total Fuel Prices'!T181*(INDEX(Tax_share,MATCH('Total Fuel Prices'!$A$177,tax_fuel_labels,0),MATCH(T$1,'Tax_Share of Price'!$B$1:$AI$1,0)))</f>
        <v>0</v>
      </c>
      <c r="U4" s="35">
        <f>'Total Fuel Prices'!U181*(INDEX(Tax_share,MATCH('Total Fuel Prices'!$A$177,tax_fuel_labels,0),MATCH(U$1,'Tax_Share of Price'!$B$1:$AI$1,0)))</f>
        <v>0</v>
      </c>
      <c r="V4" s="35">
        <f>'Total Fuel Prices'!V181*(INDEX(Tax_share,MATCH('Total Fuel Prices'!$A$177,tax_fuel_labels,0),MATCH(V$1,'Tax_Share of Price'!$B$1:$AI$1,0)))</f>
        <v>0</v>
      </c>
      <c r="W4" s="35">
        <f>'Total Fuel Prices'!W181*(INDEX(Tax_share,MATCH('Total Fuel Prices'!$A$177,tax_fuel_labels,0),MATCH(W$1,'Tax_Share of Price'!$B$1:$AI$1,0)))</f>
        <v>0</v>
      </c>
      <c r="X4" s="35">
        <f>'Total Fuel Prices'!X181*(INDEX(Tax_share,MATCH('Total Fuel Prices'!$A$177,tax_fuel_labels,0),MATCH(X$1,'Tax_Share of Price'!$B$1:$AI$1,0)))</f>
        <v>0</v>
      </c>
      <c r="Y4" s="35">
        <f>'Total Fuel Prices'!Y181*(INDEX(Tax_share,MATCH('Total Fuel Prices'!$A$177,tax_fuel_labels,0),MATCH(Y$1,'Tax_Share of Price'!$B$1:$AI$1,0)))</f>
        <v>0</v>
      </c>
      <c r="Z4" s="35">
        <f>'Total Fuel Prices'!Z181*(INDEX(Tax_share,MATCH('Total Fuel Prices'!$A$177,tax_fuel_labels,0),MATCH(Z$1,'Tax_Share of Price'!$B$1:$AI$1,0)))</f>
        <v>0</v>
      </c>
      <c r="AA4" s="35">
        <f>'Total Fuel Prices'!AA181*(INDEX(Tax_share,MATCH('Total Fuel Prices'!$A$177,tax_fuel_labels,0),MATCH(AA$1,'Tax_Share of Price'!$B$1:$AI$1,0)))</f>
        <v>0</v>
      </c>
      <c r="AB4" s="35">
        <f>'Total Fuel Prices'!AB181*(INDEX(Tax_share,MATCH('Total Fuel Prices'!$A$177,tax_fuel_labels,0),MATCH(AB$1,'Tax_Share of Price'!$B$1:$AI$1,0)))</f>
        <v>0</v>
      </c>
      <c r="AC4" s="35">
        <f>'Total Fuel Prices'!AC181*(INDEX(Tax_share,MATCH('Total Fuel Prices'!$A$177,tax_fuel_labels,0),MATCH(AC$1,'Tax_Share of Price'!$B$1:$AI$1,0)))</f>
        <v>0</v>
      </c>
      <c r="AD4" s="35">
        <f>'Total Fuel Prices'!AD181*(INDEX(Tax_share,MATCH('Total Fuel Prices'!$A$177,tax_fuel_labels,0),MATCH(AD$1,'Tax_Share of Price'!$B$1:$AI$1,0)))</f>
        <v>0</v>
      </c>
      <c r="AE4" s="35">
        <f>'Total Fuel Prices'!AE181*(INDEX(Tax_share,MATCH('Total Fuel Prices'!$A$177,tax_fuel_labels,0),MATCH(AE$1,'Tax_Share of Price'!$B$1:$AI$1,0)))</f>
        <v>0</v>
      </c>
      <c r="AF4" s="35">
        <f>'Total Fuel Prices'!AF181*(INDEX(Tax_share,MATCH('Total Fuel Prices'!$A$177,tax_fuel_labels,0),MATCH(AF$1,'Tax_Share of Price'!$B$1:$AI$1,0)))</f>
        <v>0</v>
      </c>
      <c r="AG4" s="35">
        <f>'Total Fuel Prices'!AG181*(INDEX(Tax_share,MATCH('Total Fuel Prices'!$A$177,tax_fuel_labels,0),MATCH(AG$1,'Tax_Share of Price'!$B$1:$AI$1,0)))</f>
        <v>0</v>
      </c>
      <c r="AH4" s="35">
        <f>'Total Fuel Prices'!AH181*(INDEX(Tax_share,MATCH('Total Fuel Prices'!$A$177,tax_fuel_labels,0),MATCH(AH$1,'Tax_Share of Price'!$B$1:$AI$1,0)))</f>
        <v>0</v>
      </c>
      <c r="AI4" s="35">
        <f>'Total Fuel Prices'!AI181*(INDEX(Tax_share,MATCH('Total Fuel Prices'!$A$177,tax_fuel_labels,0),MATCH(AI$1,'Tax_Share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Prices'!B182*(INDEX(Tax_share,MATCH('Total Fuel Prices'!$A$177,tax_fuel_labels,0),MATCH(B$1,'Tax_Share of Price'!$B$1:$AI$1,0)))</f>
        <v>0</v>
      </c>
      <c r="C5" s="35">
        <f>'Total Fuel Prices'!C182*(INDEX(Tax_share,MATCH('Total Fuel Prices'!$A$177,tax_fuel_labels,0),MATCH(C$1,'Tax_Share of Price'!$B$1:$AI$1,0)))</f>
        <v>0</v>
      </c>
      <c r="D5" s="35">
        <f>'Total Fuel Prices'!D182*(INDEX(Tax_share,MATCH('Total Fuel Prices'!$A$177,tax_fuel_labels,0),MATCH(D$1,'Tax_Share of Price'!$B$1:$AI$1,0)))</f>
        <v>0</v>
      </c>
      <c r="E5" s="35">
        <f>'Total Fuel Prices'!E182*(INDEX(Tax_share,MATCH('Total Fuel Prices'!$A$177,tax_fuel_labels,0),MATCH(E$1,'Tax_Share of Price'!$B$1:$AI$1,0)))</f>
        <v>0</v>
      </c>
      <c r="F5" s="35">
        <f>'Total Fuel Prices'!F182*(INDEX(Tax_share,MATCH('Total Fuel Prices'!$A$177,tax_fuel_labels,0),MATCH(F$1,'Tax_Share of Price'!$B$1:$AI$1,0)))</f>
        <v>0</v>
      </c>
      <c r="G5" s="35">
        <f>'Total Fuel Prices'!G182*(INDEX(Tax_share,MATCH('Total Fuel Prices'!$A$177,tax_fuel_labels,0),MATCH(G$1,'Tax_Share of Price'!$B$1:$AI$1,0)))</f>
        <v>0</v>
      </c>
      <c r="H5" s="35">
        <f>'Total Fuel Prices'!H182*(INDEX(Tax_share,MATCH('Total Fuel Prices'!$A$177,tax_fuel_labels,0),MATCH(H$1,'Tax_Share of Price'!$B$1:$AI$1,0)))</f>
        <v>0</v>
      </c>
      <c r="I5" s="35">
        <f>'Total Fuel Prices'!I182*(INDEX(Tax_share,MATCH('Total Fuel Prices'!$A$177,tax_fuel_labels,0),MATCH(I$1,'Tax_Share of Price'!$B$1:$AI$1,0)))</f>
        <v>0</v>
      </c>
      <c r="J5" s="35">
        <f>'Total Fuel Prices'!J182*(INDEX(Tax_share,MATCH('Total Fuel Prices'!$A$177,tax_fuel_labels,0),MATCH(J$1,'Tax_Share of Price'!$B$1:$AI$1,0)))</f>
        <v>0</v>
      </c>
      <c r="K5" s="35">
        <f>'Total Fuel Prices'!K182*(INDEX(Tax_share,MATCH('Total Fuel Prices'!$A$177,tax_fuel_labels,0),MATCH(K$1,'Tax_Share of Price'!$B$1:$AI$1,0)))</f>
        <v>0</v>
      </c>
      <c r="L5" s="35">
        <f>'Total Fuel Prices'!L182*(INDEX(Tax_share,MATCH('Total Fuel Prices'!$A$177,tax_fuel_labels,0),MATCH(L$1,'Tax_Share of Price'!$B$1:$AI$1,0)))</f>
        <v>0</v>
      </c>
      <c r="M5" s="35">
        <f>'Total Fuel Prices'!M182*(INDEX(Tax_share,MATCH('Total Fuel Prices'!$A$177,tax_fuel_labels,0),MATCH(M$1,'Tax_Share of Price'!$B$1:$AI$1,0)))</f>
        <v>0</v>
      </c>
      <c r="N5" s="35">
        <f>'Total Fuel Prices'!N182*(INDEX(Tax_share,MATCH('Total Fuel Prices'!$A$177,tax_fuel_labels,0),MATCH(N$1,'Tax_Share of Price'!$B$1:$AI$1,0)))</f>
        <v>0</v>
      </c>
      <c r="O5" s="35">
        <f>'Total Fuel Prices'!O182*(INDEX(Tax_share,MATCH('Total Fuel Prices'!$A$177,tax_fuel_labels,0),MATCH(O$1,'Tax_Share of Price'!$B$1:$AI$1,0)))</f>
        <v>0</v>
      </c>
      <c r="P5" s="35">
        <f>'Total Fuel Prices'!P182*(INDEX(Tax_share,MATCH('Total Fuel Prices'!$A$177,tax_fuel_labels,0),MATCH(P$1,'Tax_Share of Price'!$B$1:$AI$1,0)))</f>
        <v>0</v>
      </c>
      <c r="Q5" s="35">
        <f>'Total Fuel Prices'!Q182*(INDEX(Tax_share,MATCH('Total Fuel Prices'!$A$177,tax_fuel_labels,0),MATCH(Q$1,'Tax_Share of Price'!$B$1:$AI$1,0)))</f>
        <v>0</v>
      </c>
      <c r="R5" s="35">
        <f>'Total Fuel Prices'!R182*(INDEX(Tax_share,MATCH('Total Fuel Prices'!$A$177,tax_fuel_labels,0),MATCH(R$1,'Tax_Share of Price'!$B$1:$AI$1,0)))</f>
        <v>0</v>
      </c>
      <c r="S5" s="35">
        <f>'Total Fuel Prices'!S182*(INDEX(Tax_share,MATCH('Total Fuel Prices'!$A$177,tax_fuel_labels,0),MATCH(S$1,'Tax_Share of Price'!$B$1:$AI$1,0)))</f>
        <v>0</v>
      </c>
      <c r="T5" s="35">
        <f>'Total Fuel Prices'!T182*(INDEX(Tax_share,MATCH('Total Fuel Prices'!$A$177,tax_fuel_labels,0),MATCH(T$1,'Tax_Share of Price'!$B$1:$AI$1,0)))</f>
        <v>0</v>
      </c>
      <c r="U5" s="35">
        <f>'Total Fuel Prices'!U182*(INDEX(Tax_share,MATCH('Total Fuel Prices'!$A$177,tax_fuel_labels,0),MATCH(U$1,'Tax_Share of Price'!$B$1:$AI$1,0)))</f>
        <v>0</v>
      </c>
      <c r="V5" s="35">
        <f>'Total Fuel Prices'!V182*(INDEX(Tax_share,MATCH('Total Fuel Prices'!$A$177,tax_fuel_labels,0),MATCH(V$1,'Tax_Share of Price'!$B$1:$AI$1,0)))</f>
        <v>0</v>
      </c>
      <c r="W5" s="35">
        <f>'Total Fuel Prices'!W182*(INDEX(Tax_share,MATCH('Total Fuel Prices'!$A$177,tax_fuel_labels,0),MATCH(W$1,'Tax_Share of Price'!$B$1:$AI$1,0)))</f>
        <v>0</v>
      </c>
      <c r="X5" s="35">
        <f>'Total Fuel Prices'!X182*(INDEX(Tax_share,MATCH('Total Fuel Prices'!$A$177,tax_fuel_labels,0),MATCH(X$1,'Tax_Share of Price'!$B$1:$AI$1,0)))</f>
        <v>0</v>
      </c>
      <c r="Y5" s="35">
        <f>'Total Fuel Prices'!Y182*(INDEX(Tax_share,MATCH('Total Fuel Prices'!$A$177,tax_fuel_labels,0),MATCH(Y$1,'Tax_Share of Price'!$B$1:$AI$1,0)))</f>
        <v>0</v>
      </c>
      <c r="Z5" s="35">
        <f>'Total Fuel Prices'!Z182*(INDEX(Tax_share,MATCH('Total Fuel Prices'!$A$177,tax_fuel_labels,0),MATCH(Z$1,'Tax_Share of Price'!$B$1:$AI$1,0)))</f>
        <v>0</v>
      </c>
      <c r="AA5" s="35">
        <f>'Total Fuel Prices'!AA182*(INDEX(Tax_share,MATCH('Total Fuel Prices'!$A$177,tax_fuel_labels,0),MATCH(AA$1,'Tax_Share of Price'!$B$1:$AI$1,0)))</f>
        <v>0</v>
      </c>
      <c r="AB5" s="35">
        <f>'Total Fuel Prices'!AB182*(INDEX(Tax_share,MATCH('Total Fuel Prices'!$A$177,tax_fuel_labels,0),MATCH(AB$1,'Tax_Share of Price'!$B$1:$AI$1,0)))</f>
        <v>0</v>
      </c>
      <c r="AC5" s="35">
        <f>'Total Fuel Prices'!AC182*(INDEX(Tax_share,MATCH('Total Fuel Prices'!$A$177,tax_fuel_labels,0),MATCH(AC$1,'Tax_Share of Price'!$B$1:$AI$1,0)))</f>
        <v>0</v>
      </c>
      <c r="AD5" s="35">
        <f>'Total Fuel Prices'!AD182*(INDEX(Tax_share,MATCH('Total Fuel Prices'!$A$177,tax_fuel_labels,0),MATCH(AD$1,'Tax_Share of Price'!$B$1:$AI$1,0)))</f>
        <v>0</v>
      </c>
      <c r="AE5" s="35">
        <f>'Total Fuel Prices'!AE182*(INDEX(Tax_share,MATCH('Total Fuel Prices'!$A$177,tax_fuel_labels,0),MATCH(AE$1,'Tax_Share of Price'!$B$1:$AI$1,0)))</f>
        <v>0</v>
      </c>
      <c r="AF5" s="35">
        <f>'Total Fuel Prices'!AF182*(INDEX(Tax_share,MATCH('Total Fuel Prices'!$A$177,tax_fuel_labels,0),MATCH(AF$1,'Tax_Share of Price'!$B$1:$AI$1,0)))</f>
        <v>0</v>
      </c>
      <c r="AG5" s="35">
        <f>'Total Fuel Prices'!AG182*(INDEX(Tax_share,MATCH('Total Fuel Prices'!$A$177,tax_fuel_labels,0),MATCH(AG$1,'Tax_Share of Price'!$B$1:$AI$1,0)))</f>
        <v>0</v>
      </c>
      <c r="AH5" s="35">
        <f>'Total Fuel Prices'!AH182*(INDEX(Tax_share,MATCH('Total Fuel Prices'!$A$177,tax_fuel_labels,0),MATCH(AH$1,'Tax_Share of Price'!$B$1:$AI$1,0)))</f>
        <v>0</v>
      </c>
      <c r="AI5" s="35">
        <f>'Total Fuel Prices'!AI182*(INDEX(Tax_share,MATCH('Total Fuel Prices'!$A$177,tax_fuel_labels,0),MATCH(AI$1,'Tax_Share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Prices'!B183*(INDEX(Tax_share,MATCH('Total Fuel Prices'!$A$177,tax_fuel_labels,0),MATCH(B$1,'Tax_Share of Price'!$B$1:$AI$1,0)))</f>
        <v>3.1157999999999995E-6</v>
      </c>
      <c r="C6" s="35">
        <f>'Total Fuel Prices'!C183*(INDEX(Tax_share,MATCH('Total Fuel Prices'!$A$177,tax_fuel_labels,0),MATCH(C$1,'Tax_Share of Price'!$B$1:$AI$1,0)))</f>
        <v>3.1157999999999995E-6</v>
      </c>
      <c r="D6" s="35">
        <f>'Total Fuel Prices'!D183*(INDEX(Tax_share,MATCH('Total Fuel Prices'!$A$177,tax_fuel_labels,0),MATCH(D$1,'Tax_Share of Price'!$B$1:$AI$1,0)))</f>
        <v>5.5774541436464079E-6</v>
      </c>
      <c r="E6" s="35">
        <f>'Total Fuel Prices'!E183*(INDEX(Tax_share,MATCH('Total Fuel Prices'!$A$177,tax_fuel_labels,0),MATCH(E$1,'Tax_Share of Price'!$B$1:$AI$1,0)))</f>
        <v>3.1157999999999995E-6</v>
      </c>
      <c r="F6" s="35">
        <f>'Total Fuel Prices'!F183*(INDEX(Tax_share,MATCH('Total Fuel Prices'!$A$177,tax_fuel_labels,0),MATCH(F$1,'Tax_Share of Price'!$B$1:$AI$1,0)))</f>
        <v>4.5359850828729278E-6</v>
      </c>
      <c r="G6" s="35">
        <f>'Total Fuel Prices'!G183*(INDEX(Tax_share,MATCH('Total Fuel Prices'!$A$177,tax_fuel_labels,0),MATCH(G$1,'Tax_Share of Price'!$B$1:$AI$1,0)))</f>
        <v>6.0078132596685074E-6</v>
      </c>
      <c r="H6" s="35">
        <f>'Total Fuel Prices'!H183*(INDEX(Tax_share,MATCH('Total Fuel Prices'!$A$177,tax_fuel_labels,0),MATCH(H$1,'Tax_Share of Price'!$B$1:$AI$1,0)))</f>
        <v>7.3677480662983422E-6</v>
      </c>
      <c r="I6" s="35">
        <f>'Total Fuel Prices'!I183*(INDEX(Tax_share,MATCH('Total Fuel Prices'!$A$177,tax_fuel_labels,0),MATCH(I$1,'Tax_Share of Price'!$B$1:$AI$1,0)))</f>
        <v>8.8826121546961308E-6</v>
      </c>
      <c r="J6" s="35">
        <f>'Total Fuel Prices'!J183*(INDEX(Tax_share,MATCH('Total Fuel Prices'!$A$177,tax_fuel_labels,0),MATCH(J$1,'Tax_Share of Price'!$B$1:$AI$1,0)))</f>
        <v>1.0345833149171269E-5</v>
      </c>
      <c r="K6" s="35">
        <f>'Total Fuel Prices'!K183*(INDEX(Tax_share,MATCH('Total Fuel Prices'!$A$177,tax_fuel_labels,0),MATCH(K$1,'Tax_Share of Price'!$B$1:$AI$1,0)))</f>
        <v>1.0320011602209944E-5</v>
      </c>
      <c r="L6" s="35">
        <f>'Total Fuel Prices'!L183*(INDEX(Tax_share,MATCH('Total Fuel Prices'!$A$177,tax_fuel_labels,0),MATCH(L$1,'Tax_Share of Price'!$B$1:$AI$1,0)))</f>
        <v>1.0715941988950274E-5</v>
      </c>
      <c r="M6" s="35">
        <f>'Total Fuel Prices'!M183*(INDEX(Tax_share,MATCH('Total Fuel Prices'!$A$177,tax_fuel_labels,0),MATCH(M$1,'Tax_Share of Price'!$B$1:$AI$1,0)))</f>
        <v>1.0578227071823202E-5</v>
      </c>
      <c r="N6" s="35">
        <f>'Total Fuel Prices'!N183*(INDEX(Tax_share,MATCH('Total Fuel Prices'!$A$177,tax_fuel_labels,0),MATCH(N$1,'Tax_Share of Price'!$B$1:$AI$1,0)))</f>
        <v>1.0965550276243093E-5</v>
      </c>
      <c r="O6" s="35">
        <f>'Total Fuel Prices'!O183*(INDEX(Tax_share,MATCH('Total Fuel Prices'!$A$177,tax_fuel_labels,0),MATCH(O$1,'Tax_Share of Price'!$B$1:$AI$1,0)))</f>
        <v>1.1137693922651933E-5</v>
      </c>
      <c r="P6" s="35">
        <f>'Total Fuel Prices'!P183*(INDEX(Tax_share,MATCH('Total Fuel Prices'!$A$177,tax_fuel_labels,0),MATCH(P$1,'Tax_Share of Price'!$B$1:$AI$1,0)))</f>
        <v>1.143033812154696E-5</v>
      </c>
      <c r="Q6" s="35">
        <f>'Total Fuel Prices'!Q183*(INDEX(Tax_share,MATCH('Total Fuel Prices'!$A$177,tax_fuel_labels,0),MATCH(Q$1,'Tax_Share of Price'!$B$1:$AI$1,0)))</f>
        <v>1.1499195580110495E-5</v>
      </c>
      <c r="R6" s="35">
        <f>'Total Fuel Prices'!R183*(INDEX(Tax_share,MATCH('Total Fuel Prices'!$A$177,tax_fuel_labels,0),MATCH(R$1,'Tax_Share of Price'!$B$1:$AI$1,0)))</f>
        <v>1.1705767955801102E-5</v>
      </c>
      <c r="S6" s="35">
        <f>'Total Fuel Prices'!S183*(INDEX(Tax_share,MATCH('Total Fuel Prices'!$A$177,tax_fuel_labels,0),MATCH(S$1,'Tax_Share of Price'!$B$1:$AI$1,0)))</f>
        <v>1.1766018232044196E-5</v>
      </c>
      <c r="T6" s="35">
        <f>'Total Fuel Prices'!T183*(INDEX(Tax_share,MATCH('Total Fuel Prices'!$A$177,tax_fuel_labels,0),MATCH(T$1,'Tax_Share of Price'!$B$1:$AI$1,0)))</f>
        <v>1.1972590607734803E-5</v>
      </c>
      <c r="U6" s="35">
        <f>'Total Fuel Prices'!U183*(INDEX(Tax_share,MATCH('Total Fuel Prices'!$A$177,tax_fuel_labels,0),MATCH(U$1,'Tax_Share of Price'!$B$1:$AI$1,0)))</f>
        <v>1.2170555801104969E-5</v>
      </c>
      <c r="V6" s="35">
        <f>'Total Fuel Prices'!V183*(INDEX(Tax_share,MATCH('Total Fuel Prices'!$A$177,tax_fuel_labels,0),MATCH(V$1,'Tax_Share of Price'!$B$1:$AI$1,0)))</f>
        <v>1.234269944751381E-5</v>
      </c>
      <c r="W6" s="35">
        <f>'Total Fuel Prices'!W183*(INDEX(Tax_share,MATCH('Total Fuel Prices'!$A$177,tax_fuel_labels,0),MATCH(W$1,'Tax_Share of Price'!$B$1:$AI$1,0)))</f>
        <v>1.2506235911602208E-5</v>
      </c>
      <c r="X6" s="35">
        <f>'Total Fuel Prices'!X183*(INDEX(Tax_share,MATCH('Total Fuel Prices'!$A$177,tax_fuel_labels,0),MATCH(X$1,'Tax_Share of Price'!$B$1:$AI$1,0)))</f>
        <v>1.2764451381215467E-5</v>
      </c>
      <c r="Y6" s="35">
        <f>'Total Fuel Prices'!Y183*(INDEX(Tax_share,MATCH('Total Fuel Prices'!$A$177,tax_fuel_labels,0),MATCH(Y$1,'Tax_Share of Price'!$B$1:$AI$1,0)))</f>
        <v>1.3065702762430937E-5</v>
      </c>
      <c r="Z6" s="35">
        <f>'Total Fuel Prices'!Z183*(INDEX(Tax_share,MATCH('Total Fuel Prices'!$A$177,tax_fuel_labels,0),MATCH(Z$1,'Tax_Share of Price'!$B$1:$AI$1,0)))</f>
        <v>1.3315311049723756E-5</v>
      </c>
      <c r="AA6" s="35">
        <f>'Total Fuel Prices'!AA183*(INDEX(Tax_share,MATCH('Total Fuel Prices'!$A$177,tax_fuel_labels,0),MATCH(AA$1,'Tax_Share of Price'!$B$1:$AI$1,0)))</f>
        <v>1.3513276243093922E-5</v>
      </c>
      <c r="AB6" s="35">
        <f>'Total Fuel Prices'!AB183*(INDEX(Tax_share,MATCH('Total Fuel Prices'!$A$177,tax_fuel_labels,0),MATCH(AB$1,'Tax_Share of Price'!$B$1:$AI$1,0)))</f>
        <v>1.3694027071823204E-5</v>
      </c>
      <c r="AC6" s="35">
        <f>'Total Fuel Prices'!AC183*(INDEX(Tax_share,MATCH('Total Fuel Prices'!$A$177,tax_fuel_labels,0),MATCH(AC$1,'Tax_Share of Price'!$B$1:$AI$1,0)))</f>
        <v>1.3831741988950276E-5</v>
      </c>
      <c r="AD6" s="35">
        <f>'Total Fuel Prices'!AD183*(INDEX(Tax_share,MATCH('Total Fuel Prices'!$A$177,tax_fuel_labels,0),MATCH(AD$1,'Tax_Share of Price'!$B$1:$AI$1,0)))</f>
        <v>1.3900599447513809E-5</v>
      </c>
      <c r="AE6" s="35">
        <f>'Total Fuel Prices'!AE183*(INDEX(Tax_share,MATCH('Total Fuel Prices'!$A$177,tax_fuel_labels,0),MATCH(AE$1,'Tax_Share of Price'!$B$1:$AI$1,0)))</f>
        <v>1.4184636464088396E-5</v>
      </c>
      <c r="AF6" s="35">
        <f>'Total Fuel Prices'!AF183*(INDEX(Tax_share,MATCH('Total Fuel Prices'!$A$177,tax_fuel_labels,0),MATCH(AF$1,'Tax_Share of Price'!$B$1:$AI$1,0)))</f>
        <v>1.4227672375690606E-5</v>
      </c>
      <c r="AG6" s="35">
        <f>'Total Fuel Prices'!AG183*(INDEX(Tax_share,MATCH('Total Fuel Prices'!$A$177,tax_fuel_labels,0),MATCH(AG$1,'Tax_Share of Price'!$B$1:$AI$1,0)))</f>
        <v>1.4365387292817678E-5</v>
      </c>
      <c r="AH6" s="35">
        <f>'Total Fuel Prices'!AH183*(INDEX(Tax_share,MATCH('Total Fuel Prices'!$A$177,tax_fuel_labels,0),MATCH(AH$1,'Tax_Share of Price'!$B$1:$AI$1,0)))</f>
        <v>1.4546138121546958E-5</v>
      </c>
      <c r="AI6" s="35">
        <f>'Total Fuel Prices'!AI183*(INDEX(Tax_share,MATCH('Total Fuel Prices'!$A$177,tax_fuel_labels,0),MATCH(AI$1,'Tax_Share of Price'!$B$1:$AI$1,0)))</f>
        <v>1.4812960773480663E-5</v>
      </c>
    </row>
    <row r="7" spans="1:37" x14ac:dyDescent="0.45">
      <c r="A7" s="12" t="s">
        <v>275</v>
      </c>
      <c r="B7" s="35">
        <f>'Total Fuel Prices'!B184*(INDEX(Tax_share,MATCH('Total Fuel Prices'!$A$177,tax_fuel_labels,0),MATCH(B$1,'Tax_Share of Price'!$B$1:$AI$1,0)))</f>
        <v>0</v>
      </c>
      <c r="C7" s="35">
        <f>'Total Fuel Prices'!C184*(INDEX(Tax_share,MATCH('Total Fuel Prices'!$A$177,tax_fuel_labels,0),MATCH(C$1,'Tax_Share of Price'!$B$1:$AI$1,0)))</f>
        <v>0</v>
      </c>
      <c r="D7" s="35">
        <f>'Total Fuel Prices'!D184*(INDEX(Tax_share,MATCH('Total Fuel Prices'!$A$177,tax_fuel_labels,0),MATCH(D$1,'Tax_Share of Price'!$B$1:$AI$1,0)))</f>
        <v>0</v>
      </c>
      <c r="E7" s="35">
        <f>'Total Fuel Prices'!E184*(INDEX(Tax_share,MATCH('Total Fuel Prices'!$A$177,tax_fuel_labels,0),MATCH(E$1,'Tax_Share of Price'!$B$1:$AI$1,0)))</f>
        <v>0</v>
      </c>
      <c r="F7" s="35">
        <f>'Total Fuel Prices'!F184*(INDEX(Tax_share,MATCH('Total Fuel Prices'!$A$177,tax_fuel_labels,0),MATCH(F$1,'Tax_Share of Price'!$B$1:$AI$1,0)))</f>
        <v>0</v>
      </c>
      <c r="G7" s="35">
        <f>'Total Fuel Prices'!G184*(INDEX(Tax_share,MATCH('Total Fuel Prices'!$A$177,tax_fuel_labels,0),MATCH(G$1,'Tax_Share of Price'!$B$1:$AI$1,0)))</f>
        <v>0</v>
      </c>
      <c r="H7" s="35">
        <f>'Total Fuel Prices'!H184*(INDEX(Tax_share,MATCH('Total Fuel Prices'!$A$177,tax_fuel_labels,0),MATCH(H$1,'Tax_Share of Price'!$B$1:$AI$1,0)))</f>
        <v>0</v>
      </c>
      <c r="I7" s="35">
        <f>'Total Fuel Prices'!I184*(INDEX(Tax_share,MATCH('Total Fuel Prices'!$A$177,tax_fuel_labels,0),MATCH(I$1,'Tax_Share of Price'!$B$1:$AI$1,0)))</f>
        <v>0</v>
      </c>
      <c r="J7" s="35">
        <f>'Total Fuel Prices'!J184*(INDEX(Tax_share,MATCH('Total Fuel Prices'!$A$177,tax_fuel_labels,0),MATCH(J$1,'Tax_Share of Price'!$B$1:$AI$1,0)))</f>
        <v>0</v>
      </c>
      <c r="K7" s="35">
        <f>'Total Fuel Prices'!K184*(INDEX(Tax_share,MATCH('Total Fuel Prices'!$A$177,tax_fuel_labels,0),MATCH(K$1,'Tax_Share of Price'!$B$1:$AI$1,0)))</f>
        <v>0</v>
      </c>
      <c r="L7" s="35">
        <f>'Total Fuel Prices'!L184*(INDEX(Tax_share,MATCH('Total Fuel Prices'!$A$177,tax_fuel_labels,0),MATCH(L$1,'Tax_Share of Price'!$B$1:$AI$1,0)))</f>
        <v>0</v>
      </c>
      <c r="M7" s="35">
        <f>'Total Fuel Prices'!M184*(INDEX(Tax_share,MATCH('Total Fuel Prices'!$A$177,tax_fuel_labels,0),MATCH(M$1,'Tax_Share of Price'!$B$1:$AI$1,0)))</f>
        <v>0</v>
      </c>
      <c r="N7" s="35">
        <f>'Total Fuel Prices'!N184*(INDEX(Tax_share,MATCH('Total Fuel Prices'!$A$177,tax_fuel_labels,0),MATCH(N$1,'Tax_Share of Price'!$B$1:$AI$1,0)))</f>
        <v>0</v>
      </c>
      <c r="O7" s="35">
        <f>'Total Fuel Prices'!O184*(INDEX(Tax_share,MATCH('Total Fuel Prices'!$A$177,tax_fuel_labels,0),MATCH(O$1,'Tax_Share of Price'!$B$1:$AI$1,0)))</f>
        <v>0</v>
      </c>
      <c r="P7" s="35">
        <f>'Total Fuel Prices'!P184*(INDEX(Tax_share,MATCH('Total Fuel Prices'!$A$177,tax_fuel_labels,0),MATCH(P$1,'Tax_Share of Price'!$B$1:$AI$1,0)))</f>
        <v>0</v>
      </c>
      <c r="Q7" s="35">
        <f>'Total Fuel Prices'!Q184*(INDEX(Tax_share,MATCH('Total Fuel Prices'!$A$177,tax_fuel_labels,0),MATCH(Q$1,'Tax_Share of Price'!$B$1:$AI$1,0)))</f>
        <v>0</v>
      </c>
      <c r="R7" s="35">
        <f>'Total Fuel Prices'!R184*(INDEX(Tax_share,MATCH('Total Fuel Prices'!$A$177,tax_fuel_labels,0),MATCH(R$1,'Tax_Share of Price'!$B$1:$AI$1,0)))</f>
        <v>0</v>
      </c>
      <c r="S7" s="35">
        <f>'Total Fuel Prices'!S184*(INDEX(Tax_share,MATCH('Total Fuel Prices'!$A$177,tax_fuel_labels,0),MATCH(S$1,'Tax_Share of Price'!$B$1:$AI$1,0)))</f>
        <v>0</v>
      </c>
      <c r="T7" s="35">
        <f>'Total Fuel Prices'!T184*(INDEX(Tax_share,MATCH('Total Fuel Prices'!$A$177,tax_fuel_labels,0),MATCH(T$1,'Tax_Share of Price'!$B$1:$AI$1,0)))</f>
        <v>0</v>
      </c>
      <c r="U7" s="35">
        <f>'Total Fuel Prices'!U184*(INDEX(Tax_share,MATCH('Total Fuel Prices'!$A$177,tax_fuel_labels,0),MATCH(U$1,'Tax_Share of Price'!$B$1:$AI$1,0)))</f>
        <v>0</v>
      </c>
      <c r="V7" s="35">
        <f>'Total Fuel Prices'!V184*(INDEX(Tax_share,MATCH('Total Fuel Prices'!$A$177,tax_fuel_labels,0),MATCH(V$1,'Tax_Share of Price'!$B$1:$AI$1,0)))</f>
        <v>0</v>
      </c>
      <c r="W7" s="35">
        <f>'Total Fuel Prices'!W184*(INDEX(Tax_share,MATCH('Total Fuel Prices'!$A$177,tax_fuel_labels,0),MATCH(W$1,'Tax_Share of Price'!$B$1:$AI$1,0)))</f>
        <v>0</v>
      </c>
      <c r="X7" s="35">
        <f>'Total Fuel Prices'!X184*(INDEX(Tax_share,MATCH('Total Fuel Prices'!$A$177,tax_fuel_labels,0),MATCH(X$1,'Tax_Share of Price'!$B$1:$AI$1,0)))</f>
        <v>0</v>
      </c>
      <c r="Y7" s="35">
        <f>'Total Fuel Prices'!Y184*(INDEX(Tax_share,MATCH('Total Fuel Prices'!$A$177,tax_fuel_labels,0),MATCH(Y$1,'Tax_Share of Price'!$B$1:$AI$1,0)))</f>
        <v>0</v>
      </c>
      <c r="Z7" s="35">
        <f>'Total Fuel Prices'!Z184*(INDEX(Tax_share,MATCH('Total Fuel Prices'!$A$177,tax_fuel_labels,0),MATCH(Z$1,'Tax_Share of Price'!$B$1:$AI$1,0)))</f>
        <v>0</v>
      </c>
      <c r="AA7" s="35">
        <f>'Total Fuel Prices'!AA184*(INDEX(Tax_share,MATCH('Total Fuel Prices'!$A$177,tax_fuel_labels,0),MATCH(AA$1,'Tax_Share of Price'!$B$1:$AI$1,0)))</f>
        <v>0</v>
      </c>
      <c r="AB7" s="35">
        <f>'Total Fuel Prices'!AB184*(INDEX(Tax_share,MATCH('Total Fuel Prices'!$A$177,tax_fuel_labels,0),MATCH(AB$1,'Tax_Share of Price'!$B$1:$AI$1,0)))</f>
        <v>0</v>
      </c>
      <c r="AC7" s="35">
        <f>'Total Fuel Prices'!AC184*(INDEX(Tax_share,MATCH('Total Fuel Prices'!$A$177,tax_fuel_labels,0),MATCH(AC$1,'Tax_Share of Price'!$B$1:$AI$1,0)))</f>
        <v>0</v>
      </c>
      <c r="AD7" s="35">
        <f>'Total Fuel Prices'!AD184*(INDEX(Tax_share,MATCH('Total Fuel Prices'!$A$177,tax_fuel_labels,0),MATCH(AD$1,'Tax_Share of Price'!$B$1:$AI$1,0)))</f>
        <v>0</v>
      </c>
      <c r="AE7" s="35">
        <f>'Total Fuel Prices'!AE184*(INDEX(Tax_share,MATCH('Total Fuel Prices'!$A$177,tax_fuel_labels,0),MATCH(AE$1,'Tax_Share of Price'!$B$1:$AI$1,0)))</f>
        <v>0</v>
      </c>
      <c r="AF7" s="35">
        <f>'Total Fuel Prices'!AF184*(INDEX(Tax_share,MATCH('Total Fuel Prices'!$A$177,tax_fuel_labels,0),MATCH(AF$1,'Tax_Share of Price'!$B$1:$AI$1,0)))</f>
        <v>0</v>
      </c>
      <c r="AG7" s="35">
        <f>'Total Fuel Prices'!AG184*(INDEX(Tax_share,MATCH('Total Fuel Prices'!$A$177,tax_fuel_labels,0),MATCH(AG$1,'Tax_Share of Price'!$B$1:$AI$1,0)))</f>
        <v>0</v>
      </c>
      <c r="AH7" s="35">
        <f>'Total Fuel Prices'!AH184*(INDEX(Tax_share,MATCH('Total Fuel Prices'!$A$177,tax_fuel_labels,0),MATCH(AH$1,'Tax_Share of Price'!$B$1:$AI$1,0)))</f>
        <v>0</v>
      </c>
      <c r="AI7" s="35">
        <f>'Total Fuel Prices'!AI184*(INDEX(Tax_share,MATCH('Total Fuel Prices'!$A$177,tax_fuel_labels,0),MATCH(AI$1,'Tax_Share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Prices'!B185*(INDEX(Tax_share,MATCH('Total Fuel Prices'!$A$177,tax_fuel_labels,0),MATCH(B$1,'Tax_Share of Price'!$B$1:$AI$1,0)))</f>
        <v>0</v>
      </c>
      <c r="C8" s="35">
        <f>'Total Fuel Prices'!C185*(INDEX(Tax_share,MATCH('Total Fuel Prices'!$A$177,tax_fuel_labels,0),MATCH(C$1,'Tax_Share of Price'!$B$1:$AI$1,0)))</f>
        <v>0</v>
      </c>
      <c r="D8" s="35">
        <f>'Total Fuel Prices'!D185*(INDEX(Tax_share,MATCH('Total Fuel Prices'!$A$177,tax_fuel_labels,0),MATCH(D$1,'Tax_Share of Price'!$B$1:$AI$1,0)))</f>
        <v>0</v>
      </c>
      <c r="E8" s="35">
        <f>'Total Fuel Prices'!E185*(INDEX(Tax_share,MATCH('Total Fuel Prices'!$A$177,tax_fuel_labels,0),MATCH(E$1,'Tax_Share of Price'!$B$1:$AI$1,0)))</f>
        <v>0</v>
      </c>
      <c r="F8" s="35">
        <f>'Total Fuel Prices'!F185*(INDEX(Tax_share,MATCH('Total Fuel Prices'!$A$177,tax_fuel_labels,0),MATCH(F$1,'Tax_Share of Price'!$B$1:$AI$1,0)))</f>
        <v>0</v>
      </c>
      <c r="G8" s="35">
        <f>'Total Fuel Prices'!G185*(INDEX(Tax_share,MATCH('Total Fuel Prices'!$A$177,tax_fuel_labels,0),MATCH(G$1,'Tax_Share of Price'!$B$1:$AI$1,0)))</f>
        <v>0</v>
      </c>
      <c r="H8" s="35">
        <f>'Total Fuel Prices'!H185*(INDEX(Tax_share,MATCH('Total Fuel Prices'!$A$177,tax_fuel_labels,0),MATCH(H$1,'Tax_Share of Price'!$B$1:$AI$1,0)))</f>
        <v>0</v>
      </c>
      <c r="I8" s="35">
        <f>'Total Fuel Prices'!I185*(INDEX(Tax_share,MATCH('Total Fuel Prices'!$A$177,tax_fuel_labels,0),MATCH(I$1,'Tax_Share of Price'!$B$1:$AI$1,0)))</f>
        <v>0</v>
      </c>
      <c r="J8" s="35">
        <f>'Total Fuel Prices'!J185*(INDEX(Tax_share,MATCH('Total Fuel Prices'!$A$177,tax_fuel_labels,0),MATCH(J$1,'Tax_Share of Price'!$B$1:$AI$1,0)))</f>
        <v>0</v>
      </c>
      <c r="K8" s="35">
        <f>'Total Fuel Prices'!K185*(INDEX(Tax_share,MATCH('Total Fuel Prices'!$A$177,tax_fuel_labels,0),MATCH(K$1,'Tax_Share of Price'!$B$1:$AI$1,0)))</f>
        <v>0</v>
      </c>
      <c r="L8" s="35">
        <f>'Total Fuel Prices'!L185*(INDEX(Tax_share,MATCH('Total Fuel Prices'!$A$177,tax_fuel_labels,0),MATCH(L$1,'Tax_Share of Price'!$B$1:$AI$1,0)))</f>
        <v>0</v>
      </c>
      <c r="M8" s="35">
        <f>'Total Fuel Prices'!M185*(INDEX(Tax_share,MATCH('Total Fuel Prices'!$A$177,tax_fuel_labels,0),MATCH(M$1,'Tax_Share of Price'!$B$1:$AI$1,0)))</f>
        <v>0</v>
      </c>
      <c r="N8" s="35">
        <f>'Total Fuel Prices'!N185*(INDEX(Tax_share,MATCH('Total Fuel Prices'!$A$177,tax_fuel_labels,0),MATCH(N$1,'Tax_Share of Price'!$B$1:$AI$1,0)))</f>
        <v>0</v>
      </c>
      <c r="O8" s="35">
        <f>'Total Fuel Prices'!O185*(INDEX(Tax_share,MATCH('Total Fuel Prices'!$A$177,tax_fuel_labels,0),MATCH(O$1,'Tax_Share of Price'!$B$1:$AI$1,0)))</f>
        <v>0</v>
      </c>
      <c r="P8" s="35">
        <f>'Total Fuel Prices'!P185*(INDEX(Tax_share,MATCH('Total Fuel Prices'!$A$177,tax_fuel_labels,0),MATCH(P$1,'Tax_Share of Price'!$B$1:$AI$1,0)))</f>
        <v>0</v>
      </c>
      <c r="Q8" s="35">
        <f>'Total Fuel Prices'!Q185*(INDEX(Tax_share,MATCH('Total Fuel Prices'!$A$177,tax_fuel_labels,0),MATCH(Q$1,'Tax_Share of Price'!$B$1:$AI$1,0)))</f>
        <v>0</v>
      </c>
      <c r="R8" s="35">
        <f>'Total Fuel Prices'!R185*(INDEX(Tax_share,MATCH('Total Fuel Prices'!$A$177,tax_fuel_labels,0),MATCH(R$1,'Tax_Share of Price'!$B$1:$AI$1,0)))</f>
        <v>0</v>
      </c>
      <c r="S8" s="35">
        <f>'Total Fuel Prices'!S185*(INDEX(Tax_share,MATCH('Total Fuel Prices'!$A$177,tax_fuel_labels,0),MATCH(S$1,'Tax_Share of Price'!$B$1:$AI$1,0)))</f>
        <v>0</v>
      </c>
      <c r="T8" s="35">
        <f>'Total Fuel Prices'!T185*(INDEX(Tax_share,MATCH('Total Fuel Prices'!$A$177,tax_fuel_labels,0),MATCH(T$1,'Tax_Share of Price'!$B$1:$AI$1,0)))</f>
        <v>0</v>
      </c>
      <c r="U8" s="35">
        <f>'Total Fuel Prices'!U185*(INDEX(Tax_share,MATCH('Total Fuel Prices'!$A$177,tax_fuel_labels,0),MATCH(U$1,'Tax_Share of Price'!$B$1:$AI$1,0)))</f>
        <v>0</v>
      </c>
      <c r="V8" s="35">
        <f>'Total Fuel Prices'!V185*(INDEX(Tax_share,MATCH('Total Fuel Prices'!$A$177,tax_fuel_labels,0),MATCH(V$1,'Tax_Share of Price'!$B$1:$AI$1,0)))</f>
        <v>0</v>
      </c>
      <c r="W8" s="35">
        <f>'Total Fuel Prices'!W185*(INDEX(Tax_share,MATCH('Total Fuel Prices'!$A$177,tax_fuel_labels,0),MATCH(W$1,'Tax_Share of Price'!$B$1:$AI$1,0)))</f>
        <v>0</v>
      </c>
      <c r="X8" s="35">
        <f>'Total Fuel Prices'!X185*(INDEX(Tax_share,MATCH('Total Fuel Prices'!$A$177,tax_fuel_labels,0),MATCH(X$1,'Tax_Share of Price'!$B$1:$AI$1,0)))</f>
        <v>0</v>
      </c>
      <c r="Y8" s="35">
        <f>'Total Fuel Prices'!Y185*(INDEX(Tax_share,MATCH('Total Fuel Prices'!$A$177,tax_fuel_labels,0),MATCH(Y$1,'Tax_Share of Price'!$B$1:$AI$1,0)))</f>
        <v>0</v>
      </c>
      <c r="Z8" s="35">
        <f>'Total Fuel Prices'!Z185*(INDEX(Tax_share,MATCH('Total Fuel Prices'!$A$177,tax_fuel_labels,0),MATCH(Z$1,'Tax_Share of Price'!$B$1:$AI$1,0)))</f>
        <v>0</v>
      </c>
      <c r="AA8" s="35">
        <f>'Total Fuel Prices'!AA185*(INDEX(Tax_share,MATCH('Total Fuel Prices'!$A$177,tax_fuel_labels,0),MATCH(AA$1,'Tax_Share of Price'!$B$1:$AI$1,0)))</f>
        <v>0</v>
      </c>
      <c r="AB8" s="35">
        <f>'Total Fuel Prices'!AB185*(INDEX(Tax_share,MATCH('Total Fuel Prices'!$A$177,tax_fuel_labels,0),MATCH(AB$1,'Tax_Share of Price'!$B$1:$AI$1,0)))</f>
        <v>0</v>
      </c>
      <c r="AC8" s="35">
        <f>'Total Fuel Prices'!AC185*(INDEX(Tax_share,MATCH('Total Fuel Prices'!$A$177,tax_fuel_labels,0),MATCH(AC$1,'Tax_Share of Price'!$B$1:$AI$1,0)))</f>
        <v>0</v>
      </c>
      <c r="AD8" s="35">
        <f>'Total Fuel Prices'!AD185*(INDEX(Tax_share,MATCH('Total Fuel Prices'!$A$177,tax_fuel_labels,0),MATCH(AD$1,'Tax_Share of Price'!$B$1:$AI$1,0)))</f>
        <v>0</v>
      </c>
      <c r="AE8" s="35">
        <f>'Total Fuel Prices'!AE185*(INDEX(Tax_share,MATCH('Total Fuel Prices'!$A$177,tax_fuel_labels,0),MATCH(AE$1,'Tax_Share of Price'!$B$1:$AI$1,0)))</f>
        <v>0</v>
      </c>
      <c r="AF8" s="35">
        <f>'Total Fuel Prices'!AF185*(INDEX(Tax_share,MATCH('Total Fuel Prices'!$A$177,tax_fuel_labels,0),MATCH(AF$1,'Tax_Share of Price'!$B$1:$AI$1,0)))</f>
        <v>0</v>
      </c>
      <c r="AG8" s="35">
        <f>'Total Fuel Prices'!AG185*(INDEX(Tax_share,MATCH('Total Fuel Prices'!$A$177,tax_fuel_labels,0),MATCH(AG$1,'Tax_Share of Price'!$B$1:$AI$1,0)))</f>
        <v>0</v>
      </c>
      <c r="AH8" s="35">
        <f>'Total Fuel Prices'!AH185*(INDEX(Tax_share,MATCH('Total Fuel Prices'!$A$177,tax_fuel_labels,0),MATCH(AH$1,'Tax_Share of Price'!$B$1:$AI$1,0)))</f>
        <v>0</v>
      </c>
      <c r="AI8" s="35">
        <f>'Total Fuel Prices'!AI185*(INDEX(Tax_share,MATCH('Total Fuel Prices'!$A$177,tax_fuel_labels,0),MATCH(AI$1,'Tax_Share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Prices'!B186*(INDEX(Tax_share,MATCH('Total Fuel Prices'!$A$177,tax_fuel_labels,0),MATCH(B$1,'Tax_Share of Price'!$B$1:$AI$1,0)))</f>
        <v>3.1157999999999995E-6</v>
      </c>
      <c r="C9" s="35">
        <f>'Total Fuel Prices'!C186*(INDEX(Tax_share,MATCH('Total Fuel Prices'!$A$177,tax_fuel_labels,0),MATCH(C$1,'Tax_Share of Price'!$B$1:$AI$1,0)))</f>
        <v>3.1157999999999995E-6</v>
      </c>
      <c r="D9" s="35">
        <f>'Total Fuel Prices'!D186*(INDEX(Tax_share,MATCH('Total Fuel Prices'!$A$177,tax_fuel_labels,0),MATCH(D$1,'Tax_Share of Price'!$B$1:$AI$1,0)))</f>
        <v>5.5774541436464079E-6</v>
      </c>
      <c r="E9" s="35">
        <f>'Total Fuel Prices'!E186*(INDEX(Tax_share,MATCH('Total Fuel Prices'!$A$177,tax_fuel_labels,0),MATCH(E$1,'Tax_Share of Price'!$B$1:$AI$1,0)))</f>
        <v>3.1157999999999995E-6</v>
      </c>
      <c r="F9" s="35">
        <f>'Total Fuel Prices'!F186*(INDEX(Tax_share,MATCH('Total Fuel Prices'!$A$177,tax_fuel_labels,0),MATCH(F$1,'Tax_Share of Price'!$B$1:$AI$1,0)))</f>
        <v>4.5359850828729278E-6</v>
      </c>
      <c r="G9" s="35">
        <f>'Total Fuel Prices'!G186*(INDEX(Tax_share,MATCH('Total Fuel Prices'!$A$177,tax_fuel_labels,0),MATCH(G$1,'Tax_Share of Price'!$B$1:$AI$1,0)))</f>
        <v>6.0078132596685074E-6</v>
      </c>
      <c r="H9" s="35">
        <f>'Total Fuel Prices'!H186*(INDEX(Tax_share,MATCH('Total Fuel Prices'!$A$177,tax_fuel_labels,0),MATCH(H$1,'Tax_Share of Price'!$B$1:$AI$1,0)))</f>
        <v>7.3677480662983422E-6</v>
      </c>
      <c r="I9" s="35">
        <f>'Total Fuel Prices'!I186*(INDEX(Tax_share,MATCH('Total Fuel Prices'!$A$177,tax_fuel_labels,0),MATCH(I$1,'Tax_Share of Price'!$B$1:$AI$1,0)))</f>
        <v>8.8826121546961308E-6</v>
      </c>
      <c r="J9" s="35">
        <f>'Total Fuel Prices'!J186*(INDEX(Tax_share,MATCH('Total Fuel Prices'!$A$177,tax_fuel_labels,0),MATCH(J$1,'Tax_Share of Price'!$B$1:$AI$1,0)))</f>
        <v>1.0345833149171269E-5</v>
      </c>
      <c r="K9" s="35">
        <f>'Total Fuel Prices'!K186*(INDEX(Tax_share,MATCH('Total Fuel Prices'!$A$177,tax_fuel_labels,0),MATCH(K$1,'Tax_Share of Price'!$B$1:$AI$1,0)))</f>
        <v>1.0320011602209944E-5</v>
      </c>
      <c r="L9" s="35">
        <f>'Total Fuel Prices'!L186*(INDEX(Tax_share,MATCH('Total Fuel Prices'!$A$177,tax_fuel_labels,0),MATCH(L$1,'Tax_Share of Price'!$B$1:$AI$1,0)))</f>
        <v>1.0715941988950274E-5</v>
      </c>
      <c r="M9" s="35">
        <f>'Total Fuel Prices'!M186*(INDEX(Tax_share,MATCH('Total Fuel Prices'!$A$177,tax_fuel_labels,0),MATCH(M$1,'Tax_Share of Price'!$B$1:$AI$1,0)))</f>
        <v>1.0578227071823202E-5</v>
      </c>
      <c r="N9" s="35">
        <f>'Total Fuel Prices'!N186*(INDEX(Tax_share,MATCH('Total Fuel Prices'!$A$177,tax_fuel_labels,0),MATCH(N$1,'Tax_Share of Price'!$B$1:$AI$1,0)))</f>
        <v>1.0965550276243093E-5</v>
      </c>
      <c r="O9" s="35">
        <f>'Total Fuel Prices'!O186*(INDEX(Tax_share,MATCH('Total Fuel Prices'!$A$177,tax_fuel_labels,0),MATCH(O$1,'Tax_Share of Price'!$B$1:$AI$1,0)))</f>
        <v>1.1137693922651933E-5</v>
      </c>
      <c r="P9" s="35">
        <f>'Total Fuel Prices'!P186*(INDEX(Tax_share,MATCH('Total Fuel Prices'!$A$177,tax_fuel_labels,0),MATCH(P$1,'Tax_Share of Price'!$B$1:$AI$1,0)))</f>
        <v>1.143033812154696E-5</v>
      </c>
      <c r="Q9" s="35">
        <f>'Total Fuel Prices'!Q186*(INDEX(Tax_share,MATCH('Total Fuel Prices'!$A$177,tax_fuel_labels,0),MATCH(Q$1,'Tax_Share of Price'!$B$1:$AI$1,0)))</f>
        <v>1.1499195580110495E-5</v>
      </c>
      <c r="R9" s="35">
        <f>'Total Fuel Prices'!R186*(INDEX(Tax_share,MATCH('Total Fuel Prices'!$A$177,tax_fuel_labels,0),MATCH(R$1,'Tax_Share of Price'!$B$1:$AI$1,0)))</f>
        <v>1.1705767955801102E-5</v>
      </c>
      <c r="S9" s="35">
        <f>'Total Fuel Prices'!S186*(INDEX(Tax_share,MATCH('Total Fuel Prices'!$A$177,tax_fuel_labels,0),MATCH(S$1,'Tax_Share of Price'!$B$1:$AI$1,0)))</f>
        <v>1.1766018232044196E-5</v>
      </c>
      <c r="T9" s="35">
        <f>'Total Fuel Prices'!T186*(INDEX(Tax_share,MATCH('Total Fuel Prices'!$A$177,tax_fuel_labels,0),MATCH(T$1,'Tax_Share of Price'!$B$1:$AI$1,0)))</f>
        <v>1.1972590607734803E-5</v>
      </c>
      <c r="U9" s="35">
        <f>'Total Fuel Prices'!U186*(INDEX(Tax_share,MATCH('Total Fuel Prices'!$A$177,tax_fuel_labels,0),MATCH(U$1,'Tax_Share of Price'!$B$1:$AI$1,0)))</f>
        <v>1.2170555801104969E-5</v>
      </c>
      <c r="V9" s="35">
        <f>'Total Fuel Prices'!V186*(INDEX(Tax_share,MATCH('Total Fuel Prices'!$A$177,tax_fuel_labels,0),MATCH(V$1,'Tax_Share of Price'!$B$1:$AI$1,0)))</f>
        <v>1.234269944751381E-5</v>
      </c>
      <c r="W9" s="35">
        <f>'Total Fuel Prices'!W186*(INDEX(Tax_share,MATCH('Total Fuel Prices'!$A$177,tax_fuel_labels,0),MATCH(W$1,'Tax_Share of Price'!$B$1:$AI$1,0)))</f>
        <v>1.2506235911602208E-5</v>
      </c>
      <c r="X9" s="35">
        <f>'Total Fuel Prices'!X186*(INDEX(Tax_share,MATCH('Total Fuel Prices'!$A$177,tax_fuel_labels,0),MATCH(X$1,'Tax_Share of Price'!$B$1:$AI$1,0)))</f>
        <v>1.2764451381215467E-5</v>
      </c>
      <c r="Y9" s="35">
        <f>'Total Fuel Prices'!Y186*(INDEX(Tax_share,MATCH('Total Fuel Prices'!$A$177,tax_fuel_labels,0),MATCH(Y$1,'Tax_Share of Price'!$B$1:$AI$1,0)))</f>
        <v>1.3065702762430937E-5</v>
      </c>
      <c r="Z9" s="35">
        <f>'Total Fuel Prices'!Z186*(INDEX(Tax_share,MATCH('Total Fuel Prices'!$A$177,tax_fuel_labels,0),MATCH(Z$1,'Tax_Share of Price'!$B$1:$AI$1,0)))</f>
        <v>1.3315311049723756E-5</v>
      </c>
      <c r="AA9" s="35">
        <f>'Total Fuel Prices'!AA186*(INDEX(Tax_share,MATCH('Total Fuel Prices'!$A$177,tax_fuel_labels,0),MATCH(AA$1,'Tax_Share of Price'!$B$1:$AI$1,0)))</f>
        <v>1.3513276243093922E-5</v>
      </c>
      <c r="AB9" s="35">
        <f>'Total Fuel Prices'!AB186*(INDEX(Tax_share,MATCH('Total Fuel Prices'!$A$177,tax_fuel_labels,0),MATCH(AB$1,'Tax_Share of Price'!$B$1:$AI$1,0)))</f>
        <v>1.3694027071823204E-5</v>
      </c>
      <c r="AC9" s="35">
        <f>'Total Fuel Prices'!AC186*(INDEX(Tax_share,MATCH('Total Fuel Prices'!$A$177,tax_fuel_labels,0),MATCH(AC$1,'Tax_Share of Price'!$B$1:$AI$1,0)))</f>
        <v>1.3831741988950276E-5</v>
      </c>
      <c r="AD9" s="35">
        <f>'Total Fuel Prices'!AD186*(INDEX(Tax_share,MATCH('Total Fuel Prices'!$A$177,tax_fuel_labels,0),MATCH(AD$1,'Tax_Share of Price'!$B$1:$AI$1,0)))</f>
        <v>1.3900599447513809E-5</v>
      </c>
      <c r="AE9" s="35">
        <f>'Total Fuel Prices'!AE186*(INDEX(Tax_share,MATCH('Total Fuel Prices'!$A$177,tax_fuel_labels,0),MATCH(AE$1,'Tax_Share of Price'!$B$1:$AI$1,0)))</f>
        <v>1.4184636464088396E-5</v>
      </c>
      <c r="AF9" s="35">
        <f>'Total Fuel Prices'!AF186*(INDEX(Tax_share,MATCH('Total Fuel Prices'!$A$177,tax_fuel_labels,0),MATCH(AF$1,'Tax_Share of Price'!$B$1:$AI$1,0)))</f>
        <v>1.4227672375690606E-5</v>
      </c>
      <c r="AG9" s="35">
        <f>'Total Fuel Prices'!AG186*(INDEX(Tax_share,MATCH('Total Fuel Prices'!$A$177,tax_fuel_labels,0),MATCH(AG$1,'Tax_Share of Price'!$B$1:$AI$1,0)))</f>
        <v>1.4365387292817678E-5</v>
      </c>
      <c r="AH9" s="35">
        <f>'Total Fuel Prices'!AH186*(INDEX(Tax_share,MATCH('Total Fuel Prices'!$A$177,tax_fuel_labels,0),MATCH(AH$1,'Tax_Share of Price'!$B$1:$AI$1,0)))</f>
        <v>1.4546138121546958E-5</v>
      </c>
      <c r="AI9" s="35">
        <f>'Total Fuel Prices'!AI186*(INDEX(Tax_share,MATCH('Total Fuel Prices'!$A$177,tax_fuel_labels,0),MATCH(AI$1,'Tax_Share of Price'!$B$1:$AI$1,0)))</f>
        <v>1.4812960773480663E-5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Prices'!B189*(INDEX(Tax_share,MATCH('Total Fuel Prices'!$A$187,tax_fuel_labels,0),MATCH(B$1,'Tax_Share of Price'!$B$1:$AI$1,0)))</f>
        <v>0</v>
      </c>
      <c r="C2" s="35">
        <f>'Total Fuel Prices'!C189*(INDEX(Tax_share,MATCH('Total Fuel Prices'!$A$187,tax_fuel_labels,0),MATCH(C$1,'Tax_Share of Price'!$B$1:$AI$1,0)))</f>
        <v>0</v>
      </c>
      <c r="D2" s="35">
        <f>'Total Fuel Prices'!D189*(INDEX(Tax_share,MATCH('Total Fuel Prices'!$A$187,tax_fuel_labels,0),MATCH(D$1,'Tax_Share of Price'!$B$1:$AI$1,0)))</f>
        <v>0</v>
      </c>
      <c r="E2" s="35">
        <f>'Total Fuel Prices'!E189*(INDEX(Tax_share,MATCH('Total Fuel Prices'!$A$187,tax_fuel_labels,0),MATCH(E$1,'Tax_Share of Price'!$B$1:$AI$1,0)))</f>
        <v>0</v>
      </c>
      <c r="F2" s="35">
        <f>'Total Fuel Prices'!F189*(INDEX(Tax_share,MATCH('Total Fuel Prices'!$A$187,tax_fuel_labels,0),MATCH(F$1,'Tax_Share of Price'!$B$1:$AI$1,0)))</f>
        <v>0</v>
      </c>
      <c r="G2" s="35">
        <f>'Total Fuel Prices'!G189*(INDEX(Tax_share,MATCH('Total Fuel Prices'!$A$187,tax_fuel_labels,0),MATCH(G$1,'Tax_Share of Price'!$B$1:$AI$1,0)))</f>
        <v>0</v>
      </c>
      <c r="H2" s="35">
        <f>'Total Fuel Prices'!H189*(INDEX(Tax_share,MATCH('Total Fuel Prices'!$A$187,tax_fuel_labels,0),MATCH(H$1,'Tax_Share of Price'!$B$1:$AI$1,0)))</f>
        <v>0</v>
      </c>
      <c r="I2" s="35">
        <f>'Total Fuel Prices'!I189*(INDEX(Tax_share,MATCH('Total Fuel Prices'!$A$187,tax_fuel_labels,0),MATCH(I$1,'Tax_Share of Price'!$B$1:$AI$1,0)))</f>
        <v>0</v>
      </c>
      <c r="J2" s="35">
        <f>'Total Fuel Prices'!J189*(INDEX(Tax_share,MATCH('Total Fuel Prices'!$A$187,tax_fuel_labels,0),MATCH(J$1,'Tax_Share of Price'!$B$1:$AI$1,0)))</f>
        <v>0</v>
      </c>
      <c r="K2" s="35">
        <f>'Total Fuel Prices'!K189*(INDEX(Tax_share,MATCH('Total Fuel Prices'!$A$187,tax_fuel_labels,0),MATCH(K$1,'Tax_Share of Price'!$B$1:$AI$1,0)))</f>
        <v>0</v>
      </c>
      <c r="L2" s="35">
        <f>'Total Fuel Prices'!L189*(INDEX(Tax_share,MATCH('Total Fuel Prices'!$A$187,tax_fuel_labels,0),MATCH(L$1,'Tax_Share of Price'!$B$1:$AI$1,0)))</f>
        <v>0</v>
      </c>
      <c r="M2" s="35">
        <f>'Total Fuel Prices'!M189*(INDEX(Tax_share,MATCH('Total Fuel Prices'!$A$187,tax_fuel_labels,0),MATCH(M$1,'Tax_Share of Price'!$B$1:$AI$1,0)))</f>
        <v>0</v>
      </c>
      <c r="N2" s="35">
        <f>'Total Fuel Prices'!N189*(INDEX(Tax_share,MATCH('Total Fuel Prices'!$A$187,tax_fuel_labels,0),MATCH(N$1,'Tax_Share of Price'!$B$1:$AI$1,0)))</f>
        <v>0</v>
      </c>
      <c r="O2" s="35">
        <f>'Total Fuel Prices'!O189*(INDEX(Tax_share,MATCH('Total Fuel Prices'!$A$187,tax_fuel_labels,0),MATCH(O$1,'Tax_Share of Price'!$B$1:$AI$1,0)))</f>
        <v>0</v>
      </c>
      <c r="P2" s="35">
        <f>'Total Fuel Prices'!P189*(INDEX(Tax_share,MATCH('Total Fuel Prices'!$A$187,tax_fuel_labels,0),MATCH(P$1,'Tax_Share of Price'!$B$1:$AI$1,0)))</f>
        <v>0</v>
      </c>
      <c r="Q2" s="35">
        <f>'Total Fuel Prices'!Q189*(INDEX(Tax_share,MATCH('Total Fuel Prices'!$A$187,tax_fuel_labels,0),MATCH(Q$1,'Tax_Share of Price'!$B$1:$AI$1,0)))</f>
        <v>0</v>
      </c>
      <c r="R2" s="35">
        <f>'Total Fuel Prices'!R189*(INDEX(Tax_share,MATCH('Total Fuel Prices'!$A$187,tax_fuel_labels,0),MATCH(R$1,'Tax_Share of Price'!$B$1:$AI$1,0)))</f>
        <v>0</v>
      </c>
      <c r="S2" s="35">
        <f>'Total Fuel Prices'!S189*(INDEX(Tax_share,MATCH('Total Fuel Prices'!$A$187,tax_fuel_labels,0),MATCH(S$1,'Tax_Share of Price'!$B$1:$AI$1,0)))</f>
        <v>0</v>
      </c>
      <c r="T2" s="35">
        <f>'Total Fuel Prices'!T189*(INDEX(Tax_share,MATCH('Total Fuel Prices'!$A$187,tax_fuel_labels,0),MATCH(T$1,'Tax_Share of Price'!$B$1:$AI$1,0)))</f>
        <v>0</v>
      </c>
      <c r="U2" s="35">
        <f>'Total Fuel Prices'!U189*(INDEX(Tax_share,MATCH('Total Fuel Prices'!$A$187,tax_fuel_labels,0),MATCH(U$1,'Tax_Share of Price'!$B$1:$AI$1,0)))</f>
        <v>0</v>
      </c>
      <c r="V2" s="35">
        <f>'Total Fuel Prices'!V189*(INDEX(Tax_share,MATCH('Total Fuel Prices'!$A$187,tax_fuel_labels,0),MATCH(V$1,'Tax_Share of Price'!$B$1:$AI$1,0)))</f>
        <v>0</v>
      </c>
      <c r="W2" s="35">
        <f>'Total Fuel Prices'!W189*(INDEX(Tax_share,MATCH('Total Fuel Prices'!$A$187,tax_fuel_labels,0),MATCH(W$1,'Tax_Share of Price'!$B$1:$AI$1,0)))</f>
        <v>0</v>
      </c>
      <c r="X2" s="35">
        <f>'Total Fuel Prices'!X189*(INDEX(Tax_share,MATCH('Total Fuel Prices'!$A$187,tax_fuel_labels,0),MATCH(X$1,'Tax_Share of Price'!$B$1:$AI$1,0)))</f>
        <v>0</v>
      </c>
      <c r="Y2" s="35">
        <f>'Total Fuel Prices'!Y189*(INDEX(Tax_share,MATCH('Total Fuel Prices'!$A$187,tax_fuel_labels,0),MATCH(Y$1,'Tax_Share of Price'!$B$1:$AI$1,0)))</f>
        <v>0</v>
      </c>
      <c r="Z2" s="35">
        <f>'Total Fuel Prices'!Z189*(INDEX(Tax_share,MATCH('Total Fuel Prices'!$A$187,tax_fuel_labels,0),MATCH(Z$1,'Tax_Share of Price'!$B$1:$AI$1,0)))</f>
        <v>0</v>
      </c>
      <c r="AA2" s="35">
        <f>'Total Fuel Prices'!AA189*(INDEX(Tax_share,MATCH('Total Fuel Prices'!$A$187,tax_fuel_labels,0),MATCH(AA$1,'Tax_Share of Price'!$B$1:$AI$1,0)))</f>
        <v>0</v>
      </c>
      <c r="AB2" s="35">
        <f>'Total Fuel Prices'!AB189*(INDEX(Tax_share,MATCH('Total Fuel Prices'!$A$187,tax_fuel_labels,0),MATCH(AB$1,'Tax_Share of Price'!$B$1:$AI$1,0)))</f>
        <v>0</v>
      </c>
      <c r="AC2" s="35">
        <f>'Total Fuel Prices'!AC189*(INDEX(Tax_share,MATCH('Total Fuel Prices'!$A$187,tax_fuel_labels,0),MATCH(AC$1,'Tax_Share of Price'!$B$1:$AI$1,0)))</f>
        <v>0</v>
      </c>
      <c r="AD2" s="35">
        <f>'Total Fuel Prices'!AD189*(INDEX(Tax_share,MATCH('Total Fuel Prices'!$A$187,tax_fuel_labels,0),MATCH(AD$1,'Tax_Share of Price'!$B$1:$AI$1,0)))</f>
        <v>0</v>
      </c>
      <c r="AE2" s="35">
        <f>'Total Fuel Prices'!AE189*(INDEX(Tax_share,MATCH('Total Fuel Prices'!$A$187,tax_fuel_labels,0),MATCH(AE$1,'Tax_Share of Price'!$B$1:$AI$1,0)))</f>
        <v>0</v>
      </c>
      <c r="AF2" s="35">
        <f>'Total Fuel Prices'!AF189*(INDEX(Tax_share,MATCH('Total Fuel Prices'!$A$187,tax_fuel_labels,0),MATCH(AF$1,'Tax_Share of Price'!$B$1:$AI$1,0)))</f>
        <v>0</v>
      </c>
      <c r="AG2" s="35">
        <f>'Total Fuel Prices'!AG189*(INDEX(Tax_share,MATCH('Total Fuel Prices'!$A$187,tax_fuel_labels,0),MATCH(AG$1,'Tax_Share of Price'!$B$1:$AI$1,0)))</f>
        <v>0</v>
      </c>
      <c r="AH2" s="35">
        <f>'Total Fuel Prices'!AH189*(INDEX(Tax_share,MATCH('Total Fuel Prices'!$A$187,tax_fuel_labels,0),MATCH(AH$1,'Tax_Share of Price'!$B$1:$AI$1,0)))</f>
        <v>0</v>
      </c>
      <c r="AI2" s="35">
        <f>'Total Fuel Prices'!AI189*(INDEX(Tax_share,MATCH('Total Fuel Prices'!$A$187,tax_fuel_labels,0),MATCH(AI$1,'Tax_Share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Prices'!B190*(INDEX(Tax_share,MATCH('Total Fuel Prices'!$A$187,tax_fuel_labels,0),MATCH(B$1,'Tax_Share of Price'!$B$1:$AI$1,0)))</f>
        <v>0</v>
      </c>
      <c r="C3" s="35">
        <f>'Total Fuel Prices'!C190*(INDEX(Tax_share,MATCH('Total Fuel Prices'!$A$187,tax_fuel_labels,0),MATCH(C$1,'Tax_Share of Price'!$B$1:$AI$1,0)))</f>
        <v>0</v>
      </c>
      <c r="D3" s="35">
        <f>'Total Fuel Prices'!D190*(INDEX(Tax_share,MATCH('Total Fuel Prices'!$A$187,tax_fuel_labels,0),MATCH(D$1,'Tax_Share of Price'!$B$1:$AI$1,0)))</f>
        <v>0</v>
      </c>
      <c r="E3" s="35">
        <f>'Total Fuel Prices'!E190*(INDEX(Tax_share,MATCH('Total Fuel Prices'!$A$187,tax_fuel_labels,0),MATCH(E$1,'Tax_Share of Price'!$B$1:$AI$1,0)))</f>
        <v>0</v>
      </c>
      <c r="F3" s="35">
        <f>'Total Fuel Prices'!F190*(INDEX(Tax_share,MATCH('Total Fuel Prices'!$A$187,tax_fuel_labels,0),MATCH(F$1,'Tax_Share of Price'!$B$1:$AI$1,0)))</f>
        <v>0</v>
      </c>
      <c r="G3" s="35">
        <f>'Total Fuel Prices'!G190*(INDEX(Tax_share,MATCH('Total Fuel Prices'!$A$187,tax_fuel_labels,0),MATCH(G$1,'Tax_Share of Price'!$B$1:$AI$1,0)))</f>
        <v>0</v>
      </c>
      <c r="H3" s="35">
        <f>'Total Fuel Prices'!H190*(INDEX(Tax_share,MATCH('Total Fuel Prices'!$A$187,tax_fuel_labels,0),MATCH(H$1,'Tax_Share of Price'!$B$1:$AI$1,0)))</f>
        <v>0</v>
      </c>
      <c r="I3" s="35">
        <f>'Total Fuel Prices'!I190*(INDEX(Tax_share,MATCH('Total Fuel Prices'!$A$187,tax_fuel_labels,0),MATCH(I$1,'Tax_Share of Price'!$B$1:$AI$1,0)))</f>
        <v>0</v>
      </c>
      <c r="J3" s="35">
        <f>'Total Fuel Prices'!J190*(INDEX(Tax_share,MATCH('Total Fuel Prices'!$A$187,tax_fuel_labels,0),MATCH(J$1,'Tax_Share of Price'!$B$1:$AI$1,0)))</f>
        <v>0</v>
      </c>
      <c r="K3" s="35">
        <f>'Total Fuel Prices'!K190*(INDEX(Tax_share,MATCH('Total Fuel Prices'!$A$187,tax_fuel_labels,0),MATCH(K$1,'Tax_Share of Price'!$B$1:$AI$1,0)))</f>
        <v>0</v>
      </c>
      <c r="L3" s="35">
        <f>'Total Fuel Prices'!L190*(INDEX(Tax_share,MATCH('Total Fuel Prices'!$A$187,tax_fuel_labels,0),MATCH(L$1,'Tax_Share of Price'!$B$1:$AI$1,0)))</f>
        <v>0</v>
      </c>
      <c r="M3" s="35">
        <f>'Total Fuel Prices'!M190*(INDEX(Tax_share,MATCH('Total Fuel Prices'!$A$187,tax_fuel_labels,0),MATCH(M$1,'Tax_Share of Price'!$B$1:$AI$1,0)))</f>
        <v>0</v>
      </c>
      <c r="N3" s="35">
        <f>'Total Fuel Prices'!N190*(INDEX(Tax_share,MATCH('Total Fuel Prices'!$A$187,tax_fuel_labels,0),MATCH(N$1,'Tax_Share of Price'!$B$1:$AI$1,0)))</f>
        <v>0</v>
      </c>
      <c r="O3" s="35">
        <f>'Total Fuel Prices'!O190*(INDEX(Tax_share,MATCH('Total Fuel Prices'!$A$187,tax_fuel_labels,0),MATCH(O$1,'Tax_Share of Price'!$B$1:$AI$1,0)))</f>
        <v>0</v>
      </c>
      <c r="P3" s="35">
        <f>'Total Fuel Prices'!P190*(INDEX(Tax_share,MATCH('Total Fuel Prices'!$A$187,tax_fuel_labels,0),MATCH(P$1,'Tax_Share of Price'!$B$1:$AI$1,0)))</f>
        <v>0</v>
      </c>
      <c r="Q3" s="35">
        <f>'Total Fuel Prices'!Q190*(INDEX(Tax_share,MATCH('Total Fuel Prices'!$A$187,tax_fuel_labels,0),MATCH(Q$1,'Tax_Share of Price'!$B$1:$AI$1,0)))</f>
        <v>0</v>
      </c>
      <c r="R3" s="35">
        <f>'Total Fuel Prices'!R190*(INDEX(Tax_share,MATCH('Total Fuel Prices'!$A$187,tax_fuel_labels,0),MATCH(R$1,'Tax_Share of Price'!$B$1:$AI$1,0)))</f>
        <v>0</v>
      </c>
      <c r="S3" s="35">
        <f>'Total Fuel Prices'!S190*(INDEX(Tax_share,MATCH('Total Fuel Prices'!$A$187,tax_fuel_labels,0),MATCH(S$1,'Tax_Share of Price'!$B$1:$AI$1,0)))</f>
        <v>0</v>
      </c>
      <c r="T3" s="35">
        <f>'Total Fuel Prices'!T190*(INDEX(Tax_share,MATCH('Total Fuel Prices'!$A$187,tax_fuel_labels,0),MATCH(T$1,'Tax_Share of Price'!$B$1:$AI$1,0)))</f>
        <v>0</v>
      </c>
      <c r="U3" s="35">
        <f>'Total Fuel Prices'!U190*(INDEX(Tax_share,MATCH('Total Fuel Prices'!$A$187,tax_fuel_labels,0),MATCH(U$1,'Tax_Share of Price'!$B$1:$AI$1,0)))</f>
        <v>0</v>
      </c>
      <c r="V3" s="35">
        <f>'Total Fuel Prices'!V190*(INDEX(Tax_share,MATCH('Total Fuel Prices'!$A$187,tax_fuel_labels,0),MATCH(V$1,'Tax_Share of Price'!$B$1:$AI$1,0)))</f>
        <v>0</v>
      </c>
      <c r="W3" s="35">
        <f>'Total Fuel Prices'!W190*(INDEX(Tax_share,MATCH('Total Fuel Prices'!$A$187,tax_fuel_labels,0),MATCH(W$1,'Tax_Share of Price'!$B$1:$AI$1,0)))</f>
        <v>0</v>
      </c>
      <c r="X3" s="35">
        <f>'Total Fuel Prices'!X190*(INDEX(Tax_share,MATCH('Total Fuel Prices'!$A$187,tax_fuel_labels,0),MATCH(X$1,'Tax_Share of Price'!$B$1:$AI$1,0)))</f>
        <v>0</v>
      </c>
      <c r="Y3" s="35">
        <f>'Total Fuel Prices'!Y190*(INDEX(Tax_share,MATCH('Total Fuel Prices'!$A$187,tax_fuel_labels,0),MATCH(Y$1,'Tax_Share of Price'!$B$1:$AI$1,0)))</f>
        <v>0</v>
      </c>
      <c r="Z3" s="35">
        <f>'Total Fuel Prices'!Z190*(INDEX(Tax_share,MATCH('Total Fuel Prices'!$A$187,tax_fuel_labels,0),MATCH(Z$1,'Tax_Share of Price'!$B$1:$AI$1,0)))</f>
        <v>0</v>
      </c>
      <c r="AA3" s="35">
        <f>'Total Fuel Prices'!AA190*(INDEX(Tax_share,MATCH('Total Fuel Prices'!$A$187,tax_fuel_labels,0),MATCH(AA$1,'Tax_Share of Price'!$B$1:$AI$1,0)))</f>
        <v>0</v>
      </c>
      <c r="AB3" s="35">
        <f>'Total Fuel Prices'!AB190*(INDEX(Tax_share,MATCH('Total Fuel Prices'!$A$187,tax_fuel_labels,0),MATCH(AB$1,'Tax_Share of Price'!$B$1:$AI$1,0)))</f>
        <v>0</v>
      </c>
      <c r="AC3" s="35">
        <f>'Total Fuel Prices'!AC190*(INDEX(Tax_share,MATCH('Total Fuel Prices'!$A$187,tax_fuel_labels,0),MATCH(AC$1,'Tax_Share of Price'!$B$1:$AI$1,0)))</f>
        <v>0</v>
      </c>
      <c r="AD3" s="35">
        <f>'Total Fuel Prices'!AD190*(INDEX(Tax_share,MATCH('Total Fuel Prices'!$A$187,tax_fuel_labels,0),MATCH(AD$1,'Tax_Share of Price'!$B$1:$AI$1,0)))</f>
        <v>0</v>
      </c>
      <c r="AE3" s="35">
        <f>'Total Fuel Prices'!AE190*(INDEX(Tax_share,MATCH('Total Fuel Prices'!$A$187,tax_fuel_labels,0),MATCH(AE$1,'Tax_Share of Price'!$B$1:$AI$1,0)))</f>
        <v>0</v>
      </c>
      <c r="AF3" s="35">
        <f>'Total Fuel Prices'!AF190*(INDEX(Tax_share,MATCH('Total Fuel Prices'!$A$187,tax_fuel_labels,0),MATCH(AF$1,'Tax_Share of Price'!$B$1:$AI$1,0)))</f>
        <v>0</v>
      </c>
      <c r="AG3" s="35">
        <f>'Total Fuel Prices'!AG190*(INDEX(Tax_share,MATCH('Total Fuel Prices'!$A$187,tax_fuel_labels,0),MATCH(AG$1,'Tax_Share of Price'!$B$1:$AI$1,0)))</f>
        <v>0</v>
      </c>
      <c r="AH3" s="35">
        <f>'Total Fuel Prices'!AH190*(INDEX(Tax_share,MATCH('Total Fuel Prices'!$A$187,tax_fuel_labels,0),MATCH(AH$1,'Tax_Share of Price'!$B$1:$AI$1,0)))</f>
        <v>0</v>
      </c>
      <c r="AI3" s="35">
        <f>'Total Fuel Prices'!AI190*(INDEX(Tax_share,MATCH('Total Fuel Prices'!$A$187,tax_fuel_labels,0),MATCH(AI$1,'Tax_Share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Prices'!B191*(INDEX(Tax_share,MATCH('Total Fuel Prices'!$A$187,tax_fuel_labels,0),MATCH(B$1,'Tax_Share of Price'!$B$1:$AI$1,0)))</f>
        <v>6.8344883725189215E-7</v>
      </c>
      <c r="C4" s="35">
        <f>'Total Fuel Prices'!C191*(INDEX(Tax_share,MATCH('Total Fuel Prices'!$A$187,tax_fuel_labels,0),MATCH(C$1,'Tax_Share of Price'!$B$1:$AI$1,0)))</f>
        <v>6.8344883725189215E-7</v>
      </c>
      <c r="D4" s="35">
        <f>'Total Fuel Prices'!D191*(INDEX(Tax_share,MATCH('Total Fuel Prices'!$A$187,tax_fuel_labels,0),MATCH(D$1,'Tax_Share of Price'!$B$1:$AI$1,0)))</f>
        <v>6.9219439109350407E-7</v>
      </c>
      <c r="E4" s="35">
        <f>'Total Fuel Prices'!E191*(INDEX(Tax_share,MATCH('Total Fuel Prices'!$A$187,tax_fuel_labels,0),MATCH(E$1,'Tax_Share of Price'!$B$1:$AI$1,0)))</f>
        <v>6.8344883725189215E-7</v>
      </c>
      <c r="F4" s="35">
        <f>'Total Fuel Prices'!F191*(INDEX(Tax_share,MATCH('Total Fuel Prices'!$A$187,tax_fuel_labels,0),MATCH(F$1,'Tax_Share of Price'!$B$1:$AI$1,0)))</f>
        <v>6.954334851089157E-7</v>
      </c>
      <c r="G4" s="35">
        <f>'Total Fuel Prices'!G191*(INDEX(Tax_share,MATCH('Total Fuel Prices'!$A$187,tax_fuel_labels,0),MATCH(G$1,'Tax_Share of Price'!$B$1:$AI$1,0)))</f>
        <v>7.1843105261833962E-7</v>
      </c>
      <c r="H4" s="35">
        <f>'Total Fuel Prices'!H191*(INDEX(Tax_share,MATCH('Total Fuel Prices'!$A$187,tax_fuel_labels,0),MATCH(H$1,'Tax_Share of Price'!$B$1:$AI$1,0)))</f>
        <v>7.4110471072622225E-7</v>
      </c>
      <c r="I4" s="35">
        <f>'Total Fuel Prices'!I191*(INDEX(Tax_share,MATCH('Total Fuel Prices'!$A$187,tax_fuel_labels,0),MATCH(I$1,'Tax_Share of Price'!$B$1:$AI$1,0)))</f>
        <v>7.6604573464489324E-7</v>
      </c>
      <c r="J4" s="35">
        <f>'Total Fuel Prices'!J191*(INDEX(Tax_share,MATCH('Total Fuel Prices'!$A$187,tax_fuel_labels,0),MATCH(J$1,'Tax_Share of Price'!$B$1:$AI$1,0)))</f>
        <v>7.9778885599592898E-7</v>
      </c>
      <c r="K4" s="35">
        <f>'Total Fuel Prices'!K191*(INDEX(Tax_share,MATCH('Total Fuel Prices'!$A$187,tax_fuel_labels,0),MATCH(K$1,'Tax_Share of Price'!$B$1:$AI$1,0)))</f>
        <v>8.3212325255929427E-7</v>
      </c>
      <c r="L4" s="35">
        <f>'Total Fuel Prices'!L191*(INDEX(Tax_share,MATCH('Total Fuel Prices'!$A$187,tax_fuel_labels,0),MATCH(L$1,'Tax_Share of Price'!$B$1:$AI$1,0)))</f>
        <v>8.596555516902946E-7</v>
      </c>
      <c r="M4" s="35">
        <f>'Total Fuel Prices'!M191*(INDEX(Tax_share,MATCH('Total Fuel Prices'!$A$187,tax_fuel_labels,0),MATCH(M$1,'Tax_Share of Price'!$B$1:$AI$1,0)))</f>
        <v>8.8070966279047147E-7</v>
      </c>
      <c r="N4" s="35">
        <f>'Total Fuel Prices'!N191*(INDEX(Tax_share,MATCH('Total Fuel Prices'!$A$187,tax_fuel_labels,0),MATCH(N$1,'Tax_Share of Price'!$B$1:$AI$1,0)))</f>
        <v>8.9560949526136576E-7</v>
      </c>
      <c r="O4" s="35">
        <f>'Total Fuel Prices'!O191*(INDEX(Tax_share,MATCH('Total Fuel Prices'!$A$187,tax_fuel_labels,0),MATCH(O$1,'Tax_Share of Price'!$B$1:$AI$1,0)))</f>
        <v>9.082419619214719E-7</v>
      </c>
      <c r="P4" s="35">
        <f>'Total Fuel Prices'!P191*(INDEX(Tax_share,MATCH('Total Fuel Prices'!$A$187,tax_fuel_labels,0),MATCH(P$1,'Tax_Share of Price'!$B$1:$AI$1,0)))</f>
        <v>9.131006029445896E-7</v>
      </c>
      <c r="Q4" s="35">
        <f>'Total Fuel Prices'!Q191*(INDEX(Tax_share,MATCH('Total Fuel Prices'!$A$187,tax_fuel_labels,0),MATCH(Q$1,'Tax_Share of Price'!$B$1:$AI$1,0)))</f>
        <v>9.1828315336924849E-7</v>
      </c>
      <c r="R4" s="35">
        <f>'Total Fuel Prices'!R191*(INDEX(Tax_share,MATCH('Total Fuel Prices'!$A$187,tax_fuel_labels,0),MATCH(R$1,'Tax_Share of Price'!$B$1:$AI$1,0)))</f>
        <v>9.2864825421856617E-7</v>
      </c>
      <c r="S4" s="35">
        <f>'Total Fuel Prices'!S191*(INDEX(Tax_share,MATCH('Total Fuel Prices'!$A$187,tax_fuel_labels,0),MATCH(S$1,'Tax_Share of Price'!$B$1:$AI$1,0)))</f>
        <v>9.3933726446942515E-7</v>
      </c>
      <c r="T4" s="35">
        <f>'Total Fuel Prices'!T191*(INDEX(Tax_share,MATCH('Total Fuel Prices'!$A$187,tax_fuel_labels,0),MATCH(T$1,'Tax_Share of Price'!$B$1:$AI$1,0)))</f>
        <v>9.5132191232644901E-7</v>
      </c>
      <c r="U4" s="35">
        <f>'Total Fuel Prices'!U191*(INDEX(Tax_share,MATCH('Total Fuel Prices'!$A$187,tax_fuel_labels,0),MATCH(U$1,'Tax_Share of Price'!$B$1:$AI$1,0)))</f>
        <v>9.6460219778963722E-7</v>
      </c>
      <c r="V4" s="35">
        <f>'Total Fuel Prices'!V191*(INDEX(Tax_share,MATCH('Total Fuel Prices'!$A$187,tax_fuel_labels,0),MATCH(V$1,'Tax_Share of Price'!$B$1:$AI$1,0)))</f>
        <v>9.7917812085899043E-7</v>
      </c>
      <c r="W4" s="35">
        <f>'Total Fuel Prices'!W191*(INDEX(Tax_share,MATCH('Total Fuel Prices'!$A$187,tax_fuel_labels,0),MATCH(W$1,'Tax_Share of Price'!$B$1:$AI$1,0)))</f>
        <v>9.9407795332988471E-7</v>
      </c>
      <c r="X4" s="35">
        <f>'Total Fuel Prices'!X191*(INDEX(Tax_share,MATCH('Total Fuel Prices'!$A$187,tax_fuel_labels,0),MATCH(X$1,'Tax_Share of Price'!$B$1:$AI$1,0)))</f>
        <v>1.0083299669976966E-6</v>
      </c>
      <c r="Y4" s="35">
        <f>'Total Fuel Prices'!Y191*(INDEX(Tax_share,MATCH('Total Fuel Prices'!$A$187,tax_fuel_labels,0),MATCH(Y$1,'Tax_Share of Price'!$B$1:$AI$1,0)))</f>
        <v>1.021610252460885E-6</v>
      </c>
      <c r="Z4" s="35">
        <f>'Total Fuel Prices'!Z191*(INDEX(Tax_share,MATCH('Total Fuel Prices'!$A$187,tax_fuel_labels,0),MATCH(Z$1,'Tax_Share of Price'!$B$1:$AI$1,0)))</f>
        <v>1.0342427191209913E-6</v>
      </c>
      <c r="AA4" s="35">
        <f>'Total Fuel Prices'!AA191*(INDEX(Tax_share,MATCH('Total Fuel Prices'!$A$187,tax_fuel_labels,0),MATCH(AA$1,'Tax_Share of Price'!$B$1:$AI$1,0)))</f>
        <v>1.049790370394968E-6</v>
      </c>
      <c r="AB4" s="35">
        <f>'Total Fuel Prices'!AB191*(INDEX(Tax_share,MATCH('Total Fuel Prices'!$A$187,tax_fuel_labels,0),MATCH(AB$1,'Tax_Share of Price'!$B$1:$AI$1,0)))</f>
        <v>1.0640423840627801E-6</v>
      </c>
      <c r="AC4" s="35">
        <f>'Total Fuel Prices'!AC191*(INDEX(Tax_share,MATCH('Total Fuel Prices'!$A$187,tax_fuel_labels,0),MATCH(AC$1,'Tax_Share of Price'!$B$1:$AI$1,0)))</f>
        <v>1.0779704883290507E-6</v>
      </c>
      <c r="AD4" s="35">
        <f>'Total Fuel Prices'!AD191*(INDEX(Tax_share,MATCH('Total Fuel Prices'!$A$187,tax_fuel_labels,0),MATCH(AD$1,'Tax_Share of Price'!$B$1:$AI$1,0)))</f>
        <v>1.0918985925953215E-6</v>
      </c>
      <c r="AE4" s="35">
        <f>'Total Fuel Prices'!AE191*(INDEX(Tax_share,MATCH('Total Fuel Prices'!$A$187,tax_fuel_labels,0),MATCH(AE$1,'Tax_Share of Price'!$B$1:$AI$1,0)))</f>
        <v>1.1051788780585099E-6</v>
      </c>
      <c r="AF4" s="35">
        <f>'Total Fuel Prices'!AF191*(INDEX(Tax_share,MATCH('Total Fuel Prices'!$A$187,tax_fuel_labels,0),MATCH(AF$1,'Tax_Share of Price'!$B$1:$AI$1,0)))</f>
        <v>1.1207265293324866E-6</v>
      </c>
      <c r="AG4" s="35">
        <f>'Total Fuel Prices'!AG191*(INDEX(Tax_share,MATCH('Total Fuel Prices'!$A$187,tax_fuel_labels,0),MATCH(AG$1,'Tax_Share of Price'!$B$1:$AI$1,0)))</f>
        <v>1.1369219994095457E-6</v>
      </c>
      <c r="AH4" s="35">
        <f>'Total Fuel Prices'!AH191*(INDEX(Tax_share,MATCH('Total Fuel Prices'!$A$187,tax_fuel_labels,0),MATCH(AH$1,'Tax_Share of Price'!$B$1:$AI$1,0)))</f>
        <v>1.1518218318804402E-6</v>
      </c>
      <c r="AI4" s="35">
        <f>'Total Fuel Prices'!AI191*(INDEX(Tax_share,MATCH('Total Fuel Prices'!$A$187,tax_fuel_labels,0),MATCH(AI$1,'Tax_Share of Price'!$B$1:$AI$1,0)))</f>
        <v>1.1660738455482519E-6</v>
      </c>
    </row>
    <row r="5" spans="1:37" x14ac:dyDescent="0.45">
      <c r="A5" s="12" t="s">
        <v>273</v>
      </c>
      <c r="B5" s="35">
        <f>'Total Fuel Prices'!B192*(INDEX(Tax_share,MATCH('Total Fuel Prices'!$A$187,tax_fuel_labels,0),MATCH(B$1,'Tax_Share of Price'!$B$1:$AI$1,0)))</f>
        <v>6.8344883725189215E-7</v>
      </c>
      <c r="C5" s="35">
        <f>'Total Fuel Prices'!C192*(INDEX(Tax_share,MATCH('Total Fuel Prices'!$A$187,tax_fuel_labels,0),MATCH(C$1,'Tax_Share of Price'!$B$1:$AI$1,0)))</f>
        <v>6.8344883725189215E-7</v>
      </c>
      <c r="D5" s="35">
        <f>'Total Fuel Prices'!D192*(INDEX(Tax_share,MATCH('Total Fuel Prices'!$A$187,tax_fuel_labels,0),MATCH(D$1,'Tax_Share of Price'!$B$1:$AI$1,0)))</f>
        <v>7.2787716385332143E-7</v>
      </c>
      <c r="E5" s="35">
        <f>'Total Fuel Prices'!E192*(INDEX(Tax_share,MATCH('Total Fuel Prices'!$A$187,tax_fuel_labels,0),MATCH(E$1,'Tax_Share of Price'!$B$1:$AI$1,0)))</f>
        <v>6.8344883725189215E-7</v>
      </c>
      <c r="F5" s="35">
        <f>'Total Fuel Prices'!F192*(INDEX(Tax_share,MATCH('Total Fuel Prices'!$A$187,tax_fuel_labels,0),MATCH(F$1,'Tax_Share of Price'!$B$1:$AI$1,0)))</f>
        <v>7.0171842949920875E-7</v>
      </c>
      <c r="G5" s="35">
        <f>'Total Fuel Prices'!G192*(INDEX(Tax_share,MATCH('Total Fuel Prices'!$A$187,tax_fuel_labels,0),MATCH(G$1,'Tax_Share of Price'!$B$1:$AI$1,0)))</f>
        <v>7.3244456191515053E-7</v>
      </c>
      <c r="H5" s="35">
        <f>'Total Fuel Prices'!H192*(INDEX(Tax_share,MATCH('Total Fuel Prices'!$A$187,tax_fuel_labels,0),MATCH(H$1,'Tax_Share of Price'!$B$1:$AI$1,0)))</f>
        <v>7.5362068020181304E-7</v>
      </c>
      <c r="I5" s="35">
        <f>'Total Fuel Prices'!I192*(INDEX(Tax_share,MATCH('Total Fuel Prices'!$A$187,tax_fuel_labels,0),MATCH(I$1,'Tax_Share of Price'!$B$1:$AI$1,0)))</f>
        <v>7.7687288851657971E-7</v>
      </c>
      <c r="J5" s="35">
        <f>'Total Fuel Prices'!J192*(INDEX(Tax_share,MATCH('Total Fuel Prices'!$A$187,tax_fuel_labels,0),MATCH(J$1,'Tax_Share of Price'!$B$1:$AI$1,0)))</f>
        <v>8.0925989295500478E-7</v>
      </c>
      <c r="K5" s="35">
        <f>'Total Fuel Prices'!K192*(INDEX(Tax_share,MATCH('Total Fuel Prices'!$A$187,tax_fuel_labels,0),MATCH(K$1,'Tax_Share of Price'!$B$1:$AI$1,0)))</f>
        <v>8.40816461382188E-7</v>
      </c>
      <c r="L5" s="35">
        <f>'Total Fuel Prices'!L192*(INDEX(Tax_share,MATCH('Total Fuel Prices'!$A$187,tax_fuel_labels,0),MATCH(L$1,'Tax_Share of Price'!$B$1:$AI$1,0)))</f>
        <v>8.5825561761826326E-7</v>
      </c>
      <c r="M5" s="35">
        <f>'Total Fuel Prices'!M192*(INDEX(Tax_share,MATCH('Total Fuel Prices'!$A$187,tax_fuel_labels,0),MATCH(M$1,'Tax_Share of Price'!$B$1:$AI$1,0)))</f>
        <v>8.6863606775878397E-7</v>
      </c>
      <c r="N5" s="35">
        <f>'Total Fuel Prices'!N192*(INDEX(Tax_share,MATCH('Total Fuel Prices'!$A$187,tax_fuel_labels,0),MATCH(N$1,'Tax_Share of Price'!$B$1:$AI$1,0)))</f>
        <v>8.7320346582061307E-7</v>
      </c>
      <c r="O5" s="35">
        <f>'Total Fuel Prices'!O192*(INDEX(Tax_share,MATCH('Total Fuel Prices'!$A$187,tax_fuel_labels,0),MATCH(O$1,'Tax_Share of Price'!$B$1:$AI$1,0)))</f>
        <v>8.7943173590492556E-7</v>
      </c>
      <c r="P5" s="35">
        <f>'Total Fuel Prices'!P192*(INDEX(Tax_share,MATCH('Total Fuel Prices'!$A$187,tax_fuel_labels,0),MATCH(P$1,'Tax_Share of Price'!$B$1:$AI$1,0)))</f>
        <v>8.7984695391054654E-7</v>
      </c>
      <c r="Q5" s="35">
        <f>'Total Fuel Prices'!Q192*(INDEX(Tax_share,MATCH('Total Fuel Prices'!$A$187,tax_fuel_labels,0),MATCH(Q$1,'Tax_Share of Price'!$B$1:$AI$1,0)))</f>
        <v>8.8316869795551301E-7</v>
      </c>
      <c r="R5" s="35">
        <f>'Total Fuel Prices'!R192*(INDEX(Tax_share,MATCH('Total Fuel Prices'!$A$187,tax_fuel_labels,0),MATCH(R$1,'Tax_Share of Price'!$B$1:$AI$1,0)))</f>
        <v>8.9521002011851722E-7</v>
      </c>
      <c r="S5" s="35">
        <f>'Total Fuel Prices'!S192*(INDEX(Tax_share,MATCH('Total Fuel Prices'!$A$187,tax_fuel_labels,0),MATCH(S$1,'Tax_Share of Price'!$B$1:$AI$1,0)))</f>
        <v>9.0559047025903814E-7</v>
      </c>
      <c r="T5" s="35">
        <f>'Total Fuel Prices'!T192*(INDEX(Tax_share,MATCH('Total Fuel Prices'!$A$187,tax_fuel_labels,0),MATCH(T$1,'Tax_Share of Price'!$B$1:$AI$1,0)))</f>
        <v>9.1638613840517983E-7</v>
      </c>
      <c r="U5" s="35">
        <f>'Total Fuel Prices'!U192*(INDEX(Tax_share,MATCH('Total Fuel Prices'!$A$187,tax_fuel_labels,0),MATCH(U$1,'Tax_Share of Price'!$B$1:$AI$1,0)))</f>
        <v>9.2842746056818404E-7</v>
      </c>
      <c r="V5" s="35">
        <f>'Total Fuel Prices'!V192*(INDEX(Tax_share,MATCH('Total Fuel Prices'!$A$187,tax_fuel_labels,0),MATCH(V$1,'Tax_Share of Price'!$B$1:$AI$1,0)))</f>
        <v>9.4129921874243E-7</v>
      </c>
      <c r="W5" s="35">
        <f>'Total Fuel Prices'!W192*(INDEX(Tax_share,MATCH('Total Fuel Prices'!$A$187,tax_fuel_labels,0),MATCH(W$1,'Tax_Share of Price'!$B$1:$AI$1,0)))</f>
        <v>9.5375575891105477E-7</v>
      </c>
      <c r="X5" s="35">
        <f>'Total Fuel Prices'!X192*(INDEX(Tax_share,MATCH('Total Fuel Prices'!$A$187,tax_fuel_labels,0),MATCH(X$1,'Tax_Share of Price'!$B$1:$AI$1,0)))</f>
        <v>9.6455142705719646E-7</v>
      </c>
      <c r="Y5" s="35">
        <f>'Total Fuel Prices'!Y192*(INDEX(Tax_share,MATCH('Total Fuel Prices'!$A$187,tax_fuel_labels,0),MATCH(Y$1,'Tax_Share of Price'!$B$1:$AI$1,0)))</f>
        <v>9.7410144118647574E-7</v>
      </c>
      <c r="Z5" s="35">
        <f>'Total Fuel Prices'!Z192*(INDEX(Tax_share,MATCH('Total Fuel Prices'!$A$187,tax_fuel_labels,0),MATCH(Z$1,'Tax_Share of Price'!$B$1:$AI$1,0)))</f>
        <v>9.8323623731013393E-7</v>
      </c>
      <c r="AA5" s="35">
        <f>'Total Fuel Prices'!AA192*(INDEX(Tax_share,MATCH('Total Fuel Prices'!$A$187,tax_fuel_labels,0),MATCH(AA$1,'Tax_Share of Price'!$B$1:$AI$1,0)))</f>
        <v>9.9735364950124241E-7</v>
      </c>
      <c r="AB5" s="35">
        <f>'Total Fuel Prices'!AB192*(INDEX(Tax_share,MATCH('Total Fuel Prices'!$A$187,tax_fuel_labels,0),MATCH(AB$1,'Tax_Share of Price'!$B$1:$AI$1,0)))</f>
        <v>1.0081493176473841E-6</v>
      </c>
      <c r="AC5" s="35">
        <f>'Total Fuel Prices'!AC192*(INDEX(Tax_share,MATCH('Total Fuel Prices'!$A$187,tax_fuel_labels,0),MATCH(AC$1,'Tax_Share of Price'!$B$1:$AI$1,0)))</f>
        <v>1.0185297677879049E-6</v>
      </c>
      <c r="AD5" s="35">
        <f>'Total Fuel Prices'!AD192*(INDEX(Tax_share,MATCH('Total Fuel Prices'!$A$187,tax_fuel_labels,0),MATCH(AD$1,'Tax_Share of Price'!$B$1:$AI$1,0)))</f>
        <v>1.0293254359340464E-6</v>
      </c>
      <c r="AE5" s="35">
        <f>'Total Fuel Prices'!AE192*(INDEX(Tax_share,MATCH('Total Fuel Prices'!$A$187,tax_fuel_labels,0),MATCH(AE$1,'Tax_Share of Price'!$B$1:$AI$1,0)))</f>
        <v>1.0392906680689465E-6</v>
      </c>
      <c r="AF5" s="35">
        <f>'Total Fuel Prices'!AF192*(INDEX(Tax_share,MATCH('Total Fuel Prices'!$A$187,tax_fuel_labels,0),MATCH(AF$1,'Tax_Share of Price'!$B$1:$AI$1,0)))</f>
        <v>1.0525776442488133E-6</v>
      </c>
      <c r="AG5" s="35">
        <f>'Total Fuel Prices'!AG192*(INDEX(Tax_share,MATCH('Total Fuel Prices'!$A$187,tax_fuel_labels,0),MATCH(AG$1,'Tax_Share of Price'!$B$1:$AI$1,0)))</f>
        <v>1.0662798384343009E-6</v>
      </c>
      <c r="AH5" s="35">
        <f>'Total Fuel Prices'!AH192*(INDEX(Tax_share,MATCH('Total Fuel Prices'!$A$187,tax_fuel_labels,0),MATCH(AH$1,'Tax_Share of Price'!$B$1:$AI$1,0)))</f>
        <v>1.0770755065804426E-6</v>
      </c>
      <c r="AI5" s="35">
        <f>'Total Fuel Prices'!AI192*(INDEX(Tax_share,MATCH('Total Fuel Prices'!$A$187,tax_fuel_labels,0),MATCH(AI$1,'Tax_Share of Price'!$B$1:$AI$1,0)))</f>
        <v>1.0870407387153423E-6</v>
      </c>
    </row>
    <row r="6" spans="1:37" x14ac:dyDescent="0.45">
      <c r="A6" s="12" t="s">
        <v>274</v>
      </c>
      <c r="B6" s="35">
        <f>'Total Fuel Prices'!B193*(INDEX(Tax_share,MATCH('Total Fuel Prices'!$A$187,tax_fuel_labels,0),MATCH(B$1,'Tax_Share of Price'!$B$1:$AI$1,0)))</f>
        <v>6.8344883725189215E-7</v>
      </c>
      <c r="C6" s="35">
        <f>'Total Fuel Prices'!C193*(INDEX(Tax_share,MATCH('Total Fuel Prices'!$A$187,tax_fuel_labels,0),MATCH(C$1,'Tax_Share of Price'!$B$1:$AI$1,0)))</f>
        <v>6.8344883725189215E-7</v>
      </c>
      <c r="D6" s="35">
        <f>'Total Fuel Prices'!D193*(INDEX(Tax_share,MATCH('Total Fuel Prices'!$A$187,tax_fuel_labels,0),MATCH(D$1,'Tax_Share of Price'!$B$1:$AI$1,0)))</f>
        <v>7.4848289615994419E-7</v>
      </c>
      <c r="E6" s="35">
        <f>'Total Fuel Prices'!E193*(INDEX(Tax_share,MATCH('Total Fuel Prices'!$A$187,tax_fuel_labels,0),MATCH(E$1,'Tax_Share of Price'!$B$1:$AI$1,0)))</f>
        <v>6.8344883725189215E-7</v>
      </c>
      <c r="F6" s="35">
        <f>'Total Fuel Prices'!F193*(INDEX(Tax_share,MATCH('Total Fuel Prices'!$A$187,tax_fuel_labels,0),MATCH(F$1,'Tax_Share of Price'!$B$1:$AI$1,0)))</f>
        <v>7.1655708542326397E-7</v>
      </c>
      <c r="G6" s="35">
        <f>'Total Fuel Prices'!G193*(INDEX(Tax_share,MATCH('Total Fuel Prices'!$A$187,tax_fuel_labels,0),MATCH(G$1,'Tax_Share of Price'!$B$1:$AI$1,0)))</f>
        <v>7.6267214537624641E-7</v>
      </c>
      <c r="H6" s="35">
        <f>'Total Fuel Prices'!H193*(INDEX(Tax_share,MATCH('Total Fuel Prices'!$A$187,tax_fuel_labels,0),MATCH(H$1,'Tax_Share of Price'!$B$1:$AI$1,0)))</f>
        <v>7.9105064380885096E-7</v>
      </c>
      <c r="I6" s="35">
        <f>'Total Fuel Prices'!I193*(INDEX(Tax_share,MATCH('Total Fuel Prices'!$A$187,tax_fuel_labels,0),MATCH(I$1,'Tax_Share of Price'!$B$1:$AI$1,0)))</f>
        <v>8.2297645454553107E-7</v>
      </c>
      <c r="J6" s="35">
        <f>'Total Fuel Prices'!J193*(INDEX(Tax_share,MATCH('Total Fuel Prices'!$A$187,tax_fuel_labels,0),MATCH(J$1,'Tax_Share of Price'!$B$1:$AI$1,0)))</f>
        <v>8.7027395193320522E-7</v>
      </c>
      <c r="K6" s="35">
        <f>'Total Fuel Prices'!K193*(INDEX(Tax_share,MATCH('Total Fuel Prices'!$A$187,tax_fuel_labels,0),MATCH(K$1,'Tax_Share of Price'!$B$1:$AI$1,0)))</f>
        <v>9.1579779316884175E-7</v>
      </c>
      <c r="L6" s="35">
        <f>'Total Fuel Prices'!L193*(INDEX(Tax_share,MATCH('Total Fuel Prices'!$A$187,tax_fuel_labels,0),MATCH(L$1,'Tax_Share of Price'!$B$1:$AI$1,0)))</f>
        <v>9.3826410442798669E-7</v>
      </c>
      <c r="M6" s="35">
        <f>'Total Fuel Prices'!M193*(INDEX(Tax_share,MATCH('Total Fuel Prices'!$A$187,tax_fuel_labels,0),MATCH(M$1,'Tax_Share of Price'!$B$1:$AI$1,0)))</f>
        <v>9.5127091620959731E-7</v>
      </c>
      <c r="N6" s="35">
        <f>'Total Fuel Prices'!N193*(INDEX(Tax_share,MATCH('Total Fuel Prices'!$A$187,tax_fuel_labels,0),MATCH(N$1,'Tax_Share of Price'!$B$1:$AI$1,0)))</f>
        <v>9.571831033830566E-7</v>
      </c>
      <c r="O6" s="35">
        <f>'Total Fuel Prices'!O193*(INDEX(Tax_share,MATCH('Total Fuel Prices'!$A$187,tax_fuel_labels,0),MATCH(O$1,'Tax_Share of Price'!$B$1:$AI$1,0)))</f>
        <v>9.5245335364428902E-7</v>
      </c>
      <c r="P6" s="35">
        <f>'Total Fuel Prices'!P193*(INDEX(Tax_share,MATCH('Total Fuel Prices'!$A$187,tax_fuel_labels,0),MATCH(P$1,'Tax_Share of Price'!$B$1:$AI$1,0)))</f>
        <v>9.5363579107898083E-7</v>
      </c>
      <c r="Q6" s="35">
        <f>'Total Fuel Prices'!Q193*(INDEX(Tax_share,MATCH('Total Fuel Prices'!$A$187,tax_fuel_labels,0),MATCH(Q$1,'Tax_Share of Price'!$B$1:$AI$1,0)))</f>
        <v>9.5895675953509422E-7</v>
      </c>
      <c r="R6" s="35">
        <f>'Total Fuel Prices'!R193*(INDEX(Tax_share,MATCH('Total Fuel Prices'!$A$187,tax_fuel_labels,0),MATCH(R$1,'Tax_Share of Price'!$B$1:$AI$1,0)))</f>
        <v>9.766933210554721E-7</v>
      </c>
      <c r="S6" s="35">
        <f>'Total Fuel Prices'!S193*(INDEX(Tax_share,MATCH('Total Fuel Prices'!$A$187,tax_fuel_labels,0),MATCH(S$1,'Tax_Share of Price'!$B$1:$AI$1,0)))</f>
        <v>9.9206500770646636E-7</v>
      </c>
      <c r="T6" s="35">
        <f>'Total Fuel Prices'!T193*(INDEX(Tax_share,MATCH('Total Fuel Prices'!$A$187,tax_fuel_labels,0),MATCH(T$1,'Tax_Share of Price'!$B$1:$AI$1,0)))</f>
        <v>1.0074366943574604E-6</v>
      </c>
      <c r="U6" s="35">
        <f>'Total Fuel Prices'!U193*(INDEX(Tax_share,MATCH('Total Fuel Prices'!$A$187,tax_fuel_labels,0),MATCH(U$1,'Tax_Share of Price'!$B$1:$AI$1,0)))</f>
        <v>1.0257644745951841E-6</v>
      </c>
      <c r="V6" s="35">
        <f>'Total Fuel Prices'!V193*(INDEX(Tax_share,MATCH('Total Fuel Prices'!$A$187,tax_fuel_labels,0),MATCH(V$1,'Tax_Share of Price'!$B$1:$AI$1,0)))</f>
        <v>1.0452746922675996E-6</v>
      </c>
      <c r="W6" s="35">
        <f>'Total Fuel Prices'!W193*(INDEX(Tax_share,MATCH('Total Fuel Prices'!$A$187,tax_fuel_labels,0),MATCH(W$1,'Tax_Share of Price'!$B$1:$AI$1,0)))</f>
        <v>1.0630112537879775E-6</v>
      </c>
      <c r="X6" s="35">
        <f>'Total Fuel Prices'!X193*(INDEX(Tax_share,MATCH('Total Fuel Prices'!$A$187,tax_fuel_labels,0),MATCH(X$1,'Tax_Share of Price'!$B$1:$AI$1,0)))</f>
        <v>1.0795653778736635E-6</v>
      </c>
      <c r="Y6" s="35">
        <f>'Total Fuel Prices'!Y193*(INDEX(Tax_share,MATCH('Total Fuel Prices'!$A$187,tax_fuel_labels,0),MATCH(Y$1,'Tax_Share of Price'!$B$1:$AI$1,0)))</f>
        <v>1.093754627089966E-6</v>
      </c>
      <c r="Z6" s="35">
        <f>'Total Fuel Prices'!Z193*(INDEX(Tax_share,MATCH('Total Fuel Prices'!$A$187,tax_fuel_labels,0),MATCH(Z$1,'Tax_Share of Price'!$B$1:$AI$1,0)))</f>
        <v>1.107352657588922E-6</v>
      </c>
      <c r="AA6" s="35">
        <f>'Total Fuel Prices'!AA193*(INDEX(Tax_share,MATCH('Total Fuel Prices'!$A$187,tax_fuel_labels,0),MATCH(AA$1,'Tax_Share of Price'!$B$1:$AI$1,0)))</f>
        <v>1.1292277501307215E-6</v>
      </c>
      <c r="AB6" s="35">
        <f>'Total Fuel Prices'!AB193*(INDEX(Tax_share,MATCH('Total Fuel Prices'!$A$187,tax_fuel_labels,0),MATCH(AB$1,'Tax_Share of Price'!$B$1:$AI$1,0)))</f>
        <v>1.1451906554990616E-6</v>
      </c>
      <c r="AC6" s="35">
        <f>'Total Fuel Prices'!AC193*(INDEX(Tax_share,MATCH('Total Fuel Prices'!$A$187,tax_fuel_labels,0),MATCH(AC$1,'Tax_Share of Price'!$B$1:$AI$1,0)))</f>
        <v>1.1611535608674016E-6</v>
      </c>
      <c r="AD6" s="35">
        <f>'Total Fuel Prices'!AD193*(INDEX(Tax_share,MATCH('Total Fuel Prices'!$A$187,tax_fuel_labels,0),MATCH(AD$1,'Tax_Share of Price'!$B$1:$AI$1,0)))</f>
        <v>1.1777076849530875E-6</v>
      </c>
      <c r="AE6" s="35">
        <f>'Total Fuel Prices'!AE193*(INDEX(Tax_share,MATCH('Total Fuel Prices'!$A$187,tax_fuel_labels,0),MATCH(AE$1,'Tax_Share of Price'!$B$1:$AI$1,0)))</f>
        <v>1.1930793716040818E-6</v>
      </c>
      <c r="AF6" s="35">
        <f>'Total Fuel Prices'!AF193*(INDEX(Tax_share,MATCH('Total Fuel Prices'!$A$187,tax_fuel_labels,0),MATCH(AF$1,'Tax_Share of Price'!$B$1:$AI$1,0)))</f>
        <v>1.2143632454285349E-6</v>
      </c>
      <c r="AG6" s="35">
        <f>'Total Fuel Prices'!AG193*(INDEX(Tax_share,MATCH('Total Fuel Prices'!$A$187,tax_fuel_labels,0),MATCH(AG$1,'Tax_Share of Price'!$B$1:$AI$1,0)))</f>
        <v>1.2356471192529884E-6</v>
      </c>
      <c r="AH6" s="35">
        <f>'Total Fuel Prices'!AH193*(INDEX(Tax_share,MATCH('Total Fuel Prices'!$A$187,tax_fuel_labels,0),MATCH(AH$1,'Tax_Share of Price'!$B$1:$AI$1,0)))</f>
        <v>1.2516100246213285E-6</v>
      </c>
      <c r="AI6" s="35">
        <f>'Total Fuel Prices'!AI193*(INDEX(Tax_share,MATCH('Total Fuel Prices'!$A$187,tax_fuel_labels,0),MATCH(AI$1,'Tax_Share of Price'!$B$1:$AI$1,0)))</f>
        <v>1.2663904925549767E-6</v>
      </c>
    </row>
    <row r="7" spans="1:37" x14ac:dyDescent="0.45">
      <c r="A7" s="12" t="s">
        <v>275</v>
      </c>
      <c r="B7" s="35">
        <f>'Total Fuel Prices'!B194*(INDEX(Tax_share,MATCH('Total Fuel Prices'!$A$187,tax_fuel_labels,0),MATCH(B$1,'Tax_Share of Price'!$B$1:$AI$1,0)))</f>
        <v>0</v>
      </c>
      <c r="C7" s="35">
        <f>'Total Fuel Prices'!C194*(INDEX(Tax_share,MATCH('Total Fuel Prices'!$A$187,tax_fuel_labels,0),MATCH(C$1,'Tax_Share of Price'!$B$1:$AI$1,0)))</f>
        <v>0</v>
      </c>
      <c r="D7" s="35">
        <f>'Total Fuel Prices'!D194*(INDEX(Tax_share,MATCH('Total Fuel Prices'!$A$187,tax_fuel_labels,0),MATCH(D$1,'Tax_Share of Price'!$B$1:$AI$1,0)))</f>
        <v>0</v>
      </c>
      <c r="E7" s="35">
        <f>'Total Fuel Prices'!E194*(INDEX(Tax_share,MATCH('Total Fuel Prices'!$A$187,tax_fuel_labels,0),MATCH(E$1,'Tax_Share of Price'!$B$1:$AI$1,0)))</f>
        <v>0</v>
      </c>
      <c r="F7" s="35">
        <f>'Total Fuel Prices'!F194*(INDEX(Tax_share,MATCH('Total Fuel Prices'!$A$187,tax_fuel_labels,0),MATCH(F$1,'Tax_Share of Price'!$B$1:$AI$1,0)))</f>
        <v>0</v>
      </c>
      <c r="G7" s="35">
        <f>'Total Fuel Prices'!G194*(INDEX(Tax_share,MATCH('Total Fuel Prices'!$A$187,tax_fuel_labels,0),MATCH(G$1,'Tax_Share of Price'!$B$1:$AI$1,0)))</f>
        <v>0</v>
      </c>
      <c r="H7" s="35">
        <f>'Total Fuel Prices'!H194*(INDEX(Tax_share,MATCH('Total Fuel Prices'!$A$187,tax_fuel_labels,0),MATCH(H$1,'Tax_Share of Price'!$B$1:$AI$1,0)))</f>
        <v>0</v>
      </c>
      <c r="I7" s="35">
        <f>'Total Fuel Prices'!I194*(INDEX(Tax_share,MATCH('Total Fuel Prices'!$A$187,tax_fuel_labels,0),MATCH(I$1,'Tax_Share of Price'!$B$1:$AI$1,0)))</f>
        <v>0</v>
      </c>
      <c r="J7" s="35">
        <f>'Total Fuel Prices'!J194*(INDEX(Tax_share,MATCH('Total Fuel Prices'!$A$187,tax_fuel_labels,0),MATCH(J$1,'Tax_Share of Price'!$B$1:$AI$1,0)))</f>
        <v>0</v>
      </c>
      <c r="K7" s="35">
        <f>'Total Fuel Prices'!K194*(INDEX(Tax_share,MATCH('Total Fuel Prices'!$A$187,tax_fuel_labels,0),MATCH(K$1,'Tax_Share of Price'!$B$1:$AI$1,0)))</f>
        <v>0</v>
      </c>
      <c r="L7" s="35">
        <f>'Total Fuel Prices'!L194*(INDEX(Tax_share,MATCH('Total Fuel Prices'!$A$187,tax_fuel_labels,0),MATCH(L$1,'Tax_Share of Price'!$B$1:$AI$1,0)))</f>
        <v>0</v>
      </c>
      <c r="M7" s="35">
        <f>'Total Fuel Prices'!M194*(INDEX(Tax_share,MATCH('Total Fuel Prices'!$A$187,tax_fuel_labels,0),MATCH(M$1,'Tax_Share of Price'!$B$1:$AI$1,0)))</f>
        <v>0</v>
      </c>
      <c r="N7" s="35">
        <f>'Total Fuel Prices'!N194*(INDEX(Tax_share,MATCH('Total Fuel Prices'!$A$187,tax_fuel_labels,0),MATCH(N$1,'Tax_Share of Price'!$B$1:$AI$1,0)))</f>
        <v>0</v>
      </c>
      <c r="O7" s="35">
        <f>'Total Fuel Prices'!O194*(INDEX(Tax_share,MATCH('Total Fuel Prices'!$A$187,tax_fuel_labels,0),MATCH(O$1,'Tax_Share of Price'!$B$1:$AI$1,0)))</f>
        <v>0</v>
      </c>
      <c r="P7" s="35">
        <f>'Total Fuel Prices'!P194*(INDEX(Tax_share,MATCH('Total Fuel Prices'!$A$187,tax_fuel_labels,0),MATCH(P$1,'Tax_Share of Price'!$B$1:$AI$1,0)))</f>
        <v>0</v>
      </c>
      <c r="Q7" s="35">
        <f>'Total Fuel Prices'!Q194*(INDEX(Tax_share,MATCH('Total Fuel Prices'!$A$187,tax_fuel_labels,0),MATCH(Q$1,'Tax_Share of Price'!$B$1:$AI$1,0)))</f>
        <v>0</v>
      </c>
      <c r="R7" s="35">
        <f>'Total Fuel Prices'!R194*(INDEX(Tax_share,MATCH('Total Fuel Prices'!$A$187,tax_fuel_labels,0),MATCH(R$1,'Tax_Share of Price'!$B$1:$AI$1,0)))</f>
        <v>0</v>
      </c>
      <c r="S7" s="35">
        <f>'Total Fuel Prices'!S194*(INDEX(Tax_share,MATCH('Total Fuel Prices'!$A$187,tax_fuel_labels,0),MATCH(S$1,'Tax_Share of Price'!$B$1:$AI$1,0)))</f>
        <v>0</v>
      </c>
      <c r="T7" s="35">
        <f>'Total Fuel Prices'!T194*(INDEX(Tax_share,MATCH('Total Fuel Prices'!$A$187,tax_fuel_labels,0),MATCH(T$1,'Tax_Share of Price'!$B$1:$AI$1,0)))</f>
        <v>0</v>
      </c>
      <c r="U7" s="35">
        <f>'Total Fuel Prices'!U194*(INDEX(Tax_share,MATCH('Total Fuel Prices'!$A$187,tax_fuel_labels,0),MATCH(U$1,'Tax_Share of Price'!$B$1:$AI$1,0)))</f>
        <v>0</v>
      </c>
      <c r="V7" s="35">
        <f>'Total Fuel Prices'!V194*(INDEX(Tax_share,MATCH('Total Fuel Prices'!$A$187,tax_fuel_labels,0),MATCH(V$1,'Tax_Share of Price'!$B$1:$AI$1,0)))</f>
        <v>0</v>
      </c>
      <c r="W7" s="35">
        <f>'Total Fuel Prices'!W194*(INDEX(Tax_share,MATCH('Total Fuel Prices'!$A$187,tax_fuel_labels,0),MATCH(W$1,'Tax_Share of Price'!$B$1:$AI$1,0)))</f>
        <v>0</v>
      </c>
      <c r="X7" s="35">
        <f>'Total Fuel Prices'!X194*(INDEX(Tax_share,MATCH('Total Fuel Prices'!$A$187,tax_fuel_labels,0),MATCH(X$1,'Tax_Share of Price'!$B$1:$AI$1,0)))</f>
        <v>0</v>
      </c>
      <c r="Y7" s="35">
        <f>'Total Fuel Prices'!Y194*(INDEX(Tax_share,MATCH('Total Fuel Prices'!$A$187,tax_fuel_labels,0),MATCH(Y$1,'Tax_Share of Price'!$B$1:$AI$1,0)))</f>
        <v>0</v>
      </c>
      <c r="Z7" s="35">
        <f>'Total Fuel Prices'!Z194*(INDEX(Tax_share,MATCH('Total Fuel Prices'!$A$187,tax_fuel_labels,0),MATCH(Z$1,'Tax_Share of Price'!$B$1:$AI$1,0)))</f>
        <v>0</v>
      </c>
      <c r="AA7" s="35">
        <f>'Total Fuel Prices'!AA194*(INDEX(Tax_share,MATCH('Total Fuel Prices'!$A$187,tax_fuel_labels,0),MATCH(AA$1,'Tax_Share of Price'!$B$1:$AI$1,0)))</f>
        <v>0</v>
      </c>
      <c r="AB7" s="35">
        <f>'Total Fuel Prices'!AB194*(INDEX(Tax_share,MATCH('Total Fuel Prices'!$A$187,tax_fuel_labels,0),MATCH(AB$1,'Tax_Share of Price'!$B$1:$AI$1,0)))</f>
        <v>0</v>
      </c>
      <c r="AC7" s="35">
        <f>'Total Fuel Prices'!AC194*(INDEX(Tax_share,MATCH('Total Fuel Prices'!$A$187,tax_fuel_labels,0),MATCH(AC$1,'Tax_Share of Price'!$B$1:$AI$1,0)))</f>
        <v>0</v>
      </c>
      <c r="AD7" s="35">
        <f>'Total Fuel Prices'!AD194*(INDEX(Tax_share,MATCH('Total Fuel Prices'!$A$187,tax_fuel_labels,0),MATCH(AD$1,'Tax_Share of Price'!$B$1:$AI$1,0)))</f>
        <v>0</v>
      </c>
      <c r="AE7" s="35">
        <f>'Total Fuel Prices'!AE194*(INDEX(Tax_share,MATCH('Total Fuel Prices'!$A$187,tax_fuel_labels,0),MATCH(AE$1,'Tax_Share of Price'!$B$1:$AI$1,0)))</f>
        <v>0</v>
      </c>
      <c r="AF7" s="35">
        <f>'Total Fuel Prices'!AF194*(INDEX(Tax_share,MATCH('Total Fuel Prices'!$A$187,tax_fuel_labels,0),MATCH(AF$1,'Tax_Share of Price'!$B$1:$AI$1,0)))</f>
        <v>0</v>
      </c>
      <c r="AG7" s="35">
        <f>'Total Fuel Prices'!AG194*(INDEX(Tax_share,MATCH('Total Fuel Prices'!$A$187,tax_fuel_labels,0),MATCH(AG$1,'Tax_Share of Price'!$B$1:$AI$1,0)))</f>
        <v>0</v>
      </c>
      <c r="AH7" s="35">
        <f>'Total Fuel Prices'!AH194*(INDEX(Tax_share,MATCH('Total Fuel Prices'!$A$187,tax_fuel_labels,0),MATCH(AH$1,'Tax_Share of Price'!$B$1:$AI$1,0)))</f>
        <v>0</v>
      </c>
      <c r="AI7" s="35">
        <f>'Total Fuel Prices'!AI194*(INDEX(Tax_share,MATCH('Total Fuel Prices'!$A$187,tax_fuel_labels,0),MATCH(AI$1,'Tax_Share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Prices'!B195*(INDEX(Tax_share,MATCH('Total Fuel Prices'!$A$187,tax_fuel_labels,0),MATCH(B$1,'Tax_Share of Price'!$B$1:$AI$1,0)))</f>
        <v>0</v>
      </c>
      <c r="C8" s="35">
        <f>'Total Fuel Prices'!C195*(INDEX(Tax_share,MATCH('Total Fuel Prices'!$A$187,tax_fuel_labels,0),MATCH(C$1,'Tax_Share of Price'!$B$1:$AI$1,0)))</f>
        <v>0</v>
      </c>
      <c r="D8" s="35">
        <f>'Total Fuel Prices'!D195*(INDEX(Tax_share,MATCH('Total Fuel Prices'!$A$187,tax_fuel_labels,0),MATCH(D$1,'Tax_Share of Price'!$B$1:$AI$1,0)))</f>
        <v>0</v>
      </c>
      <c r="E8" s="35">
        <f>'Total Fuel Prices'!E195*(INDEX(Tax_share,MATCH('Total Fuel Prices'!$A$187,tax_fuel_labels,0),MATCH(E$1,'Tax_Share of Price'!$B$1:$AI$1,0)))</f>
        <v>0</v>
      </c>
      <c r="F8" s="35">
        <f>'Total Fuel Prices'!F195*(INDEX(Tax_share,MATCH('Total Fuel Prices'!$A$187,tax_fuel_labels,0),MATCH(F$1,'Tax_Share of Price'!$B$1:$AI$1,0)))</f>
        <v>0</v>
      </c>
      <c r="G8" s="35">
        <f>'Total Fuel Prices'!G195*(INDEX(Tax_share,MATCH('Total Fuel Prices'!$A$187,tax_fuel_labels,0),MATCH(G$1,'Tax_Share of Price'!$B$1:$AI$1,0)))</f>
        <v>0</v>
      </c>
      <c r="H8" s="35">
        <f>'Total Fuel Prices'!H195*(INDEX(Tax_share,MATCH('Total Fuel Prices'!$A$187,tax_fuel_labels,0),MATCH(H$1,'Tax_Share of Price'!$B$1:$AI$1,0)))</f>
        <v>0</v>
      </c>
      <c r="I8" s="35">
        <f>'Total Fuel Prices'!I195*(INDEX(Tax_share,MATCH('Total Fuel Prices'!$A$187,tax_fuel_labels,0),MATCH(I$1,'Tax_Share of Price'!$B$1:$AI$1,0)))</f>
        <v>0</v>
      </c>
      <c r="J8" s="35">
        <f>'Total Fuel Prices'!J195*(INDEX(Tax_share,MATCH('Total Fuel Prices'!$A$187,tax_fuel_labels,0),MATCH(J$1,'Tax_Share of Price'!$B$1:$AI$1,0)))</f>
        <v>0</v>
      </c>
      <c r="K8" s="35">
        <f>'Total Fuel Prices'!K195*(INDEX(Tax_share,MATCH('Total Fuel Prices'!$A$187,tax_fuel_labels,0),MATCH(K$1,'Tax_Share of Price'!$B$1:$AI$1,0)))</f>
        <v>0</v>
      </c>
      <c r="L8" s="35">
        <f>'Total Fuel Prices'!L195*(INDEX(Tax_share,MATCH('Total Fuel Prices'!$A$187,tax_fuel_labels,0),MATCH(L$1,'Tax_Share of Price'!$B$1:$AI$1,0)))</f>
        <v>0</v>
      </c>
      <c r="M8" s="35">
        <f>'Total Fuel Prices'!M195*(INDEX(Tax_share,MATCH('Total Fuel Prices'!$A$187,tax_fuel_labels,0),MATCH(M$1,'Tax_Share of Price'!$B$1:$AI$1,0)))</f>
        <v>0</v>
      </c>
      <c r="N8" s="35">
        <f>'Total Fuel Prices'!N195*(INDEX(Tax_share,MATCH('Total Fuel Prices'!$A$187,tax_fuel_labels,0),MATCH(N$1,'Tax_Share of Price'!$B$1:$AI$1,0)))</f>
        <v>0</v>
      </c>
      <c r="O8" s="35">
        <f>'Total Fuel Prices'!O195*(INDEX(Tax_share,MATCH('Total Fuel Prices'!$A$187,tax_fuel_labels,0),MATCH(O$1,'Tax_Share of Price'!$B$1:$AI$1,0)))</f>
        <v>0</v>
      </c>
      <c r="P8" s="35">
        <f>'Total Fuel Prices'!P195*(INDEX(Tax_share,MATCH('Total Fuel Prices'!$A$187,tax_fuel_labels,0),MATCH(P$1,'Tax_Share of Price'!$B$1:$AI$1,0)))</f>
        <v>0</v>
      </c>
      <c r="Q8" s="35">
        <f>'Total Fuel Prices'!Q195*(INDEX(Tax_share,MATCH('Total Fuel Prices'!$A$187,tax_fuel_labels,0),MATCH(Q$1,'Tax_Share of Price'!$B$1:$AI$1,0)))</f>
        <v>0</v>
      </c>
      <c r="R8" s="35">
        <f>'Total Fuel Prices'!R195*(INDEX(Tax_share,MATCH('Total Fuel Prices'!$A$187,tax_fuel_labels,0),MATCH(R$1,'Tax_Share of Price'!$B$1:$AI$1,0)))</f>
        <v>0</v>
      </c>
      <c r="S8" s="35">
        <f>'Total Fuel Prices'!S195*(INDEX(Tax_share,MATCH('Total Fuel Prices'!$A$187,tax_fuel_labels,0),MATCH(S$1,'Tax_Share of Price'!$B$1:$AI$1,0)))</f>
        <v>0</v>
      </c>
      <c r="T8" s="35">
        <f>'Total Fuel Prices'!T195*(INDEX(Tax_share,MATCH('Total Fuel Prices'!$A$187,tax_fuel_labels,0),MATCH(T$1,'Tax_Share of Price'!$B$1:$AI$1,0)))</f>
        <v>0</v>
      </c>
      <c r="U8" s="35">
        <f>'Total Fuel Prices'!U195*(INDEX(Tax_share,MATCH('Total Fuel Prices'!$A$187,tax_fuel_labels,0),MATCH(U$1,'Tax_Share of Price'!$B$1:$AI$1,0)))</f>
        <v>0</v>
      </c>
      <c r="V8" s="35">
        <f>'Total Fuel Prices'!V195*(INDEX(Tax_share,MATCH('Total Fuel Prices'!$A$187,tax_fuel_labels,0),MATCH(V$1,'Tax_Share of Price'!$B$1:$AI$1,0)))</f>
        <v>0</v>
      </c>
      <c r="W8" s="35">
        <f>'Total Fuel Prices'!W195*(INDEX(Tax_share,MATCH('Total Fuel Prices'!$A$187,tax_fuel_labels,0),MATCH(W$1,'Tax_Share of Price'!$B$1:$AI$1,0)))</f>
        <v>0</v>
      </c>
      <c r="X8" s="35">
        <f>'Total Fuel Prices'!X195*(INDEX(Tax_share,MATCH('Total Fuel Prices'!$A$187,tax_fuel_labels,0),MATCH(X$1,'Tax_Share of Price'!$B$1:$AI$1,0)))</f>
        <v>0</v>
      </c>
      <c r="Y8" s="35">
        <f>'Total Fuel Prices'!Y195*(INDEX(Tax_share,MATCH('Total Fuel Prices'!$A$187,tax_fuel_labels,0),MATCH(Y$1,'Tax_Share of Price'!$B$1:$AI$1,0)))</f>
        <v>0</v>
      </c>
      <c r="Z8" s="35">
        <f>'Total Fuel Prices'!Z195*(INDEX(Tax_share,MATCH('Total Fuel Prices'!$A$187,tax_fuel_labels,0),MATCH(Z$1,'Tax_Share of Price'!$B$1:$AI$1,0)))</f>
        <v>0</v>
      </c>
      <c r="AA8" s="35">
        <f>'Total Fuel Prices'!AA195*(INDEX(Tax_share,MATCH('Total Fuel Prices'!$A$187,tax_fuel_labels,0),MATCH(AA$1,'Tax_Share of Price'!$B$1:$AI$1,0)))</f>
        <v>0</v>
      </c>
      <c r="AB8" s="35">
        <f>'Total Fuel Prices'!AB195*(INDEX(Tax_share,MATCH('Total Fuel Prices'!$A$187,tax_fuel_labels,0),MATCH(AB$1,'Tax_Share of Price'!$B$1:$AI$1,0)))</f>
        <v>0</v>
      </c>
      <c r="AC8" s="35">
        <f>'Total Fuel Prices'!AC195*(INDEX(Tax_share,MATCH('Total Fuel Prices'!$A$187,tax_fuel_labels,0),MATCH(AC$1,'Tax_Share of Price'!$B$1:$AI$1,0)))</f>
        <v>0</v>
      </c>
      <c r="AD8" s="35">
        <f>'Total Fuel Prices'!AD195*(INDEX(Tax_share,MATCH('Total Fuel Prices'!$A$187,tax_fuel_labels,0),MATCH(AD$1,'Tax_Share of Price'!$B$1:$AI$1,0)))</f>
        <v>0</v>
      </c>
      <c r="AE8" s="35">
        <f>'Total Fuel Prices'!AE195*(INDEX(Tax_share,MATCH('Total Fuel Prices'!$A$187,tax_fuel_labels,0),MATCH(AE$1,'Tax_Share of Price'!$B$1:$AI$1,0)))</f>
        <v>0</v>
      </c>
      <c r="AF8" s="35">
        <f>'Total Fuel Prices'!AF195*(INDEX(Tax_share,MATCH('Total Fuel Prices'!$A$187,tax_fuel_labels,0),MATCH(AF$1,'Tax_Share of Price'!$B$1:$AI$1,0)))</f>
        <v>0</v>
      </c>
      <c r="AG8" s="35">
        <f>'Total Fuel Prices'!AG195*(INDEX(Tax_share,MATCH('Total Fuel Prices'!$A$187,tax_fuel_labels,0),MATCH(AG$1,'Tax_Share of Price'!$B$1:$AI$1,0)))</f>
        <v>0</v>
      </c>
      <c r="AH8" s="35">
        <f>'Total Fuel Prices'!AH195*(INDEX(Tax_share,MATCH('Total Fuel Prices'!$A$187,tax_fuel_labels,0),MATCH(AH$1,'Tax_Share of Price'!$B$1:$AI$1,0)))</f>
        <v>0</v>
      </c>
      <c r="AI8" s="35">
        <f>'Total Fuel Prices'!AI195*(INDEX(Tax_share,MATCH('Total Fuel Prices'!$A$187,tax_fuel_labels,0),MATCH(AI$1,'Tax_Share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Prices'!B196*(INDEX(Tax_share,MATCH('Total Fuel Prices'!$A$187,tax_fuel_labels,0),MATCH(B$1,'Tax_Share of Price'!$B$1:$AI$1,0)))</f>
        <v>6.8344883725189215E-7</v>
      </c>
      <c r="C9" s="35">
        <f>'Total Fuel Prices'!C196*(INDEX(Tax_share,MATCH('Total Fuel Prices'!$A$187,tax_fuel_labels,0),MATCH(C$1,'Tax_Share of Price'!$B$1:$AI$1,0)))</f>
        <v>6.8344883725189215E-7</v>
      </c>
      <c r="D9" s="35">
        <f>'Total Fuel Prices'!D196*(INDEX(Tax_share,MATCH('Total Fuel Prices'!$A$187,tax_fuel_labels,0),MATCH(D$1,'Tax_Share of Price'!$B$1:$AI$1,0)))</f>
        <v>7.4848289615994419E-7</v>
      </c>
      <c r="E9" s="35">
        <f>'Total Fuel Prices'!E196*(INDEX(Tax_share,MATCH('Total Fuel Prices'!$A$187,tax_fuel_labels,0),MATCH(E$1,'Tax_Share of Price'!$B$1:$AI$1,0)))</f>
        <v>6.8344883725189215E-7</v>
      </c>
      <c r="F9" s="35">
        <f>'Total Fuel Prices'!F196*(INDEX(Tax_share,MATCH('Total Fuel Prices'!$A$187,tax_fuel_labels,0),MATCH(F$1,'Tax_Share of Price'!$B$1:$AI$1,0)))</f>
        <v>7.1655708542326397E-7</v>
      </c>
      <c r="G9" s="35">
        <f>'Total Fuel Prices'!G196*(INDEX(Tax_share,MATCH('Total Fuel Prices'!$A$187,tax_fuel_labels,0),MATCH(G$1,'Tax_Share of Price'!$B$1:$AI$1,0)))</f>
        <v>7.6267214537624641E-7</v>
      </c>
      <c r="H9" s="35">
        <f>'Total Fuel Prices'!H196*(INDEX(Tax_share,MATCH('Total Fuel Prices'!$A$187,tax_fuel_labels,0),MATCH(H$1,'Tax_Share of Price'!$B$1:$AI$1,0)))</f>
        <v>7.9105064380885096E-7</v>
      </c>
      <c r="I9" s="35">
        <f>'Total Fuel Prices'!I196*(INDEX(Tax_share,MATCH('Total Fuel Prices'!$A$187,tax_fuel_labels,0),MATCH(I$1,'Tax_Share of Price'!$B$1:$AI$1,0)))</f>
        <v>8.2297645454553107E-7</v>
      </c>
      <c r="J9" s="35">
        <f>'Total Fuel Prices'!J196*(INDEX(Tax_share,MATCH('Total Fuel Prices'!$A$187,tax_fuel_labels,0),MATCH(J$1,'Tax_Share of Price'!$B$1:$AI$1,0)))</f>
        <v>8.7027395193320522E-7</v>
      </c>
      <c r="K9" s="35">
        <f>'Total Fuel Prices'!K196*(INDEX(Tax_share,MATCH('Total Fuel Prices'!$A$187,tax_fuel_labels,0),MATCH(K$1,'Tax_Share of Price'!$B$1:$AI$1,0)))</f>
        <v>9.1579779316884175E-7</v>
      </c>
      <c r="L9" s="35">
        <f>'Total Fuel Prices'!L196*(INDEX(Tax_share,MATCH('Total Fuel Prices'!$A$187,tax_fuel_labels,0),MATCH(L$1,'Tax_Share of Price'!$B$1:$AI$1,0)))</f>
        <v>9.3826410442798669E-7</v>
      </c>
      <c r="M9" s="35">
        <f>'Total Fuel Prices'!M196*(INDEX(Tax_share,MATCH('Total Fuel Prices'!$A$187,tax_fuel_labels,0),MATCH(M$1,'Tax_Share of Price'!$B$1:$AI$1,0)))</f>
        <v>9.5127091620959731E-7</v>
      </c>
      <c r="N9" s="35">
        <f>'Total Fuel Prices'!N196*(INDEX(Tax_share,MATCH('Total Fuel Prices'!$A$187,tax_fuel_labels,0),MATCH(N$1,'Tax_Share of Price'!$B$1:$AI$1,0)))</f>
        <v>9.571831033830566E-7</v>
      </c>
      <c r="O9" s="35">
        <f>'Total Fuel Prices'!O196*(INDEX(Tax_share,MATCH('Total Fuel Prices'!$A$187,tax_fuel_labels,0),MATCH(O$1,'Tax_Share of Price'!$B$1:$AI$1,0)))</f>
        <v>9.5245335364428902E-7</v>
      </c>
      <c r="P9" s="35">
        <f>'Total Fuel Prices'!P196*(INDEX(Tax_share,MATCH('Total Fuel Prices'!$A$187,tax_fuel_labels,0),MATCH(P$1,'Tax_Share of Price'!$B$1:$AI$1,0)))</f>
        <v>9.5363579107898083E-7</v>
      </c>
      <c r="Q9" s="35">
        <f>'Total Fuel Prices'!Q196*(INDEX(Tax_share,MATCH('Total Fuel Prices'!$A$187,tax_fuel_labels,0),MATCH(Q$1,'Tax_Share of Price'!$B$1:$AI$1,0)))</f>
        <v>9.5895675953509422E-7</v>
      </c>
      <c r="R9" s="35">
        <f>'Total Fuel Prices'!R196*(INDEX(Tax_share,MATCH('Total Fuel Prices'!$A$187,tax_fuel_labels,0),MATCH(R$1,'Tax_Share of Price'!$B$1:$AI$1,0)))</f>
        <v>9.766933210554721E-7</v>
      </c>
      <c r="S9" s="35">
        <f>'Total Fuel Prices'!S196*(INDEX(Tax_share,MATCH('Total Fuel Prices'!$A$187,tax_fuel_labels,0),MATCH(S$1,'Tax_Share of Price'!$B$1:$AI$1,0)))</f>
        <v>9.9206500770646636E-7</v>
      </c>
      <c r="T9" s="35">
        <f>'Total Fuel Prices'!T196*(INDEX(Tax_share,MATCH('Total Fuel Prices'!$A$187,tax_fuel_labels,0),MATCH(T$1,'Tax_Share of Price'!$B$1:$AI$1,0)))</f>
        <v>1.0074366943574604E-6</v>
      </c>
      <c r="U9" s="35">
        <f>'Total Fuel Prices'!U196*(INDEX(Tax_share,MATCH('Total Fuel Prices'!$A$187,tax_fuel_labels,0),MATCH(U$1,'Tax_Share of Price'!$B$1:$AI$1,0)))</f>
        <v>1.0257644745951841E-6</v>
      </c>
      <c r="V9" s="35">
        <f>'Total Fuel Prices'!V196*(INDEX(Tax_share,MATCH('Total Fuel Prices'!$A$187,tax_fuel_labels,0),MATCH(V$1,'Tax_Share of Price'!$B$1:$AI$1,0)))</f>
        <v>1.0452746922675996E-6</v>
      </c>
      <c r="W9" s="35">
        <f>'Total Fuel Prices'!W196*(INDEX(Tax_share,MATCH('Total Fuel Prices'!$A$187,tax_fuel_labels,0),MATCH(W$1,'Tax_Share of Price'!$B$1:$AI$1,0)))</f>
        <v>1.0630112537879775E-6</v>
      </c>
      <c r="X9" s="35">
        <f>'Total Fuel Prices'!X196*(INDEX(Tax_share,MATCH('Total Fuel Prices'!$A$187,tax_fuel_labels,0),MATCH(X$1,'Tax_Share of Price'!$B$1:$AI$1,0)))</f>
        <v>1.0795653778736635E-6</v>
      </c>
      <c r="Y9" s="35">
        <f>'Total Fuel Prices'!Y196*(INDEX(Tax_share,MATCH('Total Fuel Prices'!$A$187,tax_fuel_labels,0),MATCH(Y$1,'Tax_Share of Price'!$B$1:$AI$1,0)))</f>
        <v>1.093754627089966E-6</v>
      </c>
      <c r="Z9" s="35">
        <f>'Total Fuel Prices'!Z196*(INDEX(Tax_share,MATCH('Total Fuel Prices'!$A$187,tax_fuel_labels,0),MATCH(Z$1,'Tax_Share of Price'!$B$1:$AI$1,0)))</f>
        <v>1.107352657588922E-6</v>
      </c>
      <c r="AA9" s="35">
        <f>'Total Fuel Prices'!AA196*(INDEX(Tax_share,MATCH('Total Fuel Prices'!$A$187,tax_fuel_labels,0),MATCH(AA$1,'Tax_Share of Price'!$B$1:$AI$1,0)))</f>
        <v>1.1292277501307215E-6</v>
      </c>
      <c r="AB9" s="35">
        <f>'Total Fuel Prices'!AB196*(INDEX(Tax_share,MATCH('Total Fuel Prices'!$A$187,tax_fuel_labels,0),MATCH(AB$1,'Tax_Share of Price'!$B$1:$AI$1,0)))</f>
        <v>1.1451906554990616E-6</v>
      </c>
      <c r="AC9" s="35">
        <f>'Total Fuel Prices'!AC196*(INDEX(Tax_share,MATCH('Total Fuel Prices'!$A$187,tax_fuel_labels,0),MATCH(AC$1,'Tax_Share of Price'!$B$1:$AI$1,0)))</f>
        <v>1.1611535608674016E-6</v>
      </c>
      <c r="AD9" s="35">
        <f>'Total Fuel Prices'!AD196*(INDEX(Tax_share,MATCH('Total Fuel Prices'!$A$187,tax_fuel_labels,0),MATCH(AD$1,'Tax_Share of Price'!$B$1:$AI$1,0)))</f>
        <v>1.1777076849530875E-6</v>
      </c>
      <c r="AE9" s="35">
        <f>'Total Fuel Prices'!AE196*(INDEX(Tax_share,MATCH('Total Fuel Prices'!$A$187,tax_fuel_labels,0),MATCH(AE$1,'Tax_Share of Price'!$B$1:$AI$1,0)))</f>
        <v>1.1930793716040818E-6</v>
      </c>
      <c r="AF9" s="35">
        <f>'Total Fuel Prices'!AF196*(INDEX(Tax_share,MATCH('Total Fuel Prices'!$A$187,tax_fuel_labels,0),MATCH(AF$1,'Tax_Share of Price'!$B$1:$AI$1,0)))</f>
        <v>1.2143632454285349E-6</v>
      </c>
      <c r="AG9" s="35">
        <f>'Total Fuel Prices'!AG196*(INDEX(Tax_share,MATCH('Total Fuel Prices'!$A$187,tax_fuel_labels,0),MATCH(AG$1,'Tax_Share of Price'!$B$1:$AI$1,0)))</f>
        <v>1.2356471192529884E-6</v>
      </c>
      <c r="AH9" s="35">
        <f>'Total Fuel Prices'!AH196*(INDEX(Tax_share,MATCH('Total Fuel Prices'!$A$187,tax_fuel_labels,0),MATCH(AH$1,'Tax_Share of Price'!$B$1:$AI$1,0)))</f>
        <v>1.2516100246213285E-6</v>
      </c>
      <c r="AI9" s="35">
        <f>'Total Fuel Prices'!AI196*(INDEX(Tax_share,MATCH('Total Fuel Prices'!$A$187,tax_fuel_labels,0),MATCH(AI$1,'Tax_Share of Price'!$B$1:$AI$1,0)))</f>
        <v>1.2663904925549767E-6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Prices'!B199*(INDEX(Tax_share,MATCH('Total Fuel Prices'!$A$197,tax_fuel_labels,0),MATCH(B$1,'Tax_Share of Price'!$B$1:$AI$1,0)))</f>
        <v>0</v>
      </c>
      <c r="C2" s="35">
        <f>'Total Fuel Prices'!C199*(INDEX(Tax_share,MATCH('Total Fuel Prices'!$A$197,tax_fuel_labels,0),MATCH(C$1,'Tax_Share of Price'!$B$1:$AI$1,0)))</f>
        <v>0</v>
      </c>
      <c r="D2" s="35">
        <f>'Total Fuel Prices'!D199*(INDEX(Tax_share,MATCH('Total Fuel Prices'!$A$197,tax_fuel_labels,0),MATCH(D$1,'Tax_Share of Price'!$B$1:$AI$1,0)))</f>
        <v>0</v>
      </c>
      <c r="E2" s="35">
        <f>'Total Fuel Prices'!E199*(INDEX(Tax_share,MATCH('Total Fuel Prices'!$A$197,tax_fuel_labels,0),MATCH(E$1,'Tax_Share of Price'!$B$1:$AI$1,0)))</f>
        <v>0</v>
      </c>
      <c r="F2" s="35">
        <f>'Total Fuel Prices'!F199*(INDEX(Tax_share,MATCH('Total Fuel Prices'!$A$197,tax_fuel_labels,0),MATCH(F$1,'Tax_Share of Price'!$B$1:$AI$1,0)))</f>
        <v>0</v>
      </c>
      <c r="G2" s="35">
        <f>'Total Fuel Prices'!G199*(INDEX(Tax_share,MATCH('Total Fuel Prices'!$A$197,tax_fuel_labels,0),MATCH(G$1,'Tax_Share of Price'!$B$1:$AI$1,0)))</f>
        <v>0</v>
      </c>
      <c r="H2" s="35">
        <f>'Total Fuel Prices'!H199*(INDEX(Tax_share,MATCH('Total Fuel Prices'!$A$197,tax_fuel_labels,0),MATCH(H$1,'Tax_Share of Price'!$B$1:$AI$1,0)))</f>
        <v>0</v>
      </c>
      <c r="I2" s="35">
        <f>'Total Fuel Prices'!I199*(INDEX(Tax_share,MATCH('Total Fuel Prices'!$A$197,tax_fuel_labels,0),MATCH(I$1,'Tax_Share of Price'!$B$1:$AI$1,0)))</f>
        <v>0</v>
      </c>
      <c r="J2" s="35">
        <f>'Total Fuel Prices'!J199*(INDEX(Tax_share,MATCH('Total Fuel Prices'!$A$197,tax_fuel_labels,0),MATCH(J$1,'Tax_Share of Price'!$B$1:$AI$1,0)))</f>
        <v>0</v>
      </c>
      <c r="K2" s="35">
        <f>'Total Fuel Prices'!K199*(INDEX(Tax_share,MATCH('Total Fuel Prices'!$A$197,tax_fuel_labels,0),MATCH(K$1,'Tax_Share of Price'!$B$1:$AI$1,0)))</f>
        <v>0</v>
      </c>
      <c r="L2" s="35">
        <f>'Total Fuel Prices'!L199*(INDEX(Tax_share,MATCH('Total Fuel Prices'!$A$197,tax_fuel_labels,0),MATCH(L$1,'Tax_Share of Price'!$B$1:$AI$1,0)))</f>
        <v>0</v>
      </c>
      <c r="M2" s="35">
        <f>'Total Fuel Prices'!M199*(INDEX(Tax_share,MATCH('Total Fuel Prices'!$A$197,tax_fuel_labels,0),MATCH(M$1,'Tax_Share of Price'!$B$1:$AI$1,0)))</f>
        <v>0</v>
      </c>
      <c r="N2" s="35">
        <f>'Total Fuel Prices'!N199*(INDEX(Tax_share,MATCH('Total Fuel Prices'!$A$197,tax_fuel_labels,0),MATCH(N$1,'Tax_Share of Price'!$B$1:$AI$1,0)))</f>
        <v>0</v>
      </c>
      <c r="O2" s="35">
        <f>'Total Fuel Prices'!O199*(INDEX(Tax_share,MATCH('Total Fuel Prices'!$A$197,tax_fuel_labels,0),MATCH(O$1,'Tax_Share of Price'!$B$1:$AI$1,0)))</f>
        <v>0</v>
      </c>
      <c r="P2" s="35">
        <f>'Total Fuel Prices'!P199*(INDEX(Tax_share,MATCH('Total Fuel Prices'!$A$197,tax_fuel_labels,0),MATCH(P$1,'Tax_Share of Price'!$B$1:$AI$1,0)))</f>
        <v>0</v>
      </c>
      <c r="Q2" s="35">
        <f>'Total Fuel Prices'!Q199*(INDEX(Tax_share,MATCH('Total Fuel Prices'!$A$197,tax_fuel_labels,0),MATCH(Q$1,'Tax_Share of Price'!$B$1:$AI$1,0)))</f>
        <v>0</v>
      </c>
      <c r="R2" s="35">
        <f>'Total Fuel Prices'!R199*(INDEX(Tax_share,MATCH('Total Fuel Prices'!$A$197,tax_fuel_labels,0),MATCH(R$1,'Tax_Share of Price'!$B$1:$AI$1,0)))</f>
        <v>0</v>
      </c>
      <c r="S2" s="35">
        <f>'Total Fuel Prices'!S199*(INDEX(Tax_share,MATCH('Total Fuel Prices'!$A$197,tax_fuel_labels,0),MATCH(S$1,'Tax_Share of Price'!$B$1:$AI$1,0)))</f>
        <v>0</v>
      </c>
      <c r="T2" s="35">
        <f>'Total Fuel Prices'!T199*(INDEX(Tax_share,MATCH('Total Fuel Prices'!$A$197,tax_fuel_labels,0),MATCH(T$1,'Tax_Share of Price'!$B$1:$AI$1,0)))</f>
        <v>0</v>
      </c>
      <c r="U2" s="35">
        <f>'Total Fuel Prices'!U199*(INDEX(Tax_share,MATCH('Total Fuel Prices'!$A$197,tax_fuel_labels,0),MATCH(U$1,'Tax_Share of Price'!$B$1:$AI$1,0)))</f>
        <v>0</v>
      </c>
      <c r="V2" s="35">
        <f>'Total Fuel Prices'!V199*(INDEX(Tax_share,MATCH('Total Fuel Prices'!$A$197,tax_fuel_labels,0),MATCH(V$1,'Tax_Share of Price'!$B$1:$AI$1,0)))</f>
        <v>0</v>
      </c>
      <c r="W2" s="35">
        <f>'Total Fuel Prices'!W199*(INDEX(Tax_share,MATCH('Total Fuel Prices'!$A$197,tax_fuel_labels,0),MATCH(W$1,'Tax_Share of Price'!$B$1:$AI$1,0)))</f>
        <v>0</v>
      </c>
      <c r="X2" s="35">
        <f>'Total Fuel Prices'!X199*(INDEX(Tax_share,MATCH('Total Fuel Prices'!$A$197,tax_fuel_labels,0),MATCH(X$1,'Tax_Share of Price'!$B$1:$AI$1,0)))</f>
        <v>0</v>
      </c>
      <c r="Y2" s="35">
        <f>'Total Fuel Prices'!Y199*(INDEX(Tax_share,MATCH('Total Fuel Prices'!$A$197,tax_fuel_labels,0),MATCH(Y$1,'Tax_Share of Price'!$B$1:$AI$1,0)))</f>
        <v>0</v>
      </c>
      <c r="Z2" s="35">
        <f>'Total Fuel Prices'!Z199*(INDEX(Tax_share,MATCH('Total Fuel Prices'!$A$197,tax_fuel_labels,0),MATCH(Z$1,'Tax_Share of Price'!$B$1:$AI$1,0)))</f>
        <v>0</v>
      </c>
      <c r="AA2" s="35">
        <f>'Total Fuel Prices'!AA199*(INDEX(Tax_share,MATCH('Total Fuel Prices'!$A$197,tax_fuel_labels,0),MATCH(AA$1,'Tax_Share of Price'!$B$1:$AI$1,0)))</f>
        <v>0</v>
      </c>
      <c r="AB2" s="35">
        <f>'Total Fuel Prices'!AB199*(INDEX(Tax_share,MATCH('Total Fuel Prices'!$A$197,tax_fuel_labels,0),MATCH(AB$1,'Tax_Share of Price'!$B$1:$AI$1,0)))</f>
        <v>0</v>
      </c>
      <c r="AC2" s="35">
        <f>'Total Fuel Prices'!AC199*(INDEX(Tax_share,MATCH('Total Fuel Prices'!$A$197,tax_fuel_labels,0),MATCH(AC$1,'Tax_Share of Price'!$B$1:$AI$1,0)))</f>
        <v>0</v>
      </c>
      <c r="AD2" s="35">
        <f>'Total Fuel Prices'!AD199*(INDEX(Tax_share,MATCH('Total Fuel Prices'!$A$197,tax_fuel_labels,0),MATCH(AD$1,'Tax_Share of Price'!$B$1:$AI$1,0)))</f>
        <v>0</v>
      </c>
      <c r="AE2" s="35">
        <f>'Total Fuel Prices'!AE199*(INDEX(Tax_share,MATCH('Total Fuel Prices'!$A$197,tax_fuel_labels,0),MATCH(AE$1,'Tax_Share of Price'!$B$1:$AI$1,0)))</f>
        <v>0</v>
      </c>
      <c r="AF2" s="35">
        <f>'Total Fuel Prices'!AF199*(INDEX(Tax_share,MATCH('Total Fuel Prices'!$A$197,tax_fuel_labels,0),MATCH(AF$1,'Tax_Share of Price'!$B$1:$AI$1,0)))</f>
        <v>0</v>
      </c>
      <c r="AG2" s="35">
        <f>'Total Fuel Prices'!AG199*(INDEX(Tax_share,MATCH('Total Fuel Prices'!$A$197,tax_fuel_labels,0),MATCH(AG$1,'Tax_Share of Price'!$B$1:$AI$1,0)))</f>
        <v>0</v>
      </c>
      <c r="AH2" s="35">
        <f>'Total Fuel Prices'!AH199*(INDEX(Tax_share,MATCH('Total Fuel Prices'!$A$197,tax_fuel_labels,0),MATCH(AH$1,'Tax_Share of Price'!$B$1:$AI$1,0)))</f>
        <v>0</v>
      </c>
      <c r="AI2" s="35">
        <f>'Total Fuel Prices'!AI199*(INDEX(Tax_share,MATCH('Total Fuel Prices'!$A$197,tax_fuel_labels,0),MATCH(AI$1,'Tax_Share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276">
        <f>'Total Fuel Prices'!B200*(INDEX(Tax_share,MATCH('Total Fuel Prices'!$A$197,tax_fuel_labels,0),MATCH(B$1,'Tax_Share of Price'!$B$1:$AI$1,0)))</f>
        <v>0</v>
      </c>
      <c r="C3" s="276">
        <f>'Total Fuel Prices'!C200*(INDEX(Tax_share,MATCH('Total Fuel Prices'!$A$197,tax_fuel_labels,0),MATCH(C$1,'Tax_Share of Price'!$B$1:$AI$1,0)))</f>
        <v>0</v>
      </c>
      <c r="D3" s="276">
        <f>'Total Fuel Prices'!D200*(INDEX(Tax_share,MATCH('Total Fuel Prices'!$A$197,tax_fuel_labels,0),MATCH(D$1,'Tax_Share of Price'!$B$1:$AI$1,0)))</f>
        <v>0</v>
      </c>
      <c r="E3" s="276">
        <f>'Total Fuel Prices'!E200*(INDEX(Tax_share,MATCH('Total Fuel Prices'!$A$197,tax_fuel_labels,0),MATCH(E$1,'Tax_Share of Price'!$B$1:$AI$1,0)))</f>
        <v>0</v>
      </c>
      <c r="F3" s="276">
        <f>'Total Fuel Prices'!F200*(INDEX(Tax_share,MATCH('Total Fuel Prices'!$A$197,tax_fuel_labels,0),MATCH(F$1,'Tax_Share of Price'!$B$1:$AI$1,0)))</f>
        <v>0</v>
      </c>
      <c r="G3" s="276">
        <f>'Total Fuel Prices'!G200*(INDEX(Tax_share,MATCH('Total Fuel Prices'!$A$197,tax_fuel_labels,0),MATCH(G$1,'Tax_Share of Price'!$B$1:$AI$1,0)))</f>
        <v>0</v>
      </c>
      <c r="H3" s="276">
        <f>'Total Fuel Prices'!H200*(INDEX(Tax_share,MATCH('Total Fuel Prices'!$A$197,tax_fuel_labels,0),MATCH(H$1,'Tax_Share of Price'!$B$1:$AI$1,0)))</f>
        <v>0</v>
      </c>
      <c r="I3" s="276">
        <f>'Total Fuel Prices'!I200*(INDEX(Tax_share,MATCH('Total Fuel Prices'!$A$197,tax_fuel_labels,0),MATCH(I$1,'Tax_Share of Price'!$B$1:$AI$1,0)))</f>
        <v>0</v>
      </c>
      <c r="J3" s="276">
        <f>'Total Fuel Prices'!J200*(INDEX(Tax_share,MATCH('Total Fuel Prices'!$A$197,tax_fuel_labels,0),MATCH(J$1,'Tax_Share of Price'!$B$1:$AI$1,0)))</f>
        <v>0</v>
      </c>
      <c r="K3" s="276">
        <f>'Total Fuel Prices'!K200*(INDEX(Tax_share,MATCH('Total Fuel Prices'!$A$197,tax_fuel_labels,0),MATCH(K$1,'Tax_Share of Price'!$B$1:$AI$1,0)))</f>
        <v>0</v>
      </c>
      <c r="L3" s="276">
        <f>'Total Fuel Prices'!L200*(INDEX(Tax_share,MATCH('Total Fuel Prices'!$A$197,tax_fuel_labels,0),MATCH(L$1,'Tax_Share of Price'!$B$1:$AI$1,0)))</f>
        <v>0</v>
      </c>
      <c r="M3" s="276">
        <f>'Total Fuel Prices'!M200*(INDEX(Tax_share,MATCH('Total Fuel Prices'!$A$197,tax_fuel_labels,0),MATCH(M$1,'Tax_Share of Price'!$B$1:$AI$1,0)))</f>
        <v>0</v>
      </c>
      <c r="N3" s="276">
        <f>'Total Fuel Prices'!N200*(INDEX(Tax_share,MATCH('Total Fuel Prices'!$A$197,tax_fuel_labels,0),MATCH(N$1,'Tax_Share of Price'!$B$1:$AI$1,0)))</f>
        <v>0</v>
      </c>
      <c r="O3" s="276">
        <f>'Total Fuel Prices'!O200*(INDEX(Tax_share,MATCH('Total Fuel Prices'!$A$197,tax_fuel_labels,0),MATCH(O$1,'Tax_Share of Price'!$B$1:$AI$1,0)))</f>
        <v>0</v>
      </c>
      <c r="P3" s="276">
        <f>'Total Fuel Prices'!P200*(INDEX(Tax_share,MATCH('Total Fuel Prices'!$A$197,tax_fuel_labels,0),MATCH(P$1,'Tax_Share of Price'!$B$1:$AI$1,0)))</f>
        <v>0</v>
      </c>
      <c r="Q3" s="276">
        <f>'Total Fuel Prices'!Q200*(INDEX(Tax_share,MATCH('Total Fuel Prices'!$A$197,tax_fuel_labels,0),MATCH(Q$1,'Tax_Share of Price'!$B$1:$AI$1,0)))</f>
        <v>0</v>
      </c>
      <c r="R3" s="276">
        <f>'Total Fuel Prices'!R200*(INDEX(Tax_share,MATCH('Total Fuel Prices'!$A$197,tax_fuel_labels,0),MATCH(R$1,'Tax_Share of Price'!$B$1:$AI$1,0)))</f>
        <v>0</v>
      </c>
      <c r="S3" s="276">
        <f>'Total Fuel Prices'!S200*(INDEX(Tax_share,MATCH('Total Fuel Prices'!$A$197,tax_fuel_labels,0),MATCH(S$1,'Tax_Share of Price'!$B$1:$AI$1,0)))</f>
        <v>0</v>
      </c>
      <c r="T3" s="276">
        <f>'Total Fuel Prices'!T200*(INDEX(Tax_share,MATCH('Total Fuel Prices'!$A$197,tax_fuel_labels,0),MATCH(T$1,'Tax_Share of Price'!$B$1:$AI$1,0)))</f>
        <v>0</v>
      </c>
      <c r="U3" s="276">
        <f>'Total Fuel Prices'!U200*(INDEX(Tax_share,MATCH('Total Fuel Prices'!$A$197,tax_fuel_labels,0),MATCH(U$1,'Tax_Share of Price'!$B$1:$AI$1,0)))</f>
        <v>0</v>
      </c>
      <c r="V3" s="276">
        <f>'Total Fuel Prices'!V200*(INDEX(Tax_share,MATCH('Total Fuel Prices'!$A$197,tax_fuel_labels,0),MATCH(V$1,'Tax_Share of Price'!$B$1:$AI$1,0)))</f>
        <v>0</v>
      </c>
      <c r="W3" s="276">
        <f>'Total Fuel Prices'!W200*(INDEX(Tax_share,MATCH('Total Fuel Prices'!$A$197,tax_fuel_labels,0),MATCH(W$1,'Tax_Share of Price'!$B$1:$AI$1,0)))</f>
        <v>0</v>
      </c>
      <c r="X3" s="276">
        <f>'Total Fuel Prices'!X200*(INDEX(Tax_share,MATCH('Total Fuel Prices'!$A$197,tax_fuel_labels,0),MATCH(X$1,'Tax_Share of Price'!$B$1:$AI$1,0)))</f>
        <v>0</v>
      </c>
      <c r="Y3" s="276">
        <f>'Total Fuel Prices'!Y200*(INDEX(Tax_share,MATCH('Total Fuel Prices'!$A$197,tax_fuel_labels,0),MATCH(Y$1,'Tax_Share of Price'!$B$1:$AI$1,0)))</f>
        <v>0</v>
      </c>
      <c r="Z3" s="276">
        <f>'Total Fuel Prices'!Z200*(INDEX(Tax_share,MATCH('Total Fuel Prices'!$A$197,tax_fuel_labels,0),MATCH(Z$1,'Tax_Share of Price'!$B$1:$AI$1,0)))</f>
        <v>0</v>
      </c>
      <c r="AA3" s="276">
        <f>'Total Fuel Prices'!AA200*(INDEX(Tax_share,MATCH('Total Fuel Prices'!$A$197,tax_fuel_labels,0),MATCH(AA$1,'Tax_Share of Price'!$B$1:$AI$1,0)))</f>
        <v>0</v>
      </c>
      <c r="AB3" s="276">
        <f>'Total Fuel Prices'!AB200*(INDEX(Tax_share,MATCH('Total Fuel Prices'!$A$197,tax_fuel_labels,0),MATCH(AB$1,'Tax_Share of Price'!$B$1:$AI$1,0)))</f>
        <v>0</v>
      </c>
      <c r="AC3" s="276">
        <f>'Total Fuel Prices'!AC200*(INDEX(Tax_share,MATCH('Total Fuel Prices'!$A$197,tax_fuel_labels,0),MATCH(AC$1,'Tax_Share of Price'!$B$1:$AI$1,0)))</f>
        <v>0</v>
      </c>
      <c r="AD3" s="276">
        <f>'Total Fuel Prices'!AD200*(INDEX(Tax_share,MATCH('Total Fuel Prices'!$A$197,tax_fuel_labels,0),MATCH(AD$1,'Tax_Share of Price'!$B$1:$AI$1,0)))</f>
        <v>0</v>
      </c>
      <c r="AE3" s="276">
        <f>'Total Fuel Prices'!AE200*(INDEX(Tax_share,MATCH('Total Fuel Prices'!$A$197,tax_fuel_labels,0),MATCH(AE$1,'Tax_Share of Price'!$B$1:$AI$1,0)))</f>
        <v>0</v>
      </c>
      <c r="AF3" s="276">
        <f>'Total Fuel Prices'!AF200*(INDEX(Tax_share,MATCH('Total Fuel Prices'!$A$197,tax_fuel_labels,0),MATCH(AF$1,'Tax_Share of Price'!$B$1:$AI$1,0)))</f>
        <v>0</v>
      </c>
      <c r="AG3" s="276">
        <f>'Total Fuel Prices'!AG200*(INDEX(Tax_share,MATCH('Total Fuel Prices'!$A$197,tax_fuel_labels,0),MATCH(AG$1,'Tax_Share of Price'!$B$1:$AI$1,0)))</f>
        <v>0</v>
      </c>
      <c r="AH3" s="276">
        <f>'Total Fuel Prices'!AH200*(INDEX(Tax_share,MATCH('Total Fuel Prices'!$A$197,tax_fuel_labels,0),MATCH(AH$1,'Tax_Share of Price'!$B$1:$AI$1,0)))</f>
        <v>0</v>
      </c>
      <c r="AI3" s="276">
        <f>'Total Fuel Prices'!AI200*(INDEX(Tax_share,MATCH('Total Fuel Prices'!$A$197,tax_fuel_labels,0),MATCH(AI$1,'Tax_Share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Prices'!B201*(INDEX(Tax_share,MATCH('Total Fuel Prices'!$A$197,tax_fuel_labels,0),MATCH(B$1,'Tax_Share of Price'!$B$1:$AI$1,0)))</f>
        <v>0</v>
      </c>
      <c r="C4" s="35">
        <f>'Total Fuel Prices'!C201*(INDEX(Tax_share,MATCH('Total Fuel Prices'!$A$197,tax_fuel_labels,0),MATCH(C$1,'Tax_Share of Price'!$B$1:$AI$1,0)))</f>
        <v>0</v>
      </c>
      <c r="D4" s="35">
        <f>'Total Fuel Prices'!D201*(INDEX(Tax_share,MATCH('Total Fuel Prices'!$A$197,tax_fuel_labels,0),MATCH(D$1,'Tax_Share of Price'!$B$1:$AI$1,0)))</f>
        <v>0</v>
      </c>
      <c r="E4" s="35">
        <f>'Total Fuel Prices'!E201*(INDEX(Tax_share,MATCH('Total Fuel Prices'!$A$197,tax_fuel_labels,0),MATCH(E$1,'Tax_Share of Price'!$B$1:$AI$1,0)))</f>
        <v>0</v>
      </c>
      <c r="F4" s="35">
        <f>'Total Fuel Prices'!F201*(INDEX(Tax_share,MATCH('Total Fuel Prices'!$A$197,tax_fuel_labels,0),MATCH(F$1,'Tax_Share of Price'!$B$1:$AI$1,0)))</f>
        <v>0</v>
      </c>
      <c r="G4" s="35">
        <f>'Total Fuel Prices'!G201*(INDEX(Tax_share,MATCH('Total Fuel Prices'!$A$197,tax_fuel_labels,0),MATCH(G$1,'Tax_Share of Price'!$B$1:$AI$1,0)))</f>
        <v>0</v>
      </c>
      <c r="H4" s="35">
        <f>'Total Fuel Prices'!H201*(INDEX(Tax_share,MATCH('Total Fuel Prices'!$A$197,tax_fuel_labels,0),MATCH(H$1,'Tax_Share of Price'!$B$1:$AI$1,0)))</f>
        <v>0</v>
      </c>
      <c r="I4" s="35">
        <f>'Total Fuel Prices'!I201*(INDEX(Tax_share,MATCH('Total Fuel Prices'!$A$197,tax_fuel_labels,0),MATCH(I$1,'Tax_Share of Price'!$B$1:$AI$1,0)))</f>
        <v>0</v>
      </c>
      <c r="J4" s="35">
        <f>'Total Fuel Prices'!J201*(INDEX(Tax_share,MATCH('Total Fuel Prices'!$A$197,tax_fuel_labels,0),MATCH(J$1,'Tax_Share of Price'!$B$1:$AI$1,0)))</f>
        <v>0</v>
      </c>
      <c r="K4" s="35">
        <f>'Total Fuel Prices'!K201*(INDEX(Tax_share,MATCH('Total Fuel Prices'!$A$197,tax_fuel_labels,0),MATCH(K$1,'Tax_Share of Price'!$B$1:$AI$1,0)))</f>
        <v>0</v>
      </c>
      <c r="L4" s="35">
        <f>'Total Fuel Prices'!L201*(INDEX(Tax_share,MATCH('Total Fuel Prices'!$A$197,tax_fuel_labels,0),MATCH(L$1,'Tax_Share of Price'!$B$1:$AI$1,0)))</f>
        <v>0</v>
      </c>
      <c r="M4" s="35">
        <f>'Total Fuel Prices'!M201*(INDEX(Tax_share,MATCH('Total Fuel Prices'!$A$197,tax_fuel_labels,0),MATCH(M$1,'Tax_Share of Price'!$B$1:$AI$1,0)))</f>
        <v>0</v>
      </c>
      <c r="N4" s="35">
        <f>'Total Fuel Prices'!N201*(INDEX(Tax_share,MATCH('Total Fuel Prices'!$A$197,tax_fuel_labels,0),MATCH(N$1,'Tax_Share of Price'!$B$1:$AI$1,0)))</f>
        <v>0</v>
      </c>
      <c r="O4" s="35">
        <f>'Total Fuel Prices'!O201*(INDEX(Tax_share,MATCH('Total Fuel Prices'!$A$197,tax_fuel_labels,0),MATCH(O$1,'Tax_Share of Price'!$B$1:$AI$1,0)))</f>
        <v>0</v>
      </c>
      <c r="P4" s="35">
        <f>'Total Fuel Prices'!P201*(INDEX(Tax_share,MATCH('Total Fuel Prices'!$A$197,tax_fuel_labels,0),MATCH(P$1,'Tax_Share of Price'!$B$1:$AI$1,0)))</f>
        <v>0</v>
      </c>
      <c r="Q4" s="35">
        <f>'Total Fuel Prices'!Q201*(INDEX(Tax_share,MATCH('Total Fuel Prices'!$A$197,tax_fuel_labels,0),MATCH(Q$1,'Tax_Share of Price'!$B$1:$AI$1,0)))</f>
        <v>0</v>
      </c>
      <c r="R4" s="35">
        <f>'Total Fuel Prices'!R201*(INDEX(Tax_share,MATCH('Total Fuel Prices'!$A$197,tax_fuel_labels,0),MATCH(R$1,'Tax_Share of Price'!$B$1:$AI$1,0)))</f>
        <v>0</v>
      </c>
      <c r="S4" s="35">
        <f>'Total Fuel Prices'!S201*(INDEX(Tax_share,MATCH('Total Fuel Prices'!$A$197,tax_fuel_labels,0),MATCH(S$1,'Tax_Share of Price'!$B$1:$AI$1,0)))</f>
        <v>0</v>
      </c>
      <c r="T4" s="35">
        <f>'Total Fuel Prices'!T201*(INDEX(Tax_share,MATCH('Total Fuel Prices'!$A$197,tax_fuel_labels,0),MATCH(T$1,'Tax_Share of Price'!$B$1:$AI$1,0)))</f>
        <v>0</v>
      </c>
      <c r="U4" s="35">
        <f>'Total Fuel Prices'!U201*(INDEX(Tax_share,MATCH('Total Fuel Prices'!$A$197,tax_fuel_labels,0),MATCH(U$1,'Tax_Share of Price'!$B$1:$AI$1,0)))</f>
        <v>0</v>
      </c>
      <c r="V4" s="35">
        <f>'Total Fuel Prices'!V201*(INDEX(Tax_share,MATCH('Total Fuel Prices'!$A$197,tax_fuel_labels,0),MATCH(V$1,'Tax_Share of Price'!$B$1:$AI$1,0)))</f>
        <v>0</v>
      </c>
      <c r="W4" s="35">
        <f>'Total Fuel Prices'!W201*(INDEX(Tax_share,MATCH('Total Fuel Prices'!$A$197,tax_fuel_labels,0),MATCH(W$1,'Tax_Share of Price'!$B$1:$AI$1,0)))</f>
        <v>0</v>
      </c>
      <c r="X4" s="35">
        <f>'Total Fuel Prices'!X201*(INDEX(Tax_share,MATCH('Total Fuel Prices'!$A$197,tax_fuel_labels,0),MATCH(X$1,'Tax_Share of Price'!$B$1:$AI$1,0)))</f>
        <v>0</v>
      </c>
      <c r="Y4" s="35">
        <f>'Total Fuel Prices'!Y201*(INDEX(Tax_share,MATCH('Total Fuel Prices'!$A$197,tax_fuel_labels,0),MATCH(Y$1,'Tax_Share of Price'!$B$1:$AI$1,0)))</f>
        <v>0</v>
      </c>
      <c r="Z4" s="35">
        <f>'Total Fuel Prices'!Z201*(INDEX(Tax_share,MATCH('Total Fuel Prices'!$A$197,tax_fuel_labels,0),MATCH(Z$1,'Tax_Share of Price'!$B$1:$AI$1,0)))</f>
        <v>0</v>
      </c>
      <c r="AA4" s="35">
        <f>'Total Fuel Prices'!AA201*(INDEX(Tax_share,MATCH('Total Fuel Prices'!$A$197,tax_fuel_labels,0),MATCH(AA$1,'Tax_Share of Price'!$B$1:$AI$1,0)))</f>
        <v>0</v>
      </c>
      <c r="AB4" s="35">
        <f>'Total Fuel Prices'!AB201*(INDEX(Tax_share,MATCH('Total Fuel Prices'!$A$197,tax_fuel_labels,0),MATCH(AB$1,'Tax_Share of Price'!$B$1:$AI$1,0)))</f>
        <v>0</v>
      </c>
      <c r="AC4" s="35">
        <f>'Total Fuel Prices'!AC201*(INDEX(Tax_share,MATCH('Total Fuel Prices'!$A$197,tax_fuel_labels,0),MATCH(AC$1,'Tax_Share of Price'!$B$1:$AI$1,0)))</f>
        <v>0</v>
      </c>
      <c r="AD4" s="35">
        <f>'Total Fuel Prices'!AD201*(INDEX(Tax_share,MATCH('Total Fuel Prices'!$A$197,tax_fuel_labels,0),MATCH(AD$1,'Tax_Share of Price'!$B$1:$AI$1,0)))</f>
        <v>0</v>
      </c>
      <c r="AE4" s="35">
        <f>'Total Fuel Prices'!AE201*(INDEX(Tax_share,MATCH('Total Fuel Prices'!$A$197,tax_fuel_labels,0),MATCH(AE$1,'Tax_Share of Price'!$B$1:$AI$1,0)))</f>
        <v>0</v>
      </c>
      <c r="AF4" s="35">
        <f>'Total Fuel Prices'!AF201*(INDEX(Tax_share,MATCH('Total Fuel Prices'!$A$197,tax_fuel_labels,0),MATCH(AF$1,'Tax_Share of Price'!$B$1:$AI$1,0)))</f>
        <v>0</v>
      </c>
      <c r="AG4" s="35">
        <f>'Total Fuel Prices'!AG201*(INDEX(Tax_share,MATCH('Total Fuel Prices'!$A$197,tax_fuel_labels,0),MATCH(AG$1,'Tax_Share of Price'!$B$1:$AI$1,0)))</f>
        <v>0</v>
      </c>
      <c r="AH4" s="35">
        <f>'Total Fuel Prices'!AH201*(INDEX(Tax_share,MATCH('Total Fuel Prices'!$A$197,tax_fuel_labels,0),MATCH(AH$1,'Tax_Share of Price'!$B$1:$AI$1,0)))</f>
        <v>0</v>
      </c>
      <c r="AI4" s="35">
        <f>'Total Fuel Prices'!AI201*(INDEX(Tax_share,MATCH('Total Fuel Prices'!$A$197,tax_fuel_labels,0),MATCH(AI$1,'Tax_Share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Prices'!B202*(INDEX(Tax_share,MATCH('Total Fuel Prices'!$A$197,tax_fuel_labels,0),MATCH(B$1,'Tax_Share of Price'!$B$1:$AI$1,0)))</f>
        <v>0</v>
      </c>
      <c r="C5" s="35">
        <f>'Total Fuel Prices'!C202*(INDEX(Tax_share,MATCH('Total Fuel Prices'!$A$197,tax_fuel_labels,0),MATCH(C$1,'Tax_Share of Price'!$B$1:$AI$1,0)))</f>
        <v>0</v>
      </c>
      <c r="D5" s="35">
        <f>'Total Fuel Prices'!D202*(INDEX(Tax_share,MATCH('Total Fuel Prices'!$A$197,tax_fuel_labels,0),MATCH(D$1,'Tax_Share of Price'!$B$1:$AI$1,0)))</f>
        <v>0</v>
      </c>
      <c r="E5" s="35">
        <f>'Total Fuel Prices'!E202*(INDEX(Tax_share,MATCH('Total Fuel Prices'!$A$197,tax_fuel_labels,0),MATCH(E$1,'Tax_Share of Price'!$B$1:$AI$1,0)))</f>
        <v>0</v>
      </c>
      <c r="F5" s="35">
        <f>'Total Fuel Prices'!F202*(INDEX(Tax_share,MATCH('Total Fuel Prices'!$A$197,tax_fuel_labels,0),MATCH(F$1,'Tax_Share of Price'!$B$1:$AI$1,0)))</f>
        <v>0</v>
      </c>
      <c r="G5" s="35">
        <f>'Total Fuel Prices'!G202*(INDEX(Tax_share,MATCH('Total Fuel Prices'!$A$197,tax_fuel_labels,0),MATCH(G$1,'Tax_Share of Price'!$B$1:$AI$1,0)))</f>
        <v>0</v>
      </c>
      <c r="H5" s="35">
        <f>'Total Fuel Prices'!H202*(INDEX(Tax_share,MATCH('Total Fuel Prices'!$A$197,tax_fuel_labels,0),MATCH(H$1,'Tax_Share of Price'!$B$1:$AI$1,0)))</f>
        <v>0</v>
      </c>
      <c r="I5" s="35">
        <f>'Total Fuel Prices'!I202*(INDEX(Tax_share,MATCH('Total Fuel Prices'!$A$197,tax_fuel_labels,0),MATCH(I$1,'Tax_Share of Price'!$B$1:$AI$1,0)))</f>
        <v>0</v>
      </c>
      <c r="J5" s="35">
        <f>'Total Fuel Prices'!J202*(INDEX(Tax_share,MATCH('Total Fuel Prices'!$A$197,tax_fuel_labels,0),MATCH(J$1,'Tax_Share of Price'!$B$1:$AI$1,0)))</f>
        <v>0</v>
      </c>
      <c r="K5" s="35">
        <f>'Total Fuel Prices'!K202*(INDEX(Tax_share,MATCH('Total Fuel Prices'!$A$197,tax_fuel_labels,0),MATCH(K$1,'Tax_Share of Price'!$B$1:$AI$1,0)))</f>
        <v>0</v>
      </c>
      <c r="L5" s="35">
        <f>'Total Fuel Prices'!L202*(INDEX(Tax_share,MATCH('Total Fuel Prices'!$A$197,tax_fuel_labels,0),MATCH(L$1,'Tax_Share of Price'!$B$1:$AI$1,0)))</f>
        <v>0</v>
      </c>
      <c r="M5" s="35">
        <f>'Total Fuel Prices'!M202*(INDEX(Tax_share,MATCH('Total Fuel Prices'!$A$197,tax_fuel_labels,0),MATCH(M$1,'Tax_Share of Price'!$B$1:$AI$1,0)))</f>
        <v>0</v>
      </c>
      <c r="N5" s="35">
        <f>'Total Fuel Prices'!N202*(INDEX(Tax_share,MATCH('Total Fuel Prices'!$A$197,tax_fuel_labels,0),MATCH(N$1,'Tax_Share of Price'!$B$1:$AI$1,0)))</f>
        <v>0</v>
      </c>
      <c r="O5" s="35">
        <f>'Total Fuel Prices'!O202*(INDEX(Tax_share,MATCH('Total Fuel Prices'!$A$197,tax_fuel_labels,0),MATCH(O$1,'Tax_Share of Price'!$B$1:$AI$1,0)))</f>
        <v>0</v>
      </c>
      <c r="P5" s="35">
        <f>'Total Fuel Prices'!P202*(INDEX(Tax_share,MATCH('Total Fuel Prices'!$A$197,tax_fuel_labels,0),MATCH(P$1,'Tax_Share of Price'!$B$1:$AI$1,0)))</f>
        <v>0</v>
      </c>
      <c r="Q5" s="35">
        <f>'Total Fuel Prices'!Q202*(INDEX(Tax_share,MATCH('Total Fuel Prices'!$A$197,tax_fuel_labels,0),MATCH(Q$1,'Tax_Share of Price'!$B$1:$AI$1,0)))</f>
        <v>0</v>
      </c>
      <c r="R5" s="35">
        <f>'Total Fuel Prices'!R202*(INDEX(Tax_share,MATCH('Total Fuel Prices'!$A$197,tax_fuel_labels,0),MATCH(R$1,'Tax_Share of Price'!$B$1:$AI$1,0)))</f>
        <v>0</v>
      </c>
      <c r="S5" s="35">
        <f>'Total Fuel Prices'!S202*(INDEX(Tax_share,MATCH('Total Fuel Prices'!$A$197,tax_fuel_labels,0),MATCH(S$1,'Tax_Share of Price'!$B$1:$AI$1,0)))</f>
        <v>0</v>
      </c>
      <c r="T5" s="35">
        <f>'Total Fuel Prices'!T202*(INDEX(Tax_share,MATCH('Total Fuel Prices'!$A$197,tax_fuel_labels,0),MATCH(T$1,'Tax_Share of Price'!$B$1:$AI$1,0)))</f>
        <v>0</v>
      </c>
      <c r="U5" s="35">
        <f>'Total Fuel Prices'!U202*(INDEX(Tax_share,MATCH('Total Fuel Prices'!$A$197,tax_fuel_labels,0),MATCH(U$1,'Tax_Share of Price'!$B$1:$AI$1,0)))</f>
        <v>0</v>
      </c>
      <c r="V5" s="35">
        <f>'Total Fuel Prices'!V202*(INDEX(Tax_share,MATCH('Total Fuel Prices'!$A$197,tax_fuel_labels,0),MATCH(V$1,'Tax_Share of Price'!$B$1:$AI$1,0)))</f>
        <v>0</v>
      </c>
      <c r="W5" s="35">
        <f>'Total Fuel Prices'!W202*(INDEX(Tax_share,MATCH('Total Fuel Prices'!$A$197,tax_fuel_labels,0),MATCH(W$1,'Tax_Share of Price'!$B$1:$AI$1,0)))</f>
        <v>0</v>
      </c>
      <c r="X5" s="35">
        <f>'Total Fuel Prices'!X202*(INDEX(Tax_share,MATCH('Total Fuel Prices'!$A$197,tax_fuel_labels,0),MATCH(X$1,'Tax_Share of Price'!$B$1:$AI$1,0)))</f>
        <v>0</v>
      </c>
      <c r="Y5" s="35">
        <f>'Total Fuel Prices'!Y202*(INDEX(Tax_share,MATCH('Total Fuel Prices'!$A$197,tax_fuel_labels,0),MATCH(Y$1,'Tax_Share of Price'!$B$1:$AI$1,0)))</f>
        <v>0</v>
      </c>
      <c r="Z5" s="35">
        <f>'Total Fuel Prices'!Z202*(INDEX(Tax_share,MATCH('Total Fuel Prices'!$A$197,tax_fuel_labels,0),MATCH(Z$1,'Tax_Share of Price'!$B$1:$AI$1,0)))</f>
        <v>0</v>
      </c>
      <c r="AA5" s="35">
        <f>'Total Fuel Prices'!AA202*(INDEX(Tax_share,MATCH('Total Fuel Prices'!$A$197,tax_fuel_labels,0),MATCH(AA$1,'Tax_Share of Price'!$B$1:$AI$1,0)))</f>
        <v>0</v>
      </c>
      <c r="AB5" s="35">
        <f>'Total Fuel Prices'!AB202*(INDEX(Tax_share,MATCH('Total Fuel Prices'!$A$197,tax_fuel_labels,0),MATCH(AB$1,'Tax_Share of Price'!$B$1:$AI$1,0)))</f>
        <v>0</v>
      </c>
      <c r="AC5" s="35">
        <f>'Total Fuel Prices'!AC202*(INDEX(Tax_share,MATCH('Total Fuel Prices'!$A$197,tax_fuel_labels,0),MATCH(AC$1,'Tax_Share of Price'!$B$1:$AI$1,0)))</f>
        <v>0</v>
      </c>
      <c r="AD5" s="35">
        <f>'Total Fuel Prices'!AD202*(INDEX(Tax_share,MATCH('Total Fuel Prices'!$A$197,tax_fuel_labels,0),MATCH(AD$1,'Tax_Share of Price'!$B$1:$AI$1,0)))</f>
        <v>0</v>
      </c>
      <c r="AE5" s="35">
        <f>'Total Fuel Prices'!AE202*(INDEX(Tax_share,MATCH('Total Fuel Prices'!$A$197,tax_fuel_labels,0),MATCH(AE$1,'Tax_Share of Price'!$B$1:$AI$1,0)))</f>
        <v>0</v>
      </c>
      <c r="AF5" s="35">
        <f>'Total Fuel Prices'!AF202*(INDEX(Tax_share,MATCH('Total Fuel Prices'!$A$197,tax_fuel_labels,0),MATCH(AF$1,'Tax_Share of Price'!$B$1:$AI$1,0)))</f>
        <v>0</v>
      </c>
      <c r="AG5" s="35">
        <f>'Total Fuel Prices'!AG202*(INDEX(Tax_share,MATCH('Total Fuel Prices'!$A$197,tax_fuel_labels,0),MATCH(AG$1,'Tax_Share of Price'!$B$1:$AI$1,0)))</f>
        <v>0</v>
      </c>
      <c r="AH5" s="35">
        <f>'Total Fuel Prices'!AH202*(INDEX(Tax_share,MATCH('Total Fuel Prices'!$A$197,tax_fuel_labels,0),MATCH(AH$1,'Tax_Share of Price'!$B$1:$AI$1,0)))</f>
        <v>0</v>
      </c>
      <c r="AI5" s="35">
        <f>'Total Fuel Prices'!AI202*(INDEX(Tax_share,MATCH('Total Fuel Prices'!$A$197,tax_fuel_labels,0),MATCH(AI$1,'Tax_Share of Price'!$B$1:$AI$1,0)))</f>
        <v>0</v>
      </c>
    </row>
    <row r="6" spans="1:37" x14ac:dyDescent="0.45">
      <c r="A6" s="12" t="s">
        <v>274</v>
      </c>
      <c r="B6" s="276">
        <f>'Total Fuel Prices'!B203*(INDEX(Tax_share,MATCH('Total Fuel Prices'!$A$197,tax_fuel_labels,0),MATCH(B$1,'Tax_Share of Price'!$B$1:$AI$1,0)))</f>
        <v>0</v>
      </c>
      <c r="C6" s="276">
        <f>'Total Fuel Prices'!C203*(INDEX(Tax_share,MATCH('Total Fuel Prices'!$A$197,tax_fuel_labels,0),MATCH(C$1,'Tax_Share of Price'!$B$1:$AI$1,0)))</f>
        <v>0</v>
      </c>
      <c r="D6" s="276">
        <f>'Total Fuel Prices'!D203*(INDEX(Tax_share,MATCH('Total Fuel Prices'!$A$197,tax_fuel_labels,0),MATCH(D$1,'Tax_Share of Price'!$B$1:$AI$1,0)))</f>
        <v>0</v>
      </c>
      <c r="E6" s="276">
        <f>'Total Fuel Prices'!E203*(INDEX(Tax_share,MATCH('Total Fuel Prices'!$A$197,tax_fuel_labels,0),MATCH(E$1,'Tax_Share of Price'!$B$1:$AI$1,0)))</f>
        <v>0</v>
      </c>
      <c r="F6" s="276">
        <f>'Total Fuel Prices'!F203*(INDEX(Tax_share,MATCH('Total Fuel Prices'!$A$197,tax_fuel_labels,0),MATCH(F$1,'Tax_Share of Price'!$B$1:$AI$1,0)))</f>
        <v>0</v>
      </c>
      <c r="G6" s="276">
        <f>'Total Fuel Prices'!G203*(INDEX(Tax_share,MATCH('Total Fuel Prices'!$A$197,tax_fuel_labels,0),MATCH(G$1,'Tax_Share of Price'!$B$1:$AI$1,0)))</f>
        <v>0</v>
      </c>
      <c r="H6" s="276">
        <f>'Total Fuel Prices'!H203*(INDEX(Tax_share,MATCH('Total Fuel Prices'!$A$197,tax_fuel_labels,0),MATCH(H$1,'Tax_Share of Price'!$B$1:$AI$1,0)))</f>
        <v>0</v>
      </c>
      <c r="I6" s="276">
        <f>'Total Fuel Prices'!I203*(INDEX(Tax_share,MATCH('Total Fuel Prices'!$A$197,tax_fuel_labels,0),MATCH(I$1,'Tax_Share of Price'!$B$1:$AI$1,0)))</f>
        <v>0</v>
      </c>
      <c r="J6" s="276">
        <f>'Total Fuel Prices'!J203*(INDEX(Tax_share,MATCH('Total Fuel Prices'!$A$197,tax_fuel_labels,0),MATCH(J$1,'Tax_Share of Price'!$B$1:$AI$1,0)))</f>
        <v>0</v>
      </c>
      <c r="K6" s="276">
        <f>'Total Fuel Prices'!K203*(INDEX(Tax_share,MATCH('Total Fuel Prices'!$A$197,tax_fuel_labels,0),MATCH(K$1,'Tax_Share of Price'!$B$1:$AI$1,0)))</f>
        <v>0</v>
      </c>
      <c r="L6" s="276">
        <f>'Total Fuel Prices'!L203*(INDEX(Tax_share,MATCH('Total Fuel Prices'!$A$197,tax_fuel_labels,0),MATCH(L$1,'Tax_Share of Price'!$B$1:$AI$1,0)))</f>
        <v>0</v>
      </c>
      <c r="M6" s="276">
        <f>'Total Fuel Prices'!M203*(INDEX(Tax_share,MATCH('Total Fuel Prices'!$A$197,tax_fuel_labels,0),MATCH(M$1,'Tax_Share of Price'!$B$1:$AI$1,0)))</f>
        <v>0</v>
      </c>
      <c r="N6" s="276">
        <f>'Total Fuel Prices'!N203*(INDEX(Tax_share,MATCH('Total Fuel Prices'!$A$197,tax_fuel_labels,0),MATCH(N$1,'Tax_Share of Price'!$B$1:$AI$1,0)))</f>
        <v>0</v>
      </c>
      <c r="O6" s="276">
        <f>'Total Fuel Prices'!O203*(INDEX(Tax_share,MATCH('Total Fuel Prices'!$A$197,tax_fuel_labels,0),MATCH(O$1,'Tax_Share of Price'!$B$1:$AI$1,0)))</f>
        <v>0</v>
      </c>
      <c r="P6" s="276">
        <f>'Total Fuel Prices'!P203*(INDEX(Tax_share,MATCH('Total Fuel Prices'!$A$197,tax_fuel_labels,0),MATCH(P$1,'Tax_Share of Price'!$B$1:$AI$1,0)))</f>
        <v>0</v>
      </c>
      <c r="Q6" s="276">
        <f>'Total Fuel Prices'!Q203*(INDEX(Tax_share,MATCH('Total Fuel Prices'!$A$197,tax_fuel_labels,0),MATCH(Q$1,'Tax_Share of Price'!$B$1:$AI$1,0)))</f>
        <v>0</v>
      </c>
      <c r="R6" s="276">
        <f>'Total Fuel Prices'!R203*(INDEX(Tax_share,MATCH('Total Fuel Prices'!$A$197,tax_fuel_labels,0),MATCH(R$1,'Tax_Share of Price'!$B$1:$AI$1,0)))</f>
        <v>0</v>
      </c>
      <c r="S6" s="276">
        <f>'Total Fuel Prices'!S203*(INDEX(Tax_share,MATCH('Total Fuel Prices'!$A$197,tax_fuel_labels,0),MATCH(S$1,'Tax_Share of Price'!$B$1:$AI$1,0)))</f>
        <v>0</v>
      </c>
      <c r="T6" s="276">
        <f>'Total Fuel Prices'!T203*(INDEX(Tax_share,MATCH('Total Fuel Prices'!$A$197,tax_fuel_labels,0),MATCH(T$1,'Tax_Share of Price'!$B$1:$AI$1,0)))</f>
        <v>0</v>
      </c>
      <c r="U6" s="276">
        <f>'Total Fuel Prices'!U203*(INDEX(Tax_share,MATCH('Total Fuel Prices'!$A$197,tax_fuel_labels,0),MATCH(U$1,'Tax_Share of Price'!$B$1:$AI$1,0)))</f>
        <v>0</v>
      </c>
      <c r="V6" s="276">
        <f>'Total Fuel Prices'!V203*(INDEX(Tax_share,MATCH('Total Fuel Prices'!$A$197,tax_fuel_labels,0),MATCH(V$1,'Tax_Share of Price'!$B$1:$AI$1,0)))</f>
        <v>0</v>
      </c>
      <c r="W6" s="276">
        <f>'Total Fuel Prices'!W203*(INDEX(Tax_share,MATCH('Total Fuel Prices'!$A$197,tax_fuel_labels,0),MATCH(W$1,'Tax_Share of Price'!$B$1:$AI$1,0)))</f>
        <v>0</v>
      </c>
      <c r="X6" s="276">
        <f>'Total Fuel Prices'!X203*(INDEX(Tax_share,MATCH('Total Fuel Prices'!$A$197,tax_fuel_labels,0),MATCH(X$1,'Tax_Share of Price'!$B$1:$AI$1,0)))</f>
        <v>0</v>
      </c>
      <c r="Y6" s="276">
        <f>'Total Fuel Prices'!Y203*(INDEX(Tax_share,MATCH('Total Fuel Prices'!$A$197,tax_fuel_labels,0),MATCH(Y$1,'Tax_Share of Price'!$B$1:$AI$1,0)))</f>
        <v>0</v>
      </c>
      <c r="Z6" s="276">
        <f>'Total Fuel Prices'!Z203*(INDEX(Tax_share,MATCH('Total Fuel Prices'!$A$197,tax_fuel_labels,0),MATCH(Z$1,'Tax_Share of Price'!$B$1:$AI$1,0)))</f>
        <v>0</v>
      </c>
      <c r="AA6" s="276">
        <f>'Total Fuel Prices'!AA203*(INDEX(Tax_share,MATCH('Total Fuel Prices'!$A$197,tax_fuel_labels,0),MATCH(AA$1,'Tax_Share of Price'!$B$1:$AI$1,0)))</f>
        <v>0</v>
      </c>
      <c r="AB6" s="276">
        <f>'Total Fuel Prices'!AB203*(INDEX(Tax_share,MATCH('Total Fuel Prices'!$A$197,tax_fuel_labels,0),MATCH(AB$1,'Tax_Share of Price'!$B$1:$AI$1,0)))</f>
        <v>0</v>
      </c>
      <c r="AC6" s="276">
        <f>'Total Fuel Prices'!AC203*(INDEX(Tax_share,MATCH('Total Fuel Prices'!$A$197,tax_fuel_labels,0),MATCH(AC$1,'Tax_Share of Price'!$B$1:$AI$1,0)))</f>
        <v>0</v>
      </c>
      <c r="AD6" s="276">
        <f>'Total Fuel Prices'!AD203*(INDEX(Tax_share,MATCH('Total Fuel Prices'!$A$197,tax_fuel_labels,0),MATCH(AD$1,'Tax_Share of Price'!$B$1:$AI$1,0)))</f>
        <v>0</v>
      </c>
      <c r="AE6" s="276">
        <f>'Total Fuel Prices'!AE203*(INDEX(Tax_share,MATCH('Total Fuel Prices'!$A$197,tax_fuel_labels,0),MATCH(AE$1,'Tax_Share of Price'!$B$1:$AI$1,0)))</f>
        <v>0</v>
      </c>
      <c r="AF6" s="276">
        <f>'Total Fuel Prices'!AF203*(INDEX(Tax_share,MATCH('Total Fuel Prices'!$A$197,tax_fuel_labels,0),MATCH(AF$1,'Tax_Share of Price'!$B$1:$AI$1,0)))</f>
        <v>0</v>
      </c>
      <c r="AG6" s="276">
        <f>'Total Fuel Prices'!AG203*(INDEX(Tax_share,MATCH('Total Fuel Prices'!$A$197,tax_fuel_labels,0),MATCH(AG$1,'Tax_Share of Price'!$B$1:$AI$1,0)))</f>
        <v>0</v>
      </c>
      <c r="AH6" s="276">
        <f>'Total Fuel Prices'!AH203*(INDEX(Tax_share,MATCH('Total Fuel Prices'!$A$197,tax_fuel_labels,0),MATCH(AH$1,'Tax_Share of Price'!$B$1:$AI$1,0)))</f>
        <v>0</v>
      </c>
      <c r="AI6" s="276">
        <f>'Total Fuel Prices'!AI203*(INDEX(Tax_share,MATCH('Total Fuel Prices'!$A$197,tax_fuel_labels,0),MATCH(AI$1,'Tax_Share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Prices'!B204*(INDEX(Tax_share,MATCH('Total Fuel Prices'!$A$197,tax_fuel_labels,0),MATCH(B$1,'Tax_Share of Price'!$B$1:$AI$1,0)))</f>
        <v>0</v>
      </c>
      <c r="C7" s="35">
        <f>'Total Fuel Prices'!C204*(INDEX(Tax_share,MATCH('Total Fuel Prices'!$A$197,tax_fuel_labels,0),MATCH(C$1,'Tax_Share of Price'!$B$1:$AI$1,0)))</f>
        <v>0</v>
      </c>
      <c r="D7" s="35">
        <f>'Total Fuel Prices'!D204*(INDEX(Tax_share,MATCH('Total Fuel Prices'!$A$197,tax_fuel_labels,0),MATCH(D$1,'Tax_Share of Price'!$B$1:$AI$1,0)))</f>
        <v>0</v>
      </c>
      <c r="E7" s="35">
        <f>'Total Fuel Prices'!E204*(INDEX(Tax_share,MATCH('Total Fuel Prices'!$A$197,tax_fuel_labels,0),MATCH(E$1,'Tax_Share of Price'!$B$1:$AI$1,0)))</f>
        <v>0</v>
      </c>
      <c r="F7" s="35">
        <f>'Total Fuel Prices'!F204*(INDEX(Tax_share,MATCH('Total Fuel Prices'!$A$197,tax_fuel_labels,0),MATCH(F$1,'Tax_Share of Price'!$B$1:$AI$1,0)))</f>
        <v>0</v>
      </c>
      <c r="G7" s="35">
        <f>'Total Fuel Prices'!G204*(INDEX(Tax_share,MATCH('Total Fuel Prices'!$A$197,tax_fuel_labels,0),MATCH(G$1,'Tax_Share of Price'!$B$1:$AI$1,0)))</f>
        <v>0</v>
      </c>
      <c r="H7" s="35">
        <f>'Total Fuel Prices'!H204*(INDEX(Tax_share,MATCH('Total Fuel Prices'!$A$197,tax_fuel_labels,0),MATCH(H$1,'Tax_Share of Price'!$B$1:$AI$1,0)))</f>
        <v>0</v>
      </c>
      <c r="I7" s="35">
        <f>'Total Fuel Prices'!I204*(INDEX(Tax_share,MATCH('Total Fuel Prices'!$A$197,tax_fuel_labels,0),MATCH(I$1,'Tax_Share of Price'!$B$1:$AI$1,0)))</f>
        <v>0</v>
      </c>
      <c r="J7" s="35">
        <f>'Total Fuel Prices'!J204*(INDEX(Tax_share,MATCH('Total Fuel Prices'!$A$197,tax_fuel_labels,0),MATCH(J$1,'Tax_Share of Price'!$B$1:$AI$1,0)))</f>
        <v>0</v>
      </c>
      <c r="K7" s="35">
        <f>'Total Fuel Prices'!K204*(INDEX(Tax_share,MATCH('Total Fuel Prices'!$A$197,tax_fuel_labels,0),MATCH(K$1,'Tax_Share of Price'!$B$1:$AI$1,0)))</f>
        <v>0</v>
      </c>
      <c r="L7" s="35">
        <f>'Total Fuel Prices'!L204*(INDEX(Tax_share,MATCH('Total Fuel Prices'!$A$197,tax_fuel_labels,0),MATCH(L$1,'Tax_Share of Price'!$B$1:$AI$1,0)))</f>
        <v>0</v>
      </c>
      <c r="M7" s="35">
        <f>'Total Fuel Prices'!M204*(INDEX(Tax_share,MATCH('Total Fuel Prices'!$A$197,tax_fuel_labels,0),MATCH(M$1,'Tax_Share of Price'!$B$1:$AI$1,0)))</f>
        <v>0</v>
      </c>
      <c r="N7" s="35">
        <f>'Total Fuel Prices'!N204*(INDEX(Tax_share,MATCH('Total Fuel Prices'!$A$197,tax_fuel_labels,0),MATCH(N$1,'Tax_Share of Price'!$B$1:$AI$1,0)))</f>
        <v>0</v>
      </c>
      <c r="O7" s="35">
        <f>'Total Fuel Prices'!O204*(INDEX(Tax_share,MATCH('Total Fuel Prices'!$A$197,tax_fuel_labels,0),MATCH(O$1,'Tax_Share of Price'!$B$1:$AI$1,0)))</f>
        <v>0</v>
      </c>
      <c r="P7" s="35">
        <f>'Total Fuel Prices'!P204*(INDEX(Tax_share,MATCH('Total Fuel Prices'!$A$197,tax_fuel_labels,0),MATCH(P$1,'Tax_Share of Price'!$B$1:$AI$1,0)))</f>
        <v>0</v>
      </c>
      <c r="Q7" s="35">
        <f>'Total Fuel Prices'!Q204*(INDEX(Tax_share,MATCH('Total Fuel Prices'!$A$197,tax_fuel_labels,0),MATCH(Q$1,'Tax_Share of Price'!$B$1:$AI$1,0)))</f>
        <v>0</v>
      </c>
      <c r="R7" s="35">
        <f>'Total Fuel Prices'!R204*(INDEX(Tax_share,MATCH('Total Fuel Prices'!$A$197,tax_fuel_labels,0),MATCH(R$1,'Tax_Share of Price'!$B$1:$AI$1,0)))</f>
        <v>0</v>
      </c>
      <c r="S7" s="35">
        <f>'Total Fuel Prices'!S204*(INDEX(Tax_share,MATCH('Total Fuel Prices'!$A$197,tax_fuel_labels,0),MATCH(S$1,'Tax_Share of Price'!$B$1:$AI$1,0)))</f>
        <v>0</v>
      </c>
      <c r="T7" s="35">
        <f>'Total Fuel Prices'!T204*(INDEX(Tax_share,MATCH('Total Fuel Prices'!$A$197,tax_fuel_labels,0),MATCH(T$1,'Tax_Share of Price'!$B$1:$AI$1,0)))</f>
        <v>0</v>
      </c>
      <c r="U7" s="35">
        <f>'Total Fuel Prices'!U204*(INDEX(Tax_share,MATCH('Total Fuel Prices'!$A$197,tax_fuel_labels,0),MATCH(U$1,'Tax_Share of Price'!$B$1:$AI$1,0)))</f>
        <v>0</v>
      </c>
      <c r="V7" s="35">
        <f>'Total Fuel Prices'!V204*(INDEX(Tax_share,MATCH('Total Fuel Prices'!$A$197,tax_fuel_labels,0),MATCH(V$1,'Tax_Share of Price'!$B$1:$AI$1,0)))</f>
        <v>0</v>
      </c>
      <c r="W7" s="35">
        <f>'Total Fuel Prices'!W204*(INDEX(Tax_share,MATCH('Total Fuel Prices'!$A$197,tax_fuel_labels,0),MATCH(W$1,'Tax_Share of Price'!$B$1:$AI$1,0)))</f>
        <v>0</v>
      </c>
      <c r="X7" s="35">
        <f>'Total Fuel Prices'!X204*(INDEX(Tax_share,MATCH('Total Fuel Prices'!$A$197,tax_fuel_labels,0),MATCH(X$1,'Tax_Share of Price'!$B$1:$AI$1,0)))</f>
        <v>0</v>
      </c>
      <c r="Y7" s="35">
        <f>'Total Fuel Prices'!Y204*(INDEX(Tax_share,MATCH('Total Fuel Prices'!$A$197,tax_fuel_labels,0),MATCH(Y$1,'Tax_Share of Price'!$B$1:$AI$1,0)))</f>
        <v>0</v>
      </c>
      <c r="Z7" s="35">
        <f>'Total Fuel Prices'!Z204*(INDEX(Tax_share,MATCH('Total Fuel Prices'!$A$197,tax_fuel_labels,0),MATCH(Z$1,'Tax_Share of Price'!$B$1:$AI$1,0)))</f>
        <v>0</v>
      </c>
      <c r="AA7" s="35">
        <f>'Total Fuel Prices'!AA204*(INDEX(Tax_share,MATCH('Total Fuel Prices'!$A$197,tax_fuel_labels,0),MATCH(AA$1,'Tax_Share of Price'!$B$1:$AI$1,0)))</f>
        <v>0</v>
      </c>
      <c r="AB7" s="35">
        <f>'Total Fuel Prices'!AB204*(INDEX(Tax_share,MATCH('Total Fuel Prices'!$A$197,tax_fuel_labels,0),MATCH(AB$1,'Tax_Share of Price'!$B$1:$AI$1,0)))</f>
        <v>0</v>
      </c>
      <c r="AC7" s="35">
        <f>'Total Fuel Prices'!AC204*(INDEX(Tax_share,MATCH('Total Fuel Prices'!$A$197,tax_fuel_labels,0),MATCH(AC$1,'Tax_Share of Price'!$B$1:$AI$1,0)))</f>
        <v>0</v>
      </c>
      <c r="AD7" s="35">
        <f>'Total Fuel Prices'!AD204*(INDEX(Tax_share,MATCH('Total Fuel Prices'!$A$197,tax_fuel_labels,0),MATCH(AD$1,'Tax_Share of Price'!$B$1:$AI$1,0)))</f>
        <v>0</v>
      </c>
      <c r="AE7" s="35">
        <f>'Total Fuel Prices'!AE204*(INDEX(Tax_share,MATCH('Total Fuel Prices'!$A$197,tax_fuel_labels,0),MATCH(AE$1,'Tax_Share of Price'!$B$1:$AI$1,0)))</f>
        <v>0</v>
      </c>
      <c r="AF7" s="35">
        <f>'Total Fuel Prices'!AF204*(INDEX(Tax_share,MATCH('Total Fuel Prices'!$A$197,tax_fuel_labels,0),MATCH(AF$1,'Tax_Share of Price'!$B$1:$AI$1,0)))</f>
        <v>0</v>
      </c>
      <c r="AG7" s="35">
        <f>'Total Fuel Prices'!AG204*(INDEX(Tax_share,MATCH('Total Fuel Prices'!$A$197,tax_fuel_labels,0),MATCH(AG$1,'Tax_Share of Price'!$B$1:$AI$1,0)))</f>
        <v>0</v>
      </c>
      <c r="AH7" s="35">
        <f>'Total Fuel Prices'!AH204*(INDEX(Tax_share,MATCH('Total Fuel Prices'!$A$197,tax_fuel_labels,0),MATCH(AH$1,'Tax_Share of Price'!$B$1:$AI$1,0)))</f>
        <v>0</v>
      </c>
      <c r="AI7" s="35">
        <f>'Total Fuel Prices'!AI204*(INDEX(Tax_share,MATCH('Total Fuel Prices'!$A$197,tax_fuel_labels,0),MATCH(AI$1,'Tax_Share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Prices'!B205*(INDEX(Tax_share,MATCH('Total Fuel Prices'!$A$197,tax_fuel_labels,0),MATCH(B$1,'Tax_Share of Price'!$B$1:$AI$1,0)))</f>
        <v>0</v>
      </c>
      <c r="C8" s="35">
        <f>'Total Fuel Prices'!C205*(INDEX(Tax_share,MATCH('Total Fuel Prices'!$A$197,tax_fuel_labels,0),MATCH(C$1,'Tax_Share of Price'!$B$1:$AI$1,0)))</f>
        <v>0</v>
      </c>
      <c r="D8" s="35">
        <f>'Total Fuel Prices'!D205*(INDEX(Tax_share,MATCH('Total Fuel Prices'!$A$197,tax_fuel_labels,0),MATCH(D$1,'Tax_Share of Price'!$B$1:$AI$1,0)))</f>
        <v>0</v>
      </c>
      <c r="E8" s="35">
        <f>'Total Fuel Prices'!E205*(INDEX(Tax_share,MATCH('Total Fuel Prices'!$A$197,tax_fuel_labels,0),MATCH(E$1,'Tax_Share of Price'!$B$1:$AI$1,0)))</f>
        <v>0</v>
      </c>
      <c r="F8" s="35">
        <f>'Total Fuel Prices'!F205*(INDEX(Tax_share,MATCH('Total Fuel Prices'!$A$197,tax_fuel_labels,0),MATCH(F$1,'Tax_Share of Price'!$B$1:$AI$1,0)))</f>
        <v>0</v>
      </c>
      <c r="G8" s="35">
        <f>'Total Fuel Prices'!G205*(INDEX(Tax_share,MATCH('Total Fuel Prices'!$A$197,tax_fuel_labels,0),MATCH(G$1,'Tax_Share of Price'!$B$1:$AI$1,0)))</f>
        <v>0</v>
      </c>
      <c r="H8" s="35">
        <f>'Total Fuel Prices'!H205*(INDEX(Tax_share,MATCH('Total Fuel Prices'!$A$197,tax_fuel_labels,0),MATCH(H$1,'Tax_Share of Price'!$B$1:$AI$1,0)))</f>
        <v>0</v>
      </c>
      <c r="I8" s="35">
        <f>'Total Fuel Prices'!I205*(INDEX(Tax_share,MATCH('Total Fuel Prices'!$A$197,tax_fuel_labels,0),MATCH(I$1,'Tax_Share of Price'!$B$1:$AI$1,0)))</f>
        <v>0</v>
      </c>
      <c r="J8" s="35">
        <f>'Total Fuel Prices'!J205*(INDEX(Tax_share,MATCH('Total Fuel Prices'!$A$197,tax_fuel_labels,0),MATCH(J$1,'Tax_Share of Price'!$B$1:$AI$1,0)))</f>
        <v>0</v>
      </c>
      <c r="K8" s="35">
        <f>'Total Fuel Prices'!K205*(INDEX(Tax_share,MATCH('Total Fuel Prices'!$A$197,tax_fuel_labels,0),MATCH(K$1,'Tax_Share of Price'!$B$1:$AI$1,0)))</f>
        <v>0</v>
      </c>
      <c r="L8" s="35">
        <f>'Total Fuel Prices'!L205*(INDEX(Tax_share,MATCH('Total Fuel Prices'!$A$197,tax_fuel_labels,0),MATCH(L$1,'Tax_Share of Price'!$B$1:$AI$1,0)))</f>
        <v>0</v>
      </c>
      <c r="M8" s="35">
        <f>'Total Fuel Prices'!M205*(INDEX(Tax_share,MATCH('Total Fuel Prices'!$A$197,tax_fuel_labels,0),MATCH(M$1,'Tax_Share of Price'!$B$1:$AI$1,0)))</f>
        <v>0</v>
      </c>
      <c r="N8" s="35">
        <f>'Total Fuel Prices'!N205*(INDEX(Tax_share,MATCH('Total Fuel Prices'!$A$197,tax_fuel_labels,0),MATCH(N$1,'Tax_Share of Price'!$B$1:$AI$1,0)))</f>
        <v>0</v>
      </c>
      <c r="O8" s="35">
        <f>'Total Fuel Prices'!O205*(INDEX(Tax_share,MATCH('Total Fuel Prices'!$A$197,tax_fuel_labels,0),MATCH(O$1,'Tax_Share of Price'!$B$1:$AI$1,0)))</f>
        <v>0</v>
      </c>
      <c r="P8" s="35">
        <f>'Total Fuel Prices'!P205*(INDEX(Tax_share,MATCH('Total Fuel Prices'!$A$197,tax_fuel_labels,0),MATCH(P$1,'Tax_Share of Price'!$B$1:$AI$1,0)))</f>
        <v>0</v>
      </c>
      <c r="Q8" s="35">
        <f>'Total Fuel Prices'!Q205*(INDEX(Tax_share,MATCH('Total Fuel Prices'!$A$197,tax_fuel_labels,0),MATCH(Q$1,'Tax_Share of Price'!$B$1:$AI$1,0)))</f>
        <v>0</v>
      </c>
      <c r="R8" s="35">
        <f>'Total Fuel Prices'!R205*(INDEX(Tax_share,MATCH('Total Fuel Prices'!$A$197,tax_fuel_labels,0),MATCH(R$1,'Tax_Share of Price'!$B$1:$AI$1,0)))</f>
        <v>0</v>
      </c>
      <c r="S8" s="35">
        <f>'Total Fuel Prices'!S205*(INDEX(Tax_share,MATCH('Total Fuel Prices'!$A$197,tax_fuel_labels,0),MATCH(S$1,'Tax_Share of Price'!$B$1:$AI$1,0)))</f>
        <v>0</v>
      </c>
      <c r="T8" s="35">
        <f>'Total Fuel Prices'!T205*(INDEX(Tax_share,MATCH('Total Fuel Prices'!$A$197,tax_fuel_labels,0),MATCH(T$1,'Tax_Share of Price'!$B$1:$AI$1,0)))</f>
        <v>0</v>
      </c>
      <c r="U8" s="35">
        <f>'Total Fuel Prices'!U205*(INDEX(Tax_share,MATCH('Total Fuel Prices'!$A$197,tax_fuel_labels,0),MATCH(U$1,'Tax_Share of Price'!$B$1:$AI$1,0)))</f>
        <v>0</v>
      </c>
      <c r="V8" s="35">
        <f>'Total Fuel Prices'!V205*(INDEX(Tax_share,MATCH('Total Fuel Prices'!$A$197,tax_fuel_labels,0),MATCH(V$1,'Tax_Share of Price'!$B$1:$AI$1,0)))</f>
        <v>0</v>
      </c>
      <c r="W8" s="35">
        <f>'Total Fuel Prices'!W205*(INDEX(Tax_share,MATCH('Total Fuel Prices'!$A$197,tax_fuel_labels,0),MATCH(W$1,'Tax_Share of Price'!$B$1:$AI$1,0)))</f>
        <v>0</v>
      </c>
      <c r="X8" s="35">
        <f>'Total Fuel Prices'!X205*(INDEX(Tax_share,MATCH('Total Fuel Prices'!$A$197,tax_fuel_labels,0),MATCH(X$1,'Tax_Share of Price'!$B$1:$AI$1,0)))</f>
        <v>0</v>
      </c>
      <c r="Y8" s="35">
        <f>'Total Fuel Prices'!Y205*(INDEX(Tax_share,MATCH('Total Fuel Prices'!$A$197,tax_fuel_labels,0),MATCH(Y$1,'Tax_Share of Price'!$B$1:$AI$1,0)))</f>
        <v>0</v>
      </c>
      <c r="Z8" s="35">
        <f>'Total Fuel Prices'!Z205*(INDEX(Tax_share,MATCH('Total Fuel Prices'!$A$197,tax_fuel_labels,0),MATCH(Z$1,'Tax_Share of Price'!$B$1:$AI$1,0)))</f>
        <v>0</v>
      </c>
      <c r="AA8" s="35">
        <f>'Total Fuel Prices'!AA205*(INDEX(Tax_share,MATCH('Total Fuel Prices'!$A$197,tax_fuel_labels,0),MATCH(AA$1,'Tax_Share of Price'!$B$1:$AI$1,0)))</f>
        <v>0</v>
      </c>
      <c r="AB8" s="35">
        <f>'Total Fuel Prices'!AB205*(INDEX(Tax_share,MATCH('Total Fuel Prices'!$A$197,tax_fuel_labels,0),MATCH(AB$1,'Tax_Share of Price'!$B$1:$AI$1,0)))</f>
        <v>0</v>
      </c>
      <c r="AC8" s="35">
        <f>'Total Fuel Prices'!AC205*(INDEX(Tax_share,MATCH('Total Fuel Prices'!$A$197,tax_fuel_labels,0),MATCH(AC$1,'Tax_Share of Price'!$B$1:$AI$1,0)))</f>
        <v>0</v>
      </c>
      <c r="AD8" s="35">
        <f>'Total Fuel Prices'!AD205*(INDEX(Tax_share,MATCH('Total Fuel Prices'!$A$197,tax_fuel_labels,0),MATCH(AD$1,'Tax_Share of Price'!$B$1:$AI$1,0)))</f>
        <v>0</v>
      </c>
      <c r="AE8" s="35">
        <f>'Total Fuel Prices'!AE205*(INDEX(Tax_share,MATCH('Total Fuel Prices'!$A$197,tax_fuel_labels,0),MATCH(AE$1,'Tax_Share of Price'!$B$1:$AI$1,0)))</f>
        <v>0</v>
      </c>
      <c r="AF8" s="35">
        <f>'Total Fuel Prices'!AF205*(INDEX(Tax_share,MATCH('Total Fuel Prices'!$A$197,tax_fuel_labels,0),MATCH(AF$1,'Tax_Share of Price'!$B$1:$AI$1,0)))</f>
        <v>0</v>
      </c>
      <c r="AG8" s="35">
        <f>'Total Fuel Prices'!AG205*(INDEX(Tax_share,MATCH('Total Fuel Prices'!$A$197,tax_fuel_labels,0),MATCH(AG$1,'Tax_Share of Price'!$B$1:$AI$1,0)))</f>
        <v>0</v>
      </c>
      <c r="AH8" s="35">
        <f>'Total Fuel Prices'!AH205*(INDEX(Tax_share,MATCH('Total Fuel Prices'!$A$197,tax_fuel_labels,0),MATCH(AH$1,'Tax_Share of Price'!$B$1:$AI$1,0)))</f>
        <v>0</v>
      </c>
      <c r="AI8" s="35">
        <f>'Total Fuel Prices'!AI205*(INDEX(Tax_share,MATCH('Total Fuel Prices'!$A$197,tax_fuel_labels,0),MATCH(AI$1,'Tax_Share of Price'!$B$1:$AI$1,0)))</f>
        <v>0</v>
      </c>
    </row>
    <row r="9" spans="1:37" s="5" customFormat="1" x14ac:dyDescent="0.45">
      <c r="A9" s="38" t="s">
        <v>277</v>
      </c>
      <c r="B9" s="276">
        <f>'Total Fuel Prices'!B206*(INDEX(Tax_share,MATCH('Total Fuel Prices'!$A$197,tax_fuel_labels,0),MATCH(B$1,'Tax_Share of Price'!$B$1:$AI$1,0)))</f>
        <v>0</v>
      </c>
      <c r="C9" s="276">
        <f>'Total Fuel Prices'!C206*(INDEX(Tax_share,MATCH('Total Fuel Prices'!$A$197,tax_fuel_labels,0),MATCH(C$1,'Tax_Share of Price'!$B$1:$AI$1,0)))</f>
        <v>0</v>
      </c>
      <c r="D9" s="276">
        <f>'Total Fuel Prices'!D206*(INDEX(Tax_share,MATCH('Total Fuel Prices'!$A$197,tax_fuel_labels,0),MATCH(D$1,'Tax_Share of Price'!$B$1:$AI$1,0)))</f>
        <v>0</v>
      </c>
      <c r="E9" s="276">
        <f>'Total Fuel Prices'!E206*(INDEX(Tax_share,MATCH('Total Fuel Prices'!$A$197,tax_fuel_labels,0),MATCH(E$1,'Tax_Share of Price'!$B$1:$AI$1,0)))</f>
        <v>0</v>
      </c>
      <c r="F9" s="276">
        <f>'Total Fuel Prices'!F206*(INDEX(Tax_share,MATCH('Total Fuel Prices'!$A$197,tax_fuel_labels,0),MATCH(F$1,'Tax_Share of Price'!$B$1:$AI$1,0)))</f>
        <v>0</v>
      </c>
      <c r="G9" s="276">
        <f>'Total Fuel Prices'!G206*(INDEX(Tax_share,MATCH('Total Fuel Prices'!$A$197,tax_fuel_labels,0),MATCH(G$1,'Tax_Share of Price'!$B$1:$AI$1,0)))</f>
        <v>0</v>
      </c>
      <c r="H9" s="276">
        <f>'Total Fuel Prices'!H206*(INDEX(Tax_share,MATCH('Total Fuel Prices'!$A$197,tax_fuel_labels,0),MATCH(H$1,'Tax_Share of Price'!$B$1:$AI$1,0)))</f>
        <v>0</v>
      </c>
      <c r="I9" s="276">
        <f>'Total Fuel Prices'!I206*(INDEX(Tax_share,MATCH('Total Fuel Prices'!$A$197,tax_fuel_labels,0),MATCH(I$1,'Tax_Share of Price'!$B$1:$AI$1,0)))</f>
        <v>0</v>
      </c>
      <c r="J9" s="276">
        <f>'Total Fuel Prices'!J206*(INDEX(Tax_share,MATCH('Total Fuel Prices'!$A$197,tax_fuel_labels,0),MATCH(J$1,'Tax_Share of Price'!$B$1:$AI$1,0)))</f>
        <v>0</v>
      </c>
      <c r="K9" s="276">
        <f>'Total Fuel Prices'!K206*(INDEX(Tax_share,MATCH('Total Fuel Prices'!$A$197,tax_fuel_labels,0),MATCH(K$1,'Tax_Share of Price'!$B$1:$AI$1,0)))</f>
        <v>0</v>
      </c>
      <c r="L9" s="276">
        <f>'Total Fuel Prices'!L206*(INDEX(Tax_share,MATCH('Total Fuel Prices'!$A$197,tax_fuel_labels,0),MATCH(L$1,'Tax_Share of Price'!$B$1:$AI$1,0)))</f>
        <v>0</v>
      </c>
      <c r="M9" s="276">
        <f>'Total Fuel Prices'!M206*(INDEX(Tax_share,MATCH('Total Fuel Prices'!$A$197,tax_fuel_labels,0),MATCH(M$1,'Tax_Share of Price'!$B$1:$AI$1,0)))</f>
        <v>0</v>
      </c>
      <c r="N9" s="276">
        <f>'Total Fuel Prices'!N206*(INDEX(Tax_share,MATCH('Total Fuel Prices'!$A$197,tax_fuel_labels,0),MATCH(N$1,'Tax_Share of Price'!$B$1:$AI$1,0)))</f>
        <v>0</v>
      </c>
      <c r="O9" s="276">
        <f>'Total Fuel Prices'!O206*(INDEX(Tax_share,MATCH('Total Fuel Prices'!$A$197,tax_fuel_labels,0),MATCH(O$1,'Tax_Share of Price'!$B$1:$AI$1,0)))</f>
        <v>0</v>
      </c>
      <c r="P9" s="276">
        <f>'Total Fuel Prices'!P206*(INDEX(Tax_share,MATCH('Total Fuel Prices'!$A$197,tax_fuel_labels,0),MATCH(P$1,'Tax_Share of Price'!$B$1:$AI$1,0)))</f>
        <v>0</v>
      </c>
      <c r="Q9" s="276">
        <f>'Total Fuel Prices'!Q206*(INDEX(Tax_share,MATCH('Total Fuel Prices'!$A$197,tax_fuel_labels,0),MATCH(Q$1,'Tax_Share of Price'!$B$1:$AI$1,0)))</f>
        <v>0</v>
      </c>
      <c r="R9" s="276">
        <f>'Total Fuel Prices'!R206*(INDEX(Tax_share,MATCH('Total Fuel Prices'!$A$197,tax_fuel_labels,0),MATCH(R$1,'Tax_Share of Price'!$B$1:$AI$1,0)))</f>
        <v>0</v>
      </c>
      <c r="S9" s="276">
        <f>'Total Fuel Prices'!S206*(INDEX(Tax_share,MATCH('Total Fuel Prices'!$A$197,tax_fuel_labels,0),MATCH(S$1,'Tax_Share of Price'!$B$1:$AI$1,0)))</f>
        <v>0</v>
      </c>
      <c r="T9" s="276">
        <f>'Total Fuel Prices'!T206*(INDEX(Tax_share,MATCH('Total Fuel Prices'!$A$197,tax_fuel_labels,0),MATCH(T$1,'Tax_Share of Price'!$B$1:$AI$1,0)))</f>
        <v>0</v>
      </c>
      <c r="U9" s="276">
        <f>'Total Fuel Prices'!U206*(INDEX(Tax_share,MATCH('Total Fuel Prices'!$A$197,tax_fuel_labels,0),MATCH(U$1,'Tax_Share of Price'!$B$1:$AI$1,0)))</f>
        <v>0</v>
      </c>
      <c r="V9" s="276">
        <f>'Total Fuel Prices'!V206*(INDEX(Tax_share,MATCH('Total Fuel Prices'!$A$197,tax_fuel_labels,0),MATCH(V$1,'Tax_Share of Price'!$B$1:$AI$1,0)))</f>
        <v>0</v>
      </c>
      <c r="W9" s="276">
        <f>'Total Fuel Prices'!W206*(INDEX(Tax_share,MATCH('Total Fuel Prices'!$A$197,tax_fuel_labels,0),MATCH(W$1,'Tax_Share of Price'!$B$1:$AI$1,0)))</f>
        <v>0</v>
      </c>
      <c r="X9" s="276">
        <f>'Total Fuel Prices'!X206*(INDEX(Tax_share,MATCH('Total Fuel Prices'!$A$197,tax_fuel_labels,0),MATCH(X$1,'Tax_Share of Price'!$B$1:$AI$1,0)))</f>
        <v>0</v>
      </c>
      <c r="Y9" s="276">
        <f>'Total Fuel Prices'!Y206*(INDEX(Tax_share,MATCH('Total Fuel Prices'!$A$197,tax_fuel_labels,0),MATCH(Y$1,'Tax_Share of Price'!$B$1:$AI$1,0)))</f>
        <v>0</v>
      </c>
      <c r="Z9" s="276">
        <f>'Total Fuel Prices'!Z206*(INDEX(Tax_share,MATCH('Total Fuel Prices'!$A$197,tax_fuel_labels,0),MATCH(Z$1,'Tax_Share of Price'!$B$1:$AI$1,0)))</f>
        <v>0</v>
      </c>
      <c r="AA9" s="276">
        <f>'Total Fuel Prices'!AA206*(INDEX(Tax_share,MATCH('Total Fuel Prices'!$A$197,tax_fuel_labels,0),MATCH(AA$1,'Tax_Share of Price'!$B$1:$AI$1,0)))</f>
        <v>0</v>
      </c>
      <c r="AB9" s="276">
        <f>'Total Fuel Prices'!AB206*(INDEX(Tax_share,MATCH('Total Fuel Prices'!$A$197,tax_fuel_labels,0),MATCH(AB$1,'Tax_Share of Price'!$B$1:$AI$1,0)))</f>
        <v>0</v>
      </c>
      <c r="AC9" s="276">
        <f>'Total Fuel Prices'!AC206*(INDEX(Tax_share,MATCH('Total Fuel Prices'!$A$197,tax_fuel_labels,0),MATCH(AC$1,'Tax_Share of Price'!$B$1:$AI$1,0)))</f>
        <v>0</v>
      </c>
      <c r="AD9" s="276">
        <f>'Total Fuel Prices'!AD206*(INDEX(Tax_share,MATCH('Total Fuel Prices'!$A$197,tax_fuel_labels,0),MATCH(AD$1,'Tax_Share of Price'!$B$1:$AI$1,0)))</f>
        <v>0</v>
      </c>
      <c r="AE9" s="276">
        <f>'Total Fuel Prices'!AE206*(INDEX(Tax_share,MATCH('Total Fuel Prices'!$A$197,tax_fuel_labels,0),MATCH(AE$1,'Tax_Share of Price'!$B$1:$AI$1,0)))</f>
        <v>0</v>
      </c>
      <c r="AF9" s="276">
        <f>'Total Fuel Prices'!AF206*(INDEX(Tax_share,MATCH('Total Fuel Prices'!$A$197,tax_fuel_labels,0),MATCH(AF$1,'Tax_Share of Price'!$B$1:$AI$1,0)))</f>
        <v>0</v>
      </c>
      <c r="AG9" s="276">
        <f>'Total Fuel Prices'!AG206*(INDEX(Tax_share,MATCH('Total Fuel Prices'!$A$197,tax_fuel_labels,0),MATCH(AG$1,'Tax_Share of Price'!$B$1:$AI$1,0)))</f>
        <v>0</v>
      </c>
      <c r="AH9" s="276">
        <f>'Total Fuel Prices'!AH206*(INDEX(Tax_share,MATCH('Total Fuel Prices'!$A$197,tax_fuel_labels,0),MATCH(AH$1,'Tax_Share of Price'!$B$1:$AI$1,0)))</f>
        <v>0</v>
      </c>
      <c r="AI9" s="276">
        <f>'Total Fuel Prices'!AI206*(INDEX(Tax_share,MATCH('Total Fuel Prices'!$A$197,tax_fuel_labels,0),MATCH(AI$1,'Tax_Share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C12" sqref="C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Prices'!B209*(INDEX(Tax_share,MATCH('Total Fuel Prices'!$A$207,tax_fuel_labels,0),MATCH(B$1,'Tax_Share of Price'!$B$1:$AI$1,0)))</f>
        <v>0</v>
      </c>
      <c r="C2" s="35">
        <f>'Total Fuel Prices'!C209*(INDEX(Tax_share,MATCH('Total Fuel Prices'!$A$207,tax_fuel_labels,0),MATCH(C$1,'Tax_Share of Price'!$B$1:$AI$1,0)))</f>
        <v>0</v>
      </c>
      <c r="D2" s="35">
        <f>'Total Fuel Prices'!D209*(INDEX(Tax_share,MATCH('Total Fuel Prices'!$A$207,tax_fuel_labels,0),MATCH(D$1,'Tax_Share of Price'!$B$1:$AI$1,0)))</f>
        <v>0</v>
      </c>
      <c r="E2" s="35">
        <f>'Total Fuel Prices'!E209*(INDEX(Tax_share,MATCH('Total Fuel Prices'!$A$207,tax_fuel_labels,0),MATCH(E$1,'Tax_Share of Price'!$B$1:$AI$1,0)))</f>
        <v>0</v>
      </c>
      <c r="F2" s="35">
        <f>'Total Fuel Prices'!F209*(INDEX(Tax_share,MATCH('Total Fuel Prices'!$A$207,tax_fuel_labels,0),MATCH(F$1,'Tax_Share of Price'!$B$1:$AI$1,0)))</f>
        <v>0</v>
      </c>
      <c r="G2" s="35">
        <f>'Total Fuel Prices'!G209*(INDEX(Tax_share,MATCH('Total Fuel Prices'!$A$207,tax_fuel_labels,0),MATCH(G$1,'Tax_Share of Price'!$B$1:$AI$1,0)))</f>
        <v>0</v>
      </c>
      <c r="H2" s="35">
        <f>'Total Fuel Prices'!H209*(INDEX(Tax_share,MATCH('Total Fuel Prices'!$A$207,tax_fuel_labels,0),MATCH(H$1,'Tax_Share of Price'!$B$1:$AI$1,0)))</f>
        <v>0</v>
      </c>
      <c r="I2" s="35">
        <f>'Total Fuel Prices'!I209*(INDEX(Tax_share,MATCH('Total Fuel Prices'!$A$207,tax_fuel_labels,0),MATCH(I$1,'Tax_Share of Price'!$B$1:$AI$1,0)))</f>
        <v>0</v>
      </c>
      <c r="J2" s="35">
        <f>'Total Fuel Prices'!J209*(INDEX(Tax_share,MATCH('Total Fuel Prices'!$A$207,tax_fuel_labels,0),MATCH(J$1,'Tax_Share of Price'!$B$1:$AI$1,0)))</f>
        <v>0</v>
      </c>
      <c r="K2" s="35">
        <f>'Total Fuel Prices'!K209*(INDEX(Tax_share,MATCH('Total Fuel Prices'!$A$207,tax_fuel_labels,0),MATCH(K$1,'Tax_Share of Price'!$B$1:$AI$1,0)))</f>
        <v>0</v>
      </c>
      <c r="L2" s="35">
        <f>'Total Fuel Prices'!L209*(INDEX(Tax_share,MATCH('Total Fuel Prices'!$A$207,tax_fuel_labels,0),MATCH(L$1,'Tax_Share of Price'!$B$1:$AI$1,0)))</f>
        <v>0</v>
      </c>
      <c r="M2" s="35">
        <f>'Total Fuel Prices'!M209*(INDEX(Tax_share,MATCH('Total Fuel Prices'!$A$207,tax_fuel_labels,0),MATCH(M$1,'Tax_Share of Price'!$B$1:$AI$1,0)))</f>
        <v>0</v>
      </c>
      <c r="N2" s="35">
        <f>'Total Fuel Prices'!N209*(INDEX(Tax_share,MATCH('Total Fuel Prices'!$A$207,tax_fuel_labels,0),MATCH(N$1,'Tax_Share of Price'!$B$1:$AI$1,0)))</f>
        <v>0</v>
      </c>
      <c r="O2" s="35">
        <f>'Total Fuel Prices'!O209*(INDEX(Tax_share,MATCH('Total Fuel Prices'!$A$207,tax_fuel_labels,0),MATCH(O$1,'Tax_Share of Price'!$B$1:$AI$1,0)))</f>
        <v>0</v>
      </c>
      <c r="P2" s="35">
        <f>'Total Fuel Prices'!P209*(INDEX(Tax_share,MATCH('Total Fuel Prices'!$A$207,tax_fuel_labels,0),MATCH(P$1,'Tax_Share of Price'!$B$1:$AI$1,0)))</f>
        <v>0</v>
      </c>
      <c r="Q2" s="35">
        <f>'Total Fuel Prices'!Q209*(INDEX(Tax_share,MATCH('Total Fuel Prices'!$A$207,tax_fuel_labels,0),MATCH(Q$1,'Tax_Share of Price'!$B$1:$AI$1,0)))</f>
        <v>0</v>
      </c>
      <c r="R2" s="35">
        <f>'Total Fuel Prices'!R209*(INDEX(Tax_share,MATCH('Total Fuel Prices'!$A$207,tax_fuel_labels,0),MATCH(R$1,'Tax_Share of Price'!$B$1:$AI$1,0)))</f>
        <v>0</v>
      </c>
      <c r="S2" s="35">
        <f>'Total Fuel Prices'!S209*(INDEX(Tax_share,MATCH('Total Fuel Prices'!$A$207,tax_fuel_labels,0),MATCH(S$1,'Tax_Share of Price'!$B$1:$AI$1,0)))</f>
        <v>0</v>
      </c>
      <c r="T2" s="35">
        <f>'Total Fuel Prices'!T209*(INDEX(Tax_share,MATCH('Total Fuel Prices'!$A$207,tax_fuel_labels,0),MATCH(T$1,'Tax_Share of Price'!$B$1:$AI$1,0)))</f>
        <v>0</v>
      </c>
      <c r="U2" s="35">
        <f>'Total Fuel Prices'!U209*(INDEX(Tax_share,MATCH('Total Fuel Prices'!$A$207,tax_fuel_labels,0),MATCH(U$1,'Tax_Share of Price'!$B$1:$AI$1,0)))</f>
        <v>0</v>
      </c>
      <c r="V2" s="35">
        <f>'Total Fuel Prices'!V209*(INDEX(Tax_share,MATCH('Total Fuel Prices'!$A$207,tax_fuel_labels,0),MATCH(V$1,'Tax_Share of Price'!$B$1:$AI$1,0)))</f>
        <v>0</v>
      </c>
      <c r="W2" s="35">
        <f>'Total Fuel Prices'!W209*(INDEX(Tax_share,MATCH('Total Fuel Prices'!$A$207,tax_fuel_labels,0),MATCH(W$1,'Tax_Share of Price'!$B$1:$AI$1,0)))</f>
        <v>0</v>
      </c>
      <c r="X2" s="35">
        <f>'Total Fuel Prices'!X209*(INDEX(Tax_share,MATCH('Total Fuel Prices'!$A$207,tax_fuel_labels,0),MATCH(X$1,'Tax_Share of Price'!$B$1:$AI$1,0)))</f>
        <v>0</v>
      </c>
      <c r="Y2" s="35">
        <f>'Total Fuel Prices'!Y209*(INDEX(Tax_share,MATCH('Total Fuel Prices'!$A$207,tax_fuel_labels,0),MATCH(Y$1,'Tax_Share of Price'!$B$1:$AI$1,0)))</f>
        <v>0</v>
      </c>
      <c r="Z2" s="35">
        <f>'Total Fuel Prices'!Z209*(INDEX(Tax_share,MATCH('Total Fuel Prices'!$A$207,tax_fuel_labels,0),MATCH(Z$1,'Tax_Share of Price'!$B$1:$AI$1,0)))</f>
        <v>0</v>
      </c>
      <c r="AA2" s="35">
        <f>'Total Fuel Prices'!AA209*(INDEX(Tax_share,MATCH('Total Fuel Prices'!$A$207,tax_fuel_labels,0),MATCH(AA$1,'Tax_Share of Price'!$B$1:$AI$1,0)))</f>
        <v>0</v>
      </c>
      <c r="AB2" s="35">
        <f>'Total Fuel Prices'!AB209*(INDEX(Tax_share,MATCH('Total Fuel Prices'!$A$207,tax_fuel_labels,0),MATCH(AB$1,'Tax_Share of Price'!$B$1:$AI$1,0)))</f>
        <v>0</v>
      </c>
      <c r="AC2" s="35">
        <f>'Total Fuel Prices'!AC209*(INDEX(Tax_share,MATCH('Total Fuel Prices'!$A$207,tax_fuel_labels,0),MATCH(AC$1,'Tax_Share of Price'!$B$1:$AI$1,0)))</f>
        <v>0</v>
      </c>
      <c r="AD2" s="35">
        <f>'Total Fuel Prices'!AD209*(INDEX(Tax_share,MATCH('Total Fuel Prices'!$A$207,tax_fuel_labels,0),MATCH(AD$1,'Tax_Share of Price'!$B$1:$AI$1,0)))</f>
        <v>0</v>
      </c>
      <c r="AE2" s="35">
        <f>'Total Fuel Prices'!AE209*(INDEX(Tax_share,MATCH('Total Fuel Prices'!$A$207,tax_fuel_labels,0),MATCH(AE$1,'Tax_Share of Price'!$B$1:$AI$1,0)))</f>
        <v>0</v>
      </c>
      <c r="AF2" s="35">
        <f>'Total Fuel Prices'!AF209*(INDEX(Tax_share,MATCH('Total Fuel Prices'!$A$207,tax_fuel_labels,0),MATCH(AF$1,'Tax_Share of Price'!$B$1:$AI$1,0)))</f>
        <v>0</v>
      </c>
      <c r="AG2" s="35">
        <f>'Total Fuel Prices'!AG209*(INDEX(Tax_share,MATCH('Total Fuel Prices'!$A$207,tax_fuel_labels,0),MATCH(AG$1,'Tax_Share of Price'!$B$1:$AI$1,0)))</f>
        <v>0</v>
      </c>
      <c r="AH2" s="35">
        <f>'Total Fuel Prices'!AH209*(INDEX(Tax_share,MATCH('Total Fuel Prices'!$A$207,tax_fuel_labels,0),MATCH(AH$1,'Tax_Share of Price'!$B$1:$AI$1,0)))</f>
        <v>0</v>
      </c>
      <c r="AI2" s="35">
        <f>'Total Fuel Prices'!AI209*(INDEX(Tax_share,MATCH('Total Fuel Prices'!$A$207,tax_fuel_labels,0),MATCH(AI$1,'Tax_Share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Prices'!B210*(INDEX(Tax_share,MATCH('Total Fuel Prices'!$A$207,tax_fuel_labels,0),MATCH(B$1,'Tax_Share of Price'!$B$1:$AI$1,0)))</f>
        <v>0</v>
      </c>
      <c r="C3" s="35">
        <f>'Total Fuel Prices'!C210*(INDEX(Tax_share,MATCH('Total Fuel Prices'!$A$207,tax_fuel_labels,0),MATCH(C$1,'Tax_Share of Price'!$B$1:$AI$1,0)))</f>
        <v>0</v>
      </c>
      <c r="D3" s="35">
        <f>'Total Fuel Prices'!D210*(INDEX(Tax_share,MATCH('Total Fuel Prices'!$A$207,tax_fuel_labels,0),MATCH(D$1,'Tax_Share of Price'!$B$1:$AI$1,0)))</f>
        <v>0</v>
      </c>
      <c r="E3" s="35">
        <f>'Total Fuel Prices'!E210*(INDEX(Tax_share,MATCH('Total Fuel Prices'!$A$207,tax_fuel_labels,0),MATCH(E$1,'Tax_Share of Price'!$B$1:$AI$1,0)))</f>
        <v>0</v>
      </c>
      <c r="F3" s="35">
        <f>'Total Fuel Prices'!F210*(INDEX(Tax_share,MATCH('Total Fuel Prices'!$A$207,tax_fuel_labels,0),MATCH(F$1,'Tax_Share of Price'!$B$1:$AI$1,0)))</f>
        <v>0</v>
      </c>
      <c r="G3" s="35">
        <f>'Total Fuel Prices'!G210*(INDEX(Tax_share,MATCH('Total Fuel Prices'!$A$207,tax_fuel_labels,0),MATCH(G$1,'Tax_Share of Price'!$B$1:$AI$1,0)))</f>
        <v>0</v>
      </c>
      <c r="H3" s="35">
        <f>'Total Fuel Prices'!H210*(INDEX(Tax_share,MATCH('Total Fuel Prices'!$A$207,tax_fuel_labels,0),MATCH(H$1,'Tax_Share of Price'!$B$1:$AI$1,0)))</f>
        <v>0</v>
      </c>
      <c r="I3" s="35">
        <f>'Total Fuel Prices'!I210*(INDEX(Tax_share,MATCH('Total Fuel Prices'!$A$207,tax_fuel_labels,0),MATCH(I$1,'Tax_Share of Price'!$B$1:$AI$1,0)))</f>
        <v>0</v>
      </c>
      <c r="J3" s="35">
        <f>'Total Fuel Prices'!J210*(INDEX(Tax_share,MATCH('Total Fuel Prices'!$A$207,tax_fuel_labels,0),MATCH(J$1,'Tax_Share of Price'!$B$1:$AI$1,0)))</f>
        <v>0</v>
      </c>
      <c r="K3" s="35">
        <f>'Total Fuel Prices'!K210*(INDEX(Tax_share,MATCH('Total Fuel Prices'!$A$207,tax_fuel_labels,0),MATCH(K$1,'Tax_Share of Price'!$B$1:$AI$1,0)))</f>
        <v>0</v>
      </c>
      <c r="L3" s="35">
        <f>'Total Fuel Prices'!L210*(INDEX(Tax_share,MATCH('Total Fuel Prices'!$A$207,tax_fuel_labels,0),MATCH(L$1,'Tax_Share of Price'!$B$1:$AI$1,0)))</f>
        <v>0</v>
      </c>
      <c r="M3" s="35">
        <f>'Total Fuel Prices'!M210*(INDEX(Tax_share,MATCH('Total Fuel Prices'!$A$207,tax_fuel_labels,0),MATCH(M$1,'Tax_Share of Price'!$B$1:$AI$1,0)))</f>
        <v>0</v>
      </c>
      <c r="N3" s="35">
        <f>'Total Fuel Prices'!N210*(INDEX(Tax_share,MATCH('Total Fuel Prices'!$A$207,tax_fuel_labels,0),MATCH(N$1,'Tax_Share of Price'!$B$1:$AI$1,0)))</f>
        <v>0</v>
      </c>
      <c r="O3" s="35">
        <f>'Total Fuel Prices'!O210*(INDEX(Tax_share,MATCH('Total Fuel Prices'!$A$207,tax_fuel_labels,0),MATCH(O$1,'Tax_Share of Price'!$B$1:$AI$1,0)))</f>
        <v>0</v>
      </c>
      <c r="P3" s="35">
        <f>'Total Fuel Prices'!P210*(INDEX(Tax_share,MATCH('Total Fuel Prices'!$A$207,tax_fuel_labels,0),MATCH(P$1,'Tax_Share of Price'!$B$1:$AI$1,0)))</f>
        <v>0</v>
      </c>
      <c r="Q3" s="35">
        <f>'Total Fuel Prices'!Q210*(INDEX(Tax_share,MATCH('Total Fuel Prices'!$A$207,tax_fuel_labels,0),MATCH(Q$1,'Tax_Share of Price'!$B$1:$AI$1,0)))</f>
        <v>0</v>
      </c>
      <c r="R3" s="35">
        <f>'Total Fuel Prices'!R210*(INDEX(Tax_share,MATCH('Total Fuel Prices'!$A$207,tax_fuel_labels,0),MATCH(R$1,'Tax_Share of Price'!$B$1:$AI$1,0)))</f>
        <v>0</v>
      </c>
      <c r="S3" s="35">
        <f>'Total Fuel Prices'!S210*(INDEX(Tax_share,MATCH('Total Fuel Prices'!$A$207,tax_fuel_labels,0),MATCH(S$1,'Tax_Share of Price'!$B$1:$AI$1,0)))</f>
        <v>0</v>
      </c>
      <c r="T3" s="35">
        <f>'Total Fuel Prices'!T210*(INDEX(Tax_share,MATCH('Total Fuel Prices'!$A$207,tax_fuel_labels,0),MATCH(T$1,'Tax_Share of Price'!$B$1:$AI$1,0)))</f>
        <v>0</v>
      </c>
      <c r="U3" s="35">
        <f>'Total Fuel Prices'!U210*(INDEX(Tax_share,MATCH('Total Fuel Prices'!$A$207,tax_fuel_labels,0),MATCH(U$1,'Tax_Share of Price'!$B$1:$AI$1,0)))</f>
        <v>0</v>
      </c>
      <c r="V3" s="35">
        <f>'Total Fuel Prices'!V210*(INDEX(Tax_share,MATCH('Total Fuel Prices'!$A$207,tax_fuel_labels,0),MATCH(V$1,'Tax_Share of Price'!$B$1:$AI$1,0)))</f>
        <v>0</v>
      </c>
      <c r="W3" s="35">
        <f>'Total Fuel Prices'!W210*(INDEX(Tax_share,MATCH('Total Fuel Prices'!$A$207,tax_fuel_labels,0),MATCH(W$1,'Tax_Share of Price'!$B$1:$AI$1,0)))</f>
        <v>0</v>
      </c>
      <c r="X3" s="35">
        <f>'Total Fuel Prices'!X210*(INDEX(Tax_share,MATCH('Total Fuel Prices'!$A$207,tax_fuel_labels,0),MATCH(X$1,'Tax_Share of Price'!$B$1:$AI$1,0)))</f>
        <v>0</v>
      </c>
      <c r="Y3" s="35">
        <f>'Total Fuel Prices'!Y210*(INDEX(Tax_share,MATCH('Total Fuel Prices'!$A$207,tax_fuel_labels,0),MATCH(Y$1,'Tax_Share of Price'!$B$1:$AI$1,0)))</f>
        <v>0</v>
      </c>
      <c r="Z3" s="35">
        <f>'Total Fuel Prices'!Z210*(INDEX(Tax_share,MATCH('Total Fuel Prices'!$A$207,tax_fuel_labels,0),MATCH(Z$1,'Tax_Share of Price'!$B$1:$AI$1,0)))</f>
        <v>0</v>
      </c>
      <c r="AA3" s="35">
        <f>'Total Fuel Prices'!AA210*(INDEX(Tax_share,MATCH('Total Fuel Prices'!$A$207,tax_fuel_labels,0),MATCH(AA$1,'Tax_Share of Price'!$B$1:$AI$1,0)))</f>
        <v>0</v>
      </c>
      <c r="AB3" s="35">
        <f>'Total Fuel Prices'!AB210*(INDEX(Tax_share,MATCH('Total Fuel Prices'!$A$207,tax_fuel_labels,0),MATCH(AB$1,'Tax_Share of Price'!$B$1:$AI$1,0)))</f>
        <v>0</v>
      </c>
      <c r="AC3" s="35">
        <f>'Total Fuel Prices'!AC210*(INDEX(Tax_share,MATCH('Total Fuel Prices'!$A$207,tax_fuel_labels,0),MATCH(AC$1,'Tax_Share of Price'!$B$1:$AI$1,0)))</f>
        <v>0</v>
      </c>
      <c r="AD3" s="35">
        <f>'Total Fuel Prices'!AD210*(INDEX(Tax_share,MATCH('Total Fuel Prices'!$A$207,tax_fuel_labels,0),MATCH(AD$1,'Tax_Share of Price'!$B$1:$AI$1,0)))</f>
        <v>0</v>
      </c>
      <c r="AE3" s="35">
        <f>'Total Fuel Prices'!AE210*(INDEX(Tax_share,MATCH('Total Fuel Prices'!$A$207,tax_fuel_labels,0),MATCH(AE$1,'Tax_Share of Price'!$B$1:$AI$1,0)))</f>
        <v>0</v>
      </c>
      <c r="AF3" s="35">
        <f>'Total Fuel Prices'!AF210*(INDEX(Tax_share,MATCH('Total Fuel Prices'!$A$207,tax_fuel_labels,0),MATCH(AF$1,'Tax_Share of Price'!$B$1:$AI$1,0)))</f>
        <v>0</v>
      </c>
      <c r="AG3" s="35">
        <f>'Total Fuel Prices'!AG210*(INDEX(Tax_share,MATCH('Total Fuel Prices'!$A$207,tax_fuel_labels,0),MATCH(AG$1,'Tax_Share of Price'!$B$1:$AI$1,0)))</f>
        <v>0</v>
      </c>
      <c r="AH3" s="35">
        <f>'Total Fuel Prices'!AH210*(INDEX(Tax_share,MATCH('Total Fuel Prices'!$A$207,tax_fuel_labels,0),MATCH(AH$1,'Tax_Share of Price'!$B$1:$AI$1,0)))</f>
        <v>0</v>
      </c>
      <c r="AI3" s="35">
        <f>'Total Fuel Prices'!AI210*(INDEX(Tax_share,MATCH('Total Fuel Prices'!$A$207,tax_fuel_labels,0),MATCH(AI$1,'Tax_Share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Prices'!B211*(INDEX(Tax_share,MATCH('Total Fuel Prices'!$A$207,tax_fuel_labels,0),MATCH(B$1,'Tax_Share of Price'!$B$1:$AI$1,0)))</f>
        <v>0</v>
      </c>
      <c r="C4" s="35">
        <f>'Total Fuel Prices'!C211*(INDEX(Tax_share,MATCH('Total Fuel Prices'!$A$207,tax_fuel_labels,0),MATCH(C$1,'Tax_Share of Price'!$B$1:$AI$1,0)))</f>
        <v>0</v>
      </c>
      <c r="D4" s="35">
        <f>'Total Fuel Prices'!D211*(INDEX(Tax_share,MATCH('Total Fuel Prices'!$A$207,tax_fuel_labels,0),MATCH(D$1,'Tax_Share of Price'!$B$1:$AI$1,0)))</f>
        <v>0</v>
      </c>
      <c r="E4" s="35">
        <f>'Total Fuel Prices'!E211*(INDEX(Tax_share,MATCH('Total Fuel Prices'!$A$207,tax_fuel_labels,0),MATCH(E$1,'Tax_Share of Price'!$B$1:$AI$1,0)))</f>
        <v>0</v>
      </c>
      <c r="F4" s="35">
        <f>'Total Fuel Prices'!F211*(INDEX(Tax_share,MATCH('Total Fuel Prices'!$A$207,tax_fuel_labels,0),MATCH(F$1,'Tax_Share of Price'!$B$1:$AI$1,0)))</f>
        <v>0</v>
      </c>
      <c r="G4" s="35">
        <f>'Total Fuel Prices'!G211*(INDEX(Tax_share,MATCH('Total Fuel Prices'!$A$207,tax_fuel_labels,0),MATCH(G$1,'Tax_Share of Price'!$B$1:$AI$1,0)))</f>
        <v>0</v>
      </c>
      <c r="H4" s="35">
        <f>'Total Fuel Prices'!H211*(INDEX(Tax_share,MATCH('Total Fuel Prices'!$A$207,tax_fuel_labels,0),MATCH(H$1,'Tax_Share of Price'!$B$1:$AI$1,0)))</f>
        <v>0</v>
      </c>
      <c r="I4" s="35">
        <f>'Total Fuel Prices'!I211*(INDEX(Tax_share,MATCH('Total Fuel Prices'!$A$207,tax_fuel_labels,0),MATCH(I$1,'Tax_Share of Price'!$B$1:$AI$1,0)))</f>
        <v>0</v>
      </c>
      <c r="J4" s="35">
        <f>'Total Fuel Prices'!J211*(INDEX(Tax_share,MATCH('Total Fuel Prices'!$A$207,tax_fuel_labels,0),MATCH(J$1,'Tax_Share of Price'!$B$1:$AI$1,0)))</f>
        <v>0</v>
      </c>
      <c r="K4" s="35">
        <f>'Total Fuel Prices'!K211*(INDEX(Tax_share,MATCH('Total Fuel Prices'!$A$207,tax_fuel_labels,0),MATCH(K$1,'Tax_Share of Price'!$B$1:$AI$1,0)))</f>
        <v>0</v>
      </c>
      <c r="L4" s="35">
        <f>'Total Fuel Prices'!L211*(INDEX(Tax_share,MATCH('Total Fuel Prices'!$A$207,tax_fuel_labels,0),MATCH(L$1,'Tax_Share of Price'!$B$1:$AI$1,0)))</f>
        <v>0</v>
      </c>
      <c r="M4" s="35">
        <f>'Total Fuel Prices'!M211*(INDEX(Tax_share,MATCH('Total Fuel Prices'!$A$207,tax_fuel_labels,0),MATCH(M$1,'Tax_Share of Price'!$B$1:$AI$1,0)))</f>
        <v>0</v>
      </c>
      <c r="N4" s="35">
        <f>'Total Fuel Prices'!N211*(INDEX(Tax_share,MATCH('Total Fuel Prices'!$A$207,tax_fuel_labels,0),MATCH(N$1,'Tax_Share of Price'!$B$1:$AI$1,0)))</f>
        <v>0</v>
      </c>
      <c r="O4" s="35">
        <f>'Total Fuel Prices'!O211*(INDEX(Tax_share,MATCH('Total Fuel Prices'!$A$207,tax_fuel_labels,0),MATCH(O$1,'Tax_Share of Price'!$B$1:$AI$1,0)))</f>
        <v>0</v>
      </c>
      <c r="P4" s="35">
        <f>'Total Fuel Prices'!P211*(INDEX(Tax_share,MATCH('Total Fuel Prices'!$A$207,tax_fuel_labels,0),MATCH(P$1,'Tax_Share of Price'!$B$1:$AI$1,0)))</f>
        <v>0</v>
      </c>
      <c r="Q4" s="35">
        <f>'Total Fuel Prices'!Q211*(INDEX(Tax_share,MATCH('Total Fuel Prices'!$A$207,tax_fuel_labels,0),MATCH(Q$1,'Tax_Share of Price'!$B$1:$AI$1,0)))</f>
        <v>0</v>
      </c>
      <c r="R4" s="35">
        <f>'Total Fuel Prices'!R211*(INDEX(Tax_share,MATCH('Total Fuel Prices'!$A$207,tax_fuel_labels,0),MATCH(R$1,'Tax_Share of Price'!$B$1:$AI$1,0)))</f>
        <v>0</v>
      </c>
      <c r="S4" s="35">
        <f>'Total Fuel Prices'!S211*(INDEX(Tax_share,MATCH('Total Fuel Prices'!$A$207,tax_fuel_labels,0),MATCH(S$1,'Tax_Share of Price'!$B$1:$AI$1,0)))</f>
        <v>0</v>
      </c>
      <c r="T4" s="35">
        <f>'Total Fuel Prices'!T211*(INDEX(Tax_share,MATCH('Total Fuel Prices'!$A$207,tax_fuel_labels,0),MATCH(T$1,'Tax_Share of Price'!$B$1:$AI$1,0)))</f>
        <v>0</v>
      </c>
      <c r="U4" s="35">
        <f>'Total Fuel Prices'!U211*(INDEX(Tax_share,MATCH('Total Fuel Prices'!$A$207,tax_fuel_labels,0),MATCH(U$1,'Tax_Share of Price'!$B$1:$AI$1,0)))</f>
        <v>0</v>
      </c>
      <c r="V4" s="35">
        <f>'Total Fuel Prices'!V211*(INDEX(Tax_share,MATCH('Total Fuel Prices'!$A$207,tax_fuel_labels,0),MATCH(V$1,'Tax_Share of Price'!$B$1:$AI$1,0)))</f>
        <v>0</v>
      </c>
      <c r="W4" s="35">
        <f>'Total Fuel Prices'!W211*(INDEX(Tax_share,MATCH('Total Fuel Prices'!$A$207,tax_fuel_labels,0),MATCH(W$1,'Tax_Share of Price'!$B$1:$AI$1,0)))</f>
        <v>0</v>
      </c>
      <c r="X4" s="35">
        <f>'Total Fuel Prices'!X211*(INDEX(Tax_share,MATCH('Total Fuel Prices'!$A$207,tax_fuel_labels,0),MATCH(X$1,'Tax_Share of Price'!$B$1:$AI$1,0)))</f>
        <v>0</v>
      </c>
      <c r="Y4" s="35">
        <f>'Total Fuel Prices'!Y211*(INDEX(Tax_share,MATCH('Total Fuel Prices'!$A$207,tax_fuel_labels,0),MATCH(Y$1,'Tax_Share of Price'!$B$1:$AI$1,0)))</f>
        <v>0</v>
      </c>
      <c r="Z4" s="35">
        <f>'Total Fuel Prices'!Z211*(INDEX(Tax_share,MATCH('Total Fuel Prices'!$A$207,tax_fuel_labels,0),MATCH(Z$1,'Tax_Share of Price'!$B$1:$AI$1,0)))</f>
        <v>0</v>
      </c>
      <c r="AA4" s="35">
        <f>'Total Fuel Prices'!AA211*(INDEX(Tax_share,MATCH('Total Fuel Prices'!$A$207,tax_fuel_labels,0),MATCH(AA$1,'Tax_Share of Price'!$B$1:$AI$1,0)))</f>
        <v>0</v>
      </c>
      <c r="AB4" s="35">
        <f>'Total Fuel Prices'!AB211*(INDEX(Tax_share,MATCH('Total Fuel Prices'!$A$207,tax_fuel_labels,0),MATCH(AB$1,'Tax_Share of Price'!$B$1:$AI$1,0)))</f>
        <v>0</v>
      </c>
      <c r="AC4" s="35">
        <f>'Total Fuel Prices'!AC211*(INDEX(Tax_share,MATCH('Total Fuel Prices'!$A$207,tax_fuel_labels,0),MATCH(AC$1,'Tax_Share of Price'!$B$1:$AI$1,0)))</f>
        <v>0</v>
      </c>
      <c r="AD4" s="35">
        <f>'Total Fuel Prices'!AD211*(INDEX(Tax_share,MATCH('Total Fuel Prices'!$A$207,tax_fuel_labels,0),MATCH(AD$1,'Tax_Share of Price'!$B$1:$AI$1,0)))</f>
        <v>0</v>
      </c>
      <c r="AE4" s="35">
        <f>'Total Fuel Prices'!AE211*(INDEX(Tax_share,MATCH('Total Fuel Prices'!$A$207,tax_fuel_labels,0),MATCH(AE$1,'Tax_Share of Price'!$B$1:$AI$1,0)))</f>
        <v>0</v>
      </c>
      <c r="AF4" s="35">
        <f>'Total Fuel Prices'!AF211*(INDEX(Tax_share,MATCH('Total Fuel Prices'!$A$207,tax_fuel_labels,0),MATCH(AF$1,'Tax_Share of Price'!$B$1:$AI$1,0)))</f>
        <v>0</v>
      </c>
      <c r="AG4" s="35">
        <f>'Total Fuel Prices'!AG211*(INDEX(Tax_share,MATCH('Total Fuel Prices'!$A$207,tax_fuel_labels,0),MATCH(AG$1,'Tax_Share of Price'!$B$1:$AI$1,0)))</f>
        <v>0</v>
      </c>
      <c r="AH4" s="35">
        <f>'Total Fuel Prices'!AH211*(INDEX(Tax_share,MATCH('Total Fuel Prices'!$A$207,tax_fuel_labels,0),MATCH(AH$1,'Tax_Share of Price'!$B$1:$AI$1,0)))</f>
        <v>0</v>
      </c>
      <c r="AI4" s="35">
        <f>'Total Fuel Prices'!AI211*(INDEX(Tax_share,MATCH('Total Fuel Prices'!$A$207,tax_fuel_labels,0),MATCH(AI$1,'Tax_Share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Prices'!B212*(INDEX(Tax_share,MATCH('Total Fuel Prices'!$A$207,tax_fuel_labels,0),MATCH(B$1,'Tax_Share of Price'!$B$1:$AI$1,0)))</f>
        <v>0</v>
      </c>
      <c r="C5" s="35">
        <f>'Total Fuel Prices'!C212*(INDEX(Tax_share,MATCH('Total Fuel Prices'!$A$207,tax_fuel_labels,0),MATCH(C$1,'Tax_Share of Price'!$B$1:$AI$1,0)))</f>
        <v>0</v>
      </c>
      <c r="D5" s="35">
        <f>'Total Fuel Prices'!D212*(INDEX(Tax_share,MATCH('Total Fuel Prices'!$A$207,tax_fuel_labels,0),MATCH(D$1,'Tax_Share of Price'!$B$1:$AI$1,0)))</f>
        <v>0</v>
      </c>
      <c r="E5" s="35">
        <f>'Total Fuel Prices'!E212*(INDEX(Tax_share,MATCH('Total Fuel Prices'!$A$207,tax_fuel_labels,0),MATCH(E$1,'Tax_Share of Price'!$B$1:$AI$1,0)))</f>
        <v>0</v>
      </c>
      <c r="F5" s="35">
        <f>'Total Fuel Prices'!F212*(INDEX(Tax_share,MATCH('Total Fuel Prices'!$A$207,tax_fuel_labels,0),MATCH(F$1,'Tax_Share of Price'!$B$1:$AI$1,0)))</f>
        <v>0</v>
      </c>
      <c r="G5" s="35">
        <f>'Total Fuel Prices'!G212*(INDEX(Tax_share,MATCH('Total Fuel Prices'!$A$207,tax_fuel_labels,0),MATCH(G$1,'Tax_Share of Price'!$B$1:$AI$1,0)))</f>
        <v>0</v>
      </c>
      <c r="H5" s="35">
        <f>'Total Fuel Prices'!H212*(INDEX(Tax_share,MATCH('Total Fuel Prices'!$A$207,tax_fuel_labels,0),MATCH(H$1,'Tax_Share of Price'!$B$1:$AI$1,0)))</f>
        <v>0</v>
      </c>
      <c r="I5" s="35">
        <f>'Total Fuel Prices'!I212*(INDEX(Tax_share,MATCH('Total Fuel Prices'!$A$207,tax_fuel_labels,0),MATCH(I$1,'Tax_Share of Price'!$B$1:$AI$1,0)))</f>
        <v>0</v>
      </c>
      <c r="J5" s="35">
        <f>'Total Fuel Prices'!J212*(INDEX(Tax_share,MATCH('Total Fuel Prices'!$A$207,tax_fuel_labels,0),MATCH(J$1,'Tax_Share of Price'!$B$1:$AI$1,0)))</f>
        <v>0</v>
      </c>
      <c r="K5" s="35">
        <f>'Total Fuel Prices'!K212*(INDEX(Tax_share,MATCH('Total Fuel Prices'!$A$207,tax_fuel_labels,0),MATCH(K$1,'Tax_Share of Price'!$B$1:$AI$1,0)))</f>
        <v>0</v>
      </c>
      <c r="L5" s="35">
        <f>'Total Fuel Prices'!L212*(INDEX(Tax_share,MATCH('Total Fuel Prices'!$A$207,tax_fuel_labels,0),MATCH(L$1,'Tax_Share of Price'!$B$1:$AI$1,0)))</f>
        <v>0</v>
      </c>
      <c r="M5" s="35">
        <f>'Total Fuel Prices'!M212*(INDEX(Tax_share,MATCH('Total Fuel Prices'!$A$207,tax_fuel_labels,0),MATCH(M$1,'Tax_Share of Price'!$B$1:$AI$1,0)))</f>
        <v>0</v>
      </c>
      <c r="N5" s="35">
        <f>'Total Fuel Prices'!N212*(INDEX(Tax_share,MATCH('Total Fuel Prices'!$A$207,tax_fuel_labels,0),MATCH(N$1,'Tax_Share of Price'!$B$1:$AI$1,0)))</f>
        <v>0</v>
      </c>
      <c r="O5" s="35">
        <f>'Total Fuel Prices'!O212*(INDEX(Tax_share,MATCH('Total Fuel Prices'!$A$207,tax_fuel_labels,0),MATCH(O$1,'Tax_Share of Price'!$B$1:$AI$1,0)))</f>
        <v>0</v>
      </c>
      <c r="P5" s="35">
        <f>'Total Fuel Prices'!P212*(INDEX(Tax_share,MATCH('Total Fuel Prices'!$A$207,tax_fuel_labels,0),MATCH(P$1,'Tax_Share of Price'!$B$1:$AI$1,0)))</f>
        <v>0</v>
      </c>
      <c r="Q5" s="35">
        <f>'Total Fuel Prices'!Q212*(INDEX(Tax_share,MATCH('Total Fuel Prices'!$A$207,tax_fuel_labels,0),MATCH(Q$1,'Tax_Share of Price'!$B$1:$AI$1,0)))</f>
        <v>0</v>
      </c>
      <c r="R5" s="35">
        <f>'Total Fuel Prices'!R212*(INDEX(Tax_share,MATCH('Total Fuel Prices'!$A$207,tax_fuel_labels,0),MATCH(R$1,'Tax_Share of Price'!$B$1:$AI$1,0)))</f>
        <v>0</v>
      </c>
      <c r="S5" s="35">
        <f>'Total Fuel Prices'!S212*(INDEX(Tax_share,MATCH('Total Fuel Prices'!$A$207,tax_fuel_labels,0),MATCH(S$1,'Tax_Share of Price'!$B$1:$AI$1,0)))</f>
        <v>0</v>
      </c>
      <c r="T5" s="35">
        <f>'Total Fuel Prices'!T212*(INDEX(Tax_share,MATCH('Total Fuel Prices'!$A$207,tax_fuel_labels,0),MATCH(T$1,'Tax_Share of Price'!$B$1:$AI$1,0)))</f>
        <v>0</v>
      </c>
      <c r="U5" s="35">
        <f>'Total Fuel Prices'!U212*(INDEX(Tax_share,MATCH('Total Fuel Prices'!$A$207,tax_fuel_labels,0),MATCH(U$1,'Tax_Share of Price'!$B$1:$AI$1,0)))</f>
        <v>0</v>
      </c>
      <c r="V5" s="35">
        <f>'Total Fuel Prices'!V212*(INDEX(Tax_share,MATCH('Total Fuel Prices'!$A$207,tax_fuel_labels,0),MATCH(V$1,'Tax_Share of Price'!$B$1:$AI$1,0)))</f>
        <v>0</v>
      </c>
      <c r="W5" s="35">
        <f>'Total Fuel Prices'!W212*(INDEX(Tax_share,MATCH('Total Fuel Prices'!$A$207,tax_fuel_labels,0),MATCH(W$1,'Tax_Share of Price'!$B$1:$AI$1,0)))</f>
        <v>0</v>
      </c>
      <c r="X5" s="35">
        <f>'Total Fuel Prices'!X212*(INDEX(Tax_share,MATCH('Total Fuel Prices'!$A$207,tax_fuel_labels,0),MATCH(X$1,'Tax_Share of Price'!$B$1:$AI$1,0)))</f>
        <v>0</v>
      </c>
      <c r="Y5" s="35">
        <f>'Total Fuel Prices'!Y212*(INDEX(Tax_share,MATCH('Total Fuel Prices'!$A$207,tax_fuel_labels,0),MATCH(Y$1,'Tax_Share of Price'!$B$1:$AI$1,0)))</f>
        <v>0</v>
      </c>
      <c r="Z5" s="35">
        <f>'Total Fuel Prices'!Z212*(INDEX(Tax_share,MATCH('Total Fuel Prices'!$A$207,tax_fuel_labels,0),MATCH(Z$1,'Tax_Share of Price'!$B$1:$AI$1,0)))</f>
        <v>0</v>
      </c>
      <c r="AA5" s="35">
        <f>'Total Fuel Prices'!AA212*(INDEX(Tax_share,MATCH('Total Fuel Prices'!$A$207,tax_fuel_labels,0),MATCH(AA$1,'Tax_Share of Price'!$B$1:$AI$1,0)))</f>
        <v>0</v>
      </c>
      <c r="AB5" s="35">
        <f>'Total Fuel Prices'!AB212*(INDEX(Tax_share,MATCH('Total Fuel Prices'!$A$207,tax_fuel_labels,0),MATCH(AB$1,'Tax_Share of Price'!$B$1:$AI$1,0)))</f>
        <v>0</v>
      </c>
      <c r="AC5" s="35">
        <f>'Total Fuel Prices'!AC212*(INDEX(Tax_share,MATCH('Total Fuel Prices'!$A$207,tax_fuel_labels,0),MATCH(AC$1,'Tax_Share of Price'!$B$1:$AI$1,0)))</f>
        <v>0</v>
      </c>
      <c r="AD5" s="35">
        <f>'Total Fuel Prices'!AD212*(INDEX(Tax_share,MATCH('Total Fuel Prices'!$A$207,tax_fuel_labels,0),MATCH(AD$1,'Tax_Share of Price'!$B$1:$AI$1,0)))</f>
        <v>0</v>
      </c>
      <c r="AE5" s="35">
        <f>'Total Fuel Prices'!AE212*(INDEX(Tax_share,MATCH('Total Fuel Prices'!$A$207,tax_fuel_labels,0),MATCH(AE$1,'Tax_Share of Price'!$B$1:$AI$1,0)))</f>
        <v>0</v>
      </c>
      <c r="AF5" s="35">
        <f>'Total Fuel Prices'!AF212*(INDEX(Tax_share,MATCH('Total Fuel Prices'!$A$207,tax_fuel_labels,0),MATCH(AF$1,'Tax_Share of Price'!$B$1:$AI$1,0)))</f>
        <v>0</v>
      </c>
      <c r="AG5" s="35">
        <f>'Total Fuel Prices'!AG212*(INDEX(Tax_share,MATCH('Total Fuel Prices'!$A$207,tax_fuel_labels,0),MATCH(AG$1,'Tax_Share of Price'!$B$1:$AI$1,0)))</f>
        <v>0</v>
      </c>
      <c r="AH5" s="35">
        <f>'Total Fuel Prices'!AH212*(INDEX(Tax_share,MATCH('Total Fuel Prices'!$A$207,tax_fuel_labels,0),MATCH(AH$1,'Tax_Share of Price'!$B$1:$AI$1,0)))</f>
        <v>0</v>
      </c>
      <c r="AI5" s="35">
        <f>'Total Fuel Prices'!AI212*(INDEX(Tax_share,MATCH('Total Fuel Prices'!$A$207,tax_fuel_labels,0),MATCH(AI$1,'Tax_Share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Prices'!B213*(INDEX(Tax_share,MATCH('Total Fuel Prices'!$A$207,tax_fuel_labels,0),MATCH(B$1,'Tax_Share of Price'!$B$1:$AI$1,0)))</f>
        <v>0</v>
      </c>
      <c r="C6" s="35">
        <f>'Total Fuel Prices'!C213*(INDEX(Tax_share,MATCH('Total Fuel Prices'!$A$207,tax_fuel_labels,0),MATCH(C$1,'Tax_Share of Price'!$B$1:$AI$1,0)))</f>
        <v>0</v>
      </c>
      <c r="D6" s="35">
        <f>'Total Fuel Prices'!D213*(INDEX(Tax_share,MATCH('Total Fuel Prices'!$A$207,tax_fuel_labels,0),MATCH(D$1,'Tax_Share of Price'!$B$1:$AI$1,0)))</f>
        <v>0</v>
      </c>
      <c r="E6" s="35">
        <f>'Total Fuel Prices'!E213*(INDEX(Tax_share,MATCH('Total Fuel Prices'!$A$207,tax_fuel_labels,0),MATCH(E$1,'Tax_Share of Price'!$B$1:$AI$1,0)))</f>
        <v>0</v>
      </c>
      <c r="F6" s="35">
        <f>'Total Fuel Prices'!F213*(INDEX(Tax_share,MATCH('Total Fuel Prices'!$A$207,tax_fuel_labels,0),MATCH(F$1,'Tax_Share of Price'!$B$1:$AI$1,0)))</f>
        <v>0</v>
      </c>
      <c r="G6" s="35">
        <f>'Total Fuel Prices'!G213*(INDEX(Tax_share,MATCH('Total Fuel Prices'!$A$207,tax_fuel_labels,0),MATCH(G$1,'Tax_Share of Price'!$B$1:$AI$1,0)))</f>
        <v>0</v>
      </c>
      <c r="H6" s="35">
        <f>'Total Fuel Prices'!H213*(INDEX(Tax_share,MATCH('Total Fuel Prices'!$A$207,tax_fuel_labels,0),MATCH(H$1,'Tax_Share of Price'!$B$1:$AI$1,0)))</f>
        <v>0</v>
      </c>
      <c r="I6" s="35">
        <f>'Total Fuel Prices'!I213*(INDEX(Tax_share,MATCH('Total Fuel Prices'!$A$207,tax_fuel_labels,0),MATCH(I$1,'Tax_Share of Price'!$B$1:$AI$1,0)))</f>
        <v>0</v>
      </c>
      <c r="J6" s="35">
        <f>'Total Fuel Prices'!J213*(INDEX(Tax_share,MATCH('Total Fuel Prices'!$A$207,tax_fuel_labels,0),MATCH(J$1,'Tax_Share of Price'!$B$1:$AI$1,0)))</f>
        <v>0</v>
      </c>
      <c r="K6" s="35">
        <f>'Total Fuel Prices'!K213*(INDEX(Tax_share,MATCH('Total Fuel Prices'!$A$207,tax_fuel_labels,0),MATCH(K$1,'Tax_Share of Price'!$B$1:$AI$1,0)))</f>
        <v>0</v>
      </c>
      <c r="L6" s="35">
        <f>'Total Fuel Prices'!L213*(INDEX(Tax_share,MATCH('Total Fuel Prices'!$A$207,tax_fuel_labels,0),MATCH(L$1,'Tax_Share of Price'!$B$1:$AI$1,0)))</f>
        <v>0</v>
      </c>
      <c r="M6" s="35">
        <f>'Total Fuel Prices'!M213*(INDEX(Tax_share,MATCH('Total Fuel Prices'!$A$207,tax_fuel_labels,0),MATCH(M$1,'Tax_Share of Price'!$B$1:$AI$1,0)))</f>
        <v>0</v>
      </c>
      <c r="N6" s="35">
        <f>'Total Fuel Prices'!N213*(INDEX(Tax_share,MATCH('Total Fuel Prices'!$A$207,tax_fuel_labels,0),MATCH(N$1,'Tax_Share of Price'!$B$1:$AI$1,0)))</f>
        <v>0</v>
      </c>
      <c r="O6" s="35">
        <f>'Total Fuel Prices'!O213*(INDEX(Tax_share,MATCH('Total Fuel Prices'!$A$207,tax_fuel_labels,0),MATCH(O$1,'Tax_Share of Price'!$B$1:$AI$1,0)))</f>
        <v>0</v>
      </c>
      <c r="P6" s="35">
        <f>'Total Fuel Prices'!P213*(INDEX(Tax_share,MATCH('Total Fuel Prices'!$A$207,tax_fuel_labels,0),MATCH(P$1,'Tax_Share of Price'!$B$1:$AI$1,0)))</f>
        <v>0</v>
      </c>
      <c r="Q6" s="35">
        <f>'Total Fuel Prices'!Q213*(INDEX(Tax_share,MATCH('Total Fuel Prices'!$A$207,tax_fuel_labels,0),MATCH(Q$1,'Tax_Share of Price'!$B$1:$AI$1,0)))</f>
        <v>0</v>
      </c>
      <c r="R6" s="35">
        <f>'Total Fuel Prices'!R213*(INDEX(Tax_share,MATCH('Total Fuel Prices'!$A$207,tax_fuel_labels,0),MATCH(R$1,'Tax_Share of Price'!$B$1:$AI$1,0)))</f>
        <v>0</v>
      </c>
      <c r="S6" s="35">
        <f>'Total Fuel Prices'!S213*(INDEX(Tax_share,MATCH('Total Fuel Prices'!$A$207,tax_fuel_labels,0),MATCH(S$1,'Tax_Share of Price'!$B$1:$AI$1,0)))</f>
        <v>0</v>
      </c>
      <c r="T6" s="35">
        <f>'Total Fuel Prices'!T213*(INDEX(Tax_share,MATCH('Total Fuel Prices'!$A$207,tax_fuel_labels,0),MATCH(T$1,'Tax_Share of Price'!$B$1:$AI$1,0)))</f>
        <v>0</v>
      </c>
      <c r="U6" s="35">
        <f>'Total Fuel Prices'!U213*(INDEX(Tax_share,MATCH('Total Fuel Prices'!$A$207,tax_fuel_labels,0),MATCH(U$1,'Tax_Share of Price'!$B$1:$AI$1,0)))</f>
        <v>0</v>
      </c>
      <c r="V6" s="35">
        <f>'Total Fuel Prices'!V213*(INDEX(Tax_share,MATCH('Total Fuel Prices'!$A$207,tax_fuel_labels,0),MATCH(V$1,'Tax_Share of Price'!$B$1:$AI$1,0)))</f>
        <v>0</v>
      </c>
      <c r="W6" s="35">
        <f>'Total Fuel Prices'!W213*(INDEX(Tax_share,MATCH('Total Fuel Prices'!$A$207,tax_fuel_labels,0),MATCH(W$1,'Tax_Share of Price'!$B$1:$AI$1,0)))</f>
        <v>0</v>
      </c>
      <c r="X6" s="35">
        <f>'Total Fuel Prices'!X213*(INDEX(Tax_share,MATCH('Total Fuel Prices'!$A$207,tax_fuel_labels,0),MATCH(X$1,'Tax_Share of Price'!$B$1:$AI$1,0)))</f>
        <v>0</v>
      </c>
      <c r="Y6" s="35">
        <f>'Total Fuel Prices'!Y213*(INDEX(Tax_share,MATCH('Total Fuel Prices'!$A$207,tax_fuel_labels,0),MATCH(Y$1,'Tax_Share of Price'!$B$1:$AI$1,0)))</f>
        <v>0</v>
      </c>
      <c r="Z6" s="35">
        <f>'Total Fuel Prices'!Z213*(INDEX(Tax_share,MATCH('Total Fuel Prices'!$A$207,tax_fuel_labels,0),MATCH(Z$1,'Tax_Share of Price'!$B$1:$AI$1,0)))</f>
        <v>0</v>
      </c>
      <c r="AA6" s="35">
        <f>'Total Fuel Prices'!AA213*(INDEX(Tax_share,MATCH('Total Fuel Prices'!$A$207,tax_fuel_labels,0),MATCH(AA$1,'Tax_Share of Price'!$B$1:$AI$1,0)))</f>
        <v>0</v>
      </c>
      <c r="AB6" s="35">
        <f>'Total Fuel Prices'!AB213*(INDEX(Tax_share,MATCH('Total Fuel Prices'!$A$207,tax_fuel_labels,0),MATCH(AB$1,'Tax_Share of Price'!$B$1:$AI$1,0)))</f>
        <v>0</v>
      </c>
      <c r="AC6" s="35">
        <f>'Total Fuel Prices'!AC213*(INDEX(Tax_share,MATCH('Total Fuel Prices'!$A$207,tax_fuel_labels,0),MATCH(AC$1,'Tax_Share of Price'!$B$1:$AI$1,0)))</f>
        <v>0</v>
      </c>
      <c r="AD6" s="35">
        <f>'Total Fuel Prices'!AD213*(INDEX(Tax_share,MATCH('Total Fuel Prices'!$A$207,tax_fuel_labels,0),MATCH(AD$1,'Tax_Share of Price'!$B$1:$AI$1,0)))</f>
        <v>0</v>
      </c>
      <c r="AE6" s="35">
        <f>'Total Fuel Prices'!AE213*(INDEX(Tax_share,MATCH('Total Fuel Prices'!$A$207,tax_fuel_labels,0),MATCH(AE$1,'Tax_Share of Price'!$B$1:$AI$1,0)))</f>
        <v>0</v>
      </c>
      <c r="AF6" s="35">
        <f>'Total Fuel Prices'!AF213*(INDEX(Tax_share,MATCH('Total Fuel Prices'!$A$207,tax_fuel_labels,0),MATCH(AF$1,'Tax_Share of Price'!$B$1:$AI$1,0)))</f>
        <v>0</v>
      </c>
      <c r="AG6" s="35">
        <f>'Total Fuel Prices'!AG213*(INDEX(Tax_share,MATCH('Total Fuel Prices'!$A$207,tax_fuel_labels,0),MATCH(AG$1,'Tax_Share of Price'!$B$1:$AI$1,0)))</f>
        <v>0</v>
      </c>
      <c r="AH6" s="35">
        <f>'Total Fuel Prices'!AH213*(INDEX(Tax_share,MATCH('Total Fuel Prices'!$A$207,tax_fuel_labels,0),MATCH(AH$1,'Tax_Share of Price'!$B$1:$AI$1,0)))</f>
        <v>0</v>
      </c>
      <c r="AI6" s="35">
        <f>'Total Fuel Prices'!AI213*(INDEX(Tax_share,MATCH('Total Fuel Prices'!$A$207,tax_fuel_labels,0),MATCH(AI$1,'Tax_Share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Prices'!B214*(INDEX(Tax_share,MATCH('Total Fuel Prices'!$A$207,tax_fuel_labels,0),MATCH(B$1,'Tax_Share of Price'!$B$1:$AI$1,0)))</f>
        <v>0</v>
      </c>
      <c r="C7" s="35">
        <f>'Total Fuel Prices'!C214*(INDEX(Tax_share,MATCH('Total Fuel Prices'!$A$207,tax_fuel_labels,0),MATCH(C$1,'Tax_Share of Price'!$B$1:$AI$1,0)))</f>
        <v>0</v>
      </c>
      <c r="D7" s="35">
        <f>'Total Fuel Prices'!D214*(INDEX(Tax_share,MATCH('Total Fuel Prices'!$A$207,tax_fuel_labels,0),MATCH(D$1,'Tax_Share of Price'!$B$1:$AI$1,0)))</f>
        <v>0</v>
      </c>
      <c r="E7" s="35">
        <f>'Total Fuel Prices'!E214*(INDEX(Tax_share,MATCH('Total Fuel Prices'!$A$207,tax_fuel_labels,0),MATCH(E$1,'Tax_Share of Price'!$B$1:$AI$1,0)))</f>
        <v>0</v>
      </c>
      <c r="F7" s="35">
        <f>'Total Fuel Prices'!F214*(INDEX(Tax_share,MATCH('Total Fuel Prices'!$A$207,tax_fuel_labels,0),MATCH(F$1,'Tax_Share of Price'!$B$1:$AI$1,0)))</f>
        <v>0</v>
      </c>
      <c r="G7" s="35">
        <f>'Total Fuel Prices'!G214*(INDEX(Tax_share,MATCH('Total Fuel Prices'!$A$207,tax_fuel_labels,0),MATCH(G$1,'Tax_Share of Price'!$B$1:$AI$1,0)))</f>
        <v>0</v>
      </c>
      <c r="H7" s="35">
        <f>'Total Fuel Prices'!H214*(INDEX(Tax_share,MATCH('Total Fuel Prices'!$A$207,tax_fuel_labels,0),MATCH(H$1,'Tax_Share of Price'!$B$1:$AI$1,0)))</f>
        <v>0</v>
      </c>
      <c r="I7" s="35">
        <f>'Total Fuel Prices'!I214*(INDEX(Tax_share,MATCH('Total Fuel Prices'!$A$207,tax_fuel_labels,0),MATCH(I$1,'Tax_Share of Price'!$B$1:$AI$1,0)))</f>
        <v>0</v>
      </c>
      <c r="J7" s="35">
        <f>'Total Fuel Prices'!J214*(INDEX(Tax_share,MATCH('Total Fuel Prices'!$A$207,tax_fuel_labels,0),MATCH(J$1,'Tax_Share of Price'!$B$1:$AI$1,0)))</f>
        <v>0</v>
      </c>
      <c r="K7" s="35">
        <f>'Total Fuel Prices'!K214*(INDEX(Tax_share,MATCH('Total Fuel Prices'!$A$207,tax_fuel_labels,0),MATCH(K$1,'Tax_Share of Price'!$B$1:$AI$1,0)))</f>
        <v>0</v>
      </c>
      <c r="L7" s="35">
        <f>'Total Fuel Prices'!L214*(INDEX(Tax_share,MATCH('Total Fuel Prices'!$A$207,tax_fuel_labels,0),MATCH(L$1,'Tax_Share of Price'!$B$1:$AI$1,0)))</f>
        <v>0</v>
      </c>
      <c r="M7" s="35">
        <f>'Total Fuel Prices'!M214*(INDEX(Tax_share,MATCH('Total Fuel Prices'!$A$207,tax_fuel_labels,0),MATCH(M$1,'Tax_Share of Price'!$B$1:$AI$1,0)))</f>
        <v>0</v>
      </c>
      <c r="N7" s="35">
        <f>'Total Fuel Prices'!N214*(INDEX(Tax_share,MATCH('Total Fuel Prices'!$A$207,tax_fuel_labels,0),MATCH(N$1,'Tax_Share of Price'!$B$1:$AI$1,0)))</f>
        <v>0</v>
      </c>
      <c r="O7" s="35">
        <f>'Total Fuel Prices'!O214*(INDEX(Tax_share,MATCH('Total Fuel Prices'!$A$207,tax_fuel_labels,0),MATCH(O$1,'Tax_Share of Price'!$B$1:$AI$1,0)))</f>
        <v>0</v>
      </c>
      <c r="P7" s="35">
        <f>'Total Fuel Prices'!P214*(INDEX(Tax_share,MATCH('Total Fuel Prices'!$A$207,tax_fuel_labels,0),MATCH(P$1,'Tax_Share of Price'!$B$1:$AI$1,0)))</f>
        <v>0</v>
      </c>
      <c r="Q7" s="35">
        <f>'Total Fuel Prices'!Q214*(INDEX(Tax_share,MATCH('Total Fuel Prices'!$A$207,tax_fuel_labels,0),MATCH(Q$1,'Tax_Share of Price'!$B$1:$AI$1,0)))</f>
        <v>0</v>
      </c>
      <c r="R7" s="35">
        <f>'Total Fuel Prices'!R214*(INDEX(Tax_share,MATCH('Total Fuel Prices'!$A$207,tax_fuel_labels,0),MATCH(R$1,'Tax_Share of Price'!$B$1:$AI$1,0)))</f>
        <v>0</v>
      </c>
      <c r="S7" s="35">
        <f>'Total Fuel Prices'!S214*(INDEX(Tax_share,MATCH('Total Fuel Prices'!$A$207,tax_fuel_labels,0),MATCH(S$1,'Tax_Share of Price'!$B$1:$AI$1,0)))</f>
        <v>0</v>
      </c>
      <c r="T7" s="35">
        <f>'Total Fuel Prices'!T214*(INDEX(Tax_share,MATCH('Total Fuel Prices'!$A$207,tax_fuel_labels,0),MATCH(T$1,'Tax_Share of Price'!$B$1:$AI$1,0)))</f>
        <v>0</v>
      </c>
      <c r="U7" s="35">
        <f>'Total Fuel Prices'!U214*(INDEX(Tax_share,MATCH('Total Fuel Prices'!$A$207,tax_fuel_labels,0),MATCH(U$1,'Tax_Share of Price'!$B$1:$AI$1,0)))</f>
        <v>0</v>
      </c>
      <c r="V7" s="35">
        <f>'Total Fuel Prices'!V214*(INDEX(Tax_share,MATCH('Total Fuel Prices'!$A$207,tax_fuel_labels,0),MATCH(V$1,'Tax_Share of Price'!$B$1:$AI$1,0)))</f>
        <v>0</v>
      </c>
      <c r="W7" s="35">
        <f>'Total Fuel Prices'!W214*(INDEX(Tax_share,MATCH('Total Fuel Prices'!$A$207,tax_fuel_labels,0),MATCH(W$1,'Tax_Share of Price'!$B$1:$AI$1,0)))</f>
        <v>0</v>
      </c>
      <c r="X7" s="35">
        <f>'Total Fuel Prices'!X214*(INDEX(Tax_share,MATCH('Total Fuel Prices'!$A$207,tax_fuel_labels,0),MATCH(X$1,'Tax_Share of Price'!$B$1:$AI$1,0)))</f>
        <v>0</v>
      </c>
      <c r="Y7" s="35">
        <f>'Total Fuel Prices'!Y214*(INDEX(Tax_share,MATCH('Total Fuel Prices'!$A$207,tax_fuel_labels,0),MATCH(Y$1,'Tax_Share of Price'!$B$1:$AI$1,0)))</f>
        <v>0</v>
      </c>
      <c r="Z7" s="35">
        <f>'Total Fuel Prices'!Z214*(INDEX(Tax_share,MATCH('Total Fuel Prices'!$A$207,tax_fuel_labels,0),MATCH(Z$1,'Tax_Share of Price'!$B$1:$AI$1,0)))</f>
        <v>0</v>
      </c>
      <c r="AA7" s="35">
        <f>'Total Fuel Prices'!AA214*(INDEX(Tax_share,MATCH('Total Fuel Prices'!$A$207,tax_fuel_labels,0),MATCH(AA$1,'Tax_Share of Price'!$B$1:$AI$1,0)))</f>
        <v>0</v>
      </c>
      <c r="AB7" s="35">
        <f>'Total Fuel Prices'!AB214*(INDEX(Tax_share,MATCH('Total Fuel Prices'!$A$207,tax_fuel_labels,0),MATCH(AB$1,'Tax_Share of Price'!$B$1:$AI$1,0)))</f>
        <v>0</v>
      </c>
      <c r="AC7" s="35">
        <f>'Total Fuel Prices'!AC214*(INDEX(Tax_share,MATCH('Total Fuel Prices'!$A$207,tax_fuel_labels,0),MATCH(AC$1,'Tax_Share of Price'!$B$1:$AI$1,0)))</f>
        <v>0</v>
      </c>
      <c r="AD7" s="35">
        <f>'Total Fuel Prices'!AD214*(INDEX(Tax_share,MATCH('Total Fuel Prices'!$A$207,tax_fuel_labels,0),MATCH(AD$1,'Tax_Share of Price'!$B$1:$AI$1,0)))</f>
        <v>0</v>
      </c>
      <c r="AE7" s="35">
        <f>'Total Fuel Prices'!AE214*(INDEX(Tax_share,MATCH('Total Fuel Prices'!$A$207,tax_fuel_labels,0),MATCH(AE$1,'Tax_Share of Price'!$B$1:$AI$1,0)))</f>
        <v>0</v>
      </c>
      <c r="AF7" s="35">
        <f>'Total Fuel Prices'!AF214*(INDEX(Tax_share,MATCH('Total Fuel Prices'!$A$207,tax_fuel_labels,0),MATCH(AF$1,'Tax_Share of Price'!$B$1:$AI$1,0)))</f>
        <v>0</v>
      </c>
      <c r="AG7" s="35">
        <f>'Total Fuel Prices'!AG214*(INDEX(Tax_share,MATCH('Total Fuel Prices'!$A$207,tax_fuel_labels,0),MATCH(AG$1,'Tax_Share of Price'!$B$1:$AI$1,0)))</f>
        <v>0</v>
      </c>
      <c r="AH7" s="35">
        <f>'Total Fuel Prices'!AH214*(INDEX(Tax_share,MATCH('Total Fuel Prices'!$A$207,tax_fuel_labels,0),MATCH(AH$1,'Tax_Share of Price'!$B$1:$AI$1,0)))</f>
        <v>0</v>
      </c>
      <c r="AI7" s="35">
        <f>'Total Fuel Prices'!AI214*(INDEX(Tax_share,MATCH('Total Fuel Prices'!$A$207,tax_fuel_labels,0),MATCH(AI$1,'Tax_Share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Prices'!B215*(INDEX(Tax_share,MATCH('Total Fuel Prices'!$A$207,tax_fuel_labels,0),MATCH(B$1,'Tax_Share of Price'!$B$1:$AI$1,0)))</f>
        <v>0</v>
      </c>
      <c r="C8" s="35">
        <f>'Total Fuel Prices'!C215*(INDEX(Tax_share,MATCH('Total Fuel Prices'!$A$207,tax_fuel_labels,0),MATCH(C$1,'Tax_Share of Price'!$B$1:$AI$1,0)))</f>
        <v>0</v>
      </c>
      <c r="D8" s="35">
        <f>'Total Fuel Prices'!D215*(INDEX(Tax_share,MATCH('Total Fuel Prices'!$A$207,tax_fuel_labels,0),MATCH(D$1,'Tax_Share of Price'!$B$1:$AI$1,0)))</f>
        <v>0</v>
      </c>
      <c r="E8" s="35">
        <f>'Total Fuel Prices'!E215*(INDEX(Tax_share,MATCH('Total Fuel Prices'!$A$207,tax_fuel_labels,0),MATCH(E$1,'Tax_Share of Price'!$B$1:$AI$1,0)))</f>
        <v>0</v>
      </c>
      <c r="F8" s="35">
        <f>'Total Fuel Prices'!F215*(INDEX(Tax_share,MATCH('Total Fuel Prices'!$A$207,tax_fuel_labels,0),MATCH(F$1,'Tax_Share of Price'!$B$1:$AI$1,0)))</f>
        <v>0</v>
      </c>
      <c r="G8" s="35">
        <f>'Total Fuel Prices'!G215*(INDEX(Tax_share,MATCH('Total Fuel Prices'!$A$207,tax_fuel_labels,0),MATCH(G$1,'Tax_Share of Price'!$B$1:$AI$1,0)))</f>
        <v>0</v>
      </c>
      <c r="H8" s="35">
        <f>'Total Fuel Prices'!H215*(INDEX(Tax_share,MATCH('Total Fuel Prices'!$A$207,tax_fuel_labels,0),MATCH(H$1,'Tax_Share of Price'!$B$1:$AI$1,0)))</f>
        <v>0</v>
      </c>
      <c r="I8" s="35">
        <f>'Total Fuel Prices'!I215*(INDEX(Tax_share,MATCH('Total Fuel Prices'!$A$207,tax_fuel_labels,0),MATCH(I$1,'Tax_Share of Price'!$B$1:$AI$1,0)))</f>
        <v>0</v>
      </c>
      <c r="J8" s="35">
        <f>'Total Fuel Prices'!J215*(INDEX(Tax_share,MATCH('Total Fuel Prices'!$A$207,tax_fuel_labels,0),MATCH(J$1,'Tax_Share of Price'!$B$1:$AI$1,0)))</f>
        <v>0</v>
      </c>
      <c r="K8" s="35">
        <f>'Total Fuel Prices'!K215*(INDEX(Tax_share,MATCH('Total Fuel Prices'!$A$207,tax_fuel_labels,0),MATCH(K$1,'Tax_Share of Price'!$B$1:$AI$1,0)))</f>
        <v>0</v>
      </c>
      <c r="L8" s="35">
        <f>'Total Fuel Prices'!L215*(INDEX(Tax_share,MATCH('Total Fuel Prices'!$A$207,tax_fuel_labels,0),MATCH(L$1,'Tax_Share of Price'!$B$1:$AI$1,0)))</f>
        <v>0</v>
      </c>
      <c r="M8" s="35">
        <f>'Total Fuel Prices'!M215*(INDEX(Tax_share,MATCH('Total Fuel Prices'!$A$207,tax_fuel_labels,0),MATCH(M$1,'Tax_Share of Price'!$B$1:$AI$1,0)))</f>
        <v>0</v>
      </c>
      <c r="N8" s="35">
        <f>'Total Fuel Prices'!N215*(INDEX(Tax_share,MATCH('Total Fuel Prices'!$A$207,tax_fuel_labels,0),MATCH(N$1,'Tax_Share of Price'!$B$1:$AI$1,0)))</f>
        <v>0</v>
      </c>
      <c r="O8" s="35">
        <f>'Total Fuel Prices'!O215*(INDEX(Tax_share,MATCH('Total Fuel Prices'!$A$207,tax_fuel_labels,0),MATCH(O$1,'Tax_Share of Price'!$B$1:$AI$1,0)))</f>
        <v>0</v>
      </c>
      <c r="P8" s="35">
        <f>'Total Fuel Prices'!P215*(INDEX(Tax_share,MATCH('Total Fuel Prices'!$A$207,tax_fuel_labels,0),MATCH(P$1,'Tax_Share of Price'!$B$1:$AI$1,0)))</f>
        <v>0</v>
      </c>
      <c r="Q8" s="35">
        <f>'Total Fuel Prices'!Q215*(INDEX(Tax_share,MATCH('Total Fuel Prices'!$A$207,tax_fuel_labels,0),MATCH(Q$1,'Tax_Share of Price'!$B$1:$AI$1,0)))</f>
        <v>0</v>
      </c>
      <c r="R8" s="35">
        <f>'Total Fuel Prices'!R215*(INDEX(Tax_share,MATCH('Total Fuel Prices'!$A$207,tax_fuel_labels,0),MATCH(R$1,'Tax_Share of Price'!$B$1:$AI$1,0)))</f>
        <v>0</v>
      </c>
      <c r="S8" s="35">
        <f>'Total Fuel Prices'!S215*(INDEX(Tax_share,MATCH('Total Fuel Prices'!$A$207,tax_fuel_labels,0),MATCH(S$1,'Tax_Share of Price'!$B$1:$AI$1,0)))</f>
        <v>0</v>
      </c>
      <c r="T8" s="35">
        <f>'Total Fuel Prices'!T215*(INDEX(Tax_share,MATCH('Total Fuel Prices'!$A$207,tax_fuel_labels,0),MATCH(T$1,'Tax_Share of Price'!$B$1:$AI$1,0)))</f>
        <v>0</v>
      </c>
      <c r="U8" s="35">
        <f>'Total Fuel Prices'!U215*(INDEX(Tax_share,MATCH('Total Fuel Prices'!$A$207,tax_fuel_labels,0),MATCH(U$1,'Tax_Share of Price'!$B$1:$AI$1,0)))</f>
        <v>0</v>
      </c>
      <c r="V8" s="35">
        <f>'Total Fuel Prices'!V215*(INDEX(Tax_share,MATCH('Total Fuel Prices'!$A$207,tax_fuel_labels,0),MATCH(V$1,'Tax_Share of Price'!$B$1:$AI$1,0)))</f>
        <v>0</v>
      </c>
      <c r="W8" s="35">
        <f>'Total Fuel Prices'!W215*(INDEX(Tax_share,MATCH('Total Fuel Prices'!$A$207,tax_fuel_labels,0),MATCH(W$1,'Tax_Share of Price'!$B$1:$AI$1,0)))</f>
        <v>0</v>
      </c>
      <c r="X8" s="35">
        <f>'Total Fuel Prices'!X215*(INDEX(Tax_share,MATCH('Total Fuel Prices'!$A$207,tax_fuel_labels,0),MATCH(X$1,'Tax_Share of Price'!$B$1:$AI$1,0)))</f>
        <v>0</v>
      </c>
      <c r="Y8" s="35">
        <f>'Total Fuel Prices'!Y215*(INDEX(Tax_share,MATCH('Total Fuel Prices'!$A$207,tax_fuel_labels,0),MATCH(Y$1,'Tax_Share of Price'!$B$1:$AI$1,0)))</f>
        <v>0</v>
      </c>
      <c r="Z8" s="35">
        <f>'Total Fuel Prices'!Z215*(INDEX(Tax_share,MATCH('Total Fuel Prices'!$A$207,tax_fuel_labels,0),MATCH(Z$1,'Tax_Share of Price'!$B$1:$AI$1,0)))</f>
        <v>0</v>
      </c>
      <c r="AA8" s="35">
        <f>'Total Fuel Prices'!AA215*(INDEX(Tax_share,MATCH('Total Fuel Prices'!$A$207,tax_fuel_labels,0),MATCH(AA$1,'Tax_Share of Price'!$B$1:$AI$1,0)))</f>
        <v>0</v>
      </c>
      <c r="AB8" s="35">
        <f>'Total Fuel Prices'!AB215*(INDEX(Tax_share,MATCH('Total Fuel Prices'!$A$207,tax_fuel_labels,0),MATCH(AB$1,'Tax_Share of Price'!$B$1:$AI$1,0)))</f>
        <v>0</v>
      </c>
      <c r="AC8" s="35">
        <f>'Total Fuel Prices'!AC215*(INDEX(Tax_share,MATCH('Total Fuel Prices'!$A$207,tax_fuel_labels,0),MATCH(AC$1,'Tax_Share of Price'!$B$1:$AI$1,0)))</f>
        <v>0</v>
      </c>
      <c r="AD8" s="35">
        <f>'Total Fuel Prices'!AD215*(INDEX(Tax_share,MATCH('Total Fuel Prices'!$A$207,tax_fuel_labels,0),MATCH(AD$1,'Tax_Share of Price'!$B$1:$AI$1,0)))</f>
        <v>0</v>
      </c>
      <c r="AE8" s="35">
        <f>'Total Fuel Prices'!AE215*(INDEX(Tax_share,MATCH('Total Fuel Prices'!$A$207,tax_fuel_labels,0),MATCH(AE$1,'Tax_Share of Price'!$B$1:$AI$1,0)))</f>
        <v>0</v>
      </c>
      <c r="AF8" s="35">
        <f>'Total Fuel Prices'!AF215*(INDEX(Tax_share,MATCH('Total Fuel Prices'!$A$207,tax_fuel_labels,0),MATCH(AF$1,'Tax_Share of Price'!$B$1:$AI$1,0)))</f>
        <v>0</v>
      </c>
      <c r="AG8" s="35">
        <f>'Total Fuel Prices'!AG215*(INDEX(Tax_share,MATCH('Total Fuel Prices'!$A$207,tax_fuel_labels,0),MATCH(AG$1,'Tax_Share of Price'!$B$1:$AI$1,0)))</f>
        <v>0</v>
      </c>
      <c r="AH8" s="35">
        <f>'Total Fuel Prices'!AH215*(INDEX(Tax_share,MATCH('Total Fuel Prices'!$A$207,tax_fuel_labels,0),MATCH(AH$1,'Tax_Share of Price'!$B$1:$AI$1,0)))</f>
        <v>0</v>
      </c>
      <c r="AI8" s="35">
        <f>'Total Fuel Prices'!AI215*(INDEX(Tax_share,MATCH('Total Fuel Prices'!$A$207,tax_fuel_labels,0),MATCH(AI$1,'Tax_Share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Prices'!B216*(INDEX(Tax_share,MATCH('Total Fuel Prices'!$A$207,tax_fuel_labels,0),MATCH(B$1,'Tax_Share of Price'!$B$1:$AI$1,0)))</f>
        <v>0</v>
      </c>
      <c r="C9" s="35">
        <f>'Total Fuel Prices'!C216*(INDEX(Tax_share,MATCH('Total Fuel Prices'!$A$207,tax_fuel_labels,0),MATCH(C$1,'Tax_Share of Price'!$B$1:$AI$1,0)))</f>
        <v>0</v>
      </c>
      <c r="D9" s="35">
        <f>'Total Fuel Prices'!D216*(INDEX(Tax_share,MATCH('Total Fuel Prices'!$A$207,tax_fuel_labels,0),MATCH(D$1,'Tax_Share of Price'!$B$1:$AI$1,0)))</f>
        <v>0</v>
      </c>
      <c r="E9" s="35">
        <f>'Total Fuel Prices'!E216*(INDEX(Tax_share,MATCH('Total Fuel Prices'!$A$207,tax_fuel_labels,0),MATCH(E$1,'Tax_Share of Price'!$B$1:$AI$1,0)))</f>
        <v>0</v>
      </c>
      <c r="F9" s="35">
        <f>'Total Fuel Prices'!F216*(INDEX(Tax_share,MATCH('Total Fuel Prices'!$A$207,tax_fuel_labels,0),MATCH(F$1,'Tax_Share of Price'!$B$1:$AI$1,0)))</f>
        <v>0</v>
      </c>
      <c r="G9" s="35">
        <f>'Total Fuel Prices'!G216*(INDEX(Tax_share,MATCH('Total Fuel Prices'!$A$207,tax_fuel_labels,0),MATCH(G$1,'Tax_Share of Price'!$B$1:$AI$1,0)))</f>
        <v>0</v>
      </c>
      <c r="H9" s="35">
        <f>'Total Fuel Prices'!H216*(INDEX(Tax_share,MATCH('Total Fuel Prices'!$A$207,tax_fuel_labels,0),MATCH(H$1,'Tax_Share of Price'!$B$1:$AI$1,0)))</f>
        <v>0</v>
      </c>
      <c r="I9" s="35">
        <f>'Total Fuel Prices'!I216*(INDEX(Tax_share,MATCH('Total Fuel Prices'!$A$207,tax_fuel_labels,0),MATCH(I$1,'Tax_Share of Price'!$B$1:$AI$1,0)))</f>
        <v>0</v>
      </c>
      <c r="J9" s="35">
        <f>'Total Fuel Prices'!J216*(INDEX(Tax_share,MATCH('Total Fuel Prices'!$A$207,tax_fuel_labels,0),MATCH(J$1,'Tax_Share of Price'!$B$1:$AI$1,0)))</f>
        <v>0</v>
      </c>
      <c r="K9" s="35">
        <f>'Total Fuel Prices'!K216*(INDEX(Tax_share,MATCH('Total Fuel Prices'!$A$207,tax_fuel_labels,0),MATCH(K$1,'Tax_Share of Price'!$B$1:$AI$1,0)))</f>
        <v>0</v>
      </c>
      <c r="L9" s="35">
        <f>'Total Fuel Prices'!L216*(INDEX(Tax_share,MATCH('Total Fuel Prices'!$A$207,tax_fuel_labels,0),MATCH(L$1,'Tax_Share of Price'!$B$1:$AI$1,0)))</f>
        <v>0</v>
      </c>
      <c r="M9" s="35">
        <f>'Total Fuel Prices'!M216*(INDEX(Tax_share,MATCH('Total Fuel Prices'!$A$207,tax_fuel_labels,0),MATCH(M$1,'Tax_Share of Price'!$B$1:$AI$1,0)))</f>
        <v>0</v>
      </c>
      <c r="N9" s="35">
        <f>'Total Fuel Prices'!N216*(INDEX(Tax_share,MATCH('Total Fuel Prices'!$A$207,tax_fuel_labels,0),MATCH(N$1,'Tax_Share of Price'!$B$1:$AI$1,0)))</f>
        <v>0</v>
      </c>
      <c r="O9" s="35">
        <f>'Total Fuel Prices'!O216*(INDEX(Tax_share,MATCH('Total Fuel Prices'!$A$207,tax_fuel_labels,0),MATCH(O$1,'Tax_Share of Price'!$B$1:$AI$1,0)))</f>
        <v>0</v>
      </c>
      <c r="P9" s="35">
        <f>'Total Fuel Prices'!P216*(INDEX(Tax_share,MATCH('Total Fuel Prices'!$A$207,tax_fuel_labels,0),MATCH(P$1,'Tax_Share of Price'!$B$1:$AI$1,0)))</f>
        <v>0</v>
      </c>
      <c r="Q9" s="35">
        <f>'Total Fuel Prices'!Q216*(INDEX(Tax_share,MATCH('Total Fuel Prices'!$A$207,tax_fuel_labels,0),MATCH(Q$1,'Tax_Share of Price'!$B$1:$AI$1,0)))</f>
        <v>0</v>
      </c>
      <c r="R9" s="35">
        <f>'Total Fuel Prices'!R216*(INDEX(Tax_share,MATCH('Total Fuel Prices'!$A$207,tax_fuel_labels,0),MATCH(R$1,'Tax_Share of Price'!$B$1:$AI$1,0)))</f>
        <v>0</v>
      </c>
      <c r="S9" s="35">
        <f>'Total Fuel Prices'!S216*(INDEX(Tax_share,MATCH('Total Fuel Prices'!$A$207,tax_fuel_labels,0),MATCH(S$1,'Tax_Share of Price'!$B$1:$AI$1,0)))</f>
        <v>0</v>
      </c>
      <c r="T9" s="35">
        <f>'Total Fuel Prices'!T216*(INDEX(Tax_share,MATCH('Total Fuel Prices'!$A$207,tax_fuel_labels,0),MATCH(T$1,'Tax_Share of Price'!$B$1:$AI$1,0)))</f>
        <v>0</v>
      </c>
      <c r="U9" s="35">
        <f>'Total Fuel Prices'!U216*(INDEX(Tax_share,MATCH('Total Fuel Prices'!$A$207,tax_fuel_labels,0),MATCH(U$1,'Tax_Share of Price'!$B$1:$AI$1,0)))</f>
        <v>0</v>
      </c>
      <c r="V9" s="35">
        <f>'Total Fuel Prices'!V216*(INDEX(Tax_share,MATCH('Total Fuel Prices'!$A$207,tax_fuel_labels,0),MATCH(V$1,'Tax_Share of Price'!$B$1:$AI$1,0)))</f>
        <v>0</v>
      </c>
      <c r="W9" s="35">
        <f>'Total Fuel Prices'!W216*(INDEX(Tax_share,MATCH('Total Fuel Prices'!$A$207,tax_fuel_labels,0),MATCH(W$1,'Tax_Share of Price'!$B$1:$AI$1,0)))</f>
        <v>0</v>
      </c>
      <c r="X9" s="35">
        <f>'Total Fuel Prices'!X216*(INDEX(Tax_share,MATCH('Total Fuel Prices'!$A$207,tax_fuel_labels,0),MATCH(X$1,'Tax_Share of Price'!$B$1:$AI$1,0)))</f>
        <v>0</v>
      </c>
      <c r="Y9" s="35">
        <f>'Total Fuel Prices'!Y216*(INDEX(Tax_share,MATCH('Total Fuel Prices'!$A$207,tax_fuel_labels,0),MATCH(Y$1,'Tax_Share of Price'!$B$1:$AI$1,0)))</f>
        <v>0</v>
      </c>
      <c r="Z9" s="35">
        <f>'Total Fuel Prices'!Z216*(INDEX(Tax_share,MATCH('Total Fuel Prices'!$A$207,tax_fuel_labels,0),MATCH(Z$1,'Tax_Share of Price'!$B$1:$AI$1,0)))</f>
        <v>0</v>
      </c>
      <c r="AA9" s="35">
        <f>'Total Fuel Prices'!AA216*(INDEX(Tax_share,MATCH('Total Fuel Prices'!$A$207,tax_fuel_labels,0),MATCH(AA$1,'Tax_Share of Price'!$B$1:$AI$1,0)))</f>
        <v>0</v>
      </c>
      <c r="AB9" s="35">
        <f>'Total Fuel Prices'!AB216*(INDEX(Tax_share,MATCH('Total Fuel Prices'!$A$207,tax_fuel_labels,0),MATCH(AB$1,'Tax_Share of Price'!$B$1:$AI$1,0)))</f>
        <v>0</v>
      </c>
      <c r="AC9" s="35">
        <f>'Total Fuel Prices'!AC216*(INDEX(Tax_share,MATCH('Total Fuel Prices'!$A$207,tax_fuel_labels,0),MATCH(AC$1,'Tax_Share of Price'!$B$1:$AI$1,0)))</f>
        <v>0</v>
      </c>
      <c r="AD9" s="35">
        <f>'Total Fuel Prices'!AD216*(INDEX(Tax_share,MATCH('Total Fuel Prices'!$A$207,tax_fuel_labels,0),MATCH(AD$1,'Tax_Share of Price'!$B$1:$AI$1,0)))</f>
        <v>0</v>
      </c>
      <c r="AE9" s="35">
        <f>'Total Fuel Prices'!AE216*(INDEX(Tax_share,MATCH('Total Fuel Prices'!$A$207,tax_fuel_labels,0),MATCH(AE$1,'Tax_Share of Price'!$B$1:$AI$1,0)))</f>
        <v>0</v>
      </c>
      <c r="AF9" s="35">
        <f>'Total Fuel Prices'!AF216*(INDEX(Tax_share,MATCH('Total Fuel Prices'!$A$207,tax_fuel_labels,0),MATCH(AF$1,'Tax_Share of Price'!$B$1:$AI$1,0)))</f>
        <v>0</v>
      </c>
      <c r="AG9" s="35">
        <f>'Total Fuel Prices'!AG216*(INDEX(Tax_share,MATCH('Total Fuel Prices'!$A$207,tax_fuel_labels,0),MATCH(AG$1,'Tax_Share of Price'!$B$1:$AI$1,0)))</f>
        <v>0</v>
      </c>
      <c r="AH9" s="35">
        <f>'Total Fuel Prices'!AH216*(INDEX(Tax_share,MATCH('Total Fuel Prices'!$A$207,tax_fuel_labels,0),MATCH(AH$1,'Tax_Share of Price'!$B$1:$AI$1,0)))</f>
        <v>0</v>
      </c>
      <c r="AI9" s="35">
        <f>'Total Fuel Prices'!AI216*(INDEX(Tax_share,MATCH('Total Fuel Prices'!$A$207,tax_fuel_labels,0),MATCH(AI$1,'Tax_Share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98"/>
  <sheetViews>
    <sheetView workbookViewId="0">
      <selection sqref="A1:H1"/>
    </sheetView>
    <sheetView workbookViewId="1">
      <selection sqref="A1:H1"/>
    </sheetView>
  </sheetViews>
  <sheetFormatPr defaultColWidth="9.1328125" defaultRowHeight="14.25" x14ac:dyDescent="0.45"/>
  <cols>
    <col min="1" max="1" width="10.59765625" style="11" customWidth="1"/>
    <col min="2" max="16384" width="9.1328125" style="11"/>
  </cols>
  <sheetData>
    <row r="1" spans="1:12" ht="15.75" x14ac:dyDescent="0.45">
      <c r="A1" s="316" t="s">
        <v>1135</v>
      </c>
      <c r="B1" s="317"/>
      <c r="C1" s="317"/>
      <c r="D1" s="317"/>
      <c r="E1" s="317"/>
      <c r="F1" s="317"/>
      <c r="G1" s="317"/>
      <c r="H1" s="318"/>
      <c r="I1" s="12" t="s">
        <v>1136</v>
      </c>
    </row>
    <row r="2" spans="1:12" x14ac:dyDescent="0.45">
      <c r="A2" s="319" t="s">
        <v>1137</v>
      </c>
      <c r="B2" s="320"/>
      <c r="C2" s="320"/>
      <c r="D2" s="320"/>
      <c r="E2" s="320"/>
      <c r="F2" s="320"/>
      <c r="G2" s="320"/>
      <c r="H2" s="321"/>
    </row>
    <row r="3" spans="1:12" ht="23.25" x14ac:dyDescent="0.45">
      <c r="A3" s="254" t="s">
        <v>1138</v>
      </c>
      <c r="B3" s="254" t="s">
        <v>1139</v>
      </c>
      <c r="C3" s="254" t="s">
        <v>1140</v>
      </c>
      <c r="D3" s="254" t="s">
        <v>1141</v>
      </c>
      <c r="E3" s="254" t="s">
        <v>1142</v>
      </c>
      <c r="F3" s="254" t="s">
        <v>1143</v>
      </c>
      <c r="G3" s="255" t="s">
        <v>561</v>
      </c>
      <c r="H3" s="255" t="s">
        <v>1144</v>
      </c>
    </row>
    <row r="4" spans="1:12" x14ac:dyDescent="0.45">
      <c r="A4" s="256">
        <v>-1</v>
      </c>
      <c r="B4" s="256">
        <v>-2</v>
      </c>
      <c r="C4" s="256">
        <v>-3</v>
      </c>
      <c r="D4" s="256">
        <v>-4</v>
      </c>
      <c r="E4" s="256">
        <v>-5</v>
      </c>
      <c r="F4" s="256">
        <v>-6</v>
      </c>
      <c r="G4" s="256">
        <v>-7</v>
      </c>
      <c r="H4" s="256">
        <v>-8</v>
      </c>
    </row>
    <row r="5" spans="1:12" x14ac:dyDescent="0.45">
      <c r="A5" s="313" t="s">
        <v>1145</v>
      </c>
      <c r="B5" s="314"/>
      <c r="C5" s="314"/>
      <c r="D5" s="314"/>
      <c r="E5" s="314"/>
      <c r="F5" s="314"/>
      <c r="G5" s="314"/>
      <c r="H5" s="315"/>
    </row>
    <row r="6" spans="1:12" ht="34.9" x14ac:dyDescent="0.45">
      <c r="A6" s="257" t="s">
        <v>1146</v>
      </c>
      <c r="B6" s="258"/>
      <c r="C6" s="258"/>
      <c r="D6" s="258"/>
      <c r="E6" s="258"/>
      <c r="F6" s="258"/>
      <c r="G6" s="258"/>
      <c r="H6" s="258">
        <v>3219</v>
      </c>
      <c r="I6" s="11" t="str">
        <f>IF(LEFT(A6,5)="Gross",A5,I5)</f>
        <v>Assam</v>
      </c>
      <c r="L6" s="259"/>
    </row>
    <row r="7" spans="1:12" x14ac:dyDescent="0.45">
      <c r="A7" s="260" t="s">
        <v>1147</v>
      </c>
      <c r="B7" s="261"/>
      <c r="C7" s="261"/>
      <c r="D7" s="261"/>
      <c r="E7" s="261"/>
      <c r="F7" s="261"/>
      <c r="G7" s="261"/>
      <c r="H7" s="261"/>
      <c r="I7" s="11" t="str">
        <f t="shared" ref="I7:I70" si="0">IF(LEFT(A7,5)="Gross",A6,I6)</f>
        <v>Assam</v>
      </c>
    </row>
    <row r="8" spans="1:12" ht="23.25" x14ac:dyDescent="0.45">
      <c r="A8" s="260" t="s">
        <v>1148</v>
      </c>
      <c r="B8" s="261"/>
      <c r="C8" s="261"/>
      <c r="D8" s="261"/>
      <c r="E8" s="261"/>
      <c r="F8" s="261"/>
      <c r="G8" s="261"/>
      <c r="H8" s="261"/>
      <c r="I8" s="11" t="str">
        <f t="shared" si="0"/>
        <v>Assam</v>
      </c>
    </row>
    <row r="9" spans="1:12" ht="23.25" x14ac:dyDescent="0.45">
      <c r="A9" s="260" t="s">
        <v>1149</v>
      </c>
      <c r="B9" s="261"/>
      <c r="C9" s="261"/>
      <c r="D9" s="261"/>
      <c r="E9" s="261"/>
      <c r="F9" s="261"/>
      <c r="G9" s="261"/>
      <c r="H9" s="261"/>
      <c r="I9" s="11" t="str">
        <f t="shared" si="0"/>
        <v>Assam</v>
      </c>
    </row>
    <row r="10" spans="1:12" ht="23.25" x14ac:dyDescent="0.45">
      <c r="A10" s="260" t="s">
        <v>1150</v>
      </c>
      <c r="B10" s="261"/>
      <c r="C10" s="261"/>
      <c r="D10" s="261"/>
      <c r="E10" s="261"/>
      <c r="F10" s="261"/>
      <c r="G10" s="261"/>
      <c r="H10" s="262">
        <v>2410.63</v>
      </c>
      <c r="I10" s="11" t="str">
        <f t="shared" si="0"/>
        <v>Assam</v>
      </c>
    </row>
    <row r="11" spans="1:12" x14ac:dyDescent="0.45">
      <c r="A11" s="263" t="s">
        <v>1151</v>
      </c>
      <c r="B11" s="264"/>
      <c r="C11" s="264"/>
      <c r="D11" s="264"/>
      <c r="E11" s="264"/>
      <c r="F11" s="264"/>
      <c r="G11" s="264"/>
      <c r="H11" s="264"/>
      <c r="I11" s="11" t="str">
        <f t="shared" si="0"/>
        <v>Assam</v>
      </c>
    </row>
    <row r="12" spans="1:12" x14ac:dyDescent="0.45">
      <c r="A12" s="313" t="s">
        <v>1152</v>
      </c>
      <c r="B12" s="314"/>
      <c r="C12" s="314"/>
      <c r="D12" s="314"/>
      <c r="E12" s="314"/>
      <c r="F12" s="314"/>
      <c r="G12" s="314"/>
      <c r="H12" s="315"/>
    </row>
    <row r="13" spans="1:12" ht="23.25" x14ac:dyDescent="0.45">
      <c r="A13" s="257" t="s">
        <v>1153</v>
      </c>
      <c r="B13" s="258"/>
      <c r="C13" s="258"/>
      <c r="D13" s="258"/>
      <c r="E13" s="258"/>
      <c r="F13" s="258"/>
      <c r="G13" s="258"/>
      <c r="H13" s="258">
        <v>29.51</v>
      </c>
      <c r="I13" s="11" t="str">
        <f t="shared" si="0"/>
        <v>Arunachal Pradesh</v>
      </c>
    </row>
    <row r="14" spans="1:12" x14ac:dyDescent="0.45">
      <c r="A14" s="260" t="s">
        <v>1147</v>
      </c>
      <c r="B14" s="261"/>
      <c r="C14" s="261"/>
      <c r="D14" s="261"/>
      <c r="E14" s="261"/>
      <c r="F14" s="261"/>
      <c r="G14" s="261"/>
      <c r="H14" s="261"/>
      <c r="I14" s="11" t="str">
        <f t="shared" si="0"/>
        <v>Arunachal Pradesh</v>
      </c>
    </row>
    <row r="15" spans="1:12" ht="23.25" x14ac:dyDescent="0.45">
      <c r="A15" s="260" t="s">
        <v>1148</v>
      </c>
      <c r="B15" s="261"/>
      <c r="C15" s="261"/>
      <c r="D15" s="261"/>
      <c r="E15" s="261"/>
      <c r="F15" s="261"/>
      <c r="G15" s="261"/>
      <c r="H15" s="261"/>
      <c r="I15" s="11" t="str">
        <f t="shared" si="0"/>
        <v>Arunachal Pradesh</v>
      </c>
    </row>
    <row r="16" spans="1:12" ht="23.25" x14ac:dyDescent="0.45">
      <c r="A16" s="260" t="s">
        <v>1149</v>
      </c>
      <c r="B16" s="261"/>
      <c r="C16" s="261"/>
      <c r="D16" s="261"/>
      <c r="E16" s="261"/>
      <c r="F16" s="261"/>
      <c r="G16" s="261"/>
      <c r="H16" s="261"/>
      <c r="I16" s="11" t="str">
        <f t="shared" si="0"/>
        <v>Arunachal Pradesh</v>
      </c>
    </row>
    <row r="17" spans="1:9" ht="23.25" x14ac:dyDescent="0.45">
      <c r="A17" s="260" t="s">
        <v>1150</v>
      </c>
      <c r="B17" s="261"/>
      <c r="C17" s="261"/>
      <c r="D17" s="261"/>
      <c r="E17" s="261"/>
      <c r="F17" s="261"/>
      <c r="G17" s="261"/>
      <c r="H17" s="262">
        <v>0</v>
      </c>
      <c r="I17" s="11" t="str">
        <f t="shared" si="0"/>
        <v>Arunachal Pradesh</v>
      </c>
    </row>
    <row r="18" spans="1:9" x14ac:dyDescent="0.45">
      <c r="A18" s="263" t="s">
        <v>1151</v>
      </c>
      <c r="B18" s="264"/>
      <c r="C18" s="264"/>
      <c r="D18" s="264"/>
      <c r="E18" s="264"/>
      <c r="F18" s="264"/>
      <c r="G18" s="264"/>
      <c r="H18" s="264"/>
      <c r="I18" s="11" t="str">
        <f t="shared" si="0"/>
        <v>Arunachal Pradesh</v>
      </c>
    </row>
    <row r="19" spans="1:9" x14ac:dyDescent="0.45">
      <c r="A19" s="313" t="s">
        <v>1154</v>
      </c>
      <c r="B19" s="314"/>
      <c r="C19" s="314"/>
      <c r="D19" s="314"/>
      <c r="E19" s="314"/>
      <c r="F19" s="314"/>
      <c r="G19" s="314"/>
      <c r="H19" s="315"/>
    </row>
    <row r="20" spans="1:9" ht="23.25" x14ac:dyDescent="0.45">
      <c r="A20" s="257" t="s">
        <v>1153</v>
      </c>
      <c r="B20" s="258"/>
      <c r="C20" s="258"/>
      <c r="D20" s="258"/>
      <c r="E20" s="258"/>
      <c r="F20" s="258"/>
      <c r="G20" s="258"/>
      <c r="H20" s="258">
        <v>1441.93</v>
      </c>
      <c r="I20" s="11" t="str">
        <f t="shared" si="0"/>
        <v>Rajasthan</v>
      </c>
    </row>
    <row r="21" spans="1:9" x14ac:dyDescent="0.45">
      <c r="A21" s="260" t="s">
        <v>1147</v>
      </c>
      <c r="B21" s="261"/>
      <c r="C21" s="261"/>
      <c r="D21" s="261"/>
      <c r="E21" s="261"/>
      <c r="F21" s="261"/>
      <c r="G21" s="261"/>
      <c r="H21" s="261"/>
      <c r="I21" s="11" t="str">
        <f t="shared" si="0"/>
        <v>Rajasthan</v>
      </c>
    </row>
    <row r="22" spans="1:9" ht="23.25" x14ac:dyDescent="0.45">
      <c r="A22" s="260" t="s">
        <v>1148</v>
      </c>
      <c r="B22" s="261"/>
      <c r="C22" s="261"/>
      <c r="D22" s="261"/>
      <c r="E22" s="261"/>
      <c r="F22" s="261"/>
      <c r="G22" s="261"/>
      <c r="H22" s="261"/>
      <c r="I22" s="11" t="str">
        <f t="shared" si="0"/>
        <v>Rajasthan</v>
      </c>
    </row>
    <row r="23" spans="1:9" ht="23.25" x14ac:dyDescent="0.45">
      <c r="A23" s="260" t="s">
        <v>1149</v>
      </c>
      <c r="B23" s="261"/>
      <c r="C23" s="261"/>
      <c r="D23" s="261"/>
      <c r="E23" s="261"/>
      <c r="F23" s="261"/>
      <c r="G23" s="261"/>
      <c r="H23" s="261"/>
      <c r="I23" s="11" t="str">
        <f t="shared" si="0"/>
        <v>Rajasthan</v>
      </c>
    </row>
    <row r="24" spans="1:9" ht="23.25" x14ac:dyDescent="0.45">
      <c r="A24" s="260" t="s">
        <v>1150</v>
      </c>
      <c r="B24" s="261"/>
      <c r="C24" s="261"/>
      <c r="D24" s="261"/>
      <c r="E24" s="261"/>
      <c r="F24" s="261"/>
      <c r="G24" s="261"/>
      <c r="H24" s="262">
        <v>743.1</v>
      </c>
      <c r="I24" s="11" t="str">
        <f t="shared" si="0"/>
        <v>Rajasthan</v>
      </c>
    </row>
    <row r="25" spans="1:9" x14ac:dyDescent="0.45">
      <c r="A25" s="263" t="s">
        <v>1151</v>
      </c>
      <c r="B25" s="264"/>
      <c r="C25" s="264"/>
      <c r="D25" s="264"/>
      <c r="E25" s="264"/>
      <c r="F25" s="264"/>
      <c r="G25" s="264"/>
      <c r="H25" s="264"/>
      <c r="I25" s="11" t="str">
        <f t="shared" si="0"/>
        <v>Rajasthan</v>
      </c>
    </row>
    <row r="26" spans="1:9" x14ac:dyDescent="0.45">
      <c r="A26" s="313" t="s">
        <v>1155</v>
      </c>
      <c r="B26" s="314"/>
      <c r="C26" s="314"/>
      <c r="D26" s="314"/>
      <c r="E26" s="314"/>
      <c r="F26" s="314"/>
      <c r="G26" s="314"/>
      <c r="H26" s="315"/>
    </row>
    <row r="27" spans="1:9" ht="23.25" x14ac:dyDescent="0.45">
      <c r="A27" s="257" t="s">
        <v>1153</v>
      </c>
      <c r="B27" s="258"/>
      <c r="C27" s="258"/>
      <c r="D27" s="258"/>
      <c r="E27" s="258"/>
      <c r="F27" s="258"/>
      <c r="G27" s="258"/>
      <c r="H27" s="258">
        <v>1606.66</v>
      </c>
      <c r="I27" s="11" t="str">
        <f t="shared" si="0"/>
        <v>Gujarat</v>
      </c>
    </row>
    <row r="28" spans="1:9" x14ac:dyDescent="0.45">
      <c r="A28" s="260" t="s">
        <v>1147</v>
      </c>
      <c r="B28" s="261"/>
      <c r="C28" s="261"/>
      <c r="D28" s="261"/>
      <c r="E28" s="261"/>
      <c r="F28" s="261"/>
      <c r="G28" s="261"/>
      <c r="H28" s="261"/>
      <c r="I28" s="11" t="str">
        <f t="shared" si="0"/>
        <v>Gujarat</v>
      </c>
    </row>
    <row r="29" spans="1:9" ht="23.25" x14ac:dyDescent="0.45">
      <c r="A29" s="260" t="s">
        <v>1148</v>
      </c>
      <c r="B29" s="261"/>
      <c r="C29" s="261"/>
      <c r="D29" s="261"/>
      <c r="E29" s="261"/>
      <c r="F29" s="261"/>
      <c r="G29" s="261"/>
      <c r="H29" s="261"/>
      <c r="I29" s="11" t="str">
        <f t="shared" si="0"/>
        <v>Gujarat</v>
      </c>
    </row>
    <row r="30" spans="1:9" ht="23.25" x14ac:dyDescent="0.45">
      <c r="A30" s="260" t="s">
        <v>1149</v>
      </c>
      <c r="B30" s="261"/>
      <c r="C30" s="261"/>
      <c r="D30" s="261"/>
      <c r="E30" s="261"/>
      <c r="F30" s="261"/>
      <c r="G30" s="261"/>
      <c r="H30" s="261"/>
      <c r="I30" s="11" t="str">
        <f t="shared" si="0"/>
        <v>Gujarat</v>
      </c>
    </row>
    <row r="31" spans="1:9" ht="23.25" x14ac:dyDescent="0.45">
      <c r="A31" s="260" t="s">
        <v>1150</v>
      </c>
      <c r="B31" s="261"/>
      <c r="C31" s="261"/>
      <c r="D31" s="261"/>
      <c r="E31" s="261"/>
      <c r="F31" s="261"/>
      <c r="G31" s="261"/>
      <c r="H31" s="262">
        <v>1133.3</v>
      </c>
      <c r="I31" s="11" t="str">
        <f t="shared" si="0"/>
        <v>Gujarat</v>
      </c>
    </row>
    <row r="32" spans="1:9" x14ac:dyDescent="0.45">
      <c r="A32" s="263" t="s">
        <v>1151</v>
      </c>
      <c r="B32" s="264"/>
      <c r="C32" s="264"/>
      <c r="D32" s="264"/>
      <c r="E32" s="264"/>
      <c r="F32" s="264"/>
      <c r="G32" s="264"/>
      <c r="H32" s="264"/>
      <c r="I32" s="11" t="str">
        <f t="shared" si="0"/>
        <v>Gujarat</v>
      </c>
    </row>
    <row r="33" spans="1:9" x14ac:dyDescent="0.45">
      <c r="A33" s="313" t="s">
        <v>1156</v>
      </c>
      <c r="B33" s="314"/>
      <c r="C33" s="314"/>
      <c r="D33" s="314"/>
      <c r="E33" s="314"/>
      <c r="F33" s="314"/>
      <c r="G33" s="314"/>
      <c r="H33" s="315"/>
    </row>
    <row r="34" spans="1:9" ht="23.25" x14ac:dyDescent="0.45">
      <c r="A34" s="257" t="s">
        <v>1153</v>
      </c>
      <c r="B34" s="258"/>
      <c r="C34" s="258"/>
      <c r="D34" s="258"/>
      <c r="E34" s="258"/>
      <c r="F34" s="258"/>
      <c r="G34" s="258"/>
      <c r="H34" s="258">
        <v>1207.22</v>
      </c>
      <c r="I34" s="11" t="str">
        <f t="shared" si="0"/>
        <v>Tamil Nadu</v>
      </c>
    </row>
    <row r="35" spans="1:9" x14ac:dyDescent="0.45">
      <c r="A35" s="260" t="s">
        <v>1147</v>
      </c>
      <c r="B35" s="261"/>
      <c r="C35" s="261"/>
      <c r="D35" s="261"/>
      <c r="E35" s="261"/>
      <c r="F35" s="261"/>
      <c r="G35" s="261"/>
      <c r="H35" s="261"/>
      <c r="I35" s="11" t="str">
        <f t="shared" si="0"/>
        <v>Tamil Nadu</v>
      </c>
    </row>
    <row r="36" spans="1:9" ht="23.25" x14ac:dyDescent="0.45">
      <c r="A36" s="260" t="s">
        <v>1148</v>
      </c>
      <c r="B36" s="261"/>
      <c r="C36" s="261"/>
      <c r="D36" s="261"/>
      <c r="E36" s="261"/>
      <c r="F36" s="261"/>
      <c r="G36" s="261"/>
      <c r="H36" s="261"/>
      <c r="I36" s="11" t="str">
        <f t="shared" si="0"/>
        <v>Tamil Nadu</v>
      </c>
    </row>
    <row r="37" spans="1:9" ht="23.25" x14ac:dyDescent="0.45">
      <c r="A37" s="260" t="s">
        <v>1149</v>
      </c>
      <c r="B37" s="261"/>
      <c r="C37" s="261"/>
      <c r="D37" s="261"/>
      <c r="E37" s="261"/>
      <c r="F37" s="261"/>
      <c r="G37" s="261"/>
      <c r="H37" s="261"/>
      <c r="I37" s="11" t="str">
        <f t="shared" si="0"/>
        <v>Tamil Nadu</v>
      </c>
    </row>
    <row r="38" spans="1:9" ht="23.25" x14ac:dyDescent="0.45">
      <c r="A38" s="260" t="s">
        <v>1150</v>
      </c>
      <c r="B38" s="261"/>
      <c r="C38" s="261"/>
      <c r="D38" s="261"/>
      <c r="E38" s="261"/>
      <c r="F38" s="261"/>
      <c r="G38" s="261"/>
      <c r="H38" s="262">
        <v>1178.73</v>
      </c>
      <c r="I38" s="11" t="str">
        <f t="shared" si="0"/>
        <v>Tamil Nadu</v>
      </c>
    </row>
    <row r="39" spans="1:9" x14ac:dyDescent="0.45">
      <c r="A39" s="263" t="s">
        <v>1151</v>
      </c>
      <c r="B39" s="264"/>
      <c r="C39" s="264"/>
      <c r="D39" s="264"/>
      <c r="E39" s="264"/>
      <c r="F39" s="264"/>
      <c r="G39" s="264"/>
      <c r="H39" s="264"/>
      <c r="I39" s="11" t="str">
        <f t="shared" si="0"/>
        <v>Tamil Nadu</v>
      </c>
    </row>
    <row r="40" spans="1:9" x14ac:dyDescent="0.45">
      <c r="A40" s="313" t="s">
        <v>1157</v>
      </c>
      <c r="B40" s="314"/>
      <c r="C40" s="314"/>
      <c r="D40" s="314"/>
      <c r="E40" s="314"/>
      <c r="F40" s="314"/>
      <c r="G40" s="314"/>
      <c r="H40" s="315"/>
    </row>
    <row r="41" spans="1:9" ht="23.25" x14ac:dyDescent="0.45">
      <c r="A41" s="257" t="s">
        <v>1153</v>
      </c>
      <c r="B41" s="258"/>
      <c r="C41" s="258"/>
      <c r="D41" s="258"/>
      <c r="E41" s="258"/>
      <c r="F41" s="258"/>
      <c r="G41" s="258"/>
      <c r="H41" s="258">
        <v>959.16</v>
      </c>
      <c r="I41" s="11" t="str">
        <f t="shared" si="0"/>
        <v>Andhra Pradesh</v>
      </c>
    </row>
    <row r="42" spans="1:9" x14ac:dyDescent="0.45">
      <c r="A42" s="260" t="s">
        <v>1147</v>
      </c>
      <c r="B42" s="261"/>
      <c r="C42" s="261"/>
      <c r="D42" s="261"/>
      <c r="E42" s="261"/>
      <c r="F42" s="261"/>
      <c r="G42" s="261"/>
      <c r="H42" s="261"/>
      <c r="I42" s="11" t="str">
        <f t="shared" si="0"/>
        <v>Andhra Pradesh</v>
      </c>
    </row>
    <row r="43" spans="1:9" ht="23.25" x14ac:dyDescent="0.45">
      <c r="A43" s="260" t="s">
        <v>1148</v>
      </c>
      <c r="B43" s="261"/>
      <c r="C43" s="261"/>
      <c r="D43" s="261"/>
      <c r="E43" s="261"/>
      <c r="F43" s="261"/>
      <c r="G43" s="261"/>
      <c r="H43" s="261"/>
      <c r="I43" s="11" t="str">
        <f t="shared" si="0"/>
        <v>Andhra Pradesh</v>
      </c>
    </row>
    <row r="44" spans="1:9" ht="23.25" x14ac:dyDescent="0.45">
      <c r="A44" s="260" t="s">
        <v>1149</v>
      </c>
      <c r="B44" s="261"/>
      <c r="C44" s="261"/>
      <c r="D44" s="261"/>
      <c r="E44" s="261"/>
      <c r="F44" s="261"/>
      <c r="G44" s="261"/>
      <c r="H44" s="261"/>
      <c r="I44" s="11" t="str">
        <f t="shared" si="0"/>
        <v>Andhra Pradesh</v>
      </c>
    </row>
    <row r="45" spans="1:9" ht="23.25" x14ac:dyDescent="0.45">
      <c r="A45" s="260" t="s">
        <v>1150</v>
      </c>
      <c r="B45" s="261"/>
      <c r="C45" s="261"/>
      <c r="D45" s="261"/>
      <c r="E45" s="261"/>
      <c r="F45" s="261"/>
      <c r="G45" s="261"/>
      <c r="H45" s="262">
        <v>911.21</v>
      </c>
      <c r="I45" s="11" t="str">
        <f t="shared" si="0"/>
        <v>Andhra Pradesh</v>
      </c>
    </row>
    <row r="46" spans="1:9" x14ac:dyDescent="0.45">
      <c r="A46" s="263" t="s">
        <v>1151</v>
      </c>
      <c r="B46" s="264"/>
      <c r="C46" s="264"/>
      <c r="D46" s="264"/>
      <c r="E46" s="264"/>
      <c r="F46" s="264"/>
      <c r="G46" s="264"/>
      <c r="H46" s="264"/>
      <c r="I46" s="11" t="str">
        <f t="shared" si="0"/>
        <v>Andhra Pradesh</v>
      </c>
    </row>
    <row r="47" spans="1:9" x14ac:dyDescent="0.45">
      <c r="A47" s="325" t="s">
        <v>615</v>
      </c>
      <c r="B47" s="314"/>
      <c r="C47" s="314"/>
      <c r="D47" s="314"/>
      <c r="E47" s="314"/>
      <c r="F47" s="314"/>
      <c r="G47" s="314"/>
      <c r="H47" s="315"/>
    </row>
    <row r="48" spans="1:9" ht="23.25" x14ac:dyDescent="0.45">
      <c r="A48" s="257" t="s">
        <v>1153</v>
      </c>
      <c r="B48" s="258"/>
      <c r="C48" s="258"/>
      <c r="D48" s="258"/>
      <c r="E48" s="258"/>
      <c r="F48" s="258"/>
      <c r="G48" s="258"/>
      <c r="H48" s="258">
        <v>1440.37</v>
      </c>
      <c r="I48" s="11" t="str">
        <f t="shared" si="0"/>
        <v>Tripura</v>
      </c>
    </row>
    <row r="49" spans="1:9" x14ac:dyDescent="0.45">
      <c r="A49" s="260" t="s">
        <v>1147</v>
      </c>
      <c r="B49" s="261"/>
      <c r="C49" s="261"/>
      <c r="D49" s="261"/>
      <c r="E49" s="261"/>
      <c r="F49" s="261"/>
      <c r="G49" s="261"/>
      <c r="H49" s="261"/>
      <c r="I49" s="11" t="str">
        <f t="shared" si="0"/>
        <v>Tripura</v>
      </c>
    </row>
    <row r="50" spans="1:9" ht="23.25" x14ac:dyDescent="0.45">
      <c r="A50" s="260" t="s">
        <v>1148</v>
      </c>
      <c r="B50" s="261"/>
      <c r="C50" s="261"/>
      <c r="D50" s="261"/>
      <c r="E50" s="261"/>
      <c r="F50" s="261"/>
      <c r="G50" s="261"/>
      <c r="H50" s="261"/>
      <c r="I50" s="11" t="str">
        <f t="shared" si="0"/>
        <v>Tripura</v>
      </c>
    </row>
    <row r="51" spans="1:9" ht="23.25" x14ac:dyDescent="0.45">
      <c r="A51" s="260" t="s">
        <v>1149</v>
      </c>
      <c r="B51" s="261"/>
      <c r="C51" s="261"/>
      <c r="D51" s="261"/>
      <c r="E51" s="261"/>
      <c r="F51" s="261"/>
      <c r="G51" s="261"/>
      <c r="H51" s="261"/>
      <c r="I51" s="11" t="str">
        <f t="shared" si="0"/>
        <v>Tripura</v>
      </c>
    </row>
    <row r="52" spans="1:9" ht="23.25" x14ac:dyDescent="0.45">
      <c r="A52" s="260" t="s">
        <v>1150</v>
      </c>
      <c r="B52" s="261"/>
      <c r="C52" s="261"/>
      <c r="D52" s="261"/>
      <c r="E52" s="261"/>
      <c r="F52" s="261"/>
      <c r="G52" s="261"/>
      <c r="H52" s="262">
        <v>1437.16</v>
      </c>
      <c r="I52" s="11" t="str">
        <f t="shared" si="0"/>
        <v>Tripura</v>
      </c>
    </row>
    <row r="53" spans="1:9" x14ac:dyDescent="0.45">
      <c r="A53" s="263" t="s">
        <v>1151</v>
      </c>
      <c r="B53" s="264"/>
      <c r="C53" s="264"/>
      <c r="D53" s="264"/>
      <c r="E53" s="264"/>
      <c r="F53" s="264"/>
      <c r="G53" s="264"/>
      <c r="H53" s="264"/>
      <c r="I53" s="11" t="str">
        <f t="shared" si="0"/>
        <v>Tripura</v>
      </c>
    </row>
    <row r="54" spans="1:9" x14ac:dyDescent="0.45">
      <c r="A54" s="325" t="s">
        <v>980</v>
      </c>
      <c r="B54" s="314"/>
      <c r="C54" s="314"/>
      <c r="D54" s="314"/>
      <c r="E54" s="314"/>
      <c r="F54" s="314"/>
      <c r="G54" s="314"/>
      <c r="H54" s="315"/>
    </row>
    <row r="55" spans="1:9" ht="23.25" x14ac:dyDescent="0.45">
      <c r="A55" s="257" t="s">
        <v>1153</v>
      </c>
      <c r="B55" s="258"/>
      <c r="C55" s="258"/>
      <c r="D55" s="258"/>
      <c r="E55" s="258"/>
      <c r="F55" s="258"/>
      <c r="G55" s="258"/>
      <c r="H55" s="258">
        <v>531</v>
      </c>
      <c r="I55" s="11" t="str">
        <f t="shared" si="0"/>
        <v>West Bengal</v>
      </c>
    </row>
    <row r="56" spans="1:9" x14ac:dyDescent="0.45">
      <c r="A56" s="260" t="s">
        <v>1147</v>
      </c>
      <c r="B56" s="261"/>
      <c r="C56" s="261"/>
      <c r="D56" s="261"/>
      <c r="E56" s="261"/>
      <c r="F56" s="261"/>
      <c r="G56" s="261"/>
      <c r="H56" s="261"/>
      <c r="I56" s="11" t="str">
        <f t="shared" si="0"/>
        <v>West Bengal</v>
      </c>
    </row>
    <row r="57" spans="1:9" ht="23.25" x14ac:dyDescent="0.45">
      <c r="A57" s="260" t="s">
        <v>1148</v>
      </c>
      <c r="B57" s="261"/>
      <c r="C57" s="261"/>
      <c r="D57" s="261"/>
      <c r="E57" s="261"/>
      <c r="F57" s="261"/>
      <c r="G57" s="261"/>
      <c r="H57" s="261"/>
      <c r="I57" s="11" t="str">
        <f t="shared" si="0"/>
        <v>West Bengal</v>
      </c>
    </row>
    <row r="58" spans="1:9" ht="23.25" x14ac:dyDescent="0.45">
      <c r="A58" s="260" t="s">
        <v>1149</v>
      </c>
      <c r="B58" s="261"/>
      <c r="C58" s="261"/>
      <c r="D58" s="261"/>
      <c r="E58" s="261"/>
      <c r="F58" s="261"/>
      <c r="G58" s="261"/>
      <c r="H58" s="261"/>
      <c r="I58" s="11" t="str">
        <f t="shared" si="0"/>
        <v>West Bengal</v>
      </c>
    </row>
    <row r="59" spans="1:9" ht="23.25" x14ac:dyDescent="0.45">
      <c r="A59" s="260" t="s">
        <v>1150</v>
      </c>
      <c r="B59" s="261"/>
      <c r="C59" s="261"/>
      <c r="D59" s="261"/>
      <c r="E59" s="261"/>
      <c r="F59" s="261"/>
      <c r="G59" s="261"/>
      <c r="H59" s="262">
        <v>296</v>
      </c>
      <c r="I59" s="11" t="str">
        <f t="shared" si="0"/>
        <v>West Bengal</v>
      </c>
    </row>
    <row r="60" spans="1:9" x14ac:dyDescent="0.45">
      <c r="A60" s="263" t="s">
        <v>1151</v>
      </c>
      <c r="B60" s="264"/>
      <c r="C60" s="264"/>
      <c r="D60" s="264"/>
      <c r="E60" s="264"/>
      <c r="F60" s="264"/>
      <c r="G60" s="264"/>
      <c r="H60" s="264"/>
      <c r="I60" s="11" t="str">
        <f t="shared" si="0"/>
        <v>West Bengal</v>
      </c>
    </row>
    <row r="61" spans="1:9" x14ac:dyDescent="0.45">
      <c r="A61" s="325" t="s">
        <v>978</v>
      </c>
      <c r="B61" s="314"/>
      <c r="C61" s="314"/>
      <c r="D61" s="314"/>
      <c r="E61" s="314"/>
      <c r="F61" s="314"/>
      <c r="G61" s="314"/>
      <c r="H61" s="315"/>
    </row>
    <row r="62" spans="1:9" ht="23.25" x14ac:dyDescent="0.45">
      <c r="A62" s="257" t="s">
        <v>1153</v>
      </c>
      <c r="B62" s="265"/>
      <c r="C62" s="258"/>
      <c r="D62" s="258"/>
      <c r="E62" s="258"/>
      <c r="F62" s="258"/>
      <c r="G62" s="258"/>
      <c r="H62" s="258">
        <v>199.77</v>
      </c>
      <c r="I62" s="11" t="str">
        <f t="shared" si="0"/>
        <v>Madhya Pradesh</v>
      </c>
    </row>
    <row r="63" spans="1:9" x14ac:dyDescent="0.45">
      <c r="A63" s="260" t="s">
        <v>1147</v>
      </c>
      <c r="B63" s="266"/>
      <c r="C63" s="261"/>
      <c r="D63" s="261"/>
      <c r="E63" s="261"/>
      <c r="F63" s="261"/>
      <c r="G63" s="261"/>
      <c r="H63" s="261"/>
      <c r="I63" s="11" t="str">
        <f t="shared" si="0"/>
        <v>Madhya Pradesh</v>
      </c>
    </row>
    <row r="64" spans="1:9" ht="23.25" x14ac:dyDescent="0.45">
      <c r="A64" s="260" t="s">
        <v>1148</v>
      </c>
      <c r="B64" s="266"/>
      <c r="C64" s="261"/>
      <c r="D64" s="261"/>
      <c r="E64" s="261"/>
      <c r="F64" s="261"/>
      <c r="G64" s="261"/>
      <c r="H64" s="261"/>
      <c r="I64" s="11" t="str">
        <f t="shared" si="0"/>
        <v>Madhya Pradesh</v>
      </c>
    </row>
    <row r="65" spans="1:9" ht="23.25" x14ac:dyDescent="0.45">
      <c r="A65" s="260" t="s">
        <v>1149</v>
      </c>
      <c r="B65" s="266"/>
      <c r="C65" s="261"/>
      <c r="D65" s="261"/>
      <c r="E65" s="261"/>
      <c r="F65" s="261"/>
      <c r="G65" s="261"/>
      <c r="H65" s="261"/>
      <c r="I65" s="11" t="str">
        <f t="shared" si="0"/>
        <v>Madhya Pradesh</v>
      </c>
    </row>
    <row r="66" spans="1:9" ht="23.25" x14ac:dyDescent="0.45">
      <c r="A66" s="260" t="s">
        <v>1150</v>
      </c>
      <c r="B66" s="266"/>
      <c r="C66" s="261"/>
      <c r="D66" s="261"/>
      <c r="E66" s="261"/>
      <c r="F66" s="261"/>
      <c r="G66" s="261"/>
      <c r="H66" s="262">
        <v>184.13</v>
      </c>
      <c r="I66" s="11" t="str">
        <f t="shared" si="0"/>
        <v>Madhya Pradesh</v>
      </c>
    </row>
    <row r="67" spans="1:9" x14ac:dyDescent="0.45">
      <c r="A67" s="263" t="s">
        <v>1151</v>
      </c>
      <c r="B67" s="267"/>
      <c r="C67" s="264"/>
      <c r="D67" s="264"/>
      <c r="E67" s="264"/>
      <c r="F67" s="264"/>
      <c r="G67" s="264"/>
      <c r="H67" s="264"/>
      <c r="I67" s="11" t="str">
        <f t="shared" si="0"/>
        <v>Madhya Pradesh</v>
      </c>
    </row>
    <row r="68" spans="1:9" x14ac:dyDescent="0.45">
      <c r="A68" s="325" t="s">
        <v>598</v>
      </c>
      <c r="B68" s="314"/>
      <c r="C68" s="314"/>
      <c r="D68" s="314"/>
      <c r="E68" s="314"/>
      <c r="F68" s="314"/>
      <c r="G68" s="314"/>
      <c r="H68" s="315"/>
    </row>
    <row r="69" spans="1:9" ht="23.25" x14ac:dyDescent="0.45">
      <c r="A69" s="257" t="s">
        <v>1153</v>
      </c>
      <c r="B69" s="265"/>
      <c r="C69" s="258"/>
      <c r="D69" s="258"/>
      <c r="E69" s="258"/>
      <c r="F69" s="258"/>
      <c r="G69" s="258"/>
      <c r="H69" s="258">
        <v>3.96</v>
      </c>
      <c r="I69" s="11" t="str">
        <f t="shared" si="0"/>
        <v>Jharkhand</v>
      </c>
    </row>
    <row r="70" spans="1:9" x14ac:dyDescent="0.45">
      <c r="A70" s="260" t="s">
        <v>1147</v>
      </c>
      <c r="B70" s="266"/>
      <c r="C70" s="261"/>
      <c r="D70" s="261"/>
      <c r="E70" s="261"/>
      <c r="F70" s="261"/>
      <c r="G70" s="261"/>
      <c r="H70" s="261"/>
      <c r="I70" s="11" t="str">
        <f t="shared" si="0"/>
        <v>Jharkhand</v>
      </c>
    </row>
    <row r="71" spans="1:9" ht="23.25" x14ac:dyDescent="0.45">
      <c r="A71" s="260" t="s">
        <v>1148</v>
      </c>
      <c r="B71" s="266"/>
      <c r="C71" s="261"/>
      <c r="D71" s="261"/>
      <c r="E71" s="261"/>
      <c r="F71" s="261"/>
      <c r="G71" s="261"/>
      <c r="H71" s="261"/>
      <c r="I71" s="11" t="str">
        <f t="shared" ref="I71:I95" si="1">IF(LEFT(A71,5)="Gross",A70,I70)</f>
        <v>Jharkhand</v>
      </c>
    </row>
    <row r="72" spans="1:9" ht="23.25" x14ac:dyDescent="0.45">
      <c r="A72" s="260" t="s">
        <v>1149</v>
      </c>
      <c r="B72" s="266"/>
      <c r="C72" s="261"/>
      <c r="D72" s="261"/>
      <c r="E72" s="261"/>
      <c r="F72" s="261"/>
      <c r="G72" s="261"/>
      <c r="H72" s="261"/>
      <c r="I72" s="11" t="str">
        <f t="shared" si="1"/>
        <v>Jharkhand</v>
      </c>
    </row>
    <row r="73" spans="1:9" ht="23.25" x14ac:dyDescent="0.45">
      <c r="A73" s="260" t="s">
        <v>1150</v>
      </c>
      <c r="B73" s="266"/>
      <c r="C73" s="261"/>
      <c r="D73" s="261"/>
      <c r="E73" s="261"/>
      <c r="F73" s="261"/>
      <c r="G73" s="261"/>
      <c r="H73" s="262">
        <v>3.47</v>
      </c>
      <c r="I73" s="11" t="str">
        <f t="shared" si="1"/>
        <v>Jharkhand</v>
      </c>
    </row>
    <row r="74" spans="1:9" x14ac:dyDescent="0.45">
      <c r="A74" s="263" t="s">
        <v>1151</v>
      </c>
      <c r="B74" s="267"/>
      <c r="C74" s="264"/>
      <c r="D74" s="264"/>
      <c r="E74" s="264"/>
      <c r="F74" s="264"/>
      <c r="G74" s="264"/>
      <c r="H74" s="264"/>
      <c r="I74" s="11" t="str">
        <f t="shared" si="1"/>
        <v>Jharkhand</v>
      </c>
    </row>
    <row r="75" spans="1:9" x14ac:dyDescent="0.45">
      <c r="A75" s="322" t="s">
        <v>1158</v>
      </c>
      <c r="B75" s="323"/>
      <c r="C75" s="323"/>
      <c r="D75" s="323"/>
      <c r="E75" s="323"/>
      <c r="F75" s="323"/>
      <c r="G75" s="323"/>
      <c r="H75" s="324"/>
    </row>
    <row r="76" spans="1:9" ht="23.25" x14ac:dyDescent="0.45">
      <c r="A76" s="257" t="s">
        <v>1153</v>
      </c>
      <c r="B76" s="258"/>
      <c r="C76" s="258"/>
      <c r="D76" s="258"/>
      <c r="E76" s="258"/>
      <c r="F76" s="258"/>
      <c r="G76" s="258"/>
      <c r="H76" s="258"/>
      <c r="I76" s="11" t="str">
        <f t="shared" si="1"/>
        <v>A. Total Onshore</v>
      </c>
    </row>
    <row r="77" spans="1:9" x14ac:dyDescent="0.45">
      <c r="A77" s="260" t="s">
        <v>1147</v>
      </c>
      <c r="B77" s="261"/>
      <c r="C77" s="261"/>
      <c r="D77" s="261"/>
      <c r="E77" s="261"/>
      <c r="F77" s="261"/>
      <c r="G77" s="261"/>
      <c r="H77" s="261"/>
      <c r="I77" s="11" t="str">
        <f t="shared" si="1"/>
        <v>A. Total Onshore</v>
      </c>
    </row>
    <row r="78" spans="1:9" ht="23.25" x14ac:dyDescent="0.45">
      <c r="A78" s="260" t="s">
        <v>1148</v>
      </c>
      <c r="B78" s="261"/>
      <c r="C78" s="261"/>
      <c r="D78" s="261"/>
      <c r="E78" s="261"/>
      <c r="F78" s="261"/>
      <c r="G78" s="261"/>
      <c r="H78" s="261"/>
      <c r="I78" s="11" t="str">
        <f t="shared" si="1"/>
        <v>A. Total Onshore</v>
      </c>
    </row>
    <row r="79" spans="1:9" ht="23.25" x14ac:dyDescent="0.45">
      <c r="A79" s="260" t="s">
        <v>1149</v>
      </c>
      <c r="B79" s="261"/>
      <c r="C79" s="261"/>
      <c r="D79" s="261"/>
      <c r="E79" s="261"/>
      <c r="F79" s="261"/>
      <c r="G79" s="261"/>
      <c r="H79" s="261"/>
      <c r="I79" s="11" t="str">
        <f t="shared" si="1"/>
        <v>A. Total Onshore</v>
      </c>
    </row>
    <row r="80" spans="1:9" ht="23.25" x14ac:dyDescent="0.45">
      <c r="A80" s="260" t="s">
        <v>1150</v>
      </c>
      <c r="B80" s="261"/>
      <c r="C80" s="261"/>
      <c r="D80" s="261"/>
      <c r="E80" s="261"/>
      <c r="F80" s="261"/>
      <c r="G80" s="261"/>
      <c r="H80" s="262">
        <v>8297.73</v>
      </c>
      <c r="I80" s="11" t="str">
        <f t="shared" si="1"/>
        <v>A. Total Onshore</v>
      </c>
    </row>
    <row r="81" spans="1:9" x14ac:dyDescent="0.45">
      <c r="A81" s="263" t="s">
        <v>1151</v>
      </c>
      <c r="B81" s="264"/>
      <c r="C81" s="264"/>
      <c r="D81" s="264"/>
      <c r="E81" s="264"/>
      <c r="F81" s="264"/>
      <c r="G81" s="264"/>
      <c r="H81" s="264"/>
      <c r="I81" s="11" t="str">
        <f t="shared" si="1"/>
        <v>A. Total Onshore</v>
      </c>
    </row>
    <row r="82" spans="1:9" x14ac:dyDescent="0.45">
      <c r="A82" s="322" t="s">
        <v>1159</v>
      </c>
      <c r="B82" s="323"/>
      <c r="C82" s="323"/>
      <c r="D82" s="323"/>
      <c r="E82" s="323"/>
      <c r="F82" s="323"/>
      <c r="G82" s="323"/>
      <c r="H82" s="324"/>
      <c r="I82" s="11" t="str">
        <f t="shared" si="1"/>
        <v>A. Total Onshore</v>
      </c>
    </row>
    <row r="83" spans="1:9" ht="23.25" x14ac:dyDescent="0.45">
      <c r="A83" s="257" t="s">
        <v>1153</v>
      </c>
      <c r="B83" s="258"/>
      <c r="C83" s="258"/>
      <c r="D83" s="258"/>
      <c r="E83" s="258"/>
      <c r="F83" s="258"/>
      <c r="G83" s="258"/>
      <c r="H83" s="258"/>
      <c r="I83" s="11" t="str">
        <f t="shared" si="1"/>
        <v>B. Offshore</v>
      </c>
    </row>
    <row r="84" spans="1:9" x14ac:dyDescent="0.45">
      <c r="A84" s="260" t="s">
        <v>1147</v>
      </c>
      <c r="B84" s="261"/>
      <c r="C84" s="261"/>
      <c r="D84" s="261"/>
      <c r="E84" s="261"/>
      <c r="F84" s="261"/>
      <c r="G84" s="261"/>
      <c r="H84" s="261"/>
      <c r="I84" s="11" t="str">
        <f t="shared" si="1"/>
        <v>B. Offshore</v>
      </c>
    </row>
    <row r="85" spans="1:9" ht="23.25" x14ac:dyDescent="0.45">
      <c r="A85" s="260" t="s">
        <v>1148</v>
      </c>
      <c r="B85" s="261"/>
      <c r="C85" s="261"/>
      <c r="D85" s="261"/>
      <c r="E85" s="261"/>
      <c r="F85" s="261"/>
      <c r="G85" s="261"/>
      <c r="H85" s="261"/>
      <c r="I85" s="11" t="str">
        <f t="shared" si="1"/>
        <v>B. Offshore</v>
      </c>
    </row>
    <row r="86" spans="1:9" ht="23.25" x14ac:dyDescent="0.45">
      <c r="A86" s="260" t="s">
        <v>1149</v>
      </c>
      <c r="B86" s="261"/>
      <c r="C86" s="261"/>
      <c r="D86" s="261"/>
      <c r="E86" s="261"/>
      <c r="F86" s="261"/>
      <c r="G86" s="261"/>
      <c r="H86" s="261"/>
      <c r="I86" s="11" t="str">
        <f t="shared" si="1"/>
        <v>B. Offshore</v>
      </c>
    </row>
    <row r="87" spans="1:9" ht="23.25" x14ac:dyDescent="0.45">
      <c r="A87" s="260" t="s">
        <v>1150</v>
      </c>
      <c r="B87" s="261"/>
      <c r="C87" s="261"/>
      <c r="D87" s="261"/>
      <c r="E87" s="261"/>
      <c r="F87" s="261"/>
      <c r="G87" s="261"/>
      <c r="H87" s="262">
        <v>17625.5</v>
      </c>
      <c r="I87" s="11" t="str">
        <f t="shared" si="1"/>
        <v>B. Offshore</v>
      </c>
    </row>
    <row r="88" spans="1:9" x14ac:dyDescent="0.45">
      <c r="A88" s="263" t="s">
        <v>1151</v>
      </c>
      <c r="B88" s="264"/>
      <c r="C88" s="264"/>
      <c r="D88" s="264"/>
      <c r="E88" s="264"/>
      <c r="F88" s="264"/>
      <c r="G88" s="264"/>
      <c r="H88" s="264"/>
      <c r="I88" s="11" t="str">
        <f t="shared" si="1"/>
        <v>B. Offshore</v>
      </c>
    </row>
    <row r="89" spans="1:9" x14ac:dyDescent="0.45">
      <c r="A89" s="313" t="s">
        <v>1160</v>
      </c>
      <c r="B89" s="314"/>
      <c r="C89" s="314"/>
      <c r="D89" s="314"/>
      <c r="E89" s="314"/>
      <c r="F89" s="314"/>
      <c r="G89" s="314"/>
      <c r="H89" s="315"/>
      <c r="I89" s="11" t="str">
        <f t="shared" si="1"/>
        <v>B. Offshore</v>
      </c>
    </row>
    <row r="90" spans="1:9" ht="23.25" x14ac:dyDescent="0.45">
      <c r="A90" s="257" t="s">
        <v>1153</v>
      </c>
      <c r="B90" s="258"/>
      <c r="C90" s="258"/>
      <c r="D90" s="258"/>
      <c r="E90" s="258"/>
      <c r="F90" s="258"/>
      <c r="G90" s="258"/>
      <c r="H90" s="258"/>
      <c r="I90" s="11" t="str">
        <f t="shared" si="1"/>
        <v>Total (A+B)</v>
      </c>
    </row>
    <row r="91" spans="1:9" x14ac:dyDescent="0.45">
      <c r="A91" s="260" t="s">
        <v>1147</v>
      </c>
      <c r="B91" s="261"/>
      <c r="C91" s="261"/>
      <c r="D91" s="261"/>
      <c r="E91" s="261"/>
      <c r="F91" s="261"/>
      <c r="G91" s="261"/>
      <c r="H91" s="261"/>
      <c r="I91" s="11" t="str">
        <f t="shared" si="1"/>
        <v>Total (A+B)</v>
      </c>
    </row>
    <row r="92" spans="1:9" ht="23.25" x14ac:dyDescent="0.45">
      <c r="A92" s="260" t="s">
        <v>1148</v>
      </c>
      <c r="B92" s="261"/>
      <c r="C92" s="261"/>
      <c r="D92" s="261"/>
      <c r="E92" s="261"/>
      <c r="F92" s="261"/>
      <c r="G92" s="261"/>
      <c r="H92" s="261"/>
      <c r="I92" s="11" t="str">
        <f t="shared" si="1"/>
        <v>Total (A+B)</v>
      </c>
    </row>
    <row r="93" spans="1:9" ht="23.25" x14ac:dyDescent="0.45">
      <c r="A93" s="260" t="s">
        <v>1149</v>
      </c>
      <c r="B93" s="261"/>
      <c r="C93" s="261"/>
      <c r="D93" s="261"/>
      <c r="E93" s="261"/>
      <c r="F93" s="261"/>
      <c r="G93" s="261"/>
      <c r="H93" s="261"/>
      <c r="I93" s="11" t="str">
        <f t="shared" si="1"/>
        <v>Total (A+B)</v>
      </c>
    </row>
    <row r="94" spans="1:9" ht="23.25" x14ac:dyDescent="0.45">
      <c r="A94" s="260" t="s">
        <v>1150</v>
      </c>
      <c r="B94" s="261"/>
      <c r="C94" s="261"/>
      <c r="D94" s="261"/>
      <c r="E94" s="261"/>
      <c r="F94" s="261"/>
      <c r="G94" s="261"/>
      <c r="H94" s="262">
        <f>H87+H80</f>
        <v>25923.23</v>
      </c>
      <c r="I94" s="11" t="str">
        <f t="shared" si="1"/>
        <v>Total (A+B)</v>
      </c>
    </row>
    <row r="95" spans="1:9" x14ac:dyDescent="0.45">
      <c r="A95" s="263" t="s">
        <v>1151</v>
      </c>
      <c r="B95" s="264"/>
      <c r="C95" s="264"/>
      <c r="D95" s="264"/>
      <c r="E95" s="264"/>
      <c r="F95" s="264"/>
      <c r="G95" s="264"/>
      <c r="H95" s="264"/>
      <c r="I95" s="11" t="str">
        <f t="shared" si="1"/>
        <v>Total (A+B)</v>
      </c>
    </row>
    <row r="97" spans="1:1" x14ac:dyDescent="0.45">
      <c r="A97" s="92" t="s">
        <v>968</v>
      </c>
    </row>
    <row r="98" spans="1:1" x14ac:dyDescent="0.45">
      <c r="A98" s="92" t="s">
        <v>1161</v>
      </c>
    </row>
  </sheetData>
  <mergeCells count="15">
    <mergeCell ref="A75:H75"/>
    <mergeCell ref="A82:H82"/>
    <mergeCell ref="A89:H89"/>
    <mergeCell ref="A33:H33"/>
    <mergeCell ref="A40:H40"/>
    <mergeCell ref="A47:H47"/>
    <mergeCell ref="A54:H54"/>
    <mergeCell ref="A61:H61"/>
    <mergeCell ref="A68:H68"/>
    <mergeCell ref="A26:H26"/>
    <mergeCell ref="A1:H1"/>
    <mergeCell ref="A2:H2"/>
    <mergeCell ref="A5:H5"/>
    <mergeCell ref="A12:H12"/>
    <mergeCell ref="A19:H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6"/>
  <sheetViews>
    <sheetView workbookViewId="0"/>
    <sheetView workbookViewId="1"/>
  </sheetViews>
  <sheetFormatPr defaultColWidth="9.1328125" defaultRowHeight="14.25" x14ac:dyDescent="0.45"/>
  <cols>
    <col min="1" max="1" width="41" style="11" customWidth="1"/>
    <col min="2" max="2" width="9.1328125" style="11" bestFit="1" customWidth="1"/>
    <col min="3" max="16384" width="9.1328125" style="11"/>
  </cols>
  <sheetData>
    <row r="1" spans="1:5" x14ac:dyDescent="0.45">
      <c r="A1" s="11" t="s">
        <v>1162</v>
      </c>
    </row>
    <row r="2" spans="1:5" x14ac:dyDescent="0.45">
      <c r="A2" s="268" t="s">
        <v>1163</v>
      </c>
      <c r="B2" s="268" t="s">
        <v>1144</v>
      </c>
    </row>
    <row r="3" spans="1:5" x14ac:dyDescent="0.45">
      <c r="A3" s="269">
        <v>-1</v>
      </c>
      <c r="B3" s="269">
        <v>-8</v>
      </c>
    </row>
    <row r="4" spans="1:5" x14ac:dyDescent="0.45">
      <c r="A4" s="11" t="s">
        <v>1164</v>
      </c>
    </row>
    <row r="5" spans="1:5" x14ac:dyDescent="0.45">
      <c r="A5" s="11" t="s">
        <v>1165</v>
      </c>
      <c r="C5" s="11" t="s">
        <v>1166</v>
      </c>
    </row>
    <row r="6" spans="1:5" x14ac:dyDescent="0.45">
      <c r="A6" s="11" t="s">
        <v>657</v>
      </c>
      <c r="B6" s="11">
        <v>322</v>
      </c>
      <c r="C6" s="186">
        <f>'Tax Rates'!B6</f>
        <v>0.05</v>
      </c>
      <c r="D6" s="11">
        <f>B6*C6</f>
        <v>16.100000000000001</v>
      </c>
    </row>
    <row r="7" spans="1:5" x14ac:dyDescent="0.45">
      <c r="A7" s="11" t="s">
        <v>634</v>
      </c>
      <c r="B7" s="11">
        <v>50</v>
      </c>
      <c r="C7" s="186">
        <f>'Tax Rates'!B7</f>
        <v>0.04</v>
      </c>
      <c r="D7" s="11">
        <f t="shared" ref="D7:D11" si="0">B7*C7</f>
        <v>2</v>
      </c>
    </row>
    <row r="8" spans="1:5" x14ac:dyDescent="0.45">
      <c r="A8" s="11" t="s">
        <v>586</v>
      </c>
      <c r="B8" s="11">
        <v>4342</v>
      </c>
      <c r="C8" s="186">
        <f>'Tax Rates'!B8</f>
        <v>0.05</v>
      </c>
      <c r="D8" s="11">
        <f t="shared" si="0"/>
        <v>217.10000000000002</v>
      </c>
    </row>
    <row r="9" spans="1:5" x14ac:dyDescent="0.45">
      <c r="A9" s="11" t="s">
        <v>594</v>
      </c>
      <c r="B9" s="11">
        <v>4591</v>
      </c>
      <c r="C9" s="186">
        <f>'Tax Rates'!B14</f>
        <v>0.04</v>
      </c>
      <c r="D9" s="11">
        <f t="shared" si="0"/>
        <v>183.64000000000001</v>
      </c>
    </row>
    <row r="10" spans="1:5" x14ac:dyDescent="0.45">
      <c r="A10" s="11" t="s">
        <v>611</v>
      </c>
      <c r="B10" s="11">
        <v>7720</v>
      </c>
      <c r="C10" s="186">
        <f>'Tax Rates'!B30</f>
        <v>5.5E-2</v>
      </c>
      <c r="D10" s="11">
        <f t="shared" si="0"/>
        <v>424.6</v>
      </c>
    </row>
    <row r="11" spans="1:5" x14ac:dyDescent="0.45">
      <c r="A11" s="11" t="s">
        <v>658</v>
      </c>
      <c r="B11" s="11">
        <v>345</v>
      </c>
      <c r="C11" s="186">
        <f>'Tax Rates'!B33</f>
        <v>0.05</v>
      </c>
      <c r="D11" s="11">
        <f t="shared" si="0"/>
        <v>17.25</v>
      </c>
    </row>
    <row r="12" spans="1:5" x14ac:dyDescent="0.45">
      <c r="A12" s="11" t="s">
        <v>1167</v>
      </c>
      <c r="B12" s="12">
        <v>17369</v>
      </c>
      <c r="D12" s="11">
        <f>SUM(D6:D11)</f>
        <v>860.69</v>
      </c>
    </row>
    <row r="13" spans="1:5" x14ac:dyDescent="0.45">
      <c r="A13" s="11" t="s">
        <v>1168</v>
      </c>
      <c r="D13" s="11">
        <f>D12/B12</f>
        <v>4.9553227013645E-2</v>
      </c>
      <c r="E13" s="11" t="s">
        <v>1169</v>
      </c>
    </row>
    <row r="14" spans="1:5" x14ac:dyDescent="0.45">
      <c r="A14" s="11" t="s">
        <v>1170</v>
      </c>
      <c r="B14" s="11">
        <v>14785</v>
      </c>
    </row>
    <row r="15" spans="1:5" x14ac:dyDescent="0.45">
      <c r="A15" s="11" t="s">
        <v>1171</v>
      </c>
      <c r="B15" s="11">
        <v>1890</v>
      </c>
    </row>
    <row r="16" spans="1:5" x14ac:dyDescent="0.45">
      <c r="A16" s="11" t="s">
        <v>1172</v>
      </c>
      <c r="B16" s="12">
        <v>16676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79</vt:i4>
      </vt:variant>
      <vt:variant>
        <vt:lpstr>Named Ranges</vt:lpstr>
      </vt:variant>
      <vt:variant>
        <vt:i4>3</vt:i4>
      </vt:variant>
    </vt:vector>
  </HeadingPairs>
  <TitlesOfParts>
    <vt:vector size="82" baseType="lpstr">
      <vt:lpstr>About</vt:lpstr>
      <vt:lpstr>Tax Data&gt;</vt:lpstr>
      <vt:lpstr>Petroleum &amp; Diesel Prices</vt:lpstr>
      <vt:lpstr>Tax Rates</vt:lpstr>
      <vt:lpstr>Electricity Tax Rates</vt:lpstr>
      <vt:lpstr>Electricity Tariffs and Consump</vt:lpstr>
      <vt:lpstr>Petroleum Products Consumption</vt:lpstr>
      <vt:lpstr>NG Sales</vt:lpstr>
      <vt:lpstr>Crude Oil Production</vt:lpstr>
      <vt:lpstr>Coal &amp; Lignite</vt:lpstr>
      <vt:lpstr>Fuel Oil &amp; LPG</vt:lpstr>
      <vt:lpstr>Start Year Taxes</vt:lpstr>
      <vt:lpstr>Tax_Share of Price</vt:lpstr>
      <vt:lpstr>Total Fuel Cost&gt;</vt:lpstr>
      <vt:lpstr>Conversion Factors</vt:lpstr>
      <vt:lpstr>AEO Table 73</vt:lpstr>
      <vt:lpstr>Electricity</vt:lpstr>
      <vt:lpstr>Coal and Lignite</vt:lpstr>
      <vt:lpstr>Consumption of Coal&amp;Lignite</vt:lpstr>
      <vt:lpstr>NE Population</vt:lpstr>
      <vt:lpstr>Natural Gas</vt:lpstr>
      <vt:lpstr>LPG</vt:lpstr>
      <vt:lpstr>Nuclear Fuel</vt:lpstr>
      <vt:lpstr>Biomass</vt:lpstr>
      <vt:lpstr>Petro Gasoline &amp; Diesel</vt:lpstr>
      <vt:lpstr>Bio gasoline</vt:lpstr>
      <vt:lpstr>Kerosene</vt:lpstr>
      <vt:lpstr>Jet Fuel</vt:lpstr>
      <vt:lpstr>Crude Oil</vt:lpstr>
      <vt:lpstr>Heavy Fuel Oil</vt:lpstr>
      <vt:lpstr>Municipal Solid Waste</vt:lpstr>
      <vt:lpstr>Start Year Prices</vt:lpstr>
      <vt:lpstr>AEO Table 3</vt:lpstr>
      <vt:lpstr>AEO Table 12</vt:lpstr>
      <vt:lpstr>Total Fuel Prices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BFPaT-pretax-lignite</vt:lpstr>
      <vt:lpstr>BFPaT-pretax-geothermal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BFPaT-fueltax-lignite</vt:lpstr>
      <vt:lpstr>BFPaT-fueltax-geothermal</vt:lpstr>
      <vt:lpstr>BFPaT-fueltax-crude</vt:lpstr>
      <vt:lpstr>BFPaT-fueltax-heavyfueloil</vt:lpstr>
      <vt:lpstr>BFPaT-fueltax-lpgpropbut</vt:lpstr>
      <vt:lpstr>BFPaT-fueltax-msw</vt:lpstr>
      <vt:lpstr>BFPaT-fueltax-hydrogen</vt:lpstr>
      <vt:lpstr>dollars_2019_2012</vt:lpstr>
      <vt:lpstr>tax_fuel_labels</vt:lpstr>
      <vt:lpstr>Tax_share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MeganM</cp:lastModifiedBy>
  <dcterms:created xsi:type="dcterms:W3CDTF">2012-03-07T20:42:24Z</dcterms:created>
  <dcterms:modified xsi:type="dcterms:W3CDTF">2020-12-11T22:10:49Z</dcterms:modified>
</cp:coreProperties>
</file>