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<sst xmlns="http://schemas.openxmlformats.org/spreadsheetml/2006/main" count="5330" uniqueCount="1964">
  <si>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</si>
  <si>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</si>
  <si>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</si>
  <si>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</si>
  <si>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</si>
  <si>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</si>
  <si>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</si>
  <si>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</si>
  <si>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</si>
  <si>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</si>
  <si>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</si>
  <si>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</si>
  <si>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</si>
  <si>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</si>
  <si>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</si>
  <si>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</si>
  <si>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</si>
  <si>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</si>
  <si>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</si>
  <si>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</si>
  <si>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</si>
  <si>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</si>
  <si>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</si>
  <si>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</si>
  <si>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</si>
  <si>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</si>
  <si>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</si>
  <si>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</si>
  <si>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</si>
  <si>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</si>
  <si>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</si>
  <si>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</si>
  <si>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</si>
  <si>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</si>
  <si>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</si>
  <si>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</si>
  <si>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</si>
  <si>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</si>
  <si>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</si>
  <si>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</si>
  <si>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</si>
  <si>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</si>
  <si>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</si>
  <si>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</si>
  <si>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</si>
  <si>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</si>
  <si>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</si>
  <si>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</si>
  <si>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</si>
  <si>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</si>
  <si>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</si>
  <si>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</si>
  <si>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</si>
  <si>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</si>
  <si>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</si>
  <si>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</si>
  <si>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</si>
  <si>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</si>
  <si>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</si>
  <si>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</si>
  <si>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</si>
  <si>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</si>
  <si>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</si>
  <si>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</si>
  <si>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</si>
  <si>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</si>
  <si>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</si>
  <si>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</si>
  <si>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</si>
  <si>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</si>
  <si>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</si>
  <si>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</si>
  <si>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</si>
  <si>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</si>
  <si>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</si>
  <si>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</si>
  <si>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</si>
  <si>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</si>
  <si>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</si>
  <si>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</si>
  <si>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</si>
  <si>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</si>
  <si>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</si>
  <si>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</si>
  <si>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</si>
  <si>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</si>
  <si>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</si>
  <si>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</si>
  <si>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</si>
  <si>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</si>
  <si>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</si>
  <si>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</si>
  <si>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</si>
  <si>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</si>
  <si>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</si>
  <si>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</si>
  <si>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</si>
  <si>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</si>
  <si>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</si>
  <si>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</si>
  <si>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</si>
  <si>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</si>
  <si>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</si>
  <si>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</si>
  <si>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</si>
  <si>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</si>
  <si>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</si>
  <si>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</si>
  <si>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</si>
  <si>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</si>
  <si>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</si>
  <si>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</si>
  <si>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</si>
  <si>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</si>
  <si>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</si>
  <si>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</si>
  <si>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</si>
  <si>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</si>
  <si>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</si>
  <si>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</si>
  <si>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</si>
  <si>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</si>
  <si>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</si>
  <si>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</si>
  <si>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</si>
  <si>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</si>
  <si>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</si>
  <si>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</si>
  <si>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</si>
  <si>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</si>
  <si>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</si>
  <si>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</si>
  <si>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</si>
  <si>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</si>
  <si>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</si>
  <si>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</si>
  <si>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</si>
  <si>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</si>
  <si>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</si>
  <si>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</si>
  <si>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</si>
  <si>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</si>
  <si>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</si>
  <si>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</si>
  <si>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</si>
  <si>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</si>
  <si>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</si>
  <si>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</si>
  <si>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</si>
  <si>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</si>
  <si>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</si>
  <si>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</si>
  <si>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</si>
  <si>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</si>
  <si>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</si>
  <si>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</si>
  <si>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</si>
  <si>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</si>
  <si>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</si>
  <si>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</si>
  <si>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</si>
  <si>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</si>
  <si>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</si>
  <si>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</si>
  <si>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</si>
  <si>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</si>
  <si>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</si>
  <si>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</si>
  <si>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</si>
  <si>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</si>
  <si>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</si>
  <si>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</si>
  <si>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</si>
  <si>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</si>
  <si>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</si>
  <si>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</si>
  <si>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</si>
  <si>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</si>
  <si>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</si>
  <si>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</si>
  <si>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</si>
  <si>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</si>
  <si>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</si>
  <si>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</si>
  <si>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</si>
  <si>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</si>
  <si>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</si>
  <si>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</si>
  <si>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</si>
  <si>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</si>
  <si>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</si>
  <si>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</si>
  <si>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</si>
  <si>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</si>
  <si>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</si>
  <si>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</si>
  <si>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</si>
  <si>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</si>
  <si>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</si>
  <si>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</si>
  <si>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</si>
  <si>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</si>
  <si>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</si>
  <si>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</si>
  <si>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</si>
  <si>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</si>
  <si>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</si>
  <si>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</si>
  <si>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</si>
  <si>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</si>
  <si>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</si>
  <si>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</si>
  <si>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</si>
  <si>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</si>
  <si>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</si>
  <si>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</si>
  <si>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</si>
  <si>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</si>
  <si>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</si>
  <si>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</si>
  <si>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</si>
  <si>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</si>
  <si>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</si>
  <si>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</si>
  <si>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</si>
  <si>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</si>
  <si>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</si>
  <si>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</si>
  <si>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</si>
  <si>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</si>
  <si>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</si>
  <si>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</si>
  <si>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</si>
  <si>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</si>
  <si>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</si>
  <si>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</si>
  <si>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</si>
  <si>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</si>
  <si>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</si>
  <si>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</si>
  <si>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</si>
  <si>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</si>
  <si>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</si>
  <si>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</si>
  <si>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</si>
  <si>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</si>
  <si>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</si>
  <si>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</si>
  <si>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</si>
  <si>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</si>
  <si>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</si>
  <si>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</si>
  <si>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</si>
  <si>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</si>
  <si>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</si>
  <si>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</si>
  <si>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</si>
  <si>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</si>
  <si>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</si>
  <si>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</si>
  <si>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</si>
  <si>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</si>
  <si>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</si>
  <si>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</si>
  <si>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</si>
  <si>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</si>
  <si>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</si>
  <si>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</si>
  <si>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</si>
  <si>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</si>
  <si>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</si>
  <si>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</si>
  <si>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</si>
  <si>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</si>
  <si>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</si>
  <si>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</si>
  <si>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</si>
  <si>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</si>
  <si>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</si>
  <si>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</si>
  <si>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</si>
  <si>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</si>
  <si>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</si>
  <si>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</si>
  <si>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</si>
  <si>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</si>
  <si>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</si>
  <si>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</si>
  <si>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</si>
  <si>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</si>
  <si>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</si>
  <si>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</si>
  <si>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</si>
  <si>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</si>
  <si>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</si>
  <si>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</si>
  <si>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</si>
  <si>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</si>
  <si>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</si>
  <si>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</si>
  <si>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</si>
  <si>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</si>
  <si>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</si>
  <si>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</si>
  <si>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</si>
  <si>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</si>
  <si>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</si>
  <si>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</si>
  <si>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</si>
  <si>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</si>
  <si>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</si>
  <si>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</si>
  <si>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</si>
  <si>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</si>
  <si>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</si>
  <si>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</si>
  <si>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</si>
  <si>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</si>
  <si>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</si>
  <si>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</si>
  <si>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</si>
  <si>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</si>
  <si>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</si>
  <si>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</si>
  <si>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</si>
  <si>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</si>
  <si>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</si>
  <si>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</si>
  <si>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</si>
  <si>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</si>
  <si>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</si>
  <si>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</si>
  <si>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</si>
  <si>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</si>
  <si>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</si>
  <si>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</si>
  <si>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</si>
  <si>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</si>
  <si>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</si>
  <si>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</si>
  <si>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</si>
  <si>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</si>
  <si>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</si>
  <si>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</si>
  <si>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</si>
  <si>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</si>
  <si>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</si>
  <si>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</si>
  <si>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</si>
  <si>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</si>
  <si>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</si>
  <si>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</si>
  <si>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</si>
  <si>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</si>
  <si>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</si>
  <si>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</si>
  <si>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</si>
  <si>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</si>
  <si>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</si>
  <si>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</si>
  <si>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</si>
  <si>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</si>
  <si>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</si>
  <si>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</si>
  <si>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</si>
  <si>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</si>
  <si>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</si>
  <si>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</si>
  <si>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</si>
  <si>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</si>
  <si>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</si>
  <si>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</si>
  <si>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</si>
  <si>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</si>
  <si>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</si>
  <si>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</si>
  <si>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</si>
  <si>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</si>
  <si>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</si>
  <si>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</si>
  <si>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</si>
  <si>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</si>
  <si>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</si>
  <si>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</si>
  <si>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</si>
  <si>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</si>
  <si>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</si>
  <si>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</si>
  <si>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</si>
  <si>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</si>
  <si>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</si>
  <si>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</si>
  <si>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</si>
  <si>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</si>
  <si>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</si>
  <si>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</si>
  <si>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</si>
  <si>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</si>
  <si>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</si>
  <si>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</si>
  <si>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</si>
  <si>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</si>
  <si>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</si>
  <si>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</si>
  <si>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</si>
  <si>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</si>
  <si>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</si>
  <si>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</si>
  <si>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</si>
  <si>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</si>
  <si>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</si>
  <si>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</si>
  <si>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</si>
  <si>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</si>
  <si>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</si>
  <si>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</si>
  <si>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</si>
  <si>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</si>
  <si>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</si>
  <si>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</si>
  <si>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</si>
  <si>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</si>
  <si>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</si>
  <si>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</si>
  <si>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</si>
  <si>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</si>
  <si>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</si>
  <si>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</si>
  <si>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</si>
  <si>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</si>
  <si>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</si>
  <si>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</si>
  <si>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</si>
  <si>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</si>
  <si>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</si>
  <si>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</si>
  <si>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</si>
  <si>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</si>
  <si>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</si>
  <si>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</si>
  <si>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</si>
  <si>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</si>
  <si>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</si>
  <si>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</si>
  <si>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</si>
  <si>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</si>
  <si>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</si>
  <si>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</si>
  <si>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</si>
  <si>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</si>
  <si>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</si>
  <si>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</si>
  <si>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</si>
  <si>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</si>
  <si>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</si>
  <si>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</si>
  <si>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</si>
  <si>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</si>
  <si>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</si>
  <si>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</si>
  <si>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</si>
  <si>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</si>
  <si>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</si>
  <si>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</si>
  <si>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</si>
  <si>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</si>
  <si>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</si>
  <si>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</si>
  <si>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</si>
  <si>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</si>
  <si>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</si>
  <si>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</si>
  <si>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</si>
  <si>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</si>
  <si>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</si>
  <si>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</si>
  <si>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</si>
  <si>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</si>
  <si>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</si>
  <si>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</si>
  <si>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</si>
  <si>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</si>
  <si>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</si>
  <si>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</si>
  <si>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</si>
  <si>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</si>
  <si>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</si>
  <si>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</si>
  <si>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</si>
  <si>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</si>
  <si>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</si>
  <si>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</si>
  <si>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</si>
  <si>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</si>
  <si>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</si>
  <si>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</si>
  <si>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</si>
  <si>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</si>
  <si>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</si>
  <si>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</si>
  <si>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</si>
  <si>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</si>
  <si>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</si>
  <si>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</si>
  <si>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</si>
  <si>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</si>
  <si>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</si>
  <si>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</si>
  <si>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</si>
  <si>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</si>
  <si>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</si>
  <si>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</si>
  <si>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</si>
  <si>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</si>
  <si>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</si>
  <si>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</si>
  <si>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</si>
  <si>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</si>
  <si>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</si>
  <si>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</si>
  <si>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</si>
  <si>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</si>
  <si>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</si>
  <si>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</si>
  <si>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</si>
  <si>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</si>
  <si>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</si>
  <si>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</si>
  <si>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</si>
  <si>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</si>
  <si>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</si>
  <si>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</si>
  <si>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</si>
  <si>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</si>
  <si>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</si>
  <si>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</si>
  <si>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</si>
  <si>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</si>
  <si>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</si>
  <si>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</si>
  <si>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</si>
  <si>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</si>
  <si>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</si>
  <si>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</si>
  <si>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</si>
  <si>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</si>
  <si>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</si>
  <si>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</si>
  <si>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</si>
  <si>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</si>
  <si>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</si>
  <si>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</si>
  <si>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</si>
  <si>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</si>
  <si>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</si>
  <si>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</si>
  <si>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</si>
  <si>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</si>
  <si>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</si>
  <si>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</si>
  <si>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</si>
  <si>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</si>
  <si>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</si>
  <si>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</si>
  <si>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</si>
  <si>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</si>
  <si>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</si>
  <si>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</si>
  <si>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</si>
  <si>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</si>
  <si>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</si>
  <si>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</si>
  <si>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</si>
  <si>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</si>
  <si>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</si>
  <si>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</si>
  <si>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</si>
  <si>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</si>
  <si>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</si>
  <si>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</si>
  <si>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</si>
  <si>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</si>
  <si>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</si>
  <si>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</si>
  <si>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</si>
  <si>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</si>
  <si>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</si>
  <si>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</si>
  <si>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</si>
  <si>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</si>
  <si>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</si>
  <si>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</si>
  <si>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</si>
  <si>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</si>
  <si>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</si>
  <si>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</si>
  <si>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</si>
  <si>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</si>
  <si>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</si>
  <si>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</si>
  <si>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</si>
  <si>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</si>
  <si>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</si>
  <si>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</si>
  <si>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</si>
  <si>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</si>
  <si>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</si>
  <si>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</si>
  <si>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</si>
  <si>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</si>
  <si>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</si>
  <si>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</si>
  <si>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</si>
  <si>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</si>
  <si>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</si>
  <si>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</si>
  <si>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</si>
  <si>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</si>
  <si>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</si>
  <si>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</si>
  <si>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</si>
  <si>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</si>
  <si>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</si>
  <si>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</si>
  <si>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</si>
  <si>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</si>
  <si>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</si>
  <si>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</si>
  <si>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</si>
  <si>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</si>
  <si>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</si>
  <si>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</si>
  <si>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</si>
  <si>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</si>
  <si>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</si>
  <si>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</si>
  <si>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</si>
  <si>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</si>
  <si>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</si>
  <si>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</si>
  <si>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</si>
  <si>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</si>
  <si>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</si>
  <si>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</si>
  <si>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</si>
  <si>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</si>
  <si>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</si>
  <si>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</si>
  <si>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</si>
  <si>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</si>
  <si>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</si>
  <si>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</si>
  <si>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</si>
  <si>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</si>
  <si>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</si>
  <si>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</si>
  <si>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</si>
  <si>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</si>
  <si>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</si>
  <si>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</si>
  <si>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</si>
  <si>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</si>
  <si>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</si>
  <si>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</si>
  <si>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</si>
  <si>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</si>
  <si>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</si>
  <si>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</si>
  <si>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</si>
  <si>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</si>
  <si>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</si>
  <si>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</si>
  <si>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</si>
  <si>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</si>
  <si>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</si>
  <si>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</si>
  <si>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</si>
  <si>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</si>
  <si>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</si>
  <si>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</si>
  <si>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</si>
  <si>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</si>
  <si>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</si>
  <si>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</si>
  <si>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</si>
  <si>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</si>
  <si>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</si>
  <si>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</si>
  <si>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</si>
  <si>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</si>
  <si>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</si>
  <si>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</si>
  <si>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</si>
  <si>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</si>
  <si>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</si>
  <si>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</si>
  <si>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</si>
  <si>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</si>
  <si>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</si>
  <si>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</si>
  <si>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</si>
  <si>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</si>
  <si>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</si>
  <si>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</si>
  <si>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</si>
  <si>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</si>
  <si>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</si>
  <si>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</si>
  <si>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</si>
  <si>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</si>
  <si>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</si>
  <si>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</si>
  <si>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</si>
  <si>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</si>
  <si>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</si>
  <si>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</si>
  <si>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</si>
  <si>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</si>
  <si>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</si>
  <si>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</si>
  <si>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</si>
  <si>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</si>
  <si>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</si>
  <si>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</si>
  <si>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</si>
  <si>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</si>
  <si>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</si>
  <si>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</si>
  <si>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</si>
  <si>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</si>
  <si>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</si>
  <si>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</si>
  <si>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</si>
  <si>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</si>
  <si>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</si>
  <si>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</si>
  <si>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</si>
  <si>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</si>
  <si>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</si>
  <si>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</si>
  <si>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</si>
  <si>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</si>
  <si>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</si>
  <si>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</si>
  <si>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</si>
  <si>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</si>
  <si>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</si>
  <si>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</si>
  <si>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</si>
  <si>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</si>
  <si>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</si>
  <si>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</si>
  <si>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</si>
  <si>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</si>
  <si>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</si>
  <si>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</si>
  <si>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</si>
  <si>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</si>
  <si>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</si>
  <si>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</si>
  <si>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</si>
  <si>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</si>
  <si>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</si>
  <si>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</si>
  <si>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</si>
  <si>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</si>
  <si>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</si>
  <si>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</si>
  <si>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</si>
  <si>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</si>
  <si>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</si>
  <si>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</si>
  <si>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</si>
  <si>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</si>
  <si>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</si>
  <si>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</si>
  <si>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</si>
  <si>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</si>
  <si>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</si>
  <si>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</si>
  <si>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</si>
  <si>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</si>
  <si>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</si>
  <si>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</si>
  <si>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</si>
  <si>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</si>
  <si>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</si>
  <si>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</si>
  <si>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</si>
  <si>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</si>
  <si>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</si>
  <si>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</si>
  <si>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</si>
  <si>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</si>
  <si>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</si>
  <si>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</si>
  <si>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</si>
  <si>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</si>
  <si>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</si>
  <si>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</si>
  <si>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</si>
  <si>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</si>
  <si>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</si>
  <si>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</si>
  <si>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</si>
  <si>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</si>
  <si>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</si>
  <si>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</si>
  <si>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</si>
  <si>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</si>
  <si>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</si>
  <si>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</si>
  <si>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</si>
  <si>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</si>
  <si>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</si>
  <si>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</si>
  <si>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</si>
  <si>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</si>
  <si>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</si>
  <si>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</si>
  <si>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</si>
  <si>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</si>
  <si>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</si>
  <si>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</si>
  <si>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</si>
  <si>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</si>
  <si>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</si>
  <si>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</si>
  <si>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</si>
  <si>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</si>
  <si>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</si>
  <si>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</si>
  <si>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</si>
  <si>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</si>
  <si>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</si>
  <si>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</si>
  <si>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</si>
  <si>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</si>
  <si>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</si>
  <si>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</si>
  <si>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</si>
  <si>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</si>
  <si>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</si>
  <si>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</si>
  <si>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</si>
  <si>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</si>
  <si>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</si>
  <si>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</si>
  <si>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</si>
  <si>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</si>
  <si>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</si>
  <si>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</si>
  <si>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</si>
  <si>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</si>
  <si>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</si>
  <si>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</si>
  <si>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</si>
  <si>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</si>
  <si>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</si>
  <si>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</si>
  <si>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</si>
  <si>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</si>
  <si>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</si>
  <si>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</si>
  <si>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</si>
  <si>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</si>
  <si>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</si>
  <si>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</si>
  <si>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</si>
  <si>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</si>
  <si>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</si>
  <si>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</si>
  <si>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</si>
  <si>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</si>
  <si>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</si>
  <si>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</si>
  <si>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</si>
  <si>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</si>
  <si>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</si>
  <si>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</si>
  <si>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</si>
  <si>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</si>
  <si>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</si>
  <si>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</si>
  <si>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</si>
  <si>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</si>
  <si>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</si>
  <si>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</si>
  <si>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</si>
  <si>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</si>
  <si>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</si>
  <si>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</si>
  <si>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</si>
  <si>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</si>
  <si>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</si>
  <si>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</si>
  <si>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</si>
  <si>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</si>
  <si>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</si>
  <si>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</si>
  <si>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</si>
  <si>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</si>
  <si>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</si>
  <si>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</si>
  <si>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</si>
  <si>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</si>
  <si>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</si>
  <si>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</si>
  <si>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</si>
  <si>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</si>
  <si>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</si>
  <si>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</si>
  <si>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</si>
  <si>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</si>
  <si>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</si>
  <si>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</si>
  <si>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</si>
  <si>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</si>
  <si>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</si>
  <si>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</si>
  <si>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</si>
  <si>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</si>
  <si>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</si>
  <si>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</si>
  <si>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</si>
  <si>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</si>
  <si>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</si>
  <si>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</si>
  <si>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</si>
  <si>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</si>
  <si>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</si>
  <si>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</si>
  <si>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</si>
  <si>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</si>
  <si>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</si>
  <si>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</si>
  <si>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</si>
  <si>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</si>
  <si>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</si>
  <si>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</si>
  <si>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</si>
  <si>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</si>
  <si>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</si>
  <si>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</si>
  <si>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</si>
  <si>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</si>
  <si>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</si>
  <si>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</si>
  <si>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</si>
  <si>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</si>
  <si>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</si>
  <si>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</si>
  <si>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</si>
  <si>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</si>
  <si>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</si>
  <si>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</si>
  <si>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</si>
  <si>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</si>
  <si>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</si>
  <si>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</si>
  <si>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</si>
  <si>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</si>
  <si>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</si>
  <si>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</si>
  <si>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</si>
  <si>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</si>
  <si>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</si>
  <si>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</si>
  <si>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</si>
  <si>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</si>
  <si>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</si>
  <si>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</si>
  <si>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</si>
  <si>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</si>
  <si>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</si>
  <si>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</si>
  <si>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</si>
  <si>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</si>
  <si>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</si>
  <si>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</si>
  <si>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</si>
  <si>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</si>
  <si>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</si>
  <si>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</si>
  <si>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</si>
  <si>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</si>
  <si>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</si>
  <si>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</si>
  <si>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</si>
  <si>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</si>
  <si>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</si>
  <si>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</si>
  <si>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</si>
  <si>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</si>
  <si>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</si>
  <si>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</si>
  <si>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</si>
  <si>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</si>
  <si>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</si>
  <si>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</si>
  <si>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</si>
  <si>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</si>
  <si>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</si>
  <si>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</si>
  <si>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</si>
  <si>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</si>
  <si>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</si>
  <si>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</si>
  <si>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</si>
  <si>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</si>
  <si>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</si>
  <si>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</si>
  <si>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</si>
  <si>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</si>
  <si>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</si>
  <si>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</si>
  <si>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</si>
  <si>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</si>
  <si>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</si>
  <si>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</si>
  <si>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</si>
  <si>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</si>
  <si>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</si>
  <si>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</si>
  <si>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</si>
  <si>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</si>
  <si>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</si>
  <si>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</si>
  <si>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</si>
  <si>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</si>
  <si>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</si>
  <si>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</si>
  <si>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</si>
  <si>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</si>
  <si>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</si>
  <si>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</si>
  <si>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</si>
  <si>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</si>
  <si>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</si>
  <si>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</si>
  <si>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</si>
  <si>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</si>
  <si>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</si>
  <si>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</si>
  <si>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</si>
  <si>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</si>
  <si>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</si>
  <si>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</si>
  <si>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</si>
  <si>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</si>
  <si>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</si>
  <si>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</si>
  <si>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</si>
  <si>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</si>
  <si>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</si>
  <si>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</si>
  <si>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</si>
  <si>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</si>
  <si>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</si>
  <si>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</si>
  <si>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</si>
  <si>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</si>
  <si>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</si>
  <si>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</si>
  <si>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</si>
  <si>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</si>
  <si>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</si>
  <si>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</si>
  <si>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</si>
  <si>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</si>
  <si>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</si>
  <si>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</si>
  <si>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</si>
  <si>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</si>
  <si>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</si>
  <si>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</si>
  <si>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</si>
  <si>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</si>
  <si>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</si>
  <si>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</si>
  <si>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</si>
  <si>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</si>
  <si>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</si>
  <si>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</si>
  <si>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</si>
  <si>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</si>
  <si>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</si>
  <si>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</si>
  <si>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</si>
  <si>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</si>
  <si>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</si>
  <si>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</si>
  <si>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</si>
  <si>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</si>
  <si>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</si>
  <si>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</si>
  <si>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</si>
  <si>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</si>
  <si>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</si>
  <si>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</si>
  <si>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</si>
  <si>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</si>
  <si>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</si>
  <si>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</si>
  <si>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</si>
  <si>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</si>
  <si>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</si>
  <si>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</si>
  <si>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</si>
  <si>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</si>
  <si>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</si>
  <si>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</si>
  <si>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</si>
  <si>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</si>
  <si>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</si>
  <si>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</si>
  <si>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</si>
  <si>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</si>
  <si>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</si>
  <si>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</si>
  <si>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</si>
  <si>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</si>
  <si>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</si>
  <si>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</si>
  <si>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</si>
  <si>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</si>
  <si>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</si>
  <si>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</si>
  <si>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</si>
  <si>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</si>
  <si>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</si>
  <si>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</si>
  <si>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</si>
  <si>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</si>
  <si>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</si>
  <si>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</si>
  <si>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</si>
  <si>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</si>
  <si>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</si>
  <si>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</si>
  <si>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</si>
  <si>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</si>
  <si>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</si>
  <si>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</si>
  <si>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</si>
  <si>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</si>
  <si>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</si>
  <si>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</si>
  <si>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</si>
  <si>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</si>
  <si>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</si>
  <si>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</si>
  <si>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</si>
  <si>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</si>
  <si>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</si>
  <si>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</si>
  <si>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</si>
  <si>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</si>
  <si>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</si>
  <si>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</si>
  <si>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</si>
  <si>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</si>
  <si>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</si>
  <si>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</si>
  <si>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</si>
  <si>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</si>
  <si>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</si>
  <si>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</si>
  <si>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</si>
  <si>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</si>
  <si>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</si>
  <si>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</si>
  <si>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</si>
  <si>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</si>
  <si>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</si>
  <si>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</si>
  <si>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</si>
  <si>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</si>
  <si>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</si>
  <si>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</si>
  <si>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</si>
  <si>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</si>
  <si>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</si>
  <si>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</si>
  <si>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</si>
  <si>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</si>
  <si>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</si>
  <si>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</si>
  <si>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</si>
  <si>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</si>
  <si>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</si>
  <si>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</si>
  <si>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</si>
  <si>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</si>
  <si>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</si>
  <si>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</si>
  <si>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</si>
  <si>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</si>
  <si>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</si>
  <si>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</si>
  <si>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</si>
  <si>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</si>
  <si>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</si>
  <si>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</si>
  <si>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</si>
  <si>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</si>
  <si>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</si>
  <si>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</si>
  <si>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</si>
  <si>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</si>
  <si>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</si>
  <si>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</si>
  <si>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</si>
  <si>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</si>
  <si>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</si>
  <si>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</si>
  <si>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</si>
  <si>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</si>
  <si>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</si>
  <si>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</si>
  <si>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</si>
  <si>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</si>
  <si>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</si>
  <si>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</si>
  <si>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</si>
  <si>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</si>
  <si>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</si>
  <si>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</si>
  <si>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</si>
  <si>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</si>
  <si>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</si>
  <si>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</si>
  <si>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</si>
  <si>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</si>
  <si>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</si>
  <si>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</si>
  <si>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</si>
  <si>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</si>
  <si>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</si>
  <si>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</si>
  <si>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</si>
  <si>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</si>
  <si>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</si>
  <si>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</si>
  <si>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</si>
  <si>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</si>
  <si>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</si>
  <si>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</si>
  <si>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</si>
  <si>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</si>
  <si>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</si>
  <si>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</si>
  <si>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</si>
  <si>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</si>
  <si>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</si>
  <si>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</si>
  <si>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</si>
  <si>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</si>
  <si>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</si>
  <si>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</si>
  <si>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</si>
  <si>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</si>
  <si>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</si>
  <si>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</si>
  <si>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</si>
  <si>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</si>
  <si>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</si>
  <si>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</si>
  <si>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</si>
  <si>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</si>
  <si>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</si>
  <si>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</si>
  <si>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</si>
  <si>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</si>
  <si>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</si>
  <si>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</si>
  <si>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</si>
  <si>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</si>
  <si>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</si>
  <si>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</si>
  <si>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</si>
  <si>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</si>
  <si>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</si>
  <si>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</si>
  <si>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</si>
  <si>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</si>
  <si>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</si>
  <si>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</si>
  <si>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</si>
  <si>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</si>
  <si>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</si>
  <si>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</si>
  <si>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</si>
  <si>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</si>
  <si>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</si>
  <si>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</si>
  <si>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</si>
  <si>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</si>
  <si>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</si>
  <si>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</si>
  <si>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</si>
  <si>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</si>
  <si>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</si>
  <si>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</si>
  <si>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</si>
  <si>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</si>
  <si>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</si>
  <si>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</si>
  <si>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</si>
  <si>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</si>
  <si>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</si>
  <si>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</si>
  <si>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</si>
  <si>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</si>
  <si>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</si>
  <si>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</si>
  <si>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</si>
  <si>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</si>
  <si>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</si>
  <si>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</si>
  <si>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</si>
  <si>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</si>
  <si>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</si>
  <si>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</si>
  <si>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</si>
  <si>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</si>
  <si>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</si>
  <si>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</si>
  <si>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</si>
  <si>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</si>
  <si>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</si>
  <si>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</si>
  <si>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</si>
  <si>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</si>
  <si>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</si>
  <si>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</si>
  <si>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</si>
  <si>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</si>
  <si>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</si>
  <si>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</si>
  <si>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</si>
  <si>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</si>
  <si>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</si>
  <si>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</si>
  <si>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</si>
  <si>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</si>
  <si>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</si>
  <si>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</si>
  <si>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</si>
  <si>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</si>
  <si>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</si>
  <si>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</si>
  <si>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</si>
  <si>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</si>
  <si>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</si>
  <si>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</si>
  <si>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</si>
  <si>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</si>
  <si>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</si>
  <si>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</si>
  <si>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</si>
  <si>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</si>
  <si>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</si>
  <si>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</si>
  <si>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</si>
  <si>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</si>
  <si>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</si>
  <si>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</si>
  <si>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</si>
  <si>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</si>
  <si>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</si>
  <si>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</si>
  <si>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</si>
  <si>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</si>
  <si>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</si>
  <si>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</si>
  <si>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</si>
  <si>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</si>
  <si>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</si>
  <si>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</si>
  <si>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</si>
  <si>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</si>
  <si>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</si>
  <si>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</si>
  <si>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</si>
  <si>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</si>
  <si>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</si>
  <si>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</si>
  <si>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</si>
  <si>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</si>
  <si>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</si>
  <si>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</si>
  <si>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</si>
  <si>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</si>
  <si>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</si>
  <si>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</si>
  <si>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</si>
  <si>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</si>
  <si>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</si>
  <si>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</si>
  <si>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</si>
  <si>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</si>
  <si>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</si>
  <si>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</si>
  <si>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</si>
  <si>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</si>
  <si>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</si>
  <si>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</si>
  <si>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</si>
  <si>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</si>
  <si>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</si>
  <si>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</si>
  <si>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</si>
  <si>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</si>
  <si>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</si>
  <si>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</si>
  <si>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</si>
  <si>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</si>
  <si>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</si>
  <si>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</si>
  <si>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</si>
  <si>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</si>
  <si>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</si>
  <si>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</si>
  <si>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</si>
  <si>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</si>
  <si>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</si>
  <si>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</si>
  <si>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</si>
  <si>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</si>
  <si>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</si>
  <si>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</si>
  <si>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</si>
  <si>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</si>
  <si>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</si>
  <si>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</si>
  <si>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</si>
  <si>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</si>
  <si>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</si>
  <si>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</si>
  <si>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</si>
  <si>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</si>
  <si>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</si>
  <si>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</si>
  <si>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</si>
  <si>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</si>
  <si>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</si>
  <si>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</si>
  <si>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</si>
  <si>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</si>
  <si>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</si>
  <si>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</si>
  <si>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</si>
  <si>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</si>
  <si>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</si>
  <si>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</si>
  <si>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</si>
  <si>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</si>
  <si>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</si>
  <si>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</si>
  <si>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</si>
  <si>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</si>
  <si>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</si>
  <si>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</si>
  <si>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</si>
  <si>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</si>
  <si>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</si>
  <si>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</si>
  <si>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</si>
  <si>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</si>
  <si>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</si>
  <si>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</si>
  <si>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</si>
  <si>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</si>
  <si>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</si>
  <si>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</si>
  <si>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</si>
  <si>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</si>
  <si>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</si>
  <si>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</si>
  <si>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</si>
  <si>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</si>
  <si>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</si>
  <si>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</si>
  <si>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</si>
  <si>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</si>
  <si>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</si>
  <si>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</si>
  <si>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</si>
  <si>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</si>
  <si>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</si>
  <si>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</si>
  <si>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</si>
  <si>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</si>
  <si>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</si>
  <si>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</si>
  <si>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</si>
  <si>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</si>
  <si>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</si>
  <si>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</si>
  <si>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</si>
  <si>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</si>
  <si>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</si>
  <si>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</si>
  <si>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</si>
  <si>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</si>
  <si>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</si>
  <si>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</si>
  <si>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</si>
  <si>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</si>
  <si>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</si>
  <si>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</si>
  <si>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</si>
  <si>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</si>
  <si>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</si>
  <si>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</si>
  <si>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</si>
  <si>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</si>
  <si>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</si>
  <si>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</si>
  <si>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</si>
  <si>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</si>
  <si>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</si>
  <si>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</si>
  <si>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</si>
  <si>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</si>
  <si>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</si>
  <si>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</si>
  <si>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</si>
  <si>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</si>
  <si>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</si>
  <si>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</si>
  <si>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</si>
  <si>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</si>
  <si>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</si>
  <si>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</si>
  <si>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</si>
  <si>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</si>
  <si>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</si>
  <si>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</si>
  <si>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</si>
  <si>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</si>
  <si>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</si>
  <si>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</si>
  <si>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</si>
  <si>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</si>
  <si>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</si>
  <si>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</si>
  <si>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</si>
  <si>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</si>
  <si>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</si>
  <si>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</si>
  <si>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</si>
  <si>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</si>
  <si>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</si>
  <si>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</si>
  <si>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</si>
  <si>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</si>
  <si>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</si>
  <si>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</si>
  <si>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</si>
  <si>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</si>
  <si>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</si>
  <si>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</si>
  <si>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</si>
  <si>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</si>
  <si>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</si>
  <si>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</si>
  <si>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</si>
  <si>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</si>
  <si>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</si>
  <si>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</si>
  <si>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</si>
  <si>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</si>
  <si>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</si>
  <si>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</si>
  <si>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</si>
  <si>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</si>
  <si>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</si>
  <si>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</si>
  <si>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</si>
  <si>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</si>
  <si>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</si>
  <si>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</si>
  <si>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</si>
  <si>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</si>
  <si>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</si>
  <si>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</si>
  <si>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</si>
  <si>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</si>
  <si>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</si>
  <si>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</si>
  <si>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</si>
  <si>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</si>
  <si>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</si>
  <si>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</si>
  <si>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</si>
  <si>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</si>
  <si>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</si>
  <si>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</si>
  <si>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</si>
  <si>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</si>
  <si>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</si>
  <si>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</si>
  <si>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</si>
  <si>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</si>
  <si>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</si>
  <si>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</si>
  <si>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</si>
  <si>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</si>
  <si>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</si>
  <si>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</si>
  <si>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</si>
  <si>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</si>
  <si>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</si>
  <si>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</si>
  <si>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</si>
  <si>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</si>
  <si>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</si>
  <si>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</si>
  <si>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</si>
  <si>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</si>
  <si>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</si>
  <si>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</si>
  <si>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</si>
  <si>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</si>
  <si>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</si>
  <si>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</si>
  <si>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</si>
  <si>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</si>
  <si>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</si>
  <si>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</si>
  <si>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</si>
  <si>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</si>
  <si>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</si>
  <si>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</si>
  <si>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</si>
  <si>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</si>
  <si>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</si>
  <si>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</si>
  <si>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</si>
  <si>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</si>
  <si>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</si>
  <si>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</si>
  <si>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</si>
  <si>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</si>
  <si>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</si>
  <si>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</si>
  <si>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</si>
  <si>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</si>
  <si>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</si>
  <si>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</si>
  <si>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</si>
  <si>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</si>
  <si>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</si>
  <si>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</si>
  <si>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</si>
  <si>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</si>
  <si>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</si>
  <si>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</si>
  <si>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</si>
  <si>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</si>
  <si>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</si>
  <si>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</si>
  <si>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</si>
  <si>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</si>
  <si>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</si>
  <si>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</si>
  <si>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</si>
  <si>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</si>
  <si>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</si>
  <si>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</si>
  <si>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</si>
  <si>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</si>
  <si>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</si>
  <si>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</si>
  <si>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</si>
  <si>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</si>
  <si>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</si>
  <si>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</si>
  <si>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</si>
  <si>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</si>
  <si>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</si>
  <si>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</si>
  <si>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</si>
  <si>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</si>
  <si>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</si>
  <si>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</si>
  <si>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</si>
  <si>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</si>
  <si>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</si>
  <si>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</si>
  <si>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</si>
  <si>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</si>
  <si>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</si>
  <si>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</si>
  <si>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</si>
  <si>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</si>
  <si>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</si>
  <si>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</si>
  <si>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</si>
  <si>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</si>
  <si>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</si>
  <si>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</si>
  <si>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</si>
  <si>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</si>
  <si>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</si>
  <si>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</si>
  <si>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</si>
  <si>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</si>
  <si>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</si>
  <si>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</si>
  <si>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</si>
  <si>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</si>
  <si>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</si>
  <si>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</si>
  <si>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</si>
  <si>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</si>
  <si>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</si>
  <si>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</si>
  <si>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</si>
  <si>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</si>
  <si>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</si>
  <si>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</si>
  <si>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</si>
  <si>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</si>
  <si>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</si>
  <si>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</si>
  <si>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</si>
  <si>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</si>
  <si>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</si>
  <si>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</si>
  <si>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</si>
  <si>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</si>
  <si>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</si>
  <si>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</si>
  <si>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</si>
  <si>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</si>
  <si>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</si>
  <si>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</si>
  <si>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</si>
  <si>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</si>
  <si>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</si>
  <si>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</si>
  <si>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</si>
  <si>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</si>
  <si>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</si>
  <si>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</si>
  <si>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</si>
  <si>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</si>
  <si>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</si>
  <si>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</si>
  <si>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</si>
  <si>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</si>
  <si>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</si>
  <si>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</si>
  <si>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</si>
  <si>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</si>
  <si>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</si>
  <si>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</si>
  <si>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</si>
  <si>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</si>
  <si>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</si>
  <si>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</si>
  <si>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</si>
  <si>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</si>
  <si>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</si>
  <si>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</si>
  <si>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</si>
  <si>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</si>
  <si>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</si>
  <si>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</si>
  <si>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</si>
  <si>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</si>
  <si>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</si>
  <si>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</si>
  <si>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</si>
  <si>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</si>
  <si>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</si>
  <si>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</si>
  <si>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</si>
  <si>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</si>
  <si>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</si>
  <si>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</si>
  <si>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</si>
  <si>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</si>
  <si>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</si>
  <si>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</si>
  <si>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</si>
  <si>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</si>
  <si>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</si>
  <si>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</si>
  <si>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</si>
  <si>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</si>
  <si>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</si>
  <si>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</si>
  <si>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</si>
  <si>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</si>
  <si>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</si>
  <si>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</si>
  <si>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</si>
  <si>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</si>
  <si>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</si>
  <si>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</si>
  <si>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</si>
  <si>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</si>
  <si>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</si>
  <si>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</si>
  <si>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</si>
  <si>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</si>
  <si>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</si>
  <si>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</si>
  <si>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</si>
  <si>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</si>
  <si>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</si>
  <si>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</si>
  <si>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</si>
  <si>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</si>
  <si>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</si>
  <si>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</si>
  <si>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</si>
  <si>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</si>
  <si>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</si>
  <si>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</si>
  <si>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</si>
  <si>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</si>
  <si>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</si>
  <si>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</si>
  <si>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</si>
  <si>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</si>
  <si>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</si>
  <si>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</si>
  <si>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</si>
  <si>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</si>
  <si>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</si>
  <si>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</si>
  <si>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</si>
  <si>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</si>
  <si>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</si>
  <si>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</si>
  <si>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</si>
  <si>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</si>
  <si>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</si>
  <si>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</si>
  <si>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</si>
  <si>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</si>
  <si>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</si>
  <si>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</si>
  <si>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</si>
  <si>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</si>
  <si>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</si>
  <si>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</si>
  <si>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</si>
  <si>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</si>
  <si>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</si>
  <si>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</si>
  <si>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</si>
  <si>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</si>
  <si>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</si>
  <si>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</si>
  <si>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</si>
  <si>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</si>
  <si>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</si>
  <si>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</si>
  <si>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</si>
  <si>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</si>
  <si>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</si>
  <si>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</si>
  <si>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</si>
  <si>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</si>
  <si>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</si>
  <si>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</si>
  <si>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</si>
  <si>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</si>
  <si>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</si>
  <si>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</si>
  <si>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</si>
  <si>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</si>
  <si>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</si>
  <si>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</si>
  <si>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</si>
  <si>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</si>
  <si>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</si>
  <si>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</si>
  <si>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</si>
  <si>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</si>
  <si>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</si>
  <si>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</si>
  <si>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</si>
  <si>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</si>
  <si>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</si>
  <si>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</si>
  <si>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</si>
  <si>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</si>
  <si>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</si>
  <si>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</si>
  <si>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</si>
  <si>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</si>
  <si>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</si>
  <si>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</si>
  <si>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</si>
  <si>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</si>
  <si>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</si>
  <si>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</si>
  <si>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</si>
  <si>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</si>
  <si>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</si>
  <si>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</si>
  <si>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</si>
  <si>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</si>
  <si>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</si>
  <si>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</si>
  <si>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</si>
  <si>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</si>
  <si>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</si>
  <si>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</si>
  <si>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</si>
  <si>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</si>
  <si>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</si>
  <si>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</si>
  <si>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</si>
  <si>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</si>
  <si>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</si>
  <si>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</si>
  <si>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</si>
  <si>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</si>
  <si>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</si>
  <si>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</si>
  <si>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</si>
  <si>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</si>
  <si>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</si>
  <si>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</si>
  <si>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</si>
  <si>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</si>
  <si>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</si>
  <si>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</si>
  <si>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</si>
  <si>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</si>
  <si>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</si>
  <si>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</si>
  <si>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</si>
  <si>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</si>
  <si>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</si>
  <si>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</si>
  <si>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</si>
  <si>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</si>
  <si>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</si>
  <si>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</si>
  <si>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</si>
  <si>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</si>
  <si>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</si>
  <si>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</si>
  <si>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</si>
  <si>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</si>
  <si>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</si>
  <si>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</si>
  <si>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</si>
  <si>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</si>
  <si>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</si>
  <si>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</si>
  <si>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</si>
  <si>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</si>
  <si>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new GDP growth rate of -0.1%. This is the default setting.</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</si>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</sst>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4">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0" fontId="0" fillId="0" borderId="0" xfId="0"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1954</v>
      </c>
      <c r="B16" s="176"/>
    </row>
    <row r="17" spans="1:6">
      <c r="A17" s="390" t="s">
        <v>1441</v>
      </c>
      <c r="B17" s="118">
        <f>MAX(PolicyLevers!H:H)</f>
        <v>555</v>
      </c>
    </row>
    <row r="18" spans="1:6">
      <c r="A18" s="391" t="s">
        <v>1955</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1956</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65" activePane="bottomLeft" state="frozen"/>
      <selection pane="bottomLeft" activeCell="A84" sqref="A84:XFD84"/>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1629</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1629</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1629</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1629</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1629</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1629</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1629</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1629</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1629</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1629</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1629</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1629</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1629</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1629</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1629</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1629</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1629</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1629</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1629</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1629</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1629</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1629</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1629</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1629</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1629</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1629</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1629</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1629</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1629</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1629</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1629</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1629</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1629</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1629</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1629</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1629</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1629</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1630</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1631</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1632</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1632</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1633</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1633</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1633</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1633</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1633</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1634</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1634</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1635</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1635</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1636</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1636</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1636</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1957</v>
      </c>
      <c r="Q96" s="76" t="str">
        <f t="shared" si="23"/>
        <v>transportation-sector-main.html#fuel-econ-std</v>
      </c>
      <c r="R96" s="149" t="str">
        <f t="shared" si="23"/>
        <v>fuel-economy-standard.html</v>
      </c>
      <c r="S96" s="182" t="s">
        <v>1636</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1636</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1636</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1636</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1637</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1638</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1638</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1638</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1639</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1640</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1641</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1641</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1641</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1641</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1641</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1641</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1641</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1641</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1641</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1641</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1641</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1641</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1641</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1641</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1641</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80" t="s">
        <v>1539</v>
      </c>
      <c r="Q131" s="55" t="s">
        <v>216</v>
      </c>
      <c r="R131" s="158" t="s">
        <v>217</v>
      </c>
      <c r="S131" s="185" t="s">
        <v>1642</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1643</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1644</v>
      </c>
      <c r="T144" s="57" t="s">
        <v>1645</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1644</v>
      </c>
      <c r="T145" s="57" t="s">
        <v>1645</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1644</v>
      </c>
      <c r="T146" s="57" t="s">
        <v>1645</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1644</v>
      </c>
      <c r="T147" s="57" t="s">
        <v>1645</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1644</v>
      </c>
      <c r="T148" s="57" t="s">
        <v>1645</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1646</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1647</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1648</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1649</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1951</v>
      </c>
      <c r="Q178" s="55" t="s">
        <v>926</v>
      </c>
      <c r="R178" s="158" t="s">
        <v>927</v>
      </c>
      <c r="S178" s="10" t="s">
        <v>1650</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1651</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1651</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1652</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1653</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1653</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1654</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1655</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1656</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1657</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1658</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1659</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1659</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1660</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1661</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1662</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1663</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1664</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1665</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1666</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1667</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1662</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1662</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1662</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1662</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1662</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1668</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1669</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1669</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1669</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1669</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1662</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1669</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1662</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1952</v>
      </c>
      <c r="Q436" s="10"/>
      <c r="R436" s="158" t="s">
        <v>1246</v>
      </c>
      <c r="S436" s="55" t="s">
        <v>1953</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1670</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1670</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1671</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1672</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1672</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1672</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1672</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1672</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1673</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1673</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1674</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-0.05</v>
      </c>
      <c r="M571" s="389">
        <v>5.8000000000000003E-2</v>
      </c>
      <c r="N571" s="393">
        <v>5.0000000000000001E-4</v>
      </c>
      <c r="O571" s="4" t="s">
        <v>1434</v>
      </c>
      <c r="P571" s="394" t="s">
        <v>1962</v>
      </c>
      <c r="R571" s="162"/>
      <c r="S571" s="67" t="s">
        <v>1675</v>
      </c>
      <c r="T571" s="2" t="s">
        <v>1676</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5" t="s">
        <v>1415</v>
      </c>
      <c r="B1" s="395"/>
    </row>
    <row r="2" spans="1:2">
      <c r="A2" s="166" t="s">
        <v>1416</v>
      </c>
      <c r="B2" s="166" t="s">
        <v>1417</v>
      </c>
    </row>
    <row r="3" spans="1:2">
      <c r="A3" s="167" t="s">
        <v>401</v>
      </c>
      <c r="B3" s="95" t="str">
        <f>A3</f>
        <v>million metric tons / year</v>
      </c>
    </row>
    <row r="4" spans="1:2">
      <c r="A4" s="167" t="s">
        <v>1425</v>
      </c>
      <c r="B4" s="193" t="s">
        <v>1682</v>
      </c>
    </row>
    <row r="5" spans="1:2">
      <c r="A5" s="168" t="s">
        <v>732</v>
      </c>
      <c r="B5" s="95" t="str">
        <f t="shared" ref="B5:B26" si="0">A5</f>
        <v>thousand metric tons / year</v>
      </c>
    </row>
    <row r="6" spans="1:2">
      <c r="A6" s="168" t="s">
        <v>1426</v>
      </c>
      <c r="B6" s="193" t="s">
        <v>1683</v>
      </c>
    </row>
    <row r="7" spans="1:2">
      <c r="A7" s="168" t="s">
        <v>828</v>
      </c>
      <c r="B7" s="193" t="s">
        <v>1684</v>
      </c>
    </row>
    <row r="8" spans="1:2">
      <c r="A8" s="168" t="s">
        <v>829</v>
      </c>
      <c r="B8" s="193" t="s">
        <v>1685</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1686</v>
      </c>
    </row>
    <row r="13" spans="1:2">
      <c r="A13" s="168" t="s">
        <v>942</v>
      </c>
      <c r="B13" s="95" t="str">
        <f t="shared" si="0"/>
        <v>cubic km / yr</v>
      </c>
    </row>
    <row r="14" spans="1:2">
      <c r="A14" s="168" t="s">
        <v>817</v>
      </c>
      <c r="B14" s="193" t="s">
        <v>1677</v>
      </c>
    </row>
    <row r="15" spans="1:2">
      <c r="A15" s="168" t="s">
        <v>818</v>
      </c>
      <c r="B15" s="193" t="s">
        <v>1678</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1679</v>
      </c>
    </row>
    <row r="21" spans="1:2">
      <c r="A21" s="168" t="s">
        <v>1424</v>
      </c>
      <c r="B21" s="193" t="s">
        <v>1687</v>
      </c>
    </row>
    <row r="22" spans="1:2">
      <c r="A22" s="168" t="s">
        <v>800</v>
      </c>
      <c r="B22" s="193" t="s">
        <v>1680</v>
      </c>
    </row>
    <row r="23" spans="1:2">
      <c r="A23" s="168" t="s">
        <v>801</v>
      </c>
      <c r="B23" s="193" t="s">
        <v>1681</v>
      </c>
    </row>
    <row r="24" spans="1:2">
      <c r="A24" s="168" t="s">
        <v>724</v>
      </c>
      <c r="B24" s="193" t="s">
        <v>1680</v>
      </c>
    </row>
    <row r="25" spans="1:2">
      <c r="A25" s="168" t="s">
        <v>1144</v>
      </c>
      <c r="B25" s="193" t="s">
        <v>1680</v>
      </c>
    </row>
    <row r="26" spans="1:2">
      <c r="A26" s="168" t="s">
        <v>888</v>
      </c>
      <c r="B26" s="95" t="str">
        <f t="shared" si="0"/>
        <v>trillion BTU / year</v>
      </c>
    </row>
    <row r="27" spans="1:2">
      <c r="A27" s="168" t="s">
        <v>831</v>
      </c>
      <c r="B27" s="193" t="s">
        <v>1688</v>
      </c>
    </row>
    <row r="28" spans="1:2">
      <c r="A28" s="168" t="s">
        <v>832</v>
      </c>
      <c r="B28" s="193" t="s">
        <v>1689</v>
      </c>
    </row>
    <row r="29" spans="1:2">
      <c r="A29" s="168" t="s">
        <v>833</v>
      </c>
      <c r="B29" s="193" t="s">
        <v>1690</v>
      </c>
    </row>
    <row r="30" spans="1:2">
      <c r="A30" s="168" t="s">
        <v>1177</v>
      </c>
      <c r="B30" s="194" t="s">
        <v>1688</v>
      </c>
    </row>
    <row r="31" spans="1:2">
      <c r="A31" s="168" t="s">
        <v>1178</v>
      </c>
      <c r="B31" s="194" t="s">
        <v>1691</v>
      </c>
    </row>
    <row r="32" spans="1:2">
      <c r="A32" s="168" t="s">
        <v>834</v>
      </c>
      <c r="B32" s="193" t="s">
        <v>1692</v>
      </c>
    </row>
    <row r="33" spans="1:2">
      <c r="A33" s="168" t="s">
        <v>839</v>
      </c>
      <c r="B33" s="193" t="s">
        <v>1693</v>
      </c>
    </row>
    <row r="34" spans="1:2">
      <c r="A34" s="168" t="s">
        <v>866</v>
      </c>
      <c r="B34" s="193" t="s">
        <v>1694</v>
      </c>
    </row>
    <row r="35" spans="1:2">
      <c r="A35" s="168" t="s">
        <v>973</v>
      </c>
      <c r="B35" s="193" t="s">
        <v>1695</v>
      </c>
    </row>
    <row r="37" spans="1:2">
      <c r="A37" s="395" t="s">
        <v>1419</v>
      </c>
      <c r="B37" s="395"/>
    </row>
    <row r="38" spans="1:2">
      <c r="A38" s="166" t="s">
        <v>1416</v>
      </c>
      <c r="B38" s="166" t="s">
        <v>1417</v>
      </c>
    </row>
    <row r="39" spans="1:2">
      <c r="A39" s="84" t="s">
        <v>160</v>
      </c>
      <c r="B39" s="193" t="s">
        <v>1696</v>
      </c>
    </row>
    <row r="40" spans="1:2">
      <c r="A40" s="84" t="s">
        <v>162</v>
      </c>
      <c r="B40" s="193" t="s">
        <v>1697</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78" activePane="bottomLeft" state="frozen"/>
      <selection pane="bottomLeft" activeCell="G85" sqref="G85"/>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1925</v>
      </c>
      <c r="I68" s="96" t="s">
        <v>1073</v>
      </c>
    </row>
    <row r="69" spans="1:9" ht="43.15" thickBot="1">
      <c r="A69" s="142" t="s">
        <v>772</v>
      </c>
      <c r="B69" s="142" t="s">
        <v>774</v>
      </c>
      <c r="C69" s="171">
        <v>1</v>
      </c>
      <c r="D69" s="143" t="s">
        <v>72</v>
      </c>
      <c r="E69" s="143" t="s">
        <v>73</v>
      </c>
      <c r="F69" s="146" t="str">
        <f>UnitControlCenter!$B$15</f>
        <v>trillion freight ton-km / year</v>
      </c>
      <c r="G69" s="381" t="s">
        <v>1926</v>
      </c>
      <c r="H69" s="382" t="s">
        <v>1927</v>
      </c>
      <c r="I69" s="381" t="s">
        <v>1928</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1929</v>
      </c>
      <c r="H71" s="383" t="s">
        <v>1930</v>
      </c>
      <c r="I71" s="383" t="s">
        <v>1931</v>
      </c>
    </row>
    <row r="72" spans="1:9" ht="42.75">
      <c r="A72" s="97" t="s">
        <v>1313</v>
      </c>
      <c r="B72" s="97" t="s">
        <v>1316</v>
      </c>
      <c r="C72" s="164">
        <v>1</v>
      </c>
      <c r="D72" s="96" t="s">
        <v>72</v>
      </c>
      <c r="E72" s="96" t="s">
        <v>73</v>
      </c>
      <c r="F72" s="4" t="str">
        <f>UnitControlCenter!$B$17</f>
        <v>thousand vehicles / year</v>
      </c>
      <c r="G72" s="383" t="s">
        <v>1932</v>
      </c>
      <c r="H72" s="383" t="s">
        <v>1933</v>
      </c>
      <c r="I72" s="383" t="s">
        <v>1934</v>
      </c>
    </row>
    <row r="73" spans="1:9" ht="42.75">
      <c r="A73" s="97" t="s">
        <v>1313</v>
      </c>
      <c r="B73" s="97" t="s">
        <v>1317</v>
      </c>
      <c r="C73" s="164">
        <v>1</v>
      </c>
      <c r="D73" s="96" t="s">
        <v>72</v>
      </c>
      <c r="E73" s="96" t="s">
        <v>73</v>
      </c>
      <c r="F73" s="4" t="str">
        <f>UnitControlCenter!$B$17</f>
        <v>thousand vehicles / year</v>
      </c>
      <c r="G73" s="383" t="s">
        <v>1935</v>
      </c>
      <c r="H73" s="383" t="s">
        <v>1933</v>
      </c>
      <c r="I73" s="383" t="s">
        <v>1934</v>
      </c>
    </row>
    <row r="74" spans="1:9" ht="28.5">
      <c r="A74" s="97" t="s">
        <v>1313</v>
      </c>
      <c r="B74" s="384" t="s">
        <v>1936</v>
      </c>
      <c r="C74" s="164">
        <v>1</v>
      </c>
      <c r="D74" s="96" t="s">
        <v>72</v>
      </c>
      <c r="E74" s="96" t="s">
        <v>73</v>
      </c>
      <c r="F74" s="4" t="str">
        <f>UnitControlCenter!$B$17</f>
        <v>thousand vehicles / year</v>
      </c>
      <c r="G74" s="96" t="s">
        <v>1010</v>
      </c>
      <c r="H74" s="96" t="s">
        <v>1011</v>
      </c>
      <c r="I74" s="96" t="s">
        <v>1111</v>
      </c>
    </row>
    <row r="75" spans="1:9" ht="57">
      <c r="A75" s="384" t="s">
        <v>1313</v>
      </c>
      <c r="B75" s="384" t="s">
        <v>1937</v>
      </c>
      <c r="C75" s="385">
        <v>1</v>
      </c>
      <c r="D75" s="383" t="s">
        <v>72</v>
      </c>
      <c r="E75" s="383" t="s">
        <v>73</v>
      </c>
      <c r="F75" s="205" t="s">
        <v>795</v>
      </c>
      <c r="G75" s="383" t="s">
        <v>1938</v>
      </c>
      <c r="H75" s="383" t="s">
        <v>1939</v>
      </c>
      <c r="I75" s="383" t="s">
        <v>1940</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1941</v>
      </c>
      <c r="H77" s="383" t="s">
        <v>1930</v>
      </c>
      <c r="I77" s="383" t="s">
        <v>1931</v>
      </c>
    </row>
    <row r="78" spans="1:9" ht="42.75">
      <c r="A78" s="97" t="s">
        <v>1313</v>
      </c>
      <c r="B78" s="97" t="s">
        <v>1320</v>
      </c>
      <c r="C78" s="164">
        <v>1</v>
      </c>
      <c r="D78" s="96" t="s">
        <v>72</v>
      </c>
      <c r="E78" s="96" t="s">
        <v>73</v>
      </c>
      <c r="F78" s="4" t="str">
        <f>UnitControlCenter!$B$18</f>
        <v>million vehicles</v>
      </c>
      <c r="G78" s="383" t="s">
        <v>1942</v>
      </c>
      <c r="H78" s="383" t="s">
        <v>1933</v>
      </c>
      <c r="I78" s="383" t="s">
        <v>1934</v>
      </c>
    </row>
    <row r="79" spans="1:9" ht="42.75">
      <c r="A79" s="97" t="s">
        <v>1313</v>
      </c>
      <c r="B79" s="97" t="s">
        <v>1321</v>
      </c>
      <c r="C79" s="164">
        <v>1</v>
      </c>
      <c r="D79" s="96" t="s">
        <v>72</v>
      </c>
      <c r="E79" s="96" t="s">
        <v>73</v>
      </c>
      <c r="F79" s="4" t="str">
        <f>UnitControlCenter!$B$18</f>
        <v>million vehicles</v>
      </c>
      <c r="G79" s="383" t="s">
        <v>1943</v>
      </c>
      <c r="H79" s="383" t="s">
        <v>1933</v>
      </c>
      <c r="I79" s="383" t="s">
        <v>1934</v>
      </c>
    </row>
    <row r="80" spans="1:9" ht="28.9" thickBot="1">
      <c r="A80" s="142" t="s">
        <v>1313</v>
      </c>
      <c r="B80" s="386" t="s">
        <v>1944</v>
      </c>
      <c r="C80" s="171">
        <v>1</v>
      </c>
      <c r="D80" s="143" t="s">
        <v>72</v>
      </c>
      <c r="E80" s="143" t="s">
        <v>73</v>
      </c>
      <c r="F80" s="146" t="str">
        <f>UnitControlCenter!$B$18</f>
        <v>million vehicles</v>
      </c>
      <c r="G80" s="143" t="s">
        <v>1112</v>
      </c>
      <c r="H80" s="143" t="s">
        <v>1011</v>
      </c>
      <c r="I80" s="143" t="s">
        <v>1111</v>
      </c>
    </row>
    <row r="81" spans="1:9" ht="57.4" thickBot="1">
      <c r="A81" s="386" t="s">
        <v>1313</v>
      </c>
      <c r="B81" s="386" t="s">
        <v>1945</v>
      </c>
      <c r="C81" s="387">
        <v>1</v>
      </c>
      <c r="D81" s="381" t="s">
        <v>72</v>
      </c>
      <c r="E81" s="381" t="s">
        <v>73</v>
      </c>
      <c r="F81" s="388" t="s">
        <v>794</v>
      </c>
      <c r="G81" s="383" t="s">
        <v>1946</v>
      </c>
      <c r="H81" s="383" t="s">
        <v>1939</v>
      </c>
      <c r="I81" s="383" t="s">
        <v>1940</v>
      </c>
    </row>
    <row r="82" spans="1:9" ht="128.25">
      <c r="A82" s="97" t="s">
        <v>791</v>
      </c>
      <c r="B82" s="97" t="s">
        <v>777</v>
      </c>
      <c r="C82" s="164">
        <v>1</v>
      </c>
      <c r="D82" s="96" t="s">
        <v>72</v>
      </c>
      <c r="E82" s="96" t="s">
        <v>73</v>
      </c>
      <c r="F82" s="4" t="str">
        <f>UnitControlCenter!$B$3</f>
        <v>million metric tons / year</v>
      </c>
      <c r="G82" s="383" t="s">
        <v>1947</v>
      </c>
      <c r="H82" s="383" t="s">
        <v>1948</v>
      </c>
      <c r="I82" s="383" t="s">
        <v>1949</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14.4" thickBot="1">
      <c r="A84" s="142" t="s">
        <v>791</v>
      </c>
      <c r="B84" s="142" t="s">
        <v>844</v>
      </c>
      <c r="C84" s="171">
        <v>1</v>
      </c>
      <c r="D84" s="143" t="s">
        <v>72</v>
      </c>
      <c r="E84" s="143" t="s">
        <v>73</v>
      </c>
      <c r="F84" s="146" t="str">
        <f>UnitControlCenter!$B$20</f>
        <v>petajoules / year</v>
      </c>
      <c r="G84" s="383" t="s">
        <v>1963</v>
      </c>
      <c r="H84" s="383" t="s">
        <v>1948</v>
      </c>
      <c r="I84" s="381" t="s">
        <v>1950</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1958</v>
      </c>
      <c r="B3" s="9" t="s">
        <v>1959</v>
      </c>
    </row>
    <row r="4" spans="1:2">
      <c r="A4" s="9" t="s">
        <v>1960</v>
      </c>
      <c r="B4" s="9" t="s">
        <v>1961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1924</v>
      </c>
    </row>
    <row r="3" spans="1:5">
      <c r="C3" s="6"/>
      <c r="D3" s="6"/>
    </row>
    <row r="4" spans="1:5" s="95" customFormat="1">
      <c r="A4" s="1" t="s">
        <v>1923</v>
      </c>
      <c r="B4" s="168"/>
      <c r="C4" s="378"/>
      <c r="D4" s="6"/>
      <c r="E4" s="4"/>
    </row>
    <row r="5" spans="1:5" s="95" customFormat="1">
      <c r="A5" s="25" t="s">
        <v>1922</v>
      </c>
      <c r="B5" s="4"/>
      <c r="C5" s="6"/>
      <c r="D5" s="6"/>
      <c r="E5" s="4"/>
    </row>
    <row r="6" spans="1:5" s="95" customFormat="1">
      <c r="A6" s="25" t="s">
        <v>1921</v>
      </c>
      <c r="B6" s="4"/>
      <c r="C6" s="6"/>
      <c r="D6" s="6"/>
      <c r="E6" s="4"/>
    </row>
    <row r="7" spans="1:5" s="95" customFormat="1">
      <c r="A7" s="25" t="s">
        <v>1920</v>
      </c>
      <c r="B7" s="4"/>
      <c r="C7" s="6"/>
      <c r="D7" s="6"/>
      <c r="E7" s="4"/>
    </row>
    <row r="8" spans="1:5" s="95" customFormat="1">
      <c r="A8" s="25"/>
      <c r="B8" s="4"/>
      <c r="C8" s="6"/>
      <c r="D8" s="6"/>
      <c r="E8" s="4"/>
    </row>
    <row r="9" spans="1:5" s="95" customFormat="1">
      <c r="A9" s="25" t="s">
        <v>1919</v>
      </c>
      <c r="B9" s="4"/>
      <c r="C9" s="6"/>
      <c r="D9" s="6"/>
      <c r="E9" s="4"/>
    </row>
    <row r="10" spans="1:5" s="95" customFormat="1">
      <c r="A10" s="25" t="s">
        <v>1918</v>
      </c>
      <c r="B10" s="4"/>
      <c r="C10" s="6"/>
      <c r="D10" s="6"/>
      <c r="E10" s="4"/>
    </row>
    <row r="11" spans="1:5" s="95" customFormat="1">
      <c r="A11" s="25"/>
      <c r="B11" s="4"/>
      <c r="C11" s="6"/>
      <c r="D11" s="6"/>
      <c r="E11" s="4"/>
    </row>
    <row r="12" spans="1:5" s="95" customFormat="1">
      <c r="A12" s="25" t="s">
        <v>1917</v>
      </c>
      <c r="B12" s="4"/>
      <c r="C12" s="6"/>
      <c r="D12" s="6"/>
      <c r="E12" s="4"/>
    </row>
    <row r="13" spans="1:5" s="95" customFormat="1">
      <c r="A13" s="25" t="s">
        <v>1916</v>
      </c>
      <c r="B13" s="4"/>
      <c r="C13" s="6"/>
      <c r="D13" s="6"/>
      <c r="E13" s="4"/>
    </row>
    <row r="14" spans="1:5" s="95" customFormat="1">
      <c r="A14" s="25" t="s">
        <v>1915</v>
      </c>
      <c r="B14" s="4"/>
      <c r="C14" s="6"/>
      <c r="D14" s="6"/>
      <c r="E14" s="4"/>
    </row>
    <row r="15" spans="1:5" s="95" customFormat="1">
      <c r="A15" s="25" t="s">
        <v>1914</v>
      </c>
      <c r="B15" s="4"/>
      <c r="C15" s="6"/>
      <c r="D15" s="6"/>
      <c r="E15" s="4"/>
    </row>
    <row r="16" spans="1:5" s="95" customFormat="1">
      <c r="A16" s="49" t="s">
        <v>1913</v>
      </c>
      <c r="B16" s="4"/>
      <c r="C16" s="6"/>
      <c r="D16" s="6"/>
      <c r="E16" s="4"/>
    </row>
    <row r="17" spans="1:5" s="95" customFormat="1">
      <c r="A17" s="25"/>
      <c r="B17" s="4"/>
      <c r="C17" s="6"/>
      <c r="D17" s="6"/>
      <c r="E17" s="4"/>
    </row>
    <row r="18" spans="1:5" s="95" customFormat="1">
      <c r="A18" s="25" t="s">
        <v>1912</v>
      </c>
      <c r="B18" s="4"/>
      <c r="C18" s="6"/>
      <c r="D18" s="6"/>
      <c r="E18" s="4"/>
    </row>
    <row r="19" spans="1:5" s="95" customFormat="1">
      <c r="A19" s="25" t="s">
        <v>1911</v>
      </c>
      <c r="B19" s="4"/>
      <c r="C19" s="6"/>
      <c r="D19" s="6"/>
      <c r="E19" s="4"/>
    </row>
    <row r="20" spans="1:5" s="95" customFormat="1">
      <c r="A20" s="25" t="s">
        <v>1910</v>
      </c>
      <c r="B20" s="4"/>
      <c r="C20" s="6"/>
      <c r="D20" s="6"/>
      <c r="E20" s="4"/>
    </row>
    <row r="21" spans="1:5" s="95" customFormat="1">
      <c r="A21" s="25" t="s">
        <v>1909</v>
      </c>
      <c r="B21" s="4"/>
      <c r="C21" s="6"/>
      <c r="D21" s="6"/>
      <c r="E21" s="4"/>
    </row>
    <row r="22" spans="1:5" s="95" customFormat="1">
      <c r="A22" s="25" t="s">
        <v>1908</v>
      </c>
      <c r="B22" s="4"/>
      <c r="C22" s="6"/>
      <c r="D22" s="6"/>
      <c r="E22" s="4"/>
    </row>
    <row r="23" spans="1:5" s="95" customFormat="1">
      <c r="A23" s="25"/>
      <c r="B23" s="4"/>
      <c r="C23" s="6"/>
      <c r="D23" s="6"/>
      <c r="E23" s="4"/>
    </row>
    <row r="24" spans="1:5" s="95" customFormat="1">
      <c r="A24" s="21" t="s">
        <v>1907</v>
      </c>
      <c r="B24" s="4"/>
      <c r="C24" s="6"/>
      <c r="D24" s="6"/>
      <c r="E24" s="4"/>
    </row>
    <row r="25" spans="1:5" s="95" customFormat="1">
      <c r="A25" s="25" t="s">
        <v>1906</v>
      </c>
      <c r="B25" s="4"/>
      <c r="C25" s="6"/>
      <c r="D25" s="6"/>
      <c r="E25" s="4"/>
    </row>
    <row r="26" spans="1:5" s="95" customFormat="1">
      <c r="A26" s="25" t="s">
        <v>1905</v>
      </c>
      <c r="B26" s="4"/>
      <c r="C26" s="6"/>
      <c r="D26" s="6"/>
      <c r="E26" s="4"/>
    </row>
    <row r="27" spans="1:5" s="95" customFormat="1">
      <c r="A27" s="25"/>
      <c r="B27" s="4"/>
      <c r="C27" s="6"/>
      <c r="D27" s="6"/>
      <c r="E27" s="4"/>
    </row>
    <row r="28" spans="1:5" s="95" customFormat="1">
      <c r="A28" s="25"/>
      <c r="B28" s="4"/>
      <c r="C28" s="6"/>
      <c r="D28" s="6"/>
      <c r="E28" s="4"/>
    </row>
    <row r="29" spans="1:5" s="95" customFormat="1">
      <c r="A29" s="50" t="s">
        <v>1904</v>
      </c>
      <c r="B29" s="4"/>
      <c r="C29" s="6"/>
      <c r="D29" s="6"/>
      <c r="E29" s="4"/>
    </row>
    <row r="30" spans="1:5" s="95" customFormat="1">
      <c r="A30" s="25" t="s">
        <v>1899</v>
      </c>
      <c r="B30" s="4"/>
      <c r="C30" s="6"/>
      <c r="D30" s="6"/>
      <c r="E30" s="4"/>
    </row>
    <row r="31" spans="1:5" s="95" customFormat="1">
      <c r="A31" s="379">
        <v>2012</v>
      </c>
      <c r="B31" s="4"/>
      <c r="C31" s="6"/>
      <c r="D31" s="6"/>
      <c r="E31" s="4"/>
    </row>
    <row r="32" spans="1:5" s="95" customFormat="1">
      <c r="A32" s="95" t="s">
        <v>1903</v>
      </c>
      <c r="B32" s="4"/>
      <c r="C32" s="6"/>
      <c r="D32" s="6"/>
      <c r="E32" s="4"/>
    </row>
    <row r="33" spans="1:5" s="95" customFormat="1">
      <c r="A33" s="49" t="s">
        <v>1902</v>
      </c>
      <c r="B33" s="4"/>
      <c r="C33" s="6"/>
      <c r="D33" s="6"/>
      <c r="E33" s="4"/>
    </row>
    <row r="34" spans="1:5" s="95" customFormat="1">
      <c r="A34" s="25" t="s">
        <v>1901</v>
      </c>
      <c r="B34" s="4"/>
      <c r="C34" s="6"/>
      <c r="D34" s="6"/>
      <c r="E34" s="4"/>
    </row>
    <row r="35" spans="1:5" s="95" customFormat="1">
      <c r="A35" s="25"/>
      <c r="B35" s="4"/>
      <c r="C35" s="6"/>
      <c r="D35" s="6"/>
      <c r="E35" s="4"/>
    </row>
    <row r="36" spans="1:5" s="95" customFormat="1">
      <c r="A36" s="50" t="s">
        <v>1900</v>
      </c>
      <c r="B36" s="4"/>
      <c r="C36" s="6"/>
      <c r="D36" s="6"/>
      <c r="E36" s="4"/>
    </row>
    <row r="37" spans="1:5" s="95" customFormat="1">
      <c r="A37" s="25" t="s">
        <v>1899</v>
      </c>
      <c r="B37" s="4"/>
      <c r="C37" s="6"/>
      <c r="D37" s="6"/>
      <c r="E37" s="4"/>
    </row>
    <row r="38" spans="1:5" s="95" customFormat="1">
      <c r="A38" s="379">
        <v>2010</v>
      </c>
      <c r="B38" s="4"/>
      <c r="C38" s="6"/>
      <c r="D38" s="6"/>
      <c r="E38" s="4"/>
    </row>
    <row r="39" spans="1:5" s="95" customFormat="1">
      <c r="A39" s="95" t="s">
        <v>1898</v>
      </c>
      <c r="B39" s="4"/>
      <c r="C39" s="6"/>
      <c r="D39" s="6"/>
      <c r="E39" s="4"/>
    </row>
    <row r="40" spans="1:5" s="95" customFormat="1">
      <c r="A40" s="49" t="s">
        <v>1897</v>
      </c>
      <c r="B40" s="4"/>
      <c r="C40" s="6"/>
      <c r="D40" s="6"/>
      <c r="E40" s="4"/>
    </row>
    <row r="41" spans="1:5" s="95" customFormat="1">
      <c r="A41" s="25" t="s">
        <v>1896</v>
      </c>
      <c r="B41" s="4"/>
      <c r="C41" s="6"/>
      <c r="D41" s="6"/>
      <c r="E41" s="4"/>
    </row>
    <row r="42" spans="1:5" s="95" customFormat="1">
      <c r="A42" s="25"/>
      <c r="B42" s="4"/>
      <c r="C42" s="6"/>
      <c r="D42" s="6"/>
      <c r="E42" s="4"/>
    </row>
    <row r="43" spans="1:5" s="95" customFormat="1">
      <c r="A43" s="50" t="s">
        <v>1895</v>
      </c>
      <c r="B43" s="4"/>
      <c r="C43" s="6"/>
      <c r="D43" s="6"/>
      <c r="E43" s="4"/>
    </row>
    <row r="44" spans="1:5" s="95" customFormat="1">
      <c r="A44" s="95" t="s">
        <v>1894</v>
      </c>
      <c r="B44" s="4"/>
      <c r="C44" s="6"/>
      <c r="D44" s="6"/>
      <c r="E44" s="4"/>
    </row>
    <row r="45" spans="1:5" s="95" customFormat="1">
      <c r="A45" s="118">
        <v>2017</v>
      </c>
      <c r="B45" s="4"/>
      <c r="C45" s="6"/>
      <c r="D45" s="6"/>
      <c r="E45" s="4"/>
    </row>
    <row r="46" spans="1:5" s="95" customFormat="1">
      <c r="A46" s="95" t="s">
        <v>1893</v>
      </c>
      <c r="B46" s="4"/>
      <c r="C46" s="6"/>
      <c r="D46" s="6"/>
      <c r="E46" s="4"/>
    </row>
    <row r="47" spans="1:5" s="95" customFormat="1">
      <c r="A47" s="49" t="s">
        <v>1892</v>
      </c>
      <c r="B47" s="4"/>
      <c r="C47" s="6"/>
      <c r="D47" s="6"/>
      <c r="E47" s="4"/>
    </row>
    <row r="48" spans="1:5" s="95" customFormat="1">
      <c r="A48" s="25" t="s">
        <v>1891</v>
      </c>
      <c r="B48" s="4"/>
      <c r="C48" s="6"/>
      <c r="D48" s="6"/>
      <c r="E48" s="4"/>
    </row>
    <row r="49" spans="1:5" s="95" customFormat="1">
      <c r="A49" s="25"/>
      <c r="B49" s="4"/>
      <c r="C49" s="6"/>
      <c r="D49" s="6"/>
      <c r="E49" s="4"/>
    </row>
    <row r="50" spans="1:5" s="95" customFormat="1">
      <c r="A50" s="50" t="s">
        <v>1890</v>
      </c>
      <c r="B50" s="4"/>
      <c r="C50" s="6"/>
      <c r="D50" s="6"/>
      <c r="E50" s="4"/>
    </row>
    <row r="51" spans="1:5" s="95" customFormat="1">
      <c r="A51" s="25" t="s">
        <v>1889</v>
      </c>
      <c r="B51" s="4"/>
      <c r="C51" s="6"/>
      <c r="D51" s="6"/>
      <c r="E51" s="4"/>
    </row>
    <row r="52" spans="1:5" s="95" customFormat="1">
      <c r="A52" s="379">
        <v>2013</v>
      </c>
      <c r="B52" s="4"/>
      <c r="C52" s="6"/>
      <c r="D52" s="6"/>
      <c r="E52" s="4"/>
    </row>
    <row r="53" spans="1:5" s="95" customFormat="1">
      <c r="A53" s="25" t="s">
        <v>1888</v>
      </c>
      <c r="B53" s="4"/>
      <c r="C53" s="6"/>
      <c r="D53" s="6"/>
      <c r="E53" s="4"/>
    </row>
    <row r="54" spans="1:5" s="95" customFormat="1">
      <c r="A54" s="49" t="s">
        <v>1887</v>
      </c>
      <c r="B54" s="4"/>
      <c r="C54" s="6"/>
      <c r="D54" s="6"/>
      <c r="E54" s="4"/>
    </row>
    <row r="55" spans="1:5" s="95" customFormat="1">
      <c r="A55" s="25" t="s">
        <v>1886</v>
      </c>
      <c r="B55" s="4"/>
      <c r="C55" s="6"/>
      <c r="D55" s="6"/>
      <c r="E55" s="4"/>
    </row>
    <row r="56" spans="1:5" s="95" customFormat="1">
      <c r="A56" s="25"/>
      <c r="B56" s="4"/>
      <c r="C56" s="6"/>
      <c r="D56" s="6"/>
      <c r="E56" s="4"/>
    </row>
    <row r="57" spans="1:5" s="95" customFormat="1">
      <c r="A57" s="25"/>
      <c r="B57" s="4"/>
      <c r="C57" s="6"/>
      <c r="D57" s="6"/>
      <c r="E57" s="4"/>
    </row>
    <row r="58" spans="1:5" s="95" customFormat="1">
      <c r="A58" s="50" t="s">
        <v>1885</v>
      </c>
      <c r="B58" s="168"/>
      <c r="C58" s="378"/>
      <c r="D58" s="6"/>
      <c r="E58" s="4"/>
    </row>
    <row r="59" spans="1:5" s="95" customFormat="1" ht="28.5">
      <c r="A59" s="115" t="s">
        <v>1884</v>
      </c>
      <c r="B59" s="377" t="s">
        <v>1883</v>
      </c>
      <c r="C59" s="377" t="s">
        <v>1882</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1881</v>
      </c>
      <c r="B74" s="376"/>
      <c r="C74" s="376"/>
      <c r="D74" s="376"/>
      <c r="E74" s="376"/>
      <c r="F74" s="376"/>
    </row>
    <row r="75" spans="1:7" s="95" customFormat="1" ht="28.5">
      <c r="A75" s="375"/>
      <c r="B75" s="374" t="s">
        <v>1880</v>
      </c>
      <c r="C75" s="374" t="s">
        <v>1879</v>
      </c>
      <c r="D75" s="374" t="s">
        <v>569</v>
      </c>
      <c r="E75" s="374" t="s">
        <v>570</v>
      </c>
      <c r="F75" s="373" t="s">
        <v>1878</v>
      </c>
      <c r="G75" s="110"/>
    </row>
    <row r="76" spans="1:7" s="95" customFormat="1" ht="16.149999999999999">
      <c r="A76" s="372" t="s">
        <v>1877</v>
      </c>
      <c r="B76" s="371">
        <v>1497029.2</v>
      </c>
      <c r="C76" s="371">
        <v>275358</v>
      </c>
      <c r="D76" s="371">
        <v>20564.2</v>
      </c>
      <c r="E76" s="371">
        <v>239.31</v>
      </c>
      <c r="F76" s="371">
        <v>1727706.1</v>
      </c>
    </row>
    <row r="77" spans="1:7" s="95" customFormat="1" ht="16.149999999999999">
      <c r="A77" s="358" t="s">
        <v>1876</v>
      </c>
      <c r="B77" s="355">
        <v>992836.3</v>
      </c>
      <c r="C77" s="356"/>
      <c r="D77" s="355">
        <v>4266.05</v>
      </c>
      <c r="E77" s="355">
        <v>56.88</v>
      </c>
      <c r="F77" s="355">
        <v>1100056.8899999999</v>
      </c>
    </row>
    <row r="78" spans="1:7" s="95" customFormat="1" ht="16.149999999999999">
      <c r="A78" s="354" t="s">
        <v>1875</v>
      </c>
      <c r="B78" s="350">
        <v>715829.8</v>
      </c>
      <c r="C78" s="352"/>
      <c r="D78" s="350">
        <v>8.14</v>
      </c>
      <c r="E78" s="350">
        <v>10.66</v>
      </c>
      <c r="F78" s="350">
        <v>719305.34</v>
      </c>
    </row>
    <row r="79" spans="1:7" s="95" customFormat="1" ht="16.149999999999999">
      <c r="A79" s="354" t="s">
        <v>1874</v>
      </c>
      <c r="B79" s="350">
        <v>33787.5</v>
      </c>
      <c r="C79" s="352"/>
      <c r="D79" s="350">
        <v>1.72</v>
      </c>
      <c r="E79" s="350">
        <v>7.0000000000000007E-2</v>
      </c>
      <c r="F79" s="350">
        <v>33845.32</v>
      </c>
    </row>
    <row r="80" spans="1:7" s="95" customFormat="1" ht="16.149999999999999">
      <c r="A80" s="354" t="s">
        <v>1873</v>
      </c>
      <c r="B80" s="350">
        <v>138858</v>
      </c>
      <c r="C80" s="352"/>
      <c r="D80" s="350">
        <v>23.47</v>
      </c>
      <c r="E80" s="350">
        <v>8.67</v>
      </c>
      <c r="F80" s="350">
        <v>142038.57</v>
      </c>
    </row>
    <row r="81" spans="1:7" s="95" customFormat="1">
      <c r="A81" s="370" t="s">
        <v>1872</v>
      </c>
      <c r="B81" s="369">
        <v>121211</v>
      </c>
      <c r="C81" s="352"/>
      <c r="D81" s="369">
        <v>23</v>
      </c>
      <c r="E81" s="369">
        <v>6</v>
      </c>
      <c r="F81" s="369">
        <v>123554</v>
      </c>
    </row>
    <row r="82" spans="1:7" s="95" customFormat="1">
      <c r="A82" s="370" t="s">
        <v>1871</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1870</v>
      </c>
      <c r="B86" s="350">
        <v>1657</v>
      </c>
      <c r="C86" s="352"/>
      <c r="D86" s="350">
        <v>0.18</v>
      </c>
      <c r="E86" s="350">
        <v>0.04</v>
      </c>
      <c r="F86" s="350">
        <v>1673.18</v>
      </c>
    </row>
    <row r="87" spans="1:7" s="95" customFormat="1" ht="16.149999999999999">
      <c r="A87" s="354" t="s">
        <v>1869</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1868</v>
      </c>
      <c r="B89" s="355">
        <v>405862.9</v>
      </c>
      <c r="C89" s="356"/>
      <c r="D89" s="355">
        <v>14.77</v>
      </c>
      <c r="E89" s="355">
        <v>20.56</v>
      </c>
      <c r="F89" s="355">
        <v>412546.53</v>
      </c>
      <c r="G89" s="110"/>
    </row>
    <row r="90" spans="1:7" s="95" customFormat="1" ht="16.149999999999999">
      <c r="A90" s="368" t="s">
        <v>1867</v>
      </c>
      <c r="B90" s="366">
        <v>130783.95</v>
      </c>
      <c r="C90" s="367"/>
      <c r="D90" s="366">
        <v>0.32</v>
      </c>
      <c r="E90" s="366">
        <v>0.46</v>
      </c>
      <c r="F90" s="366">
        <v>130933.27</v>
      </c>
    </row>
    <row r="91" spans="1:7" s="95" customFormat="1" ht="16.149999999999999">
      <c r="A91" s="354" t="s">
        <v>1866</v>
      </c>
      <c r="B91" s="350">
        <v>129920</v>
      </c>
      <c r="C91" s="352"/>
      <c r="D91" s="352"/>
      <c r="E91" s="352"/>
      <c r="F91" s="350">
        <v>129920</v>
      </c>
    </row>
    <row r="92" spans="1:7" s="95" customFormat="1" ht="16.149999999999999">
      <c r="A92" s="354" t="s">
        <v>1865</v>
      </c>
      <c r="B92" s="350">
        <v>277.82</v>
      </c>
      <c r="C92" s="352"/>
      <c r="D92" s="350">
        <v>0.32</v>
      </c>
      <c r="E92" s="350">
        <v>0.46</v>
      </c>
      <c r="F92" s="350">
        <v>427.14</v>
      </c>
    </row>
    <row r="93" spans="1:7" s="95" customFormat="1" ht="16.149999999999999">
      <c r="A93" s="354" t="s">
        <v>1864</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1863</v>
      </c>
      <c r="B95" s="350">
        <v>10056.43</v>
      </c>
      <c r="C95" s="352"/>
      <c r="D95" s="352"/>
      <c r="E95" s="352"/>
      <c r="F95" s="350">
        <v>10056.43</v>
      </c>
    </row>
    <row r="96" spans="1:7" s="95" customFormat="1" ht="16.149999999999999">
      <c r="A96" s="354" t="s">
        <v>1862</v>
      </c>
      <c r="B96" s="352"/>
      <c r="C96" s="352"/>
      <c r="D96" s="352"/>
      <c r="E96" s="350">
        <v>16.05</v>
      </c>
      <c r="F96" s="350">
        <v>4975.5</v>
      </c>
    </row>
    <row r="97" spans="1:6" s="95" customFormat="1" ht="16.149999999999999">
      <c r="A97" s="354" t="s">
        <v>1861</v>
      </c>
      <c r="B97" s="350">
        <v>119.58</v>
      </c>
      <c r="C97" s="352"/>
      <c r="D97" s="352"/>
      <c r="E97" s="352"/>
      <c r="F97" s="350">
        <v>119.58</v>
      </c>
    </row>
    <row r="98" spans="1:6" s="95" customFormat="1" ht="16.149999999999999">
      <c r="A98" s="354" t="s">
        <v>1860</v>
      </c>
      <c r="B98" s="350">
        <v>88.04</v>
      </c>
      <c r="C98" s="352"/>
      <c r="D98" s="352"/>
      <c r="E98" s="352"/>
      <c r="F98" s="350">
        <v>88.04</v>
      </c>
    </row>
    <row r="99" spans="1:6" s="95" customFormat="1" ht="16.149999999999999">
      <c r="A99" s="354" t="s">
        <v>1859</v>
      </c>
      <c r="B99" s="350">
        <v>266.18</v>
      </c>
      <c r="C99" s="352"/>
      <c r="D99" s="350">
        <v>0.91</v>
      </c>
      <c r="E99" s="352"/>
      <c r="F99" s="350">
        <v>285.37</v>
      </c>
    </row>
    <row r="100" spans="1:6" s="95" customFormat="1" ht="16.149999999999999">
      <c r="A100" s="354" t="s">
        <v>1858</v>
      </c>
      <c r="B100" s="350">
        <v>7072.52</v>
      </c>
      <c r="C100" s="352"/>
      <c r="D100" s="350">
        <v>9.43</v>
      </c>
      <c r="E100" s="352"/>
      <c r="F100" s="350">
        <v>7270.64</v>
      </c>
    </row>
    <row r="101" spans="1:6" s="95" customFormat="1" ht="16.149999999999999">
      <c r="A101" s="354" t="s">
        <v>1857</v>
      </c>
      <c r="B101" s="350">
        <v>198.91</v>
      </c>
      <c r="C101" s="352"/>
      <c r="D101" s="352"/>
      <c r="E101" s="352"/>
      <c r="F101" s="350">
        <v>198.91</v>
      </c>
    </row>
    <row r="102" spans="1:6" s="95" customFormat="1" ht="16.149999999999999">
      <c r="A102" s="354" t="s">
        <v>1856</v>
      </c>
      <c r="B102" s="350">
        <v>93.64</v>
      </c>
      <c r="C102" s="352"/>
      <c r="D102" s="350">
        <v>0.19</v>
      </c>
      <c r="E102" s="352"/>
      <c r="F102" s="350">
        <v>97.71</v>
      </c>
    </row>
    <row r="103" spans="1:6" s="95" customFormat="1" ht="16.149999999999999">
      <c r="A103" s="354" t="s">
        <v>1855</v>
      </c>
      <c r="B103" s="350">
        <v>37.840000000000003</v>
      </c>
      <c r="C103" s="352"/>
      <c r="D103" s="350">
        <v>0.01</v>
      </c>
      <c r="E103" s="352"/>
      <c r="F103" s="350">
        <v>37.979999999999997</v>
      </c>
    </row>
    <row r="104" spans="1:6" s="95" customFormat="1" ht="16.149999999999999">
      <c r="A104" s="354" t="s">
        <v>1854</v>
      </c>
      <c r="B104" s="350">
        <v>1155.52</v>
      </c>
      <c r="C104" s="352"/>
      <c r="D104" s="350">
        <v>0.03</v>
      </c>
      <c r="E104" s="352"/>
      <c r="F104" s="350">
        <v>1156.07</v>
      </c>
    </row>
    <row r="105" spans="1:6" s="95" customFormat="1" ht="16.149999999999999">
      <c r="A105" s="354" t="s">
        <v>1853</v>
      </c>
      <c r="B105" s="352"/>
      <c r="C105" s="352"/>
      <c r="D105" s="352"/>
      <c r="E105" s="350">
        <v>1.08</v>
      </c>
      <c r="F105" s="350">
        <v>336.22</v>
      </c>
    </row>
    <row r="106" spans="1:6" s="95" customFormat="1" ht="16.149999999999999">
      <c r="A106" s="354" t="s">
        <v>1852</v>
      </c>
      <c r="B106" s="350">
        <v>8800.2099999999991</v>
      </c>
      <c r="C106" s="352"/>
      <c r="D106" s="350">
        <v>0.56000000000000005</v>
      </c>
      <c r="E106" s="350">
        <v>0.2</v>
      </c>
      <c r="F106" s="350">
        <v>8873.9699999999993</v>
      </c>
    </row>
    <row r="107" spans="1:6" s="95" customFormat="1" ht="16.149999999999999">
      <c r="A107" s="368" t="s">
        <v>1851</v>
      </c>
      <c r="B107" s="366">
        <v>122371.43</v>
      </c>
      <c r="C107" s="367"/>
      <c r="D107" s="366">
        <v>0.95</v>
      </c>
      <c r="E107" s="366">
        <v>1.1100000000000001</v>
      </c>
      <c r="F107" s="366">
        <v>122736.91</v>
      </c>
    </row>
    <row r="108" spans="1:6" s="95" customFormat="1" ht="16.149999999999999">
      <c r="A108" s="354" t="s">
        <v>1850</v>
      </c>
      <c r="B108" s="350">
        <v>116958.37</v>
      </c>
      <c r="C108" s="352"/>
      <c r="D108" s="350">
        <v>0.85</v>
      </c>
      <c r="E108" s="350">
        <v>1.0900000000000001</v>
      </c>
      <c r="F108" s="350">
        <v>117315.63</v>
      </c>
    </row>
    <row r="109" spans="1:6" s="95" customFormat="1" ht="16.149999999999999">
      <c r="A109" s="354" t="s">
        <v>1849</v>
      </c>
      <c r="B109" s="350">
        <v>2460.6999999999998</v>
      </c>
      <c r="C109" s="352"/>
      <c r="D109" s="350">
        <v>0.08</v>
      </c>
      <c r="E109" s="352"/>
      <c r="F109" s="350">
        <v>2462.29</v>
      </c>
    </row>
    <row r="110" spans="1:6" s="95" customFormat="1" ht="16.149999999999999">
      <c r="A110" s="354" t="s">
        <v>1848</v>
      </c>
      <c r="B110" s="350">
        <v>2728.87</v>
      </c>
      <c r="C110" s="352"/>
      <c r="D110" s="350">
        <v>0.01</v>
      </c>
      <c r="E110" s="350">
        <v>0</v>
      </c>
      <c r="F110" s="350">
        <v>2729.91</v>
      </c>
    </row>
    <row r="111" spans="1:6" s="95" customFormat="1" ht="16.149999999999999">
      <c r="A111" s="354" t="s">
        <v>1847</v>
      </c>
      <c r="B111" s="350">
        <v>84.13</v>
      </c>
      <c r="C111" s="352"/>
      <c r="D111" s="350">
        <v>0</v>
      </c>
      <c r="E111" s="350">
        <v>0.01</v>
      </c>
      <c r="F111" s="350">
        <v>86.38</v>
      </c>
    </row>
    <row r="112" spans="1:6" s="95" customFormat="1" ht="16.149999999999999">
      <c r="A112" s="354" t="s">
        <v>1846</v>
      </c>
      <c r="B112" s="350">
        <v>76.11</v>
      </c>
      <c r="C112" s="352"/>
      <c r="D112" s="350">
        <v>0</v>
      </c>
      <c r="E112" s="350">
        <v>0.01</v>
      </c>
      <c r="F112" s="350">
        <v>77.989999999999995</v>
      </c>
    </row>
    <row r="113" spans="1:6" s="95" customFormat="1" ht="16.149999999999999">
      <c r="A113" s="354" t="s">
        <v>1845</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1844</v>
      </c>
      <c r="B115" s="350">
        <v>5222.5</v>
      </c>
      <c r="C115" s="352"/>
      <c r="D115" s="350">
        <v>0.05</v>
      </c>
      <c r="E115" s="350">
        <v>0.08</v>
      </c>
      <c r="F115" s="350">
        <v>5248.35</v>
      </c>
    </row>
    <row r="116" spans="1:6" s="95" customFormat="1" ht="16.149999999999999">
      <c r="A116" s="354" t="s">
        <v>1843</v>
      </c>
      <c r="B116" s="350">
        <v>27625.53</v>
      </c>
      <c r="C116" s="352"/>
      <c r="D116" s="350">
        <v>1.1200000000000001</v>
      </c>
      <c r="E116" s="350">
        <v>0.22</v>
      </c>
      <c r="F116" s="350">
        <v>27717.25</v>
      </c>
    </row>
    <row r="117" spans="1:6" s="95" customFormat="1" ht="16.149999999999999">
      <c r="A117" s="354" t="s">
        <v>1842</v>
      </c>
      <c r="B117" s="350">
        <v>1861.11</v>
      </c>
      <c r="C117" s="352"/>
      <c r="D117" s="350">
        <v>0.03</v>
      </c>
      <c r="E117" s="350">
        <v>0.02</v>
      </c>
      <c r="F117" s="350">
        <v>1867.94</v>
      </c>
    </row>
    <row r="118" spans="1:6" s="95" customFormat="1" ht="16.149999999999999">
      <c r="A118" s="354" t="s">
        <v>1841</v>
      </c>
      <c r="B118" s="350">
        <v>1460.26</v>
      </c>
      <c r="C118" s="352"/>
      <c r="D118" s="350">
        <v>0.06</v>
      </c>
      <c r="E118" s="350">
        <v>0.01</v>
      </c>
      <c r="F118" s="350">
        <v>1464.62</v>
      </c>
    </row>
    <row r="119" spans="1:6" s="95" customFormat="1" ht="16.149999999999999">
      <c r="A119" s="354" t="s">
        <v>1840</v>
      </c>
      <c r="B119" s="350">
        <v>87799.77</v>
      </c>
      <c r="C119" s="352"/>
      <c r="D119" s="350">
        <v>1.1100000000000001</v>
      </c>
      <c r="E119" s="350">
        <v>1.32</v>
      </c>
      <c r="F119" s="350">
        <v>88232.28</v>
      </c>
    </row>
    <row r="120" spans="1:6" s="95" customFormat="1" ht="16.149999999999999">
      <c r="A120" s="365" t="s">
        <v>1839</v>
      </c>
      <c r="B120" s="364">
        <v>849.49</v>
      </c>
      <c r="C120" s="363"/>
      <c r="D120" s="363"/>
      <c r="E120" s="363"/>
      <c r="F120" s="362">
        <v>849.49</v>
      </c>
    </row>
    <row r="121" spans="1:6" s="95" customFormat="1" ht="16.149999999999999">
      <c r="A121" s="354" t="s">
        <v>1838</v>
      </c>
      <c r="B121" s="350">
        <v>776.75</v>
      </c>
      <c r="C121" s="352"/>
      <c r="D121" s="352"/>
      <c r="E121" s="352"/>
      <c r="F121" s="350">
        <v>776.75</v>
      </c>
    </row>
    <row r="122" spans="1:6" s="95" customFormat="1" ht="16.149999999999999">
      <c r="A122" s="354" t="s">
        <v>1837</v>
      </c>
      <c r="B122" s="350">
        <v>72.75</v>
      </c>
      <c r="C122" s="352"/>
      <c r="D122" s="352"/>
      <c r="E122" s="352"/>
      <c r="F122" s="350">
        <v>72.75</v>
      </c>
    </row>
    <row r="123" spans="1:6" s="95" customFormat="1" ht="16.149999999999999">
      <c r="A123" s="358" t="s">
        <v>1836</v>
      </c>
      <c r="B123" s="356"/>
      <c r="C123" s="356"/>
      <c r="D123" s="355">
        <v>13767.8</v>
      </c>
      <c r="E123" s="355">
        <v>146.07</v>
      </c>
      <c r="F123" s="355">
        <v>334405.5</v>
      </c>
    </row>
    <row r="124" spans="1:6" s="95" customFormat="1" ht="16.149999999999999">
      <c r="A124" s="354" t="s">
        <v>1835</v>
      </c>
      <c r="B124" s="352"/>
      <c r="C124" s="352"/>
      <c r="D124" s="350">
        <v>10099.799999999999</v>
      </c>
      <c r="E124" s="352"/>
      <c r="F124" s="350">
        <v>212095.8</v>
      </c>
    </row>
    <row r="125" spans="1:6" s="95" customFormat="1" ht="16.149999999999999">
      <c r="A125" s="354" t="s">
        <v>1834</v>
      </c>
      <c r="B125" s="352"/>
      <c r="C125" s="352"/>
      <c r="D125" s="350">
        <v>115</v>
      </c>
      <c r="E125" s="350">
        <v>7.0000000000000007E-2</v>
      </c>
      <c r="F125" s="350">
        <v>2436.6999999999998</v>
      </c>
    </row>
    <row r="126" spans="1:6" s="95" customFormat="1" ht="16.149999999999999">
      <c r="A126" s="354" t="s">
        <v>1833</v>
      </c>
      <c r="B126" s="352"/>
      <c r="C126" s="352"/>
      <c r="D126" s="350">
        <v>3327</v>
      </c>
      <c r="E126" s="352"/>
      <c r="F126" s="350">
        <v>69867</v>
      </c>
    </row>
    <row r="127" spans="1:6" s="95" customFormat="1" ht="16.149999999999999">
      <c r="A127" s="354" t="s">
        <v>1832</v>
      </c>
      <c r="B127" s="352"/>
      <c r="C127" s="352"/>
      <c r="D127" s="352"/>
      <c r="E127" s="350">
        <v>140</v>
      </c>
      <c r="F127" s="350">
        <v>43400</v>
      </c>
    </row>
    <row r="128" spans="1:6" s="95" customFormat="1" ht="16.149999999999999">
      <c r="A128" s="354" t="s">
        <v>1831</v>
      </c>
      <c r="B128" s="352"/>
      <c r="C128" s="352"/>
      <c r="D128" s="350">
        <v>226</v>
      </c>
      <c r="E128" s="350">
        <v>6</v>
      </c>
      <c r="F128" s="350">
        <v>6606</v>
      </c>
    </row>
    <row r="129" spans="1:6" s="95" customFormat="1" ht="16.149999999999999">
      <c r="A129" s="358" t="s">
        <v>1830</v>
      </c>
      <c r="B129" s="355">
        <v>98330</v>
      </c>
      <c r="C129" s="355">
        <v>275358</v>
      </c>
      <c r="D129" s="356"/>
      <c r="E129" s="356"/>
      <c r="F129" s="361">
        <v>-177028</v>
      </c>
    </row>
    <row r="130" spans="1:6" s="95" customFormat="1" ht="16.149999999999999">
      <c r="A130" s="354" t="s">
        <v>1829</v>
      </c>
      <c r="B130" s="352"/>
      <c r="C130" s="350">
        <v>67800</v>
      </c>
      <c r="D130" s="352"/>
      <c r="E130" s="352"/>
      <c r="F130" s="360">
        <v>-67800</v>
      </c>
    </row>
    <row r="131" spans="1:6" s="95" customFormat="1" ht="16.149999999999999">
      <c r="A131" s="354" t="s">
        <v>1828</v>
      </c>
      <c r="B131" s="352"/>
      <c r="C131" s="350">
        <v>207520</v>
      </c>
      <c r="D131" s="352"/>
      <c r="E131" s="352"/>
      <c r="F131" s="360">
        <v>-207520</v>
      </c>
    </row>
    <row r="132" spans="1:6" s="95" customFormat="1" ht="16.149999999999999">
      <c r="A132" s="354" t="s">
        <v>1827</v>
      </c>
      <c r="B132" s="350">
        <v>10490</v>
      </c>
      <c r="C132" s="352"/>
      <c r="D132" s="352"/>
      <c r="E132" s="352"/>
      <c r="F132" s="350">
        <v>10490</v>
      </c>
    </row>
    <row r="133" spans="1:6" s="95" customFormat="1" ht="16.149999999999999">
      <c r="A133" s="354" t="s">
        <v>1826</v>
      </c>
      <c r="B133" s="352"/>
      <c r="C133" s="350">
        <v>38</v>
      </c>
      <c r="D133" s="352"/>
      <c r="E133" s="352"/>
      <c r="F133" s="360">
        <v>-38</v>
      </c>
    </row>
    <row r="134" spans="1:6" s="95" customFormat="1" ht="16.149999999999999">
      <c r="A134" s="354" t="s">
        <v>1825</v>
      </c>
      <c r="B134" s="359" t="s">
        <v>543</v>
      </c>
      <c r="C134" s="352"/>
      <c r="D134" s="352"/>
      <c r="E134" s="352"/>
      <c r="F134" s="359" t="s">
        <v>543</v>
      </c>
    </row>
    <row r="135" spans="1:6" s="95" customFormat="1" ht="16.149999999999999">
      <c r="A135" s="354" t="s">
        <v>1824</v>
      </c>
      <c r="B135" s="354" t="s">
        <v>544</v>
      </c>
      <c r="C135" s="352"/>
      <c r="D135" s="352"/>
      <c r="E135" s="352"/>
      <c r="F135" s="354" t="s">
        <v>544</v>
      </c>
    </row>
    <row r="136" spans="1:6" s="95" customFormat="1" ht="16.149999999999999">
      <c r="A136" s="354" t="s">
        <v>1823</v>
      </c>
      <c r="B136" s="350">
        <v>87840</v>
      </c>
      <c r="C136" s="352"/>
      <c r="D136" s="352"/>
      <c r="E136" s="352"/>
      <c r="F136" s="350">
        <v>87840</v>
      </c>
    </row>
    <row r="137" spans="1:6" s="95" customFormat="1" ht="16.149999999999999">
      <c r="A137" s="358" t="s">
        <v>1822</v>
      </c>
      <c r="B137" s="356"/>
      <c r="C137" s="356"/>
      <c r="D137" s="355">
        <v>2515.58</v>
      </c>
      <c r="E137" s="355">
        <v>15.8</v>
      </c>
      <c r="F137" s="355">
        <v>57725.18</v>
      </c>
    </row>
    <row r="138" spans="1:6" s="95" customFormat="1" ht="16.149999999999999">
      <c r="A138" s="354" t="s">
        <v>1821</v>
      </c>
      <c r="B138" s="352"/>
      <c r="C138" s="352"/>
      <c r="D138" s="350">
        <v>604.51</v>
      </c>
      <c r="E138" s="352"/>
      <c r="F138" s="350">
        <v>12694.71</v>
      </c>
    </row>
    <row r="139" spans="1:6" s="95" customFormat="1" ht="16.149999999999999">
      <c r="A139" s="354" t="s">
        <v>1820</v>
      </c>
      <c r="B139" s="352"/>
      <c r="C139" s="352"/>
      <c r="D139" s="350">
        <v>861.07</v>
      </c>
      <c r="E139" s="350">
        <v>15.8</v>
      </c>
      <c r="F139" s="350">
        <v>22980.47</v>
      </c>
    </row>
    <row r="140" spans="1:6" s="95" customFormat="1" ht="16.149999999999999">
      <c r="A140" s="354" t="s">
        <v>1819</v>
      </c>
      <c r="B140" s="352"/>
      <c r="C140" s="352"/>
      <c r="D140" s="350">
        <v>1050</v>
      </c>
      <c r="E140" s="352"/>
      <c r="F140" s="350">
        <v>22050</v>
      </c>
    </row>
    <row r="141" spans="1:6" s="95" customFormat="1" ht="16.149999999999999">
      <c r="A141" s="358" t="s">
        <v>1818</v>
      </c>
      <c r="B141" s="357">
        <v>3454</v>
      </c>
      <c r="C141" s="356"/>
      <c r="D141" s="355">
        <v>0.03</v>
      </c>
      <c r="E141" s="355">
        <v>0.1</v>
      </c>
      <c r="F141" s="355">
        <v>3484.45</v>
      </c>
    </row>
    <row r="142" spans="1:6" s="95" customFormat="1" ht="16.149999999999999">
      <c r="A142" s="354" t="s">
        <v>1817</v>
      </c>
      <c r="B142" s="353">
        <v>3326</v>
      </c>
      <c r="C142" s="352"/>
      <c r="D142" s="350">
        <v>0.02</v>
      </c>
      <c r="E142" s="350">
        <v>0.09</v>
      </c>
      <c r="F142" s="350">
        <v>3355.31</v>
      </c>
    </row>
    <row r="143" spans="1:6" s="95" customFormat="1" ht="16.149999999999999">
      <c r="A143" s="354" t="s">
        <v>1816</v>
      </c>
      <c r="B143" s="353">
        <v>128</v>
      </c>
      <c r="C143" s="352"/>
      <c r="D143" s="350">
        <v>0.01</v>
      </c>
      <c r="E143" s="351">
        <v>3.0000000000000001E-3</v>
      </c>
      <c r="F143" s="350">
        <v>129.13999999999999</v>
      </c>
    </row>
    <row r="144" spans="1:6" s="95" customFormat="1">
      <c r="A144" s="349" t="s">
        <v>1815</v>
      </c>
      <c r="B144" s="83"/>
      <c r="C144" s="83"/>
      <c r="D144" s="83"/>
      <c r="E144" s="83"/>
      <c r="F144" s="83"/>
    </row>
    <row r="145" spans="1:11" s="95" customFormat="1">
      <c r="A145" s="349" t="s">
        <v>1814</v>
      </c>
      <c r="B145" s="83"/>
      <c r="C145" s="83"/>
      <c r="D145" s="83"/>
      <c r="E145" s="83"/>
      <c r="F145" s="83"/>
    </row>
    <row r="146" spans="1:11" s="95" customFormat="1">
      <c r="A146" s="345"/>
      <c r="B146" s="348" t="s">
        <v>561</v>
      </c>
      <c r="C146" s="348"/>
      <c r="D146" s="348" t="s">
        <v>569</v>
      </c>
      <c r="E146" s="348" t="s">
        <v>570</v>
      </c>
      <c r="F146" s="83"/>
    </row>
    <row r="147" spans="1:11" s="95" customFormat="1">
      <c r="A147" s="319" t="s">
        <v>1813</v>
      </c>
      <c r="B147" s="347">
        <f>B76-C76</f>
        <v>1221671.2</v>
      </c>
      <c r="C147" s="83"/>
      <c r="D147" s="346">
        <f>D76</f>
        <v>20564.2</v>
      </c>
      <c r="E147" s="346">
        <f>E76</f>
        <v>239.31</v>
      </c>
      <c r="F147" s="83"/>
    </row>
    <row r="148" spans="1:11" s="95" customFormat="1">
      <c r="A148" s="319" t="s">
        <v>1812</v>
      </c>
      <c r="B148" s="83">
        <f>B147*$C$60</f>
        <v>1221671.2</v>
      </c>
      <c r="C148" s="83"/>
      <c r="D148" s="83">
        <f>D147*$C$69</f>
        <v>575797.6</v>
      </c>
      <c r="E148" s="83">
        <f>E147*$C$70</f>
        <v>63417.15</v>
      </c>
      <c r="F148" s="83"/>
    </row>
    <row r="149" spans="1:11" s="95" customFormat="1">
      <c r="A149" s="319" t="s">
        <v>1811</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1810</v>
      </c>
      <c r="B152" s="343"/>
      <c r="C152" s="343"/>
      <c r="D152" s="343"/>
      <c r="E152" s="343"/>
      <c r="F152" s="343"/>
      <c r="G152" s="343"/>
      <c r="H152" s="343"/>
      <c r="I152" s="343"/>
      <c r="J152" s="343"/>
      <c r="K152" s="343"/>
    </row>
    <row r="153" spans="1:11" s="95" customFormat="1" ht="40.5">
      <c r="A153" s="341"/>
      <c r="B153" s="341" t="s">
        <v>1809</v>
      </c>
      <c r="C153" s="341" t="s">
        <v>1808</v>
      </c>
      <c r="D153" s="341" t="s">
        <v>569</v>
      </c>
      <c r="E153" s="341" t="s">
        <v>570</v>
      </c>
      <c r="F153" s="342" t="s">
        <v>550</v>
      </c>
      <c r="G153" s="342" t="s">
        <v>549</v>
      </c>
      <c r="H153" s="341" t="s">
        <v>557</v>
      </c>
      <c r="I153" s="341" t="s">
        <v>558</v>
      </c>
      <c r="J153" s="341" t="s">
        <v>559</v>
      </c>
      <c r="K153" s="341" t="s">
        <v>1807</v>
      </c>
    </row>
    <row r="154" spans="1:11" s="95" customFormat="1">
      <c r="A154" s="340" t="s">
        <v>1806</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1805</v>
      </c>
      <c r="B155" s="328">
        <v>952212.06</v>
      </c>
      <c r="C155" s="326"/>
      <c r="D155" s="328">
        <v>2991.42</v>
      </c>
      <c r="E155" s="329">
        <v>38.659999999999997</v>
      </c>
      <c r="F155" s="326"/>
      <c r="G155" s="326"/>
      <c r="H155" s="326"/>
      <c r="I155" s="326"/>
      <c r="J155" s="326"/>
      <c r="K155" s="328">
        <v>1027015.54</v>
      </c>
    </row>
    <row r="156" spans="1:11" s="95" customFormat="1">
      <c r="A156" s="334" t="s">
        <v>1804</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1803</v>
      </c>
      <c r="B158" s="321">
        <v>522495.43</v>
      </c>
      <c r="C158" s="322"/>
      <c r="D158" s="323">
        <v>5.99</v>
      </c>
      <c r="E158" s="323">
        <v>7.75</v>
      </c>
      <c r="F158" s="322"/>
      <c r="G158" s="322"/>
      <c r="H158" s="322"/>
      <c r="I158" s="322"/>
      <c r="J158" s="322"/>
      <c r="K158" s="321">
        <v>525023.42000000004</v>
      </c>
    </row>
    <row r="159" spans="1:11" s="95" customFormat="1">
      <c r="A159" s="325" t="s">
        <v>1802</v>
      </c>
      <c r="B159" s="321">
        <v>18695.900000000001</v>
      </c>
      <c r="C159" s="322"/>
      <c r="D159" s="323">
        <v>0.97</v>
      </c>
      <c r="E159" s="323">
        <v>0.03</v>
      </c>
      <c r="F159" s="322"/>
      <c r="G159" s="322"/>
      <c r="H159" s="322"/>
      <c r="I159" s="322"/>
      <c r="J159" s="322"/>
      <c r="K159" s="321">
        <v>18726.43</v>
      </c>
    </row>
    <row r="160" spans="1:11" s="95" customFormat="1" ht="27">
      <c r="A160" s="325" t="s">
        <v>1801</v>
      </c>
      <c r="B160" s="325" t="s">
        <v>1800</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1799</v>
      </c>
      <c r="B162" s="321">
        <v>39696</v>
      </c>
      <c r="C162" s="322"/>
      <c r="D162" s="322"/>
      <c r="E162" s="322"/>
      <c r="F162" s="322"/>
      <c r="G162" s="322"/>
      <c r="H162" s="322"/>
      <c r="I162" s="322"/>
      <c r="J162" s="322"/>
      <c r="K162" s="321">
        <v>39696</v>
      </c>
    </row>
    <row r="163" spans="1:11" s="95" customFormat="1">
      <c r="A163" s="325" t="s">
        <v>1798</v>
      </c>
      <c r="B163" s="321">
        <v>52366.02</v>
      </c>
      <c r="C163" s="322"/>
      <c r="D163" s="323">
        <v>0.64</v>
      </c>
      <c r="E163" s="323">
        <v>0.85</v>
      </c>
      <c r="F163" s="322"/>
      <c r="G163" s="322"/>
      <c r="H163" s="322"/>
      <c r="I163" s="322"/>
      <c r="J163" s="322"/>
      <c r="K163" s="321">
        <v>52641.440000000002</v>
      </c>
    </row>
    <row r="164" spans="1:11" s="95" customFormat="1">
      <c r="A164" s="325" t="s">
        <v>1797</v>
      </c>
      <c r="B164" s="321">
        <v>1885.88</v>
      </c>
      <c r="C164" s="322"/>
      <c r="D164" s="323">
        <v>0.03</v>
      </c>
      <c r="E164" s="323">
        <v>0.03</v>
      </c>
      <c r="F164" s="322"/>
      <c r="G164" s="322"/>
      <c r="H164" s="322"/>
      <c r="I164" s="322"/>
      <c r="J164" s="322"/>
      <c r="K164" s="321">
        <v>1894.52</v>
      </c>
    </row>
    <row r="165" spans="1:11" s="95" customFormat="1">
      <c r="A165" s="325" t="s">
        <v>1796</v>
      </c>
      <c r="B165" s="321">
        <v>34482.44</v>
      </c>
      <c r="C165" s="322"/>
      <c r="D165" s="323">
        <v>1.1000000000000001</v>
      </c>
      <c r="E165" s="323">
        <v>0.34</v>
      </c>
      <c r="F165" s="322"/>
      <c r="G165" s="322"/>
      <c r="H165" s="322"/>
      <c r="I165" s="322"/>
      <c r="J165" s="322"/>
      <c r="K165" s="321">
        <v>34612.32</v>
      </c>
    </row>
    <row r="166" spans="1:11" s="95" customFormat="1">
      <c r="A166" s="325" t="s">
        <v>1795</v>
      </c>
      <c r="B166" s="321">
        <v>5331.75</v>
      </c>
      <c r="C166" s="322"/>
      <c r="D166" s="323">
        <v>0.06</v>
      </c>
      <c r="E166" s="323">
        <v>0.08</v>
      </c>
      <c r="F166" s="322"/>
      <c r="G166" s="322"/>
      <c r="H166" s="322"/>
      <c r="I166" s="322"/>
      <c r="J166" s="322"/>
      <c r="K166" s="321">
        <v>5358.71</v>
      </c>
    </row>
    <row r="167" spans="1:11" s="95" customFormat="1">
      <c r="A167" s="325" t="s">
        <v>1794</v>
      </c>
      <c r="B167" s="321">
        <v>24577.85</v>
      </c>
      <c r="C167" s="322"/>
      <c r="D167" s="323">
        <v>0.99</v>
      </c>
      <c r="E167" s="323">
        <v>0.2</v>
      </c>
      <c r="F167" s="322"/>
      <c r="G167" s="322"/>
      <c r="H167" s="322"/>
      <c r="I167" s="322"/>
      <c r="J167" s="322"/>
      <c r="K167" s="321">
        <v>24660.34</v>
      </c>
    </row>
    <row r="168" spans="1:11" s="95" customFormat="1">
      <c r="A168" s="325" t="s">
        <v>1793</v>
      </c>
      <c r="B168" s="321">
        <v>1010.93</v>
      </c>
      <c r="C168" s="322"/>
      <c r="D168" s="323">
        <v>0.04</v>
      </c>
      <c r="E168" s="323">
        <v>0.01</v>
      </c>
      <c r="F168" s="322"/>
      <c r="G168" s="322"/>
      <c r="H168" s="322"/>
      <c r="I168" s="322"/>
      <c r="J168" s="322"/>
      <c r="K168" s="321">
        <v>1014.23</v>
      </c>
    </row>
    <row r="169" spans="1:11" s="95" customFormat="1">
      <c r="A169" s="325" t="s">
        <v>1792</v>
      </c>
      <c r="B169" s="321">
        <v>2509.79</v>
      </c>
      <c r="C169" s="322"/>
      <c r="D169" s="323">
        <v>0.1</v>
      </c>
      <c r="E169" s="323">
        <v>0.02</v>
      </c>
      <c r="F169" s="322"/>
      <c r="G169" s="322"/>
      <c r="H169" s="322"/>
      <c r="I169" s="322"/>
      <c r="J169" s="322"/>
      <c r="K169" s="321">
        <v>2518.16</v>
      </c>
    </row>
    <row r="170" spans="1:11" s="95" customFormat="1">
      <c r="A170" s="325" t="s">
        <v>1791</v>
      </c>
      <c r="B170" s="321">
        <v>7669.09</v>
      </c>
      <c r="C170" s="322"/>
      <c r="D170" s="323">
        <v>0.21</v>
      </c>
      <c r="E170" s="323">
        <v>0.08</v>
      </c>
      <c r="F170" s="322"/>
      <c r="G170" s="322"/>
      <c r="H170" s="322"/>
      <c r="I170" s="322"/>
      <c r="J170" s="322"/>
      <c r="K170" s="321">
        <v>7699.48</v>
      </c>
    </row>
    <row r="171" spans="1:11" s="95" customFormat="1">
      <c r="A171" s="325" t="s">
        <v>1790</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1789</v>
      </c>
      <c r="B173" s="321">
        <v>85515.82</v>
      </c>
      <c r="C173" s="322"/>
      <c r="D173" s="323">
        <v>9.08</v>
      </c>
      <c r="E173" s="323">
        <v>4</v>
      </c>
      <c r="F173" s="322"/>
      <c r="G173" s="322"/>
      <c r="H173" s="322"/>
      <c r="I173" s="322"/>
      <c r="J173" s="322"/>
      <c r="K173" s="321">
        <v>86946.62</v>
      </c>
    </row>
    <row r="174" spans="1:11" s="95" customFormat="1">
      <c r="A174" s="325" t="s">
        <v>1788</v>
      </c>
      <c r="B174" s="321">
        <v>4021.98</v>
      </c>
      <c r="C174" s="322"/>
      <c r="D174" s="323">
        <v>0.04</v>
      </c>
      <c r="E174" s="323">
        <v>0.12</v>
      </c>
      <c r="F174" s="322"/>
      <c r="G174" s="322"/>
      <c r="H174" s="322"/>
      <c r="I174" s="322"/>
      <c r="J174" s="322"/>
      <c r="K174" s="321">
        <v>4058.69</v>
      </c>
    </row>
    <row r="175" spans="1:11" s="95" customFormat="1">
      <c r="A175" s="325" t="s">
        <v>1787</v>
      </c>
      <c r="B175" s="321">
        <v>5426.32</v>
      </c>
      <c r="C175" s="322"/>
      <c r="D175" s="323">
        <v>0.31</v>
      </c>
      <c r="E175" s="323">
        <v>2.06</v>
      </c>
      <c r="F175" s="322"/>
      <c r="G175" s="322"/>
      <c r="H175" s="322"/>
      <c r="I175" s="322"/>
      <c r="J175" s="322"/>
      <c r="K175" s="321">
        <v>6071.83</v>
      </c>
    </row>
    <row r="176" spans="1:11" s="95" customFormat="1">
      <c r="A176" s="325" t="s">
        <v>1786</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1785</v>
      </c>
      <c r="B178" s="321">
        <v>3268</v>
      </c>
      <c r="C178" s="322"/>
      <c r="D178" s="323">
        <v>0.5</v>
      </c>
      <c r="E178" s="323">
        <v>0.03</v>
      </c>
      <c r="F178" s="322"/>
      <c r="G178" s="322"/>
      <c r="H178" s="322"/>
      <c r="I178" s="322"/>
      <c r="J178" s="322"/>
      <c r="K178" s="321">
        <v>3287.8</v>
      </c>
    </row>
    <row r="179" spans="1:11" s="95" customFormat="1">
      <c r="A179" s="325" t="s">
        <v>1784</v>
      </c>
      <c r="B179" s="321">
        <v>55182</v>
      </c>
      <c r="C179" s="322"/>
      <c r="D179" s="321">
        <v>1614</v>
      </c>
      <c r="E179" s="323">
        <v>22</v>
      </c>
      <c r="F179" s="322"/>
      <c r="G179" s="322"/>
      <c r="H179" s="322"/>
      <c r="I179" s="322"/>
      <c r="J179" s="322"/>
      <c r="K179" s="321">
        <v>95896</v>
      </c>
    </row>
    <row r="180" spans="1:11" s="95" customFormat="1">
      <c r="A180" s="325" t="s">
        <v>1783</v>
      </c>
      <c r="B180" s="321">
        <v>28347</v>
      </c>
      <c r="C180" s="322"/>
      <c r="D180" s="323">
        <v>4</v>
      </c>
      <c r="E180" s="323">
        <v>0.23</v>
      </c>
      <c r="F180" s="322"/>
      <c r="G180" s="322"/>
      <c r="H180" s="322"/>
      <c r="I180" s="322"/>
      <c r="J180" s="322"/>
      <c r="K180" s="321">
        <v>28502.3</v>
      </c>
    </row>
    <row r="181" spans="1:11" s="95" customFormat="1">
      <c r="A181" s="334" t="s">
        <v>1782</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1781</v>
      </c>
      <c r="B183" s="322"/>
      <c r="C183" s="322"/>
      <c r="D183" s="323">
        <v>239.3</v>
      </c>
      <c r="E183" s="322"/>
      <c r="F183" s="322"/>
      <c r="G183" s="322"/>
      <c r="H183" s="322"/>
      <c r="I183" s="322"/>
      <c r="J183" s="322"/>
      <c r="K183" s="321">
        <v>5025.37</v>
      </c>
    </row>
    <row r="184" spans="1:11" s="95" customFormat="1">
      <c r="A184" s="325" t="s">
        <v>1780</v>
      </c>
      <c r="B184" s="322"/>
      <c r="C184" s="322"/>
      <c r="D184" s="323">
        <v>346.35</v>
      </c>
      <c r="E184" s="322"/>
      <c r="F184" s="322"/>
      <c r="G184" s="322"/>
      <c r="H184" s="322"/>
      <c r="I184" s="322"/>
      <c r="J184" s="322"/>
      <c r="K184" s="321">
        <v>7273.37</v>
      </c>
    </row>
    <row r="185" spans="1:11" s="95" customFormat="1">
      <c r="A185" s="334" t="s">
        <v>1779</v>
      </c>
      <c r="B185" s="322"/>
      <c r="C185" s="322"/>
      <c r="D185" s="323">
        <v>766.52</v>
      </c>
      <c r="E185" s="322"/>
      <c r="F185" s="322"/>
      <c r="G185" s="322"/>
      <c r="H185" s="322"/>
      <c r="I185" s="322"/>
      <c r="J185" s="322"/>
      <c r="K185" s="321">
        <v>16096.83</v>
      </c>
    </row>
    <row r="186" spans="1:11" s="95" customFormat="1">
      <c r="A186" s="325" t="s">
        <v>1778</v>
      </c>
      <c r="B186" s="322"/>
      <c r="C186" s="322"/>
      <c r="D186" s="323">
        <v>49.25</v>
      </c>
      <c r="E186" s="322"/>
      <c r="F186" s="322"/>
      <c r="G186" s="322"/>
      <c r="H186" s="322"/>
      <c r="I186" s="322"/>
      <c r="J186" s="322"/>
      <c r="K186" s="321">
        <v>1034.1600000000001</v>
      </c>
    </row>
    <row r="187" spans="1:11" s="95" customFormat="1">
      <c r="A187" s="325" t="s">
        <v>1777</v>
      </c>
      <c r="B187" s="322"/>
      <c r="C187" s="322"/>
      <c r="D187" s="323">
        <v>698.49</v>
      </c>
      <c r="E187" s="322"/>
      <c r="F187" s="322"/>
      <c r="G187" s="322"/>
      <c r="H187" s="322"/>
      <c r="I187" s="322"/>
      <c r="J187" s="322"/>
      <c r="K187" s="321">
        <v>14668.34</v>
      </c>
    </row>
    <row r="188" spans="1:11" s="95" customFormat="1">
      <c r="A188" s="325" t="s">
        <v>1776</v>
      </c>
      <c r="B188" s="322"/>
      <c r="C188" s="322"/>
      <c r="D188" s="323">
        <v>18.78</v>
      </c>
      <c r="E188" s="322"/>
      <c r="F188" s="322"/>
      <c r="G188" s="322"/>
      <c r="H188" s="322"/>
      <c r="I188" s="322"/>
      <c r="J188" s="322"/>
      <c r="K188" s="323">
        <v>394.33</v>
      </c>
    </row>
    <row r="189" spans="1:11" s="95" customFormat="1">
      <c r="A189" s="327" t="s">
        <v>1775</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1774</v>
      </c>
      <c r="B190" s="321">
        <v>53558.17</v>
      </c>
      <c r="C190" s="322"/>
      <c r="D190" s="322"/>
      <c r="E190" s="322"/>
      <c r="F190" s="322"/>
      <c r="G190" s="322"/>
      <c r="H190" s="322"/>
      <c r="I190" s="322"/>
      <c r="J190" s="322"/>
      <c r="K190" s="321">
        <v>53558.17</v>
      </c>
    </row>
    <row r="191" spans="1:11" s="95" customFormat="1">
      <c r="A191" s="325" t="s">
        <v>1773</v>
      </c>
      <c r="B191" s="321">
        <v>44056</v>
      </c>
      <c r="C191" s="322"/>
      <c r="D191" s="322"/>
      <c r="E191" s="322"/>
      <c r="F191" s="322"/>
      <c r="G191" s="322"/>
      <c r="H191" s="322"/>
      <c r="I191" s="322"/>
      <c r="J191" s="322"/>
      <c r="K191" s="321">
        <v>44056</v>
      </c>
    </row>
    <row r="192" spans="1:11" s="95" customFormat="1">
      <c r="A192" s="325" t="s">
        <v>1772</v>
      </c>
      <c r="B192" s="321">
        <v>2921</v>
      </c>
      <c r="C192" s="322"/>
      <c r="D192" s="322"/>
      <c r="E192" s="322"/>
      <c r="F192" s="322"/>
      <c r="G192" s="322"/>
      <c r="H192" s="322"/>
      <c r="I192" s="322"/>
      <c r="J192" s="322"/>
      <c r="K192" s="321">
        <v>2921</v>
      </c>
    </row>
    <row r="193" spans="1:11" s="95" customFormat="1">
      <c r="A193" s="325" t="s">
        <v>1771</v>
      </c>
      <c r="B193" s="321">
        <v>5961.68</v>
      </c>
      <c r="C193" s="322"/>
      <c r="D193" s="322"/>
      <c r="E193" s="322"/>
      <c r="F193" s="322"/>
      <c r="G193" s="322"/>
      <c r="H193" s="322"/>
      <c r="I193" s="322"/>
      <c r="J193" s="322"/>
      <c r="K193" s="321">
        <v>5961.68</v>
      </c>
    </row>
    <row r="194" spans="1:11" s="95" customFormat="1">
      <c r="A194" s="325" t="s">
        <v>1770</v>
      </c>
      <c r="B194" s="323">
        <v>463.94</v>
      </c>
      <c r="C194" s="322"/>
      <c r="D194" s="322"/>
      <c r="E194" s="322"/>
      <c r="F194" s="322"/>
      <c r="G194" s="322"/>
      <c r="H194" s="322"/>
      <c r="I194" s="322"/>
      <c r="J194" s="322"/>
      <c r="K194" s="323">
        <v>463.94</v>
      </c>
    </row>
    <row r="195" spans="1:11" s="95" customFormat="1">
      <c r="A195" s="325" t="s">
        <v>1769</v>
      </c>
      <c r="B195" s="323">
        <v>155.54</v>
      </c>
      <c r="C195" s="322"/>
      <c r="D195" s="322"/>
      <c r="E195" s="322"/>
      <c r="F195" s="322"/>
      <c r="G195" s="322"/>
      <c r="H195" s="322"/>
      <c r="I195" s="322"/>
      <c r="J195" s="322"/>
      <c r="K195" s="323">
        <v>155.54</v>
      </c>
    </row>
    <row r="196" spans="1:11" s="95" customFormat="1">
      <c r="A196" s="334" t="s">
        <v>1768</v>
      </c>
      <c r="B196" s="321">
        <v>15785.98</v>
      </c>
      <c r="C196" s="322"/>
      <c r="D196" s="323">
        <v>5.34</v>
      </c>
      <c r="E196" s="323">
        <v>12.8</v>
      </c>
      <c r="F196" s="322"/>
      <c r="G196" s="322"/>
      <c r="H196" s="322"/>
      <c r="I196" s="322"/>
      <c r="J196" s="322"/>
      <c r="K196" s="321">
        <v>19866.66</v>
      </c>
    </row>
    <row r="197" spans="1:11" s="95" customFormat="1">
      <c r="A197" s="325" t="s">
        <v>1767</v>
      </c>
      <c r="B197" s="321">
        <v>11067.3</v>
      </c>
      <c r="C197" s="322"/>
      <c r="D197" s="322"/>
      <c r="E197" s="322"/>
      <c r="F197" s="322"/>
      <c r="G197" s="322"/>
      <c r="H197" s="322"/>
      <c r="I197" s="322"/>
      <c r="J197" s="322"/>
      <c r="K197" s="321">
        <v>11067.3</v>
      </c>
    </row>
    <row r="198" spans="1:11" s="95" customFormat="1">
      <c r="A198" s="325" t="s">
        <v>1766</v>
      </c>
      <c r="B198" s="323">
        <v>0</v>
      </c>
      <c r="C198" s="322"/>
      <c r="D198" s="322"/>
      <c r="E198" s="323">
        <v>11.75</v>
      </c>
      <c r="F198" s="322"/>
      <c r="G198" s="322"/>
      <c r="H198" s="322"/>
      <c r="I198" s="322"/>
      <c r="J198" s="322"/>
      <c r="K198" s="321">
        <v>3643.83</v>
      </c>
    </row>
    <row r="199" spans="1:11" s="95" customFormat="1">
      <c r="A199" s="325" t="s">
        <v>1765</v>
      </c>
      <c r="B199" s="323">
        <v>102.72</v>
      </c>
      <c r="C199" s="322"/>
      <c r="D199" s="322"/>
      <c r="E199" s="322"/>
      <c r="F199" s="322"/>
      <c r="G199" s="322"/>
      <c r="H199" s="322"/>
      <c r="I199" s="322"/>
      <c r="J199" s="322"/>
      <c r="K199" s="323">
        <v>102.72</v>
      </c>
    </row>
    <row r="200" spans="1:11" s="95" customFormat="1">
      <c r="A200" s="325" t="s">
        <v>1764</v>
      </c>
      <c r="B200" s="323">
        <v>43.75</v>
      </c>
      <c r="C200" s="322"/>
      <c r="D200" s="322"/>
      <c r="E200" s="322"/>
      <c r="F200" s="322"/>
      <c r="G200" s="322"/>
      <c r="H200" s="322"/>
      <c r="I200" s="322"/>
      <c r="J200" s="322"/>
      <c r="K200" s="323">
        <v>43.75</v>
      </c>
    </row>
    <row r="201" spans="1:11" s="95" customFormat="1">
      <c r="A201" s="325" t="s">
        <v>1763</v>
      </c>
      <c r="B201" s="323">
        <v>229.84</v>
      </c>
      <c r="C201" s="322"/>
      <c r="D201" s="323">
        <v>0.79</v>
      </c>
      <c r="E201" s="322"/>
      <c r="F201" s="322"/>
      <c r="G201" s="322"/>
      <c r="H201" s="322"/>
      <c r="I201" s="322"/>
      <c r="J201" s="322"/>
      <c r="K201" s="323">
        <v>246.41</v>
      </c>
    </row>
    <row r="202" spans="1:11" s="95" customFormat="1">
      <c r="A202" s="325" t="s">
        <v>1762</v>
      </c>
      <c r="B202" s="321">
        <v>3317.23</v>
      </c>
      <c r="C202" s="322"/>
      <c r="D202" s="323">
        <v>4.42</v>
      </c>
      <c r="E202" s="322"/>
      <c r="F202" s="322"/>
      <c r="G202" s="322"/>
      <c r="H202" s="322"/>
      <c r="I202" s="322"/>
      <c r="J202" s="322"/>
      <c r="K202" s="321">
        <v>3410.15</v>
      </c>
    </row>
    <row r="203" spans="1:11" s="95" customFormat="1">
      <c r="A203" s="325" t="s">
        <v>1761</v>
      </c>
      <c r="B203" s="323">
        <v>233.23</v>
      </c>
      <c r="C203" s="322"/>
      <c r="D203" s="322"/>
      <c r="E203" s="322"/>
      <c r="F203" s="322"/>
      <c r="G203" s="322"/>
      <c r="H203" s="322"/>
      <c r="I203" s="322"/>
      <c r="J203" s="322"/>
      <c r="K203" s="323">
        <v>233.23</v>
      </c>
    </row>
    <row r="204" spans="1:11" s="95" customFormat="1">
      <c r="A204" s="325" t="s">
        <v>1760</v>
      </c>
      <c r="B204" s="323">
        <v>51.29</v>
      </c>
      <c r="C204" s="322"/>
      <c r="D204" s="323">
        <v>0.11</v>
      </c>
      <c r="E204" s="322"/>
      <c r="F204" s="322"/>
      <c r="G204" s="322"/>
      <c r="H204" s="322"/>
      <c r="I204" s="322"/>
      <c r="J204" s="322"/>
      <c r="K204" s="323">
        <v>53.53</v>
      </c>
    </row>
    <row r="205" spans="1:11" s="95" customFormat="1">
      <c r="A205" s="325" t="s">
        <v>1759</v>
      </c>
      <c r="B205" s="323">
        <v>26.98</v>
      </c>
      <c r="C205" s="322"/>
      <c r="D205" s="335">
        <v>4.8999999999999998E-3</v>
      </c>
      <c r="E205" s="322"/>
      <c r="F205" s="322"/>
      <c r="G205" s="322"/>
      <c r="H205" s="322"/>
      <c r="I205" s="322"/>
      <c r="J205" s="322"/>
      <c r="K205" s="323">
        <v>27.08</v>
      </c>
    </row>
    <row r="206" spans="1:11" s="95" customFormat="1">
      <c r="A206" s="325" t="s">
        <v>1758</v>
      </c>
      <c r="B206" s="323">
        <v>713.64</v>
      </c>
      <c r="C206" s="322"/>
      <c r="D206" s="323">
        <v>0.02</v>
      </c>
      <c r="E206" s="322"/>
      <c r="F206" s="322"/>
      <c r="G206" s="322"/>
      <c r="H206" s="322"/>
      <c r="I206" s="322"/>
      <c r="J206" s="322"/>
      <c r="K206" s="323">
        <v>713.98</v>
      </c>
    </row>
    <row r="207" spans="1:11" s="95" customFormat="1">
      <c r="A207" s="325" t="s">
        <v>1757</v>
      </c>
      <c r="B207" s="322"/>
      <c r="C207" s="322"/>
      <c r="D207" s="322"/>
      <c r="E207" s="323">
        <v>1.05</v>
      </c>
      <c r="F207" s="322"/>
      <c r="G207" s="322"/>
      <c r="H207" s="322"/>
      <c r="I207" s="322"/>
      <c r="J207" s="322"/>
      <c r="K207" s="323">
        <v>324.69</v>
      </c>
    </row>
    <row r="208" spans="1:11" s="95" customFormat="1">
      <c r="A208" s="334" t="s">
        <v>1756</v>
      </c>
      <c r="B208" s="332">
        <v>2522.5</v>
      </c>
      <c r="C208" s="322"/>
      <c r="D208" s="323">
        <v>0.05</v>
      </c>
      <c r="E208" s="322"/>
      <c r="F208" s="322"/>
      <c r="G208" s="322"/>
      <c r="H208" s="324">
        <v>0.87</v>
      </c>
      <c r="I208" s="324">
        <v>8.6999999999999994E-2</v>
      </c>
      <c r="J208" s="323">
        <v>0.01</v>
      </c>
      <c r="K208" s="321">
        <v>9229.6200000000008</v>
      </c>
    </row>
    <row r="209" spans="1:11" s="95" customFormat="1">
      <c r="A209" s="325" t="s">
        <v>1755</v>
      </c>
      <c r="B209" s="322"/>
      <c r="C209" s="322"/>
      <c r="D209" s="322"/>
      <c r="E209" s="322"/>
      <c r="F209" s="322"/>
      <c r="G209" s="322"/>
      <c r="H209" s="322"/>
      <c r="I209" s="322"/>
      <c r="J209" s="322"/>
      <c r="K209" s="322"/>
    </row>
    <row r="210" spans="1:11" s="95" customFormat="1">
      <c r="A210" s="325" t="s">
        <v>1754</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1753</v>
      </c>
      <c r="B212" s="323">
        <v>23.22</v>
      </c>
      <c r="C212" s="322"/>
      <c r="D212" s="322"/>
      <c r="E212" s="322"/>
      <c r="F212" s="322"/>
      <c r="G212" s="322"/>
      <c r="H212" s="322"/>
      <c r="I212" s="322"/>
      <c r="J212" s="322"/>
      <c r="K212" s="323">
        <v>23.22</v>
      </c>
    </row>
    <row r="213" spans="1:11" s="95" customFormat="1">
      <c r="A213" s="325" t="s">
        <v>1752</v>
      </c>
      <c r="B213" s="323">
        <v>6.42</v>
      </c>
      <c r="C213" s="322"/>
      <c r="D213" s="322"/>
      <c r="E213" s="322"/>
      <c r="F213" s="322"/>
      <c r="G213" s="322"/>
      <c r="H213" s="322"/>
      <c r="I213" s="322"/>
      <c r="J213" s="322"/>
      <c r="K213" s="323">
        <v>6.42</v>
      </c>
    </row>
    <row r="214" spans="1:11" s="95" customFormat="1">
      <c r="A214" s="325" t="s">
        <v>1751</v>
      </c>
      <c r="B214" s="322"/>
      <c r="C214" s="322"/>
      <c r="D214" s="322"/>
      <c r="E214" s="322"/>
      <c r="F214" s="322"/>
      <c r="G214" s="322"/>
      <c r="H214" s="322"/>
      <c r="I214" s="322"/>
      <c r="J214" s="323">
        <v>0.01</v>
      </c>
      <c r="K214" s="323">
        <v>250.95</v>
      </c>
    </row>
    <row r="215" spans="1:11" s="95" customFormat="1">
      <c r="A215" s="334" t="s">
        <v>1750</v>
      </c>
      <c r="B215" s="322"/>
      <c r="C215" s="322"/>
      <c r="D215" s="322"/>
      <c r="E215" s="322"/>
      <c r="F215" s="324">
        <v>0.22</v>
      </c>
      <c r="G215" s="324">
        <v>0.42</v>
      </c>
      <c r="H215" s="322"/>
      <c r="I215" s="322"/>
      <c r="J215" s="335">
        <v>2.5000000000000001E-3</v>
      </c>
      <c r="K215" s="321">
        <v>5259.1</v>
      </c>
    </row>
    <row r="216" spans="1:11" s="95" customFormat="1">
      <c r="A216" s="325" t="s">
        <v>1749</v>
      </c>
      <c r="B216" s="322"/>
      <c r="C216" s="322"/>
      <c r="D216" s="322"/>
      <c r="E216" s="322"/>
      <c r="F216" s="324">
        <v>0.22</v>
      </c>
      <c r="G216" s="323">
        <v>0.42</v>
      </c>
      <c r="H216" s="322"/>
      <c r="I216" s="322"/>
      <c r="J216" s="322"/>
      <c r="K216" s="321">
        <v>5199.3500000000004</v>
      </c>
    </row>
    <row r="217" spans="1:11" s="95" customFormat="1">
      <c r="A217" s="322" t="s">
        <v>1748</v>
      </c>
      <c r="B217" s="322"/>
      <c r="C217" s="322"/>
      <c r="D217" s="322"/>
      <c r="E217" s="322"/>
      <c r="F217" s="322"/>
      <c r="G217" s="322"/>
      <c r="H217" s="322"/>
      <c r="I217" s="322"/>
      <c r="J217" s="335">
        <v>2.5000000000000001E-3</v>
      </c>
      <c r="K217" s="323">
        <v>59.75</v>
      </c>
    </row>
    <row r="218" spans="1:11" s="95" customFormat="1">
      <c r="A218" s="334" t="s">
        <v>1747</v>
      </c>
      <c r="B218" s="323">
        <v>694.14</v>
      </c>
      <c r="C218" s="322"/>
      <c r="D218" s="322"/>
      <c r="E218" s="322"/>
      <c r="F218" s="322"/>
      <c r="G218" s="322"/>
      <c r="H218" s="322"/>
      <c r="I218" s="322"/>
      <c r="J218" s="322"/>
      <c r="K218" s="323">
        <v>694.14</v>
      </c>
    </row>
    <row r="219" spans="1:11" s="95" customFormat="1">
      <c r="A219" s="325" t="s">
        <v>1746</v>
      </c>
      <c r="B219" s="323">
        <v>672.91</v>
      </c>
      <c r="C219" s="322"/>
      <c r="D219" s="322"/>
      <c r="E219" s="322"/>
      <c r="F219" s="322"/>
      <c r="G219" s="322"/>
      <c r="H219" s="322"/>
      <c r="I219" s="322"/>
      <c r="J219" s="322"/>
      <c r="K219" s="323">
        <v>672.91</v>
      </c>
    </row>
    <row r="220" spans="1:11" s="95" customFormat="1">
      <c r="A220" s="325" t="s">
        <v>1745</v>
      </c>
      <c r="B220" s="323">
        <v>21.23</v>
      </c>
      <c r="C220" s="322"/>
      <c r="D220" s="322"/>
      <c r="E220" s="322"/>
      <c r="F220" s="322"/>
      <c r="G220" s="322"/>
      <c r="H220" s="322"/>
      <c r="I220" s="322"/>
      <c r="J220" s="322"/>
      <c r="K220" s="323">
        <v>21.23</v>
      </c>
    </row>
    <row r="221" spans="1:11" s="95" customFormat="1">
      <c r="A221" s="327" t="s">
        <v>1744</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1743</v>
      </c>
      <c r="B223" s="322"/>
      <c r="C223" s="322"/>
      <c r="D223" s="323">
        <v>241.19</v>
      </c>
      <c r="E223" s="323">
        <v>7.0000000000000007E-2</v>
      </c>
      <c r="F223" s="322"/>
      <c r="G223" s="322"/>
      <c r="H223" s="322"/>
      <c r="I223" s="322"/>
      <c r="J223" s="322"/>
      <c r="K223" s="321">
        <v>5087.75</v>
      </c>
    </row>
    <row r="224" spans="1:11" s="95" customFormat="1">
      <c r="A224" s="325" t="s">
        <v>1742</v>
      </c>
      <c r="B224" s="322"/>
      <c r="C224" s="322"/>
      <c r="D224" s="321">
        <v>3540.98</v>
      </c>
      <c r="E224" s="323">
        <v>0</v>
      </c>
      <c r="F224" s="322"/>
      <c r="G224" s="322"/>
      <c r="H224" s="322"/>
      <c r="I224" s="322"/>
      <c r="J224" s="322"/>
      <c r="K224" s="321">
        <v>74360.58</v>
      </c>
    </row>
    <row r="225" spans="1:11" s="95" customFormat="1">
      <c r="A225" s="325" t="s">
        <v>1741</v>
      </c>
      <c r="B225" s="322"/>
      <c r="C225" s="322"/>
      <c r="D225" s="322"/>
      <c r="E225" s="323">
        <v>186.49</v>
      </c>
      <c r="F225" s="322"/>
      <c r="G225" s="322"/>
      <c r="H225" s="322"/>
      <c r="I225" s="322"/>
      <c r="J225" s="322"/>
      <c r="K225" s="321">
        <v>57810.47</v>
      </c>
    </row>
    <row r="226" spans="1:11" s="95" customFormat="1">
      <c r="A226" s="325" t="s">
        <v>1740</v>
      </c>
      <c r="B226" s="322"/>
      <c r="C226" s="322"/>
      <c r="D226" s="323">
        <v>238.06</v>
      </c>
      <c r="E226" s="323">
        <v>6.17</v>
      </c>
      <c r="F226" s="322"/>
      <c r="G226" s="322"/>
      <c r="H226" s="322"/>
      <c r="I226" s="322"/>
      <c r="J226" s="322"/>
      <c r="K226" s="321">
        <v>6911.96</v>
      </c>
    </row>
    <row r="227" spans="1:11" s="95" customFormat="1">
      <c r="A227" s="327" t="s">
        <v>1739</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1738</v>
      </c>
      <c r="B231" s="322"/>
      <c r="C231" s="323">
        <v>75.55</v>
      </c>
      <c r="D231" s="322"/>
      <c r="E231" s="322"/>
      <c r="F231" s="322"/>
      <c r="G231" s="322"/>
      <c r="H231" s="322"/>
      <c r="I231" s="322"/>
      <c r="J231" s="322"/>
      <c r="K231" s="330">
        <v>-75.55</v>
      </c>
    </row>
    <row r="232" spans="1:11" s="95" customFormat="1">
      <c r="A232" s="325" t="s">
        <v>1737</v>
      </c>
      <c r="B232" s="322"/>
      <c r="C232" s="322"/>
      <c r="D232" s="322"/>
      <c r="E232" s="322"/>
      <c r="F232" s="322"/>
      <c r="G232" s="322"/>
      <c r="H232" s="322"/>
      <c r="I232" s="322"/>
      <c r="J232" s="322"/>
      <c r="K232" s="323">
        <v>0</v>
      </c>
    </row>
    <row r="233" spans="1:11" s="95" customFormat="1">
      <c r="A233" s="325" t="s">
        <v>1736</v>
      </c>
      <c r="B233" s="322"/>
      <c r="C233" s="322"/>
      <c r="D233" s="322"/>
      <c r="E233" s="322"/>
      <c r="F233" s="322"/>
      <c r="G233" s="322"/>
      <c r="H233" s="322"/>
      <c r="I233" s="322"/>
      <c r="J233" s="322"/>
      <c r="K233" s="323">
        <v>0</v>
      </c>
    </row>
    <row r="234" spans="1:11" s="95" customFormat="1">
      <c r="A234" s="325" t="s">
        <v>1735</v>
      </c>
      <c r="B234" s="322"/>
      <c r="C234" s="322"/>
      <c r="D234" s="322"/>
      <c r="E234" s="322"/>
      <c r="F234" s="322"/>
      <c r="G234" s="322"/>
      <c r="H234" s="322"/>
      <c r="I234" s="322"/>
      <c r="J234" s="322"/>
      <c r="K234" s="323">
        <v>0</v>
      </c>
    </row>
    <row r="235" spans="1:11" s="95" customFormat="1">
      <c r="A235" s="327" t="s">
        <v>1734</v>
      </c>
      <c r="B235" s="326"/>
      <c r="C235" s="326"/>
      <c r="D235" s="328">
        <v>2307.19</v>
      </c>
      <c r="E235" s="329">
        <v>13.23</v>
      </c>
      <c r="F235" s="326"/>
      <c r="G235" s="326"/>
      <c r="H235" s="326"/>
      <c r="I235" s="326"/>
      <c r="J235" s="326"/>
      <c r="K235" s="328">
        <v>52552.29</v>
      </c>
    </row>
    <row r="236" spans="1:11" s="95" customFormat="1">
      <c r="A236" s="325" t="s">
        <v>1733</v>
      </c>
      <c r="B236" s="322"/>
      <c r="C236" s="322"/>
      <c r="D236" s="323">
        <v>488.19</v>
      </c>
      <c r="E236" s="322"/>
      <c r="F236" s="322"/>
      <c r="G236" s="322"/>
      <c r="H236" s="322"/>
      <c r="I236" s="322"/>
      <c r="J236" s="322"/>
      <c r="K236" s="321">
        <v>10251.99</v>
      </c>
    </row>
    <row r="237" spans="1:11" s="95" customFormat="1">
      <c r="A237" s="325" t="s">
        <v>1732</v>
      </c>
      <c r="B237" s="322"/>
      <c r="C237" s="322"/>
      <c r="D237" s="323">
        <v>488.19</v>
      </c>
      <c r="E237" s="322"/>
      <c r="F237" s="322"/>
      <c r="G237" s="322"/>
      <c r="H237" s="322"/>
      <c r="I237" s="322"/>
      <c r="J237" s="322"/>
      <c r="K237" s="321">
        <v>10251.99</v>
      </c>
    </row>
    <row r="238" spans="1:11" s="95" customFormat="1">
      <c r="A238" s="325" t="s">
        <v>1731</v>
      </c>
      <c r="B238" s="322"/>
      <c r="C238" s="322"/>
      <c r="D238" s="321">
        <v>1819</v>
      </c>
      <c r="E238" s="323">
        <v>13.23</v>
      </c>
      <c r="F238" s="322"/>
      <c r="G238" s="322"/>
      <c r="H238" s="322"/>
      <c r="I238" s="322"/>
      <c r="J238" s="322"/>
      <c r="K238" s="321">
        <v>42300.3</v>
      </c>
    </row>
    <row r="239" spans="1:11" s="95" customFormat="1">
      <c r="A239" s="325" t="s">
        <v>1730</v>
      </c>
      <c r="B239" s="322"/>
      <c r="C239" s="322"/>
      <c r="D239" s="321">
        <v>1103</v>
      </c>
      <c r="E239" s="322"/>
      <c r="F239" s="322"/>
      <c r="G239" s="322"/>
      <c r="H239" s="322"/>
      <c r="I239" s="322"/>
      <c r="J239" s="322"/>
      <c r="K239" s="321">
        <v>23163</v>
      </c>
    </row>
    <row r="240" spans="1:11" s="95" customFormat="1">
      <c r="A240" s="325" t="s">
        <v>1729</v>
      </c>
      <c r="B240" s="322"/>
      <c r="C240" s="322"/>
      <c r="D240" s="323">
        <v>716</v>
      </c>
      <c r="E240" s="323">
        <v>13.23</v>
      </c>
      <c r="F240" s="322"/>
      <c r="G240" s="322"/>
      <c r="H240" s="322"/>
      <c r="I240" s="322"/>
      <c r="J240" s="322"/>
      <c r="K240" s="321">
        <v>19137.3</v>
      </c>
    </row>
    <row r="241" spans="1:11" s="95" customFormat="1">
      <c r="A241" s="327" t="s">
        <v>1728</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1727</v>
      </c>
      <c r="B244" s="323">
        <v>273</v>
      </c>
      <c r="C244" s="322"/>
      <c r="D244" s="323">
        <v>0.03</v>
      </c>
      <c r="E244" s="324">
        <v>0.01</v>
      </c>
      <c r="F244" s="322"/>
      <c r="G244" s="322"/>
      <c r="H244" s="322"/>
      <c r="I244" s="322"/>
      <c r="J244" s="322"/>
      <c r="K244" s="323">
        <v>276.73</v>
      </c>
    </row>
    <row r="245" spans="1:11" s="95" customFormat="1">
      <c r="A245" s="322" t="s">
        <v>1726</v>
      </c>
      <c r="B245" s="321">
        <v>376005</v>
      </c>
      <c r="C245" s="322"/>
      <c r="D245" s="322"/>
      <c r="E245" s="322"/>
      <c r="F245" s="322"/>
      <c r="G245" s="322"/>
      <c r="H245" s="322"/>
      <c r="I245" s="322"/>
      <c r="J245" s="322"/>
      <c r="K245" s="321">
        <v>376005</v>
      </c>
    </row>
    <row r="246" spans="1:11" s="95" customFormat="1" ht="15" customHeight="1">
      <c r="A246" s="396" t="s">
        <v>1725</v>
      </c>
      <c r="B246" s="397"/>
      <c r="C246" s="397"/>
      <c r="D246" s="397"/>
      <c r="E246" s="397"/>
      <c r="F246" s="397"/>
      <c r="G246" s="397"/>
      <c r="H246" s="397"/>
      <c r="I246" s="397"/>
      <c r="J246" s="397"/>
      <c r="K246" s="398"/>
    </row>
    <row r="247" spans="1:11" s="95" customFormat="1"/>
    <row r="248" spans="1:11" s="95" customFormat="1" ht="28.5">
      <c r="A248" s="4" t="s">
        <v>1724</v>
      </c>
      <c r="B248" s="320" t="s">
        <v>561</v>
      </c>
      <c r="C248" s="320"/>
      <c r="D248" s="320" t="s">
        <v>569</v>
      </c>
      <c r="E248" s="320" t="s">
        <v>570</v>
      </c>
    </row>
    <row r="249" spans="1:11" s="95" customFormat="1">
      <c r="A249" s="319" t="s">
        <v>1723</v>
      </c>
      <c r="B249" s="318">
        <f>B154-C154</f>
        <v>788515.40999999992</v>
      </c>
      <c r="C249" s="318"/>
      <c r="D249" s="318">
        <f>D154</f>
        <v>19944.68</v>
      </c>
      <c r="E249" s="318">
        <f>E154</f>
        <v>264.16000000000003</v>
      </c>
    </row>
    <row r="250" spans="1:11" s="95" customFormat="1">
      <c r="A250" s="319" t="s">
        <v>1722</v>
      </c>
      <c r="B250" s="318">
        <f>B249*$C$60</f>
        <v>788515.40999999992</v>
      </c>
      <c r="C250" s="318"/>
      <c r="D250" s="318">
        <f>D249*$C$69</f>
        <v>558451.04</v>
      </c>
      <c r="E250" s="318">
        <f>E249*$C$70</f>
        <v>70002.400000000009</v>
      </c>
    </row>
    <row r="251" spans="1:11" s="95" customFormat="1">
      <c r="A251" s="319" t="s">
        <v>1721</v>
      </c>
      <c r="B251" s="318">
        <f>SUM(B250:E250)</f>
        <v>1416968.8499999999</v>
      </c>
      <c r="C251" s="318"/>
      <c r="D251" s="318"/>
      <c r="E251" s="318"/>
    </row>
    <row r="252" spans="1:11" s="95" customFormat="1"/>
    <row r="253" spans="1:11" s="95" customFormat="1"/>
    <row r="254" spans="1:11" s="95" customFormat="1">
      <c r="A254" s="317" t="s">
        <v>1720</v>
      </c>
      <c r="B254" s="84"/>
    </row>
    <row r="255" spans="1:11" s="95" customFormat="1">
      <c r="A255" s="95" t="s">
        <v>1719</v>
      </c>
    </row>
    <row r="256" spans="1:11" s="95" customFormat="1">
      <c r="A256" s="95" t="s">
        <v>1718</v>
      </c>
    </row>
    <row r="257" spans="1:4" s="95" customFormat="1"/>
    <row r="258" spans="1:4" s="95" customFormat="1">
      <c r="A258" s="95" t="s">
        <v>1717</v>
      </c>
      <c r="B258" s="95">
        <v>719</v>
      </c>
    </row>
    <row r="259" spans="1:4" s="95" customFormat="1">
      <c r="A259" s="95" t="s">
        <v>1716</v>
      </c>
      <c r="B259" s="95">
        <v>11</v>
      </c>
    </row>
    <row r="260" spans="1:4" s="95" customFormat="1">
      <c r="A260" s="95" t="s">
        <v>1715</v>
      </c>
      <c r="B260" s="315">
        <f>B259/B258*10^6</f>
        <v>15299.026425591099</v>
      </c>
    </row>
    <row r="261" spans="1:4" s="95" customFormat="1"/>
    <row r="262" spans="1:4" s="95" customFormat="1"/>
    <row r="263" spans="1:4" s="95" customFormat="1">
      <c r="A263" s="85" t="s">
        <v>1714</v>
      </c>
      <c r="B263" s="84"/>
      <c r="C263" s="84"/>
    </row>
    <row r="264" spans="1:4" s="95" customFormat="1">
      <c r="A264" s="95" t="s">
        <v>1713</v>
      </c>
      <c r="B264" s="315">
        <f>(B149-B251)/(2007-2000)*(2005-2000)+B251+B260</f>
        <v>1749351.5192827338</v>
      </c>
      <c r="C264" s="95" t="s">
        <v>1701</v>
      </c>
    </row>
    <row r="265" spans="1:4" s="95" customFormat="1">
      <c r="A265" s="95" t="s">
        <v>1712</v>
      </c>
      <c r="B265" s="95">
        <f>B264/B266</f>
        <v>0.71977393159643066</v>
      </c>
      <c r="C265" s="95" t="s">
        <v>1711</v>
      </c>
    </row>
    <row r="266" spans="1:4" s="95" customFormat="1">
      <c r="A266" s="95" t="s">
        <v>1710</v>
      </c>
      <c r="B266" s="95">
        <v>2430418</v>
      </c>
      <c r="C266" s="95" t="s">
        <v>1707</v>
      </c>
      <c r="D266" s="95" t="s">
        <v>1709</v>
      </c>
    </row>
    <row r="267" spans="1:4" s="95" customFormat="1">
      <c r="A267" s="95" t="s">
        <v>1708</v>
      </c>
      <c r="B267" s="95">
        <v>11162212</v>
      </c>
      <c r="C267" s="95" t="s">
        <v>1707</v>
      </c>
    </row>
    <row r="268" spans="1:4" s="95" customFormat="1">
      <c r="A268" s="95" t="s">
        <v>1706</v>
      </c>
      <c r="B268" s="316">
        <v>0.33</v>
      </c>
      <c r="C268" s="95" t="s">
        <v>1704</v>
      </c>
    </row>
    <row r="269" spans="1:4" s="95" customFormat="1">
      <c r="A269" s="95" t="s">
        <v>1705</v>
      </c>
      <c r="B269" s="316">
        <v>0.35</v>
      </c>
      <c r="C269" s="95" t="s">
        <v>1704</v>
      </c>
    </row>
    <row r="270" spans="1:4" s="95" customFormat="1"/>
    <row r="271" spans="1:4" s="95" customFormat="1">
      <c r="A271" s="95" t="s">
        <v>1703</v>
      </c>
      <c r="B271" s="95">
        <f>B265*(1-B268)</f>
        <v>0.4822485341696085</v>
      </c>
    </row>
    <row r="272" spans="1:4" s="95" customFormat="1">
      <c r="A272" s="95" t="s">
        <v>1702</v>
      </c>
      <c r="B272" s="95">
        <f>B265*(1-B269)</f>
        <v>0.46785305553767992</v>
      </c>
    </row>
    <row r="273" spans="1:10" s="95" customFormat="1"/>
    <row r="274" spans="1:10" s="95" customFormat="1">
      <c r="A274" s="95" t="s">
        <v>1700</v>
      </c>
      <c r="B274" s="95">
        <f>B267*B271</f>
        <v>5382960.3750904137</v>
      </c>
      <c r="C274" s="95" t="s">
        <v>1701</v>
      </c>
    </row>
    <row r="275" spans="1:10" s="95" customFormat="1">
      <c r="A275" s="95" t="s">
        <v>1699</v>
      </c>
      <c r="B275" s="95">
        <f>B267*B272</f>
        <v>5222274.9907593569</v>
      </c>
      <c r="C275" s="95" t="s">
        <v>1701</v>
      </c>
    </row>
    <row r="276" spans="1:10" s="95" customFormat="1"/>
    <row r="277" spans="1:10" s="95" customFormat="1">
      <c r="A277" s="95" t="s">
        <v>1700</v>
      </c>
      <c r="B277" s="315">
        <f>B274/1000</f>
        <v>5382.9603750904134</v>
      </c>
      <c r="C277" s="95" t="s">
        <v>1698</v>
      </c>
    </row>
    <row r="278" spans="1:10" s="95" customFormat="1">
      <c r="A278" s="95" t="s">
        <v>1699</v>
      </c>
      <c r="B278" s="315">
        <f>B275/1000</f>
        <v>5222.274990759357</v>
      </c>
      <c r="C278" s="95" t="s">
        <v>1698</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2" t="s">
        <v>11</v>
      </c>
      <c r="B1" s="402"/>
      <c r="C1" s="402"/>
      <c r="D1" s="402"/>
      <c r="E1" s="402"/>
    </row>
    <row r="2" spans="1:5">
      <c r="A2" s="403" t="s">
        <v>170</v>
      </c>
      <c r="B2" s="403"/>
      <c r="C2" s="403"/>
      <c r="D2" s="403"/>
      <c r="E2" s="403"/>
    </row>
    <row r="19" spans="1:5">
      <c r="A19" s="9" t="s">
        <v>171</v>
      </c>
    </row>
    <row r="20" spans="1:5">
      <c r="A20" s="9">
        <v>155400</v>
      </c>
      <c r="B20" s="9" t="s">
        <v>172</v>
      </c>
    </row>
    <row r="21" spans="1:5">
      <c r="A21" s="403" t="s">
        <v>173</v>
      </c>
      <c r="B21" s="403"/>
      <c r="C21" s="403"/>
      <c r="D21" s="403"/>
      <c r="E21" s="403"/>
    </row>
    <row r="38" spans="1:5">
      <c r="A38" s="9" t="s">
        <v>171</v>
      </c>
    </row>
    <row r="39" spans="1:5">
      <c r="A39" s="9">
        <v>100800</v>
      </c>
      <c r="B39" s="9" t="s">
        <v>172</v>
      </c>
    </row>
    <row r="40" spans="1:5">
      <c r="A40" s="403" t="s">
        <v>174</v>
      </c>
      <c r="B40" s="403"/>
      <c r="C40" s="403"/>
      <c r="D40" s="403"/>
      <c r="E40" s="403"/>
    </row>
    <row r="57" spans="1:5" ht="14.65" thickBot="1">
      <c r="A57" s="9" t="s">
        <v>171</v>
      </c>
    </row>
    <row r="58" spans="1:5" ht="14.65" thickBot="1">
      <c r="A58" s="11">
        <v>194000</v>
      </c>
      <c r="B58" s="9" t="s">
        <v>175</v>
      </c>
    </row>
    <row r="60" spans="1:5">
      <c r="A60" s="402" t="s">
        <v>176</v>
      </c>
      <c r="B60" s="402"/>
      <c r="C60" s="402"/>
      <c r="D60" s="402"/>
      <c r="E60" s="402"/>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402" t="s">
        <v>177</v>
      </c>
      <c r="B89" s="402"/>
      <c r="C89" s="402"/>
      <c r="D89" s="402"/>
      <c r="E89" s="402"/>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402" t="s">
        <v>178</v>
      </c>
      <c r="B98" s="402"/>
      <c r="C98" s="402"/>
      <c r="D98" s="402"/>
      <c r="E98" s="402"/>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402" t="s">
        <v>180</v>
      </c>
      <c r="B109" s="402"/>
      <c r="C109" s="402"/>
      <c r="D109" s="402"/>
      <c r="E109" s="402"/>
    </row>
    <row r="110" spans="1:5" ht="14.65" thickBot="1"/>
    <row r="111" spans="1:5" ht="14.65" thickBot="1">
      <c r="A111" s="19">
        <f>A122</f>
        <v>0.20481927710843381</v>
      </c>
      <c r="B111" s="9" t="s">
        <v>434</v>
      </c>
    </row>
    <row r="113" spans="1:14">
      <c r="A113" s="402" t="s">
        <v>179</v>
      </c>
      <c r="B113" s="402"/>
      <c r="C113" s="402"/>
      <c r="D113" s="402"/>
      <c r="E113" s="402"/>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402" t="s">
        <v>435</v>
      </c>
      <c r="B124" s="402"/>
      <c r="C124" s="402"/>
      <c r="D124" s="402"/>
      <c r="E124" s="402"/>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402" t="s">
        <v>110</v>
      </c>
      <c r="B134" s="402"/>
      <c r="C134" s="402"/>
      <c r="D134" s="402"/>
      <c r="E134" s="402"/>
    </row>
    <row r="135" spans="1:14">
      <c r="A135" s="27" t="s">
        <v>451</v>
      </c>
      <c r="B135" s="28"/>
      <c r="C135" s="28"/>
      <c r="D135" s="28"/>
      <c r="E135" s="28"/>
      <c r="F135" s="28"/>
      <c r="G135" s="28"/>
    </row>
    <row r="136" spans="1:14">
      <c r="A136" s="29"/>
      <c r="B136" s="399" t="s">
        <v>452</v>
      </c>
      <c r="C136" s="400"/>
      <c r="D136" s="400"/>
      <c r="E136" s="401"/>
      <c r="F136" s="28"/>
      <c r="G136" s="28"/>
    </row>
    <row r="137" spans="1:14">
      <c r="A137" s="30"/>
      <c r="B137" s="399" t="s">
        <v>453</v>
      </c>
      <c r="C137" s="401"/>
      <c r="D137" s="399" t="s">
        <v>454</v>
      </c>
      <c r="E137" s="401"/>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2" t="s">
        <v>183</v>
      </c>
      <c r="B165" s="402"/>
      <c r="C165" s="402"/>
      <c r="D165" s="402"/>
      <c r="E165" s="402"/>
    </row>
    <row r="166" spans="1:7" ht="14.65" thickBot="1">
      <c r="A166" s="23" t="s">
        <v>184</v>
      </c>
      <c r="B166" s="17">
        <v>0.4</v>
      </c>
    </row>
    <row r="167" spans="1:7" ht="14.65" thickBot="1">
      <c r="A167" s="9" t="s">
        <v>185</v>
      </c>
      <c r="B167" s="45">
        <f>(1+B166)^(1/(2020-2010))-1</f>
        <v>3.4219694129380196E-2</v>
      </c>
    </row>
    <row r="168" spans="1:7">
      <c r="B168" s="46"/>
    </row>
    <row r="169" spans="1:7">
      <c r="A169" s="402" t="s">
        <v>443</v>
      </c>
      <c r="B169" s="402"/>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402" t="s">
        <v>192</v>
      </c>
      <c r="B174" s="402"/>
      <c r="C174" s="402"/>
      <c r="D174" s="402"/>
      <c r="E174" s="402"/>
    </row>
    <row r="175" spans="1:7" ht="14.65" thickBot="1">
      <c r="A175" s="23" t="s">
        <v>450</v>
      </c>
      <c r="B175" s="46">
        <v>0.1246</v>
      </c>
    </row>
    <row r="176" spans="1:7" ht="14.65" thickBot="1">
      <c r="A176" s="23" t="s">
        <v>447</v>
      </c>
      <c r="B176" s="45">
        <f>1-B175</f>
        <v>0.87539999999999996</v>
      </c>
    </row>
    <row r="178" spans="1:5">
      <c r="A178" s="402" t="s">
        <v>186</v>
      </c>
      <c r="B178" s="402"/>
      <c r="C178" s="402"/>
      <c r="D178" s="402"/>
      <c r="E178" s="402"/>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402" t="s">
        <v>188</v>
      </c>
      <c r="B183" s="402"/>
      <c r="C183" s="402"/>
      <c r="D183" s="402"/>
      <c r="E183" s="402"/>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402" t="s">
        <v>202</v>
      </c>
      <c r="B191" s="402"/>
      <c r="C191" s="402"/>
      <c r="D191" s="402"/>
      <c r="E191" s="402"/>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2020-05-27T19:47:13Z</dcterms:modified>
</cp:coreProperties>
</file>