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CRUX\Models\eps-1.4.2-india-v2WIP\InputData\trans\SYFAFE\"/>
    </mc:Choice>
  </mc:AlternateContent>
  <bookViews>
    <workbookView xWindow="360" yWindow="90" windowWidth="19410" windowHeight="11010" tabRatio="742" activeTab="2"/>
  </bookViews>
  <sheets>
    <sheet name="About" sheetId="1" r:id="rId1"/>
    <sheet name="Calculations Etc" sheetId="18" r:id="rId2"/>
    <sheet name="BHNVFEAL data" sheetId="26" r:id="rId3"/>
    <sheet name="Calibration Adjustments" sheetId="25" r:id="rId4"/>
    <sheet name="SYFAFE-psgr" sheetId="23" r:id="rId5"/>
    <sheet name="SYFAFE-frgt" sheetId="24" r:id="rId6"/>
  </sheets>
  <externalReferences>
    <externalReference r:id="rId7"/>
  </externalReferences>
  <definedNames>
    <definedName name="Eno_TM" localSheetId="5">'[1]1997  Table 1a Modified'!#REF!</definedName>
    <definedName name="Eno_TM">'[1]1997  Table 1a Modified'!#REF!</definedName>
    <definedName name="Eno_Tons" localSheetId="5">'[1]1997  Table 1a Modified'!#REF!</definedName>
    <definedName name="Eno_Tons">'[1]1997  Table 1a Modified'!#REF!</definedName>
    <definedName name="Sum_T2" localSheetId="5">'[1]1997  Table 1a Modified'!#REF!</definedName>
    <definedName name="Sum_T2">'[1]1997  Table 1a Modified'!#REF!</definedName>
    <definedName name="Sum_TTM" localSheetId="5">'[1]1997  Table 1a Modified'!#REF!</definedName>
    <definedName name="Sum_TTM">'[1]1997  Table 1a Modified'!#REF!</definedName>
    <definedName name="ti_tbl_50" localSheetId="5">#REF!</definedName>
    <definedName name="ti_tbl_50">#REF!</definedName>
    <definedName name="ti_tbl_69" localSheetId="5">#REF!</definedName>
    <definedName name="ti_tbl_69">#REF!</definedName>
  </definedNames>
  <calcPr calcId="162913"/>
</workbook>
</file>

<file path=xl/calcChain.xml><?xml version="1.0" encoding="utf-8"?>
<calcChain xmlns="http://schemas.openxmlformats.org/spreadsheetml/2006/main">
  <c r="Y2" i="26" l="1"/>
  <c r="X2" i="26" s="1"/>
  <c r="W2" i="26" s="1"/>
  <c r="Z2" i="26"/>
  <c r="F7" i="24" l="1"/>
  <c r="E7" i="24"/>
  <c r="D7" i="24"/>
  <c r="C7" i="24"/>
  <c r="B7" i="24"/>
  <c r="G6" i="24"/>
  <c r="G5" i="24"/>
  <c r="G4" i="24"/>
  <c r="E3" i="24"/>
  <c r="D2" i="24"/>
  <c r="C2" i="24" s="1"/>
  <c r="D7" i="23"/>
  <c r="G6" i="23"/>
  <c r="G5" i="23"/>
  <c r="E3" i="23"/>
  <c r="G4" i="23"/>
  <c r="D2" i="23"/>
  <c r="C2" i="23" s="1"/>
  <c r="F3" i="24"/>
  <c r="D3" i="24"/>
  <c r="C7" i="23"/>
  <c r="D3" i="23"/>
  <c r="C3" i="24"/>
  <c r="B3" i="24"/>
  <c r="E7" i="23"/>
  <c r="F7" i="23"/>
  <c r="F3" i="23"/>
  <c r="B3" i="23"/>
  <c r="B7" i="23"/>
  <c r="C3" i="23"/>
  <c r="E2" i="24" l="1"/>
  <c r="F2" i="24"/>
  <c r="B2" i="24"/>
  <c r="F2" i="23"/>
  <c r="B2" i="23"/>
  <c r="E2" i="23"/>
</calcChain>
</file>

<file path=xl/sharedStrings.xml><?xml version="1.0" encoding="utf-8"?>
<sst xmlns="http://schemas.openxmlformats.org/spreadsheetml/2006/main" count="118" uniqueCount="58">
  <si>
    <t>Sources:</t>
  </si>
  <si>
    <t>Notes</t>
  </si>
  <si>
    <t>This variable gives fuel economy in units of cargo distance per BTU.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</si>
  <si>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</si>
  <si>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</si>
  <si>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</si>
  <si>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</si>
  <si>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</si>
  <si>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</si>
  <si>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aircraft</t>
  </si>
  <si>
    <t>HDVs</t>
  </si>
  <si>
    <t>Perc Reduction in Fuel Use for Electricity</t>
  </si>
  <si>
    <t>Perc of Electricity Use for Plug-In Hybrid Vehicles</t>
  </si>
  <si>
    <t>electricity share</t>
  </si>
  <si>
    <t>LDVs and motorbikes</t>
  </si>
  <si>
    <t>Source:</t>
  </si>
  <si>
    <t>SYFAFE Start Year Fleet Avg Fuel Economy</t>
  </si>
  <si>
    <t>LDVs</t>
  </si>
  <si>
    <t>rail</t>
  </si>
  <si>
    <t>ships</t>
  </si>
  <si>
    <t>motorbikes</t>
  </si>
  <si>
    <t>This sheet implements adjustments that are determined during the model calibration phase, which</t>
  </si>
  <si>
    <t>may be necessary to avoid situations where the weighted contribution of a given type/technology</t>
  </si>
  <si>
    <t>of vehicles to the fleet average fuel economy "runs out" (is depleted) before the corresponding type</t>
  </si>
  <si>
    <t>of vehicle is fully retired.  Although input data from an external source (like EIA) will typically be</t>
  </si>
  <si>
    <t>in the right ballpark or even very close, it is unlikely that it is exactly in sync with the data for other</t>
  </si>
  <si>
    <t>variables that play into this calculation in the EPS, such as vehicle loading levels and annual average</t>
  </si>
  <si>
    <t>distance traveled.  These calibration factors allow us to line up the input data for start year fuel</t>
  </si>
  <si>
    <t>economy with the other input data in the model.</t>
  </si>
  <si>
    <t>Passenger Vehicles</t>
  </si>
  <si>
    <t>Freight Vehicles</t>
  </si>
  <si>
    <t>This is typically only a significant issue in scenarios where a given vehicle type/technology is</t>
  </si>
  <si>
    <t>fully depleted during the model run.  For example, if you implement an EV minimum required</t>
  </si>
  <si>
    <t>sales percentage of 100% and use plcy-schd/FoPITY to scale it in by year 2030, then you encounter</t>
  </si>
  <si>
    <t>a mismatch in the years when "Retiring Vehicles" and "Weighted Contribution of Retiring Vehicles</t>
  </si>
  <si>
    <t>Calibration Adjustments</t>
  </si>
  <si>
    <t>This variable may need calibration after all other data are in place.  See the notes on the</t>
  </si>
  <si>
    <t>"Calibration Adjustments" tab for what conditions might highlight the need for</t>
  </si>
  <si>
    <t>calibration and how to perform it.</t>
  </si>
  <si>
    <t>can adjust the calibration factors on this tab to eliminate the mismatch.</t>
  </si>
  <si>
    <t>to Fleet Avg Fuel Economy" for gasoline passenger LDVs reach zero (in the 2040-2043 range).  You</t>
  </si>
  <si>
    <t>For sources and calculations, see the variable trans/PTFURfE.</t>
  </si>
  <si>
    <t>For source, see the variable trans/BPoEFUbVT.</t>
  </si>
  <si>
    <t>psgr</t>
  </si>
  <si>
    <t>frgt</t>
  </si>
  <si>
    <t>The data above are taken from the "Extrapolations" tab of the variable trans/BHNVFEAL.</t>
  </si>
  <si>
    <t>We only include historical values, which we average across vehicle lifetimes (the non-grayed</t>
  </si>
  <si>
    <t>out cells) to obtain the start year fleet average.</t>
  </si>
  <si>
    <t>Fuel Economy of All Vehicle Types</t>
  </si>
  <si>
    <t>Vehicle lifetimes</t>
  </si>
  <si>
    <t>See trans/AVL variable</t>
  </si>
  <si>
    <t>See trans/BHNVFEAL variable</t>
  </si>
  <si>
    <t>Our approach is to take the average fuel economy of new vehicles that were sold</t>
  </si>
  <si>
    <t>prior to the model lifetime, across a number of years equal to the lifetime of that</t>
  </si>
  <si>
    <t>type of vehicle.  Conveniently, these data are available in trans/BHNVFEAL.</t>
  </si>
  <si>
    <t>We adjust for the greater efficiency of electricity use in vehicles, accounting</t>
  </si>
  <si>
    <t>for the share of electricity used by plug-in hybrids, in the same way we do in</t>
  </si>
  <si>
    <t>trans/BHNVFEAL.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</si>
</sst>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  <numFmt numFmtId="167" formatCode="0.000E+00"/>
  </numFmts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ck">
        <color indexed="64"/>
      </right>
      <top/>
      <bottom/>
      <diagonal/>
    </border>
  </borders>
  <cellStyleXfs count="153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</cellStyleXfs>
  <cellXfs count="20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40" fillId="0" borderId="0" xfId="0" applyFont="1"/>
    <xf numFmtId="166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  <xf numFmtId="0" fontId="2" fillId="28" borderId="0" xfId="0" applyFont="1" applyFill="1"/>
    <xf numFmtId="0" fontId="0" fillId="28" borderId="0" xfId="0" applyFill="1"/>
    <xf numFmtId="167" fontId="0" fillId="0" borderId="0" xfId="0" applyNumberFormat="1"/>
    <xf numFmtId="0" fontId="0" fillId="0" borderId="19" xfId="0" applyBorder="1"/>
    <xf numFmtId="0" fontId="0" fillId="29" borderId="0" xfId="0" applyFill="1"/>
    <xf numFmtId="11" fontId="0" fillId="29" borderId="0" xfId="0" applyNumberFormat="1" applyFill="1"/>
    <xf numFmtId="11" fontId="0" fillId="0" borderId="0" xfId="0" applyNumberFormat="1" applyBorder="1"/>
    <xf numFmtId="11" fontId="0" fillId="0" borderId="19" xfId="0" applyNumberFormat="1" applyBorder="1"/>
    <xf numFmtId="11" fontId="0" fillId="29" borderId="0" xfId="0" applyNumberFormat="1" applyFill="1" applyBorder="1"/>
    <xf numFmtId="11" fontId="0" fillId="0" borderId="0" xfId="0" applyNumberFormat="1"/>
    <xf numFmtId="0" fontId="0" fillId="29" borderId="0" xfId="0" applyNumberFormat="1" applyFill="1"/>
  </cellXfs>
  <cellStyles count="153"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" xfId="4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" xfId="6"/>
    <cellStyle name="Font: Calibri, 9pt regular 2" xfId="55"/>
    <cellStyle name="Footnotes: top row" xfId="2"/>
    <cellStyle name="Footnotes: top row 2" xfId="56"/>
    <cellStyle name="Good 2" xfId="57"/>
    <cellStyle name="Header: bottom row" xfId="5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" xfId="0" builtinId="0"/>
    <cellStyle name="Normal 10" xfId="76"/>
    <cellStyle name="Normal 11" xfId="77"/>
    <cellStyle name="Normal 2" xfId="1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" xfId="3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7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/>
  </sheetViews>
  <sheetFormatPr defaultRowHeight="15"/>
  <cols>
    <col min="1" max="1" width="13.42578125" customWidth="1"/>
    <col min="2" max="2" width="107.42578125" customWidth="1"/>
  </cols>
  <sheetData>
    <row r="1" spans="1:2">
      <c r="A1" s="1" t="s">
        <v>16</v>
      </c>
    </row>
    <row r="3" spans="1:2">
      <c r="A3" s="1" t="s">
        <v>0</v>
      </c>
      <c r="B3" s="2" t="s">
        <v>48</v>
      </c>
    </row>
    <row r="4" spans="1:2">
      <c r="B4" s="5" t="s">
        <v>51</v>
      </c>
    </row>
    <row r="5" spans="1:2">
      <c r="B5" s="4"/>
    </row>
    <row r="6" spans="1:2">
      <c r="B6" s="2" t="s">
        <v>49</v>
      </c>
    </row>
    <row r="7" spans="1:2">
      <c r="B7" s="5" t="s">
        <v>50</v>
      </c>
    </row>
    <row r="9" spans="1:2">
      <c r="A9" s="1" t="s">
        <v>1</v>
      </c>
    </row>
    <row r="10" spans="1:2">
      <c r="A10" t="s">
        <v>2</v>
      </c>
    </row>
    <row r="12" spans="1:2">
      <c r="A12" t="s">
        <v>52</v>
      </c>
    </row>
    <row r="13" spans="1:2">
      <c r="A13" t="s">
        <v>53</v>
      </c>
    </row>
    <row r="14" spans="1:2">
      <c r="A14" t="s">
        <v>54</v>
      </c>
    </row>
    <row r="16" spans="1:2">
      <c r="A16" t="s">
        <v>55</v>
      </c>
    </row>
    <row r="17" spans="1:2">
      <c r="A17" t="s">
        <v>56</v>
      </c>
    </row>
    <row r="18" spans="1:2">
      <c r="A18" t="s">
        <v>57</v>
      </c>
    </row>
    <row r="20" spans="1:2">
      <c r="A20" s="9" t="s">
        <v>35</v>
      </c>
      <c r="B20" s="10"/>
    </row>
    <row r="21" spans="1:2">
      <c r="A21" t="s">
        <v>36</v>
      </c>
    </row>
    <row r="22" spans="1:2">
      <c r="A22" t="s">
        <v>37</v>
      </c>
    </row>
    <row r="23" spans="1:2">
      <c r="A23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RowHeight="15"/>
  <cols>
    <col min="1" max="1" width="50.42578125" customWidth="1"/>
  </cols>
  <sheetData>
    <row r="1" spans="1:4">
      <c r="A1" s="2" t="s">
        <v>11</v>
      </c>
      <c r="B1" s="3"/>
      <c r="D1" s="2" t="s">
        <v>15</v>
      </c>
    </row>
    <row r="2" spans="1:4">
      <c r="A2" t="s">
        <v>14</v>
      </c>
      <c r="B2" s="6">
        <v>0.68595041322314043</v>
      </c>
      <c r="D2" s="5" t="s">
        <v>41</v>
      </c>
    </row>
    <row r="3" spans="1:4">
      <c r="A3" t="s">
        <v>10</v>
      </c>
      <c r="B3" s="6">
        <v>0.68881036513545346</v>
      </c>
    </row>
    <row r="5" spans="1:4">
      <c r="A5" s="2" t="s">
        <v>12</v>
      </c>
      <c r="B5" s="3"/>
      <c r="D5" s="2" t="s">
        <v>15</v>
      </c>
    </row>
    <row r="6" spans="1:4">
      <c r="A6" t="s">
        <v>13</v>
      </c>
      <c r="B6">
        <v>0.55000000000000004</v>
      </c>
      <c r="D6" s="5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tabSelected="1" topLeftCell="I1" workbookViewId="0">
      <selection activeCell="AB16" sqref="AB16"/>
    </sheetView>
  </sheetViews>
  <sheetFormatPr defaultRowHeight="15"/>
  <cols>
    <col min="1" max="1" width="12.85546875" customWidth="1"/>
  </cols>
  <sheetData>
    <row r="1" spans="1:36">
      <c r="C1">
        <v>1982</v>
      </c>
      <c r="D1">
        <v>1983</v>
      </c>
      <c r="E1">
        <v>1984</v>
      </c>
      <c r="F1">
        <v>1985</v>
      </c>
      <c r="G1">
        <v>1986</v>
      </c>
      <c r="H1">
        <v>1987</v>
      </c>
      <c r="I1">
        <v>1988</v>
      </c>
      <c r="J1">
        <v>1989</v>
      </c>
      <c r="K1">
        <v>1990</v>
      </c>
      <c r="L1">
        <v>1991</v>
      </c>
      <c r="M1">
        <v>1992</v>
      </c>
      <c r="N1">
        <v>1993</v>
      </c>
      <c r="O1">
        <v>1994</v>
      </c>
      <c r="P1">
        <v>1995</v>
      </c>
      <c r="Q1">
        <v>1996</v>
      </c>
      <c r="R1">
        <v>1997</v>
      </c>
      <c r="S1">
        <v>1998</v>
      </c>
      <c r="T1">
        <v>1999</v>
      </c>
      <c r="U1">
        <v>2000</v>
      </c>
      <c r="V1">
        <v>2001</v>
      </c>
      <c r="W1">
        <v>2002</v>
      </c>
      <c r="X1">
        <v>2003</v>
      </c>
      <c r="Y1">
        <v>2004</v>
      </c>
      <c r="Z1">
        <v>2005</v>
      </c>
      <c r="AA1">
        <v>2006</v>
      </c>
      <c r="AB1">
        <v>2007</v>
      </c>
      <c r="AC1">
        <v>2008</v>
      </c>
      <c r="AD1">
        <v>2009</v>
      </c>
      <c r="AE1">
        <v>2010</v>
      </c>
      <c r="AF1">
        <v>2011</v>
      </c>
      <c r="AG1">
        <v>2012</v>
      </c>
      <c r="AH1">
        <v>2013</v>
      </c>
      <c r="AI1">
        <v>2014</v>
      </c>
      <c r="AJ1" s="12">
        <v>2015</v>
      </c>
    </row>
    <row r="2" spans="1:36">
      <c r="A2" t="s">
        <v>17</v>
      </c>
      <c r="B2" t="s">
        <v>43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4"/>
      <c r="O2" s="13"/>
      <c r="P2" s="13"/>
      <c r="Q2" s="13"/>
      <c r="R2" s="13"/>
      <c r="S2" s="13"/>
      <c r="T2" s="13"/>
      <c r="U2" s="13"/>
      <c r="V2" s="13"/>
      <c r="W2" s="15">
        <f t="shared" ref="W2:Y2" si="0">X2</f>
        <v>4.9119801594262394E-4</v>
      </c>
      <c r="X2" s="15">
        <f t="shared" si="0"/>
        <v>4.9119801594262394E-4</v>
      </c>
      <c r="Y2" s="15">
        <f t="shared" si="0"/>
        <v>4.9119801594262394E-4</v>
      </c>
      <c r="Z2" s="15">
        <f>AA2</f>
        <v>4.9119801594262394E-4</v>
      </c>
      <c r="AA2" s="15">
        <v>4.9119801594262394E-4</v>
      </c>
      <c r="AB2" s="15">
        <v>5.0511428275483439E-4</v>
      </c>
      <c r="AC2" s="15">
        <v>5.190305495670483E-4</v>
      </c>
      <c r="AD2" s="15">
        <v>5.3294681637925615E-4</v>
      </c>
      <c r="AE2" s="15">
        <v>5.4451774418407374E-4</v>
      </c>
      <c r="AF2" s="15">
        <v>5.5251511408136334E-4</v>
      </c>
      <c r="AG2" s="15">
        <v>5.525151140813641E-4</v>
      </c>
      <c r="AH2" s="15">
        <v>5.5888200820865958E-4</v>
      </c>
      <c r="AI2" s="15">
        <v>5.6524890233595679E-4</v>
      </c>
      <c r="AJ2" s="15">
        <v>5.71615796463254E-4</v>
      </c>
    </row>
    <row r="3" spans="1:36">
      <c r="A3" t="s">
        <v>17</v>
      </c>
      <c r="B3" t="s">
        <v>44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5">
        <v>3.4165027849915303E-4</v>
      </c>
      <c r="X3" s="15">
        <v>3.4165027849915303E-4</v>
      </c>
      <c r="Y3" s="15">
        <v>3.4165027849915303E-4</v>
      </c>
      <c r="Z3" s="15">
        <v>3.4165027849915303E-4</v>
      </c>
      <c r="AA3" s="15">
        <v>3.4165027849915303E-4</v>
      </c>
      <c r="AB3" s="15">
        <v>3.4165027849915303E-4</v>
      </c>
      <c r="AC3" s="15">
        <v>3.4165027849915303E-4</v>
      </c>
      <c r="AD3" s="15">
        <v>3.4165027849915303E-4</v>
      </c>
      <c r="AE3" s="15">
        <v>3.4165027849915303E-4</v>
      </c>
      <c r="AF3" s="15">
        <v>3.4165027849915303E-4</v>
      </c>
      <c r="AG3" s="15">
        <v>3.4165027849915303E-4</v>
      </c>
      <c r="AH3" s="15">
        <v>3.4165027849915303E-4</v>
      </c>
      <c r="AI3" s="15">
        <v>3.4165027849915303E-4</v>
      </c>
      <c r="AJ3" s="15">
        <v>3.4165027849915303E-4</v>
      </c>
    </row>
    <row r="4" spans="1:36">
      <c r="A4" t="s">
        <v>10</v>
      </c>
      <c r="B4" t="s">
        <v>43</v>
      </c>
      <c r="C4" s="13"/>
      <c r="D4" s="13"/>
      <c r="E4" s="13"/>
      <c r="F4" s="13"/>
      <c r="G4" s="13"/>
      <c r="H4" s="13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5">
        <v>4.4435571578869126E-3</v>
      </c>
      <c r="AB4" s="15">
        <v>4.4435571578869126E-3</v>
      </c>
      <c r="AC4" s="15">
        <v>4.4435571578869126E-3</v>
      </c>
      <c r="AD4" s="15">
        <v>4.4435571578869126E-3</v>
      </c>
      <c r="AE4" s="15">
        <v>4.4435571578869126E-3</v>
      </c>
      <c r="AF4" s="15">
        <v>4.4435571578869126E-3</v>
      </c>
      <c r="AG4" s="15">
        <v>4.4435571578869126E-3</v>
      </c>
      <c r="AH4" s="15">
        <v>4.4435571578869126E-3</v>
      </c>
      <c r="AI4" s="15">
        <v>4.4435571578869126E-3</v>
      </c>
      <c r="AJ4" s="16">
        <v>4.4435571578869126E-3</v>
      </c>
    </row>
    <row r="5" spans="1:36">
      <c r="A5" t="s">
        <v>10</v>
      </c>
      <c r="B5" t="s">
        <v>44</v>
      </c>
      <c r="C5" s="13"/>
      <c r="D5" s="13"/>
      <c r="E5" s="13"/>
      <c r="F5" s="13"/>
      <c r="G5" s="13"/>
      <c r="H5" s="13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5">
        <v>4.5132431462293482E-4</v>
      </c>
      <c r="AB5" s="15">
        <v>4.5132431462293482E-4</v>
      </c>
      <c r="AC5" s="15">
        <v>4.5132431462293482E-4</v>
      </c>
      <c r="AD5" s="15">
        <v>4.5132431462293482E-4</v>
      </c>
      <c r="AE5" s="15">
        <v>4.5132431462293482E-4</v>
      </c>
      <c r="AF5" s="15">
        <v>4.5132431462293482E-4</v>
      </c>
      <c r="AG5" s="15">
        <v>4.5132431462293482E-4</v>
      </c>
      <c r="AH5" s="15">
        <v>4.5132431462293482E-4</v>
      </c>
      <c r="AI5" s="15">
        <v>4.5132431462293482E-4</v>
      </c>
      <c r="AJ5" s="16">
        <v>4.5132431462293482E-4</v>
      </c>
    </row>
    <row r="6" spans="1:36">
      <c r="A6" t="s">
        <v>9</v>
      </c>
      <c r="B6" t="s">
        <v>43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4"/>
      <c r="N6" s="14"/>
      <c r="O6" s="14"/>
      <c r="P6" s="14"/>
      <c r="Q6" s="18">
        <v>4.3994071688745889E-4</v>
      </c>
      <c r="R6" s="18">
        <v>4.4221362236821979E-4</v>
      </c>
      <c r="S6" s="18">
        <v>4.4448652784898068E-4</v>
      </c>
      <c r="T6" s="18">
        <v>4.4675943332974245E-4</v>
      </c>
      <c r="U6" s="18">
        <v>4.4903233881050334E-4</v>
      </c>
      <c r="V6" s="18">
        <v>4.5130524429126424E-4</v>
      </c>
      <c r="W6" s="18">
        <v>4.53578149772026E-4</v>
      </c>
      <c r="X6" s="18">
        <v>4.5585105525278689E-4</v>
      </c>
      <c r="Y6" s="18">
        <v>4.5812396073354779E-4</v>
      </c>
      <c r="Z6" s="18">
        <v>4.6039686621430955E-4</v>
      </c>
      <c r="AA6" s="18">
        <v>4.6266977169507045E-4</v>
      </c>
      <c r="AB6" s="18">
        <v>4.6494267717583221E-4</v>
      </c>
      <c r="AC6" s="18">
        <v>4.672155826565931E-4</v>
      </c>
      <c r="AD6" s="18">
        <v>4.69488488137354E-4</v>
      </c>
      <c r="AE6" s="18">
        <v>4.7176139361811576E-4</v>
      </c>
      <c r="AF6" s="18">
        <v>4.7403429909887666E-4</v>
      </c>
      <c r="AG6" s="18">
        <v>4.7630720457963755E-4</v>
      </c>
      <c r="AH6" s="18">
        <v>4.7858011006039931E-4</v>
      </c>
      <c r="AI6" s="18">
        <v>4.8085301554116021E-4</v>
      </c>
      <c r="AJ6" s="16">
        <v>4.831259210219211E-4</v>
      </c>
    </row>
    <row r="7" spans="1:36">
      <c r="A7" t="s">
        <v>9</v>
      </c>
      <c r="B7" t="s">
        <v>44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  <c r="N7" s="14"/>
      <c r="O7" s="14"/>
      <c r="P7" s="14"/>
      <c r="Q7" s="18">
        <v>7.9693047335343542E-5</v>
      </c>
      <c r="R7" s="18">
        <v>8.1447170195604214E-5</v>
      </c>
      <c r="S7" s="18">
        <v>8.3201293055865319E-5</v>
      </c>
      <c r="T7" s="18">
        <v>8.4955415916125991E-5</v>
      </c>
      <c r="U7" s="18">
        <v>8.6709538776387097E-5</v>
      </c>
      <c r="V7" s="18">
        <v>8.8463661636647769E-5</v>
      </c>
      <c r="W7" s="18">
        <v>9.0217784496908875E-5</v>
      </c>
      <c r="X7" s="18">
        <v>9.1971907357169547E-5</v>
      </c>
      <c r="Y7" s="18">
        <v>9.3726030217430653E-5</v>
      </c>
      <c r="Z7" s="18">
        <v>9.5480153077691325E-5</v>
      </c>
      <c r="AA7" s="18">
        <v>9.723427593795243E-5</v>
      </c>
      <c r="AB7" s="18">
        <v>9.8988398798213103E-5</v>
      </c>
      <c r="AC7" s="18">
        <v>1.0074252165847421E-4</v>
      </c>
      <c r="AD7" s="18">
        <v>1.0249664451873488E-4</v>
      </c>
      <c r="AE7" s="18">
        <v>1.0425076737899555E-4</v>
      </c>
      <c r="AF7" s="18">
        <v>1.0600489023925666E-4</v>
      </c>
      <c r="AG7" s="18">
        <v>1.0775901309951733E-4</v>
      </c>
      <c r="AH7" s="18">
        <v>1.0951313595977844E-4</v>
      </c>
      <c r="AI7" s="18">
        <v>1.1126725882003911E-4</v>
      </c>
      <c r="AJ7" s="16">
        <v>1.1302138168030021E-4</v>
      </c>
    </row>
    <row r="8" spans="1:36">
      <c r="A8" t="s">
        <v>18</v>
      </c>
      <c r="B8" t="s">
        <v>43</v>
      </c>
      <c r="C8" s="18">
        <v>8.816700298691681E-4</v>
      </c>
      <c r="D8" s="18">
        <v>8.816700298691681E-4</v>
      </c>
      <c r="E8" s="18">
        <v>8.8167002986916745E-4</v>
      </c>
      <c r="F8" s="18">
        <v>8.8167002986916745E-4</v>
      </c>
      <c r="G8" s="18">
        <v>8.8167002986916745E-4</v>
      </c>
      <c r="H8" s="18">
        <v>8.8167002986916745E-4</v>
      </c>
      <c r="I8" s="18">
        <v>8.8167002986916745E-4</v>
      </c>
      <c r="J8" s="18">
        <v>8.8167002986916745E-4</v>
      </c>
      <c r="K8" s="18">
        <v>8.8167002986916745E-4</v>
      </c>
      <c r="L8" s="18">
        <v>8.8167002986916745E-4</v>
      </c>
      <c r="M8" s="18">
        <v>8.8167002986916745E-4</v>
      </c>
      <c r="N8" s="18">
        <v>8.8167002986916745E-4</v>
      </c>
      <c r="O8" s="18">
        <v>8.8167002986916745E-4</v>
      </c>
      <c r="P8" s="18">
        <v>8.8167002986916745E-4</v>
      </c>
      <c r="Q8" s="18">
        <v>8.8167002986916745E-4</v>
      </c>
      <c r="R8" s="18">
        <v>8.8167002986916745E-4</v>
      </c>
      <c r="S8" s="18">
        <v>8.8167002986916745E-4</v>
      </c>
      <c r="T8" s="18">
        <v>8.8167002986916745E-4</v>
      </c>
      <c r="U8" s="18">
        <v>8.8167002986916745E-4</v>
      </c>
      <c r="V8" s="18">
        <v>8.8167002986916745E-4</v>
      </c>
      <c r="W8" s="18">
        <v>8.8167002986916745E-4</v>
      </c>
      <c r="X8" s="18">
        <v>8.8167002986916745E-4</v>
      </c>
      <c r="Y8" s="18">
        <v>8.8167002986916745E-4</v>
      </c>
      <c r="Z8" s="18">
        <v>8.8167002986916745E-4</v>
      </c>
      <c r="AA8" s="18">
        <v>8.8167002986916745E-4</v>
      </c>
      <c r="AB8" s="18">
        <v>8.8167002986916745E-4</v>
      </c>
      <c r="AC8" s="18">
        <v>8.8167002986916745E-4</v>
      </c>
      <c r="AD8" s="18">
        <v>8.8167002986916745E-4</v>
      </c>
      <c r="AE8" s="18">
        <v>8.8167002986916745E-4</v>
      </c>
      <c r="AF8" s="18">
        <v>8.8167002986916745E-4</v>
      </c>
      <c r="AG8" s="18">
        <v>8.8167002986916745E-4</v>
      </c>
      <c r="AH8" s="18">
        <v>8.8167002986916745E-4</v>
      </c>
      <c r="AI8" s="18">
        <v>8.8167002986916745E-4</v>
      </c>
      <c r="AJ8" s="16">
        <v>8.8167002986916745E-4</v>
      </c>
    </row>
    <row r="9" spans="1:36">
      <c r="A9" t="s">
        <v>18</v>
      </c>
      <c r="B9" t="s">
        <v>44</v>
      </c>
      <c r="C9" s="18">
        <v>5.9178616427142195E-3</v>
      </c>
      <c r="D9" s="18">
        <v>5.9178616427142195E-3</v>
      </c>
      <c r="E9" s="18">
        <v>5.9178616427142195E-3</v>
      </c>
      <c r="F9" s="18">
        <v>5.9178616427142195E-3</v>
      </c>
      <c r="G9" s="18">
        <v>5.9178616427142195E-3</v>
      </c>
      <c r="H9" s="18">
        <v>5.9178616427142195E-3</v>
      </c>
      <c r="I9" s="18">
        <v>5.9178616427142195E-3</v>
      </c>
      <c r="J9" s="18">
        <v>5.9178616427142195E-3</v>
      </c>
      <c r="K9" s="18">
        <v>5.9178616427142195E-3</v>
      </c>
      <c r="L9" s="18">
        <v>5.9178616427142195E-3</v>
      </c>
      <c r="M9" s="18">
        <v>5.9178616427142195E-3</v>
      </c>
      <c r="N9" s="18">
        <v>5.9178616427142195E-3</v>
      </c>
      <c r="O9" s="18">
        <v>5.9178616427142195E-3</v>
      </c>
      <c r="P9" s="18">
        <v>5.9178616427142195E-3</v>
      </c>
      <c r="Q9" s="18">
        <v>5.9178616427142195E-3</v>
      </c>
      <c r="R9" s="18">
        <v>5.9178616427142195E-3</v>
      </c>
      <c r="S9" s="18">
        <v>5.9178616427142195E-3</v>
      </c>
      <c r="T9" s="18">
        <v>5.9178616427142195E-3</v>
      </c>
      <c r="U9" s="18">
        <v>5.9178616427142195E-3</v>
      </c>
      <c r="V9" s="18">
        <v>5.9178616427142195E-3</v>
      </c>
      <c r="W9" s="18">
        <v>5.9178616427142195E-3</v>
      </c>
      <c r="X9" s="18">
        <v>5.9178616427142195E-3</v>
      </c>
      <c r="Y9" s="18">
        <v>5.9178616427142195E-3</v>
      </c>
      <c r="Z9" s="18">
        <v>5.9178616427142195E-3</v>
      </c>
      <c r="AA9" s="18">
        <v>5.9178616427142195E-3</v>
      </c>
      <c r="AB9" s="18">
        <v>5.9178616427142195E-3</v>
      </c>
      <c r="AC9" s="18">
        <v>5.9178616427142195E-3</v>
      </c>
      <c r="AD9" s="18">
        <v>5.9178616427142195E-3</v>
      </c>
      <c r="AE9" s="18">
        <v>5.9178616427142195E-3</v>
      </c>
      <c r="AF9" s="18">
        <v>5.9178616427142195E-3</v>
      </c>
      <c r="AG9" s="18">
        <v>5.9178616427142195E-3</v>
      </c>
      <c r="AH9" s="18">
        <v>5.9178616427142195E-3</v>
      </c>
      <c r="AI9" s="18">
        <v>5.9178616427142195E-3</v>
      </c>
      <c r="AJ9" s="16">
        <v>5.9178616427142195E-3</v>
      </c>
    </row>
    <row r="10" spans="1:36">
      <c r="A10" t="s">
        <v>19</v>
      </c>
      <c r="B10" t="s">
        <v>43</v>
      </c>
      <c r="C10" s="14"/>
      <c r="D10" s="18">
        <v>1.9362141353943107E-4</v>
      </c>
      <c r="E10" s="18">
        <v>1.9362141353943097E-4</v>
      </c>
      <c r="F10" s="18">
        <v>1.9362141353943097E-4</v>
      </c>
      <c r="G10" s="18">
        <v>1.9362141353943097E-4</v>
      </c>
      <c r="H10" s="18">
        <v>1.9362141353943097E-4</v>
      </c>
      <c r="I10" s="18">
        <v>1.9362141353943097E-4</v>
      </c>
      <c r="J10" s="18">
        <v>1.9362141353943097E-4</v>
      </c>
      <c r="K10" s="18">
        <v>1.9362141353943097E-4</v>
      </c>
      <c r="L10" s="18">
        <v>1.9362141353943097E-4</v>
      </c>
      <c r="M10" s="18">
        <v>1.9362141353943097E-4</v>
      </c>
      <c r="N10" s="18">
        <v>1.9362141353943097E-4</v>
      </c>
      <c r="O10" s="18">
        <v>1.9362141353943097E-4</v>
      </c>
      <c r="P10" s="18">
        <v>1.9362141353943097E-4</v>
      </c>
      <c r="Q10" s="18">
        <v>1.9362141353943097E-4</v>
      </c>
      <c r="R10" s="18">
        <v>1.9362141353943097E-4</v>
      </c>
      <c r="S10" s="18">
        <v>1.9362141353943097E-4</v>
      </c>
      <c r="T10" s="18">
        <v>1.9362141353943097E-4</v>
      </c>
      <c r="U10" s="18">
        <v>1.9362141353943097E-4</v>
      </c>
      <c r="V10" s="18">
        <v>1.9362141353943097E-4</v>
      </c>
      <c r="W10" s="18">
        <v>1.9362141353943097E-4</v>
      </c>
      <c r="X10" s="18">
        <v>1.9362141353943097E-4</v>
      </c>
      <c r="Y10" s="18">
        <v>1.9362141353943097E-4</v>
      </c>
      <c r="Z10" s="18">
        <v>1.9362141353943097E-4</v>
      </c>
      <c r="AA10" s="18">
        <v>1.9362141353943097E-4</v>
      </c>
      <c r="AB10" s="18">
        <v>1.9362141353943097E-4</v>
      </c>
      <c r="AC10" s="18">
        <v>1.9362141353943097E-4</v>
      </c>
      <c r="AD10" s="18">
        <v>1.9362141353943097E-4</v>
      </c>
      <c r="AE10" s="18">
        <v>1.9362141353943097E-4</v>
      </c>
      <c r="AF10" s="18">
        <v>1.9362141353943097E-4</v>
      </c>
      <c r="AG10" s="18">
        <v>1.9362141353943097E-4</v>
      </c>
      <c r="AH10" s="18">
        <v>1.9362141353943097E-4</v>
      </c>
      <c r="AI10" s="18">
        <v>1.9362141353943097E-4</v>
      </c>
      <c r="AJ10" s="16">
        <v>1.9362141353943097E-4</v>
      </c>
    </row>
    <row r="11" spans="1:36">
      <c r="A11" t="s">
        <v>19</v>
      </c>
      <c r="B11" t="s">
        <v>44</v>
      </c>
      <c r="C11" s="14"/>
      <c r="D11" s="18">
        <v>3.3385235651421097E-3</v>
      </c>
      <c r="E11" s="18">
        <v>3.3998208845563427E-3</v>
      </c>
      <c r="F11" s="18">
        <v>3.4611182039705757E-3</v>
      </c>
      <c r="G11" s="18">
        <v>3.5224155233848087E-3</v>
      </c>
      <c r="H11" s="18">
        <v>3.5837128427990417E-3</v>
      </c>
      <c r="I11" s="18">
        <v>3.6450101622132747E-3</v>
      </c>
      <c r="J11" s="18">
        <v>3.7063074816274938E-3</v>
      </c>
      <c r="K11" s="18">
        <v>3.7676048010417268E-3</v>
      </c>
      <c r="L11" s="18">
        <v>3.8289021204559598E-3</v>
      </c>
      <c r="M11" s="18">
        <v>3.8901994398701928E-3</v>
      </c>
      <c r="N11" s="18">
        <v>3.9514967592844258E-3</v>
      </c>
      <c r="O11" s="18">
        <v>4.0127940786986588E-3</v>
      </c>
      <c r="P11" s="18">
        <v>4.0740913981128918E-3</v>
      </c>
      <c r="Q11" s="18">
        <v>4.1353887175271248E-3</v>
      </c>
      <c r="R11" s="18">
        <v>4.1966860369413578E-3</v>
      </c>
      <c r="S11" s="18">
        <v>4.2579833563555908E-3</v>
      </c>
      <c r="T11" s="18">
        <v>4.3192806757698238E-3</v>
      </c>
      <c r="U11" s="18">
        <v>4.3805779951840568E-3</v>
      </c>
      <c r="V11" s="18">
        <v>4.4418753145982898E-3</v>
      </c>
      <c r="W11" s="18">
        <v>4.5031726340125228E-3</v>
      </c>
      <c r="X11" s="18">
        <v>4.5644699534267558E-3</v>
      </c>
      <c r="Y11" s="18">
        <v>4.6257672728409888E-3</v>
      </c>
      <c r="Z11" s="18">
        <v>4.6870645922552218E-3</v>
      </c>
      <c r="AA11" s="18">
        <v>4.7483619116694409E-3</v>
      </c>
      <c r="AB11" s="18">
        <v>4.8096592310836739E-3</v>
      </c>
      <c r="AC11" s="18">
        <v>4.8709565504979069E-3</v>
      </c>
      <c r="AD11" s="18">
        <v>4.9322538699121399E-3</v>
      </c>
      <c r="AE11" s="18">
        <v>4.9935511893263729E-3</v>
      </c>
      <c r="AF11" s="18">
        <v>5.0548485087406059E-3</v>
      </c>
      <c r="AG11" s="18">
        <v>5.1161458281548389E-3</v>
      </c>
      <c r="AH11" s="18">
        <v>5.1774431475690719E-3</v>
      </c>
      <c r="AI11" s="18">
        <v>5.2387404669833049E-3</v>
      </c>
      <c r="AJ11" s="16">
        <v>5.3000377863975379E-3</v>
      </c>
    </row>
    <row r="12" spans="1:36">
      <c r="A12" t="s">
        <v>20</v>
      </c>
      <c r="B12" t="s">
        <v>43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8">
        <v>1.224978406372493E-3</v>
      </c>
      <c r="AB12" s="18">
        <v>1.224978406372493E-3</v>
      </c>
      <c r="AC12" s="18">
        <v>1.224978406372493E-3</v>
      </c>
      <c r="AD12" s="18">
        <v>1.224978406372493E-3</v>
      </c>
      <c r="AE12" s="18">
        <v>1.224978406372493E-3</v>
      </c>
      <c r="AF12" s="18">
        <v>1.224978406372493E-3</v>
      </c>
      <c r="AG12" s="18">
        <v>1.224978406372493E-3</v>
      </c>
      <c r="AH12" s="18">
        <v>1.224978406372493E-3</v>
      </c>
      <c r="AI12" s="18">
        <v>1.224978406372493E-3</v>
      </c>
      <c r="AJ12" s="16">
        <v>1.224978406372493E-3</v>
      </c>
    </row>
    <row r="13" spans="1:36">
      <c r="A13" s="8" t="s">
        <v>20</v>
      </c>
      <c r="B13" s="8" t="s">
        <v>44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4"/>
      <c r="U13" s="14"/>
      <c r="V13" s="14"/>
      <c r="W13" s="14"/>
      <c r="X13" s="14"/>
      <c r="Y13" s="14"/>
      <c r="Z13" s="14"/>
      <c r="AA13" s="18">
        <v>2.8695692967972252E-4</v>
      </c>
      <c r="AB13" s="18">
        <v>2.8695692967972252E-4</v>
      </c>
      <c r="AC13" s="18">
        <v>2.8695692967972252E-4</v>
      </c>
      <c r="AD13" s="18">
        <v>2.8695692967972252E-4</v>
      </c>
      <c r="AE13" s="18">
        <v>2.8695692967972252E-4</v>
      </c>
      <c r="AF13" s="18">
        <v>2.8695692967972252E-4</v>
      </c>
      <c r="AG13" s="18">
        <v>2.8695692967972252E-4</v>
      </c>
      <c r="AH13" s="18">
        <v>2.8695692967972252E-4</v>
      </c>
      <c r="AI13" s="18">
        <v>2.8695692967972252E-4</v>
      </c>
      <c r="AJ13" s="16">
        <v>2.8695692967972252E-4</v>
      </c>
    </row>
    <row r="16" spans="1:36">
      <c r="A16" t="s">
        <v>45</v>
      </c>
    </row>
    <row r="17" spans="1:1">
      <c r="A17" t="s">
        <v>46</v>
      </c>
    </row>
    <row r="18" spans="1:1">
      <c r="A18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5"/>
  <cols>
    <col min="1" max="1" width="12.28515625" customWidth="1"/>
    <col min="2" max="2" width="21.7109375" customWidth="1"/>
    <col min="3" max="3" width="18.28515625" customWidth="1"/>
    <col min="4" max="5" width="16.7109375" customWidth="1"/>
    <col min="6" max="6" width="20.5703125" customWidth="1"/>
    <col min="7" max="7" width="16.7109375" customWidth="1"/>
  </cols>
  <sheetData>
    <row r="1" spans="1:1">
      <c r="A1" t="s">
        <v>21</v>
      </c>
    </row>
    <row r="2" spans="1:1">
      <c r="A2" t="s">
        <v>22</v>
      </c>
    </row>
    <row r="3" spans="1:1">
      <c r="A3" t="s">
        <v>23</v>
      </c>
    </row>
    <row r="4" spans="1:1">
      <c r="A4" t="s">
        <v>24</v>
      </c>
    </row>
    <row r="5" spans="1:1">
      <c r="A5" t="s">
        <v>25</v>
      </c>
    </row>
    <row r="6" spans="1:1">
      <c r="A6" t="s">
        <v>26</v>
      </c>
    </row>
    <row r="7" spans="1:1">
      <c r="A7" t="s">
        <v>27</v>
      </c>
    </row>
    <row r="8" spans="1:1">
      <c r="A8" t="s">
        <v>28</v>
      </c>
    </row>
    <row r="10" spans="1:1">
      <c r="A10" t="s">
        <v>31</v>
      </c>
    </row>
    <row r="11" spans="1:1">
      <c r="A11" t="s">
        <v>32</v>
      </c>
    </row>
    <row r="12" spans="1:1">
      <c r="A12" t="s">
        <v>33</v>
      </c>
    </row>
    <row r="13" spans="1:1">
      <c r="A13" t="s">
        <v>34</v>
      </c>
    </row>
    <row r="14" spans="1:1">
      <c r="A14" t="s">
        <v>40</v>
      </c>
    </row>
    <row r="15" spans="1:1">
      <c r="A15" t="s">
        <v>39</v>
      </c>
    </row>
    <row r="17" spans="1:7">
      <c r="A17" s="2" t="s">
        <v>29</v>
      </c>
      <c r="B17" s="3"/>
      <c r="C17" s="3"/>
      <c r="D17" s="3"/>
      <c r="E17" s="3"/>
      <c r="F17" s="3"/>
      <c r="G17" s="3"/>
    </row>
    <row r="18" spans="1:7">
      <c r="B18" s="7" t="s">
        <v>3</v>
      </c>
      <c r="C18" s="7" t="s">
        <v>4</v>
      </c>
      <c r="D18" s="7" t="s">
        <v>5</v>
      </c>
      <c r="E18" s="7" t="s">
        <v>6</v>
      </c>
      <c r="F18" s="7" t="s">
        <v>7</v>
      </c>
      <c r="G18" s="7" t="s">
        <v>8</v>
      </c>
    </row>
    <row r="19" spans="1:7">
      <c r="A19" t="s">
        <v>17</v>
      </c>
      <c r="B19" s="8">
        <v>1</v>
      </c>
      <c r="C19" s="8">
        <v>1</v>
      </c>
      <c r="D19" s="8">
        <v>1</v>
      </c>
      <c r="E19" s="8">
        <v>1</v>
      </c>
      <c r="F19" s="8">
        <v>1</v>
      </c>
      <c r="G19">
        <v>0</v>
      </c>
    </row>
    <row r="20" spans="1:7">
      <c r="A20" t="s">
        <v>10</v>
      </c>
      <c r="B20" s="8">
        <v>1</v>
      </c>
      <c r="C20" s="8">
        <v>1</v>
      </c>
      <c r="D20" s="8">
        <v>1</v>
      </c>
      <c r="E20" s="8">
        <v>1</v>
      </c>
      <c r="F20" s="8">
        <v>1</v>
      </c>
      <c r="G20">
        <v>0</v>
      </c>
    </row>
    <row r="21" spans="1:7">
      <c r="A21" t="s">
        <v>9</v>
      </c>
      <c r="B21">
        <v>0</v>
      </c>
      <c r="C21">
        <v>0</v>
      </c>
      <c r="D21">
        <v>0</v>
      </c>
      <c r="E21">
        <v>0</v>
      </c>
      <c r="F21">
        <v>0</v>
      </c>
      <c r="G21" s="8">
        <v>1</v>
      </c>
    </row>
    <row r="22" spans="1:7">
      <c r="A22" t="s">
        <v>18</v>
      </c>
      <c r="B22">
        <v>0</v>
      </c>
      <c r="C22">
        <v>0</v>
      </c>
      <c r="D22">
        <v>0</v>
      </c>
      <c r="E22">
        <v>0</v>
      </c>
      <c r="F22">
        <v>0</v>
      </c>
      <c r="G22" s="8">
        <v>1</v>
      </c>
    </row>
    <row r="23" spans="1:7">
      <c r="A23" t="s">
        <v>19</v>
      </c>
      <c r="B23">
        <v>0</v>
      </c>
      <c r="C23">
        <v>0</v>
      </c>
      <c r="D23">
        <v>0</v>
      </c>
      <c r="E23">
        <v>0</v>
      </c>
      <c r="F23">
        <v>0</v>
      </c>
      <c r="G23" s="8">
        <v>1</v>
      </c>
    </row>
    <row r="24" spans="1:7">
      <c r="A24" t="s">
        <v>20</v>
      </c>
      <c r="B24" s="8">
        <v>1</v>
      </c>
      <c r="C24" s="8">
        <v>1</v>
      </c>
      <c r="D24" s="8">
        <v>1</v>
      </c>
      <c r="E24" s="8">
        <v>1</v>
      </c>
      <c r="F24" s="8">
        <v>1</v>
      </c>
      <c r="G24">
        <v>0</v>
      </c>
    </row>
    <row r="26" spans="1:7">
      <c r="A26" s="2" t="s">
        <v>30</v>
      </c>
      <c r="B26" s="3"/>
      <c r="C26" s="3"/>
      <c r="D26" s="3"/>
      <c r="E26" s="3"/>
      <c r="F26" s="3"/>
      <c r="G26" s="3"/>
    </row>
    <row r="27" spans="1:7">
      <c r="B27" s="7" t="s">
        <v>3</v>
      </c>
      <c r="C27" s="7" t="s">
        <v>4</v>
      </c>
      <c r="D27" s="7" t="s">
        <v>5</v>
      </c>
      <c r="E27" s="7" t="s">
        <v>6</v>
      </c>
      <c r="F27" s="7" t="s">
        <v>7</v>
      </c>
      <c r="G27" s="7" t="s">
        <v>8</v>
      </c>
    </row>
    <row r="28" spans="1:7">
      <c r="A28" t="s">
        <v>17</v>
      </c>
      <c r="B28" s="8">
        <v>1</v>
      </c>
      <c r="C28" s="8">
        <v>1</v>
      </c>
      <c r="D28" s="8">
        <v>1</v>
      </c>
      <c r="E28" s="8">
        <v>1</v>
      </c>
      <c r="F28" s="8">
        <v>1</v>
      </c>
      <c r="G28">
        <v>0</v>
      </c>
    </row>
    <row r="29" spans="1:7">
      <c r="A29" t="s">
        <v>10</v>
      </c>
      <c r="B29" s="8">
        <v>1</v>
      </c>
      <c r="C29" s="8">
        <v>1</v>
      </c>
      <c r="D29" s="8">
        <v>1</v>
      </c>
      <c r="E29" s="8">
        <v>1</v>
      </c>
      <c r="F29" s="8">
        <v>1</v>
      </c>
      <c r="G29">
        <v>0</v>
      </c>
    </row>
    <row r="30" spans="1:7">
      <c r="A30" t="s">
        <v>9</v>
      </c>
      <c r="B30">
        <v>0</v>
      </c>
      <c r="C30">
        <v>0</v>
      </c>
      <c r="D30">
        <v>0</v>
      </c>
      <c r="E30">
        <v>0</v>
      </c>
      <c r="F30">
        <v>0</v>
      </c>
      <c r="G30" s="8">
        <v>1</v>
      </c>
    </row>
    <row r="31" spans="1:7">
      <c r="A31" t="s">
        <v>18</v>
      </c>
      <c r="B31">
        <v>0</v>
      </c>
      <c r="C31">
        <v>0</v>
      </c>
      <c r="D31">
        <v>0</v>
      </c>
      <c r="E31">
        <v>0</v>
      </c>
      <c r="F31">
        <v>0</v>
      </c>
      <c r="G31" s="8">
        <v>1</v>
      </c>
    </row>
    <row r="32" spans="1:7">
      <c r="A32" t="s">
        <v>19</v>
      </c>
      <c r="B32">
        <v>0</v>
      </c>
      <c r="C32">
        <v>0</v>
      </c>
      <c r="D32">
        <v>0</v>
      </c>
      <c r="E32">
        <v>0</v>
      </c>
      <c r="F32">
        <v>0</v>
      </c>
      <c r="G32" s="8">
        <v>1</v>
      </c>
    </row>
    <row r="33" spans="1:7">
      <c r="A33" t="s">
        <v>20</v>
      </c>
      <c r="B33" s="8">
        <v>1</v>
      </c>
      <c r="C33" s="8">
        <v>1</v>
      </c>
      <c r="D33" s="8">
        <v>1</v>
      </c>
      <c r="E33" s="8">
        <v>1</v>
      </c>
      <c r="F33" s="8">
        <v>1</v>
      </c>
      <c r="G33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G7"/>
  <sheetViews>
    <sheetView workbookViewId="0"/>
  </sheetViews>
  <sheetFormatPr defaultRowHeight="15"/>
  <cols>
    <col min="1" max="1" width="12.28515625" customWidth="1"/>
    <col min="2" max="2" width="21.7109375" customWidth="1"/>
    <col min="3" max="3" width="18.28515625" customWidth="1"/>
    <col min="4" max="5" width="16.7109375" customWidth="1"/>
    <col min="6" max="6" width="20.5703125" customWidth="1"/>
    <col min="7" max="7" width="16.7109375" customWidth="1"/>
  </cols>
  <sheetData>
    <row r="1" spans="1:7"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</row>
    <row r="2" spans="1:7">
      <c r="A2" t="s">
        <v>17</v>
      </c>
      <c r="B2" s="11">
        <f>$D2/(1-'Calculations Etc'!$B$2)*'Calibration Adjustments'!B19</f>
        <v>1.6736156867293993E-3</v>
      </c>
      <c r="C2" s="11">
        <f>$D2*'Calibration Adjustments'!C19</f>
        <v>5.2559831484063789E-4</v>
      </c>
      <c r="D2" s="11">
        <f>AVERAGE('BHNVFEAL data'!W2:AJ2)*'Calibration Adjustments'!D19</f>
        <v>5.2559831484063789E-4</v>
      </c>
      <c r="E2" s="11">
        <f>$D2*'Calibration Adjustments'!E19</f>
        <v>5.2559831484063789E-4</v>
      </c>
      <c r="F2" s="11">
        <f>$D2/(1-'Calculations Etc'!$B$2)*'Calculations Etc'!$B$6+$D2*(1-'Calculations Etc'!$B$6)*'Calibration Adjustments'!F19</f>
        <v>1.1570078693794567E-3</v>
      </c>
      <c r="G2">
        <v>0</v>
      </c>
    </row>
    <row r="3" spans="1:7">
      <c r="A3" t="s">
        <v>10</v>
      </c>
      <c r="B3" s="11">
        <f>$E3/(1-'Calculations Etc'!$B$3)*'Calibration Adjustments'!B20</f>
        <v>1.4279258240143788E-2</v>
      </c>
      <c r="C3" s="11">
        <f>$E3*'Calibration Adjustments'!C20</f>
        <v>4.4435571578869126E-3</v>
      </c>
      <c r="D3" s="11">
        <f>$E3*'Calibration Adjustments'!D20</f>
        <v>4.4435571578869126E-3</v>
      </c>
      <c r="E3" s="11">
        <f>AVERAGE('BHNVFEAL data'!AA4:AJ4)*'Calibration Adjustments'!E20</f>
        <v>4.4435571578869126E-3</v>
      </c>
      <c r="F3" s="11">
        <f>$E3/(1-'Calculations Etc'!$B$3)*'Calculations Etc'!$B$6+$E3*(1-'Calculations Etc'!$B$6)*'Calibration Adjustments'!F20</f>
        <v>9.8531927531281937E-3</v>
      </c>
      <c r="G3">
        <v>0</v>
      </c>
    </row>
    <row r="4" spans="1:7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 s="11">
        <f>AVERAGE('BHNVFEAL data'!Q6:AJ6)*'Calibration Adjustments'!G21</f>
        <v>4.6153331895469E-4</v>
      </c>
    </row>
    <row r="5" spans="1:7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 s="11">
        <f>AVERAGE('BHNVFEAL data'!C8:AJ8)*'Calibration Adjustments'!G22</f>
        <v>8.8167002986916734E-4</v>
      </c>
    </row>
    <row r="6" spans="1:7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 s="11">
        <f>AVERAGE('BHNVFEAL data'!D10:AJ10)*'Calibration Adjustments'!G23</f>
        <v>1.9362141353943094E-4</v>
      </c>
    </row>
    <row r="7" spans="1:7">
      <c r="A7" t="s">
        <v>20</v>
      </c>
      <c r="B7" s="11">
        <f>$D7/(1-'Calculations Etc'!$B$2)*'Calibration Adjustments'!B24</f>
        <v>3.9005891360808322E-3</v>
      </c>
      <c r="C7" s="11">
        <f>$D7*'Calibration Adjustments'!C24</f>
        <v>1.224978406372493E-3</v>
      </c>
      <c r="D7" s="11">
        <f>AVERAGE('BHNVFEAL data'!AA12:AJ12)*'Calibration Adjustments'!D24</f>
        <v>1.224978406372493E-3</v>
      </c>
      <c r="E7" s="11">
        <f>$D7*'Calibration Adjustments'!E24</f>
        <v>1.224978406372493E-3</v>
      </c>
      <c r="F7" s="11">
        <f>$D7/(1-'Calculations Etc'!$B$2)*'Calculations Etc'!$B$6+$D7*(1-'Calculations Etc'!$B$6)*'Calibration Adjustments'!F24</f>
        <v>2.6965643077120796E-3</v>
      </c>
      <c r="G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G7"/>
  <sheetViews>
    <sheetView workbookViewId="0"/>
  </sheetViews>
  <sheetFormatPr defaultRowHeight="15"/>
  <cols>
    <col min="1" max="1" width="12.28515625" customWidth="1"/>
    <col min="2" max="2" width="21.7109375" customWidth="1"/>
    <col min="3" max="3" width="18.28515625" customWidth="1"/>
    <col min="4" max="5" width="16.7109375" customWidth="1"/>
    <col min="6" max="6" width="20.5703125" customWidth="1"/>
    <col min="7" max="7" width="16.7109375" customWidth="1"/>
  </cols>
  <sheetData>
    <row r="1" spans="1:7"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</row>
    <row r="2" spans="1:7">
      <c r="A2" t="s">
        <v>17</v>
      </c>
      <c r="B2" s="11">
        <f>$D2/(1-'Calculations Etc'!$B$2)*'Calibration Adjustments'!B28</f>
        <v>1.0878864131157243E-3</v>
      </c>
      <c r="C2" s="11">
        <f>$D2*'Calibration Adjustments'!C28</f>
        <v>3.4165027849915314E-4</v>
      </c>
      <c r="D2" s="11">
        <f>AVERAGE('BHNVFEAL data'!W3:AJ3)*'Calibration Adjustments'!D28</f>
        <v>3.4165027849915314E-4</v>
      </c>
      <c r="E2" s="11">
        <f>$D2*'Calibration Adjustments'!E28</f>
        <v>3.4165027849915314E-4</v>
      </c>
      <c r="F2" s="11">
        <f>$D2/(1-'Calculations Etc'!$B$2)*'Calculations Etc'!$B$6+$D2*(1-'Calculations Etc'!$B$6)*'Calibration Adjustments'!F28</f>
        <v>7.520801525382673E-4</v>
      </c>
      <c r="G2">
        <v>0</v>
      </c>
    </row>
    <row r="3" spans="1:7">
      <c r="A3" t="s">
        <v>10</v>
      </c>
      <c r="B3" s="11">
        <f>$E3/(1-'Calculations Etc'!$B$3)*'Calibration Adjustments'!B29</f>
        <v>1.450319239647508E-3</v>
      </c>
      <c r="C3" s="11">
        <f>$E3*'Calibration Adjustments'!C29</f>
        <v>4.5132431462293482E-4</v>
      </c>
      <c r="D3" s="11">
        <f>$E3*'Calibration Adjustments'!D29</f>
        <v>4.5132431462293482E-4</v>
      </c>
      <c r="E3" s="11">
        <f>AVERAGE('BHNVFEAL data'!AA5:AJ5)*'Calibration Adjustments'!E29</f>
        <v>4.5132431462293482E-4</v>
      </c>
      <c r="F3" s="11">
        <f>$E3/(1-'Calculations Etc'!$B$3)*'Calculations Etc'!$B$6+$E3*(1-'Calculations Etc'!$B$6)*'Calibration Adjustments'!F29</f>
        <v>1.0007715233864502E-3</v>
      </c>
      <c r="G3">
        <v>0</v>
      </c>
    </row>
    <row r="4" spans="1:7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 s="11">
        <f>AVERAGE('BHNVFEAL data'!Q7:AJ7)*'Calibration Adjustments'!G30</f>
        <v>9.6357214507821837E-5</v>
      </c>
    </row>
    <row r="5" spans="1:7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 s="11">
        <f>AVERAGE('BHNVFEAL data'!C9:AJ9)*'Calibration Adjustments'!G31</f>
        <v>5.9178616427142186E-3</v>
      </c>
    </row>
    <row r="6" spans="1:7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 s="11">
        <f>AVERAGE('BHNVFEAL data'!D11:AJ11)*'Calibration Adjustments'!G32</f>
        <v>4.319280675769822E-3</v>
      </c>
    </row>
    <row r="7" spans="1:7">
      <c r="A7" t="s">
        <v>20</v>
      </c>
      <c r="B7" s="11">
        <f>$D7/(1-'Calculations Etc'!$B$2)*'Calibration Adjustments'!B33</f>
        <v>9.1373127608543228E-4</v>
      </c>
      <c r="C7" s="11">
        <f>$D7*'Calibration Adjustments'!C33</f>
        <v>2.8695692967972258E-4</v>
      </c>
      <c r="D7" s="11">
        <f>AVERAGE('BHNVFEAL data'!AA13:AJ13)*'Calibration Adjustments'!D33</f>
        <v>2.8695692967972258E-4</v>
      </c>
      <c r="E7" s="11">
        <f>$D7*'Calibration Adjustments'!E33</f>
        <v>2.8695692967972258E-4</v>
      </c>
      <c r="F7" s="11">
        <f>$D7/(1-'Calculations Etc'!$B$2)*'Calculations Etc'!$B$6+$D7*(1-'Calculations Etc'!$B$6)*'Calibration Adjustments'!F33</f>
        <v>6.3168282020286293E-4</v>
      </c>
      <c r="G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 Etc</vt:lpstr>
      <vt:lpstr>BHNVFEAL data</vt:lpstr>
      <vt:lpstr>Calibration Adjustments</vt:lpstr>
      <vt:lpstr>SYFAFE-psgr</vt:lpstr>
      <vt:lpstr>SYFAFE-frgt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2017-06-26T22:04:22Z</dcterms:created>
  <dcterms:modified xsi:type="dcterms:W3CDTF">2018-12-01T01:03:06Z</dcterms:modified>
</cp:coreProperties>
</file>