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 India 2.1 - Input Data Revisions_17Mar2020\BDEQ\"/>
    </mc:Choice>
  </mc:AlternateContent>
  <xr:revisionPtr revIDLastSave="0" documentId="13_ncr:1_{B403BE09-F676-43C4-990E-CFCD5AAD8E14}" xr6:coauthVersionLast="44" xr6:coauthVersionMax="44" xr10:uidLastSave="{00000000-0000-0000-0000-000000000000}"/>
  <bookViews>
    <workbookView xWindow="-120" yWindow="-120" windowWidth="20730" windowHeight="11160" tabRatio="670" xr2:uid="{00000000-000D-0000-FFFF-FFFF00000000}"/>
  </bookViews>
  <sheets>
    <sheet name="About" sheetId="1" r:id="rId1"/>
    <sheet name="India Dist Solar PV Data" sheetId="13" r:id="rId2"/>
    <sheet name="AC DC Derate Factor" sheetId="14" r:id="rId3"/>
    <sheet name="DSCF" sheetId="15" r:id="rId4"/>
    <sheet name="BDEQ-BEOfDS-urban-residential" sheetId="4" r:id="rId5"/>
    <sheet name="BDEQ-BEOfDS-rural-residential" sheetId="9" r:id="rId6"/>
    <sheet name="BDEQ-BEOfDS-commercial" sheetId="5" r:id="rId7"/>
    <sheet name="BDEQ-BDESC-urban-residential" sheetId="6" r:id="rId8"/>
    <sheet name="BDEQ-BDESC-rural-residential" sheetId="10" r:id="rId9"/>
    <sheet name="BDEQ-BDESC-commercial" sheetId="7" r:id="rId10"/>
  </sheets>
  <externalReferences>
    <externalReference r:id="rId11"/>
    <externalReference r:id="rId12"/>
  </externalReferences>
  <definedNames>
    <definedName name="INRLac">[1]Conversions!$E$113</definedName>
    <definedName name="plantsize.iv.a">'[2]India Data'!$E$99</definedName>
    <definedName name="Preferences.PowerUnits">[1]Preferences!$C$5</definedName>
    <definedName name="Unit.kW">[1]Conversions!$F$57</definedName>
    <definedName name="Unit.MW">[1]Conversions!$F$56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13" l="1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C58" i="13"/>
  <c r="I14" i="13" l="1"/>
  <c r="H14" i="13"/>
  <c r="G14" i="13"/>
  <c r="F14" i="13"/>
  <c r="E14" i="13"/>
  <c r="D14" i="13"/>
  <c r="C14" i="13"/>
  <c r="B14" i="13"/>
  <c r="B41" i="13" l="1"/>
  <c r="B40" i="13" l="1"/>
  <c r="B39" i="13"/>
  <c r="D39" i="13"/>
  <c r="E39" i="13"/>
  <c r="F40" i="13"/>
  <c r="G40" i="13"/>
  <c r="H41" i="13"/>
  <c r="I41" i="13"/>
  <c r="C41" i="13"/>
  <c r="B47" i="13" s="1"/>
  <c r="G41" i="13" l="1"/>
  <c r="Y47" i="13" s="1"/>
  <c r="B7" i="7"/>
  <c r="B64" i="13"/>
  <c r="B7" i="5" s="1"/>
  <c r="E40" i="13"/>
  <c r="L46" i="13" s="1"/>
  <c r="D40" i="13"/>
  <c r="I39" i="13"/>
  <c r="AJ45" i="13" s="1"/>
  <c r="I40" i="13"/>
  <c r="AF46" i="13" s="1"/>
  <c r="G39" i="13"/>
  <c r="E41" i="13"/>
  <c r="C39" i="13"/>
  <c r="C45" i="13" s="1"/>
  <c r="D41" i="13"/>
  <c r="F47" i="13" s="1"/>
  <c r="F7" i="7" s="1"/>
  <c r="H39" i="13"/>
  <c r="F41" i="13"/>
  <c r="W47" i="13" s="1"/>
  <c r="C40" i="13"/>
  <c r="D46" i="13" s="1"/>
  <c r="H40" i="13"/>
  <c r="AH46" i="13" s="1"/>
  <c r="F39" i="13"/>
  <c r="Q45" i="13" s="1"/>
  <c r="Q7" i="6" s="1"/>
  <c r="U47" i="13"/>
  <c r="K46" i="13"/>
  <c r="G45" i="13"/>
  <c r="H45" i="13"/>
  <c r="H7" i="6" s="1"/>
  <c r="F45" i="13"/>
  <c r="AD45" i="13"/>
  <c r="AE45" i="13"/>
  <c r="AF45" i="13"/>
  <c r="AG45" i="13"/>
  <c r="AH45" i="13"/>
  <c r="AI45" i="13"/>
  <c r="AC45" i="13"/>
  <c r="F46" i="13"/>
  <c r="G46" i="13"/>
  <c r="Y45" i="13"/>
  <c r="Z45" i="13"/>
  <c r="AA45" i="13"/>
  <c r="AB45" i="13"/>
  <c r="X45" i="13"/>
  <c r="H47" i="13"/>
  <c r="C47" i="13"/>
  <c r="AJ46" i="13"/>
  <c r="N46" i="13"/>
  <c r="Y46" i="13"/>
  <c r="AB46" i="13"/>
  <c r="Z47" i="13"/>
  <c r="AA47" i="13"/>
  <c r="AB47" i="13"/>
  <c r="AF47" i="13"/>
  <c r="AG47" i="13"/>
  <c r="AH47" i="13"/>
  <c r="AI47" i="13"/>
  <c r="AJ47" i="13"/>
  <c r="AD47" i="13"/>
  <c r="AC47" i="13"/>
  <c r="AE47" i="13"/>
  <c r="AE7" i="7" s="1"/>
  <c r="T46" i="13"/>
  <c r="S46" i="13"/>
  <c r="U46" i="13"/>
  <c r="V46" i="13"/>
  <c r="W46" i="13"/>
  <c r="M45" i="13"/>
  <c r="M7" i="6" s="1"/>
  <c r="I45" i="13"/>
  <c r="J45" i="13"/>
  <c r="K45" i="13"/>
  <c r="L45" i="13"/>
  <c r="AA46" i="13" l="1"/>
  <c r="AE46" i="13"/>
  <c r="AE7" i="10" s="1"/>
  <c r="X46" i="13"/>
  <c r="AC46" i="13"/>
  <c r="AG46" i="13"/>
  <c r="AI46" i="13"/>
  <c r="Z46" i="13"/>
  <c r="AD46" i="13"/>
  <c r="X47" i="13"/>
  <c r="T45" i="13"/>
  <c r="O45" i="13"/>
  <c r="O46" i="13"/>
  <c r="I46" i="13"/>
  <c r="Q46" i="13"/>
  <c r="M46" i="13"/>
  <c r="J46" i="13"/>
  <c r="R46" i="13"/>
  <c r="P46" i="13"/>
  <c r="E47" i="13"/>
  <c r="G47" i="13"/>
  <c r="I47" i="13"/>
  <c r="D47" i="13"/>
  <c r="H46" i="13"/>
  <c r="D45" i="13"/>
  <c r="N47" i="13"/>
  <c r="Q47" i="13"/>
  <c r="B45" i="13"/>
  <c r="M47" i="13"/>
  <c r="L47" i="13"/>
  <c r="B46" i="13"/>
  <c r="K47" i="13"/>
  <c r="P47" i="13"/>
  <c r="T47" i="13"/>
  <c r="J47" i="13"/>
  <c r="O47" i="13"/>
  <c r="V47" i="13"/>
  <c r="P45" i="13"/>
  <c r="S45" i="13"/>
  <c r="C46" i="13"/>
  <c r="W45" i="13"/>
  <c r="N45" i="13"/>
  <c r="V45" i="13"/>
  <c r="R45" i="13"/>
  <c r="U45" i="13"/>
  <c r="U7" i="6" s="1"/>
  <c r="E46" i="13"/>
  <c r="E45" i="13"/>
  <c r="R47" i="13"/>
  <c r="S47" i="13"/>
  <c r="AE64" i="13"/>
  <c r="AE7" i="5" s="1"/>
  <c r="M62" i="13"/>
  <c r="M7" i="4" s="1"/>
  <c r="AE63" i="13"/>
  <c r="AE7" i="9" s="1"/>
  <c r="Q62" i="13"/>
  <c r="Q7" i="4" s="1"/>
  <c r="F64" i="13"/>
  <c r="F7" i="5" s="1"/>
  <c r="H62" i="13"/>
  <c r="H7" i="4" s="1"/>
  <c r="B7" i="6" l="1"/>
  <c r="B62" i="13"/>
  <c r="B7" i="4" s="1"/>
  <c r="B63" i="13"/>
  <c r="B7" i="9" s="1"/>
  <c r="B7" i="10"/>
  <c r="U62" i="13"/>
  <c r="U7" i="4" s="1"/>
  <c r="N7" i="7"/>
  <c r="N64" i="13"/>
  <c r="N7" i="5" s="1"/>
  <c r="AF7" i="7"/>
  <c r="AF64" i="13"/>
  <c r="AF7" i="5" s="1"/>
  <c r="O7" i="10"/>
  <c r="O63" i="13"/>
  <c r="O7" i="9" s="1"/>
  <c r="V7" i="7"/>
  <c r="V64" i="13"/>
  <c r="V7" i="5" s="1"/>
  <c r="W7" i="7"/>
  <c r="W64" i="13"/>
  <c r="W7" i="5" s="1"/>
  <c r="I7" i="6"/>
  <c r="I62" i="13"/>
  <c r="I7" i="4" s="1"/>
  <c r="Y7" i="10"/>
  <c r="Y63" i="13"/>
  <c r="Y7" i="9" s="1"/>
  <c r="V7" i="10"/>
  <c r="V63" i="13"/>
  <c r="V7" i="9" s="1"/>
  <c r="AC7" i="6"/>
  <c r="AC62" i="13"/>
  <c r="AC7" i="4" s="1"/>
  <c r="O7" i="7"/>
  <c r="O64" i="13"/>
  <c r="O7" i="5" s="1"/>
  <c r="AB7" i="10"/>
  <c r="AB63" i="13"/>
  <c r="AB7" i="9" s="1"/>
  <c r="K7" i="10"/>
  <c r="K63" i="13"/>
  <c r="K7" i="9" s="1"/>
  <c r="V7" i="6"/>
  <c r="V62" i="13"/>
  <c r="V7" i="4" s="1"/>
  <c r="O7" i="6"/>
  <c r="O62" i="13"/>
  <c r="O7" i="4" s="1"/>
  <c r="J7" i="10"/>
  <c r="J63" i="13"/>
  <c r="J7" i="9" s="1"/>
  <c r="R7" i="6"/>
  <c r="R62" i="13"/>
  <c r="R7" i="4" s="1"/>
  <c r="AG7" i="6"/>
  <c r="AG62" i="13"/>
  <c r="AG7" i="4" s="1"/>
  <c r="X7" i="10"/>
  <c r="X63" i="13"/>
  <c r="X7" i="9" s="1"/>
  <c r="S7" i="6"/>
  <c r="S62" i="13"/>
  <c r="S7" i="4" s="1"/>
  <c r="AJ62" i="13"/>
  <c r="K7" i="6"/>
  <c r="K62" i="13"/>
  <c r="K7" i="4" s="1"/>
  <c r="I7" i="7"/>
  <c r="I64" i="13"/>
  <c r="I7" i="5" s="1"/>
  <c r="P7" i="7"/>
  <c r="P64" i="13"/>
  <c r="P7" i="5" s="1"/>
  <c r="Q7" i="7"/>
  <c r="Q64" i="13"/>
  <c r="Q7" i="5" s="1"/>
  <c r="Z7" i="7"/>
  <c r="Z64" i="13"/>
  <c r="Z7" i="5" s="1"/>
  <c r="X7" i="7"/>
  <c r="X64" i="13"/>
  <c r="X7" i="5" s="1"/>
  <c r="AF7" i="6"/>
  <c r="AF62" i="13"/>
  <c r="AF7" i="4" s="1"/>
  <c r="U7" i="10"/>
  <c r="U63" i="13"/>
  <c r="U7" i="9" s="1"/>
  <c r="R7" i="10"/>
  <c r="R63" i="13"/>
  <c r="R7" i="9" s="1"/>
  <c r="AD7" i="7"/>
  <c r="AD64" i="13"/>
  <c r="AD7" i="5" s="1"/>
  <c r="K7" i="7"/>
  <c r="K64" i="13"/>
  <c r="K7" i="5" s="1"/>
  <c r="T7" i="7"/>
  <c r="T64" i="13"/>
  <c r="T7" i="5" s="1"/>
  <c r="R7" i="7"/>
  <c r="R64" i="13"/>
  <c r="R7" i="5" s="1"/>
  <c r="I7" i="10"/>
  <c r="I63" i="13"/>
  <c r="I7" i="9" s="1"/>
  <c r="AE7" i="6"/>
  <c r="AE62" i="13"/>
  <c r="AE7" i="4" s="1"/>
  <c r="AF7" i="10"/>
  <c r="AF63" i="13"/>
  <c r="AF7" i="9" s="1"/>
  <c r="AG7" i="10"/>
  <c r="AG63" i="13"/>
  <c r="AG7" i="9" s="1"/>
  <c r="AI7" i="7"/>
  <c r="AI64" i="13"/>
  <c r="AI7" i="5" s="1"/>
  <c r="L7" i="6"/>
  <c r="L62" i="13"/>
  <c r="L7" i="4" s="1"/>
  <c r="S7" i="7"/>
  <c r="S64" i="13"/>
  <c r="S7" i="5" s="1"/>
  <c r="AI7" i="6"/>
  <c r="AI62" i="13"/>
  <c r="AI7" i="4" s="1"/>
  <c r="J7" i="6"/>
  <c r="J62" i="13"/>
  <c r="J7" i="4" s="1"/>
  <c r="AC7" i="7"/>
  <c r="AC64" i="13"/>
  <c r="AC7" i="5" s="1"/>
  <c r="N7" i="10"/>
  <c r="N63" i="13"/>
  <c r="N7" i="9" s="1"/>
  <c r="AD7" i="6"/>
  <c r="AD62" i="13"/>
  <c r="AD7" i="4" s="1"/>
  <c r="AJ64" i="13"/>
  <c r="T7" i="6"/>
  <c r="T62" i="13"/>
  <c r="T7" i="4" s="1"/>
  <c r="AH7" i="7"/>
  <c r="AH64" i="13"/>
  <c r="AH7" i="5" s="1"/>
  <c r="AB7" i="6"/>
  <c r="AB62" i="13"/>
  <c r="AB7" i="4" s="1"/>
  <c r="Q7" i="10"/>
  <c r="Q63" i="13"/>
  <c r="Q7" i="9" s="1"/>
  <c r="AJ63" i="13"/>
  <c r="J7" i="7"/>
  <c r="J64" i="13"/>
  <c r="J7" i="5" s="1"/>
  <c r="AA7" i="10"/>
  <c r="AA63" i="13"/>
  <c r="AA7" i="9" s="1"/>
  <c r="P7" i="10"/>
  <c r="P63" i="13"/>
  <c r="P7" i="9" s="1"/>
  <c r="Y7" i="6"/>
  <c r="Y62" i="13"/>
  <c r="Y7" i="4" s="1"/>
  <c r="M7" i="7"/>
  <c r="M64" i="13"/>
  <c r="M7" i="5" s="1"/>
  <c r="W7" i="6"/>
  <c r="W62" i="13"/>
  <c r="W7" i="4" s="1"/>
  <c r="AH7" i="10"/>
  <c r="AH63" i="13"/>
  <c r="AH7" i="9" s="1"/>
  <c r="AG7" i="7"/>
  <c r="AG64" i="13"/>
  <c r="AG7" i="5" s="1"/>
  <c r="Z7" i="6"/>
  <c r="Z62" i="13"/>
  <c r="Z7" i="4" s="1"/>
  <c r="AA7" i="6"/>
  <c r="AA62" i="13"/>
  <c r="AA7" i="4" s="1"/>
  <c r="AB7" i="7"/>
  <c r="AB64" i="13"/>
  <c r="AB7" i="5" s="1"/>
  <c r="AH7" i="6"/>
  <c r="AH62" i="13"/>
  <c r="AH7" i="4" s="1"/>
  <c r="N7" i="6"/>
  <c r="N62" i="13"/>
  <c r="N7" i="4" s="1"/>
  <c r="AC7" i="10"/>
  <c r="AC63" i="13"/>
  <c r="AC7" i="9" s="1"/>
  <c r="X7" i="6"/>
  <c r="X62" i="13"/>
  <c r="X7" i="4" s="1"/>
  <c r="P7" i="6"/>
  <c r="P62" i="13"/>
  <c r="P7" i="4" s="1"/>
  <c r="Y7" i="7"/>
  <c r="Y64" i="13"/>
  <c r="Y7" i="5" s="1"/>
  <c r="AD7" i="10"/>
  <c r="AD63" i="13"/>
  <c r="AD7" i="9" s="1"/>
  <c r="L7" i="10"/>
  <c r="L63" i="13"/>
  <c r="L7" i="9" s="1"/>
  <c r="AA7" i="7"/>
  <c r="AA64" i="13"/>
  <c r="AA7" i="5" s="1"/>
  <c r="S7" i="10"/>
  <c r="S63" i="13"/>
  <c r="S7" i="9" s="1"/>
  <c r="AI7" i="10"/>
  <c r="AI63" i="13"/>
  <c r="AI7" i="9" s="1"/>
  <c r="M7" i="10"/>
  <c r="M63" i="13"/>
  <c r="M7" i="9" s="1"/>
  <c r="Z7" i="10"/>
  <c r="Z63" i="13"/>
  <c r="Z7" i="9" s="1"/>
  <c r="W7" i="10"/>
  <c r="W63" i="13"/>
  <c r="W7" i="9" s="1"/>
  <c r="L7" i="7"/>
  <c r="L64" i="13"/>
  <c r="L7" i="5" s="1"/>
  <c r="T7" i="10"/>
  <c r="T63" i="13"/>
  <c r="T7" i="9" s="1"/>
  <c r="U7" i="7"/>
  <c r="U64" i="13"/>
  <c r="U7" i="5" s="1"/>
  <c r="D7" i="7"/>
  <c r="D64" i="13"/>
  <c r="D7" i="5" s="1"/>
  <c r="H64" i="13"/>
  <c r="H7" i="5" s="1"/>
  <c r="H7" i="7"/>
  <c r="G7" i="7"/>
  <c r="G64" i="13"/>
  <c r="G7" i="5" s="1"/>
  <c r="E7" i="7"/>
  <c r="E64" i="13"/>
  <c r="E7" i="5" s="1"/>
  <c r="C7" i="7"/>
  <c r="C64" i="13"/>
  <c r="C7" i="5" s="1"/>
  <c r="C7" i="10"/>
  <c r="C63" i="13"/>
  <c r="C7" i="9" s="1"/>
  <c r="G63" i="13"/>
  <c r="G7" i="9" s="1"/>
  <c r="G7" i="10"/>
  <c r="E7" i="10"/>
  <c r="E63" i="13"/>
  <c r="E7" i="9" s="1"/>
  <c r="H63" i="13"/>
  <c r="H7" i="9" s="1"/>
  <c r="H7" i="10"/>
  <c r="F7" i="10"/>
  <c r="F63" i="13"/>
  <c r="F7" i="9" s="1"/>
  <c r="D7" i="10"/>
  <c r="D63" i="13"/>
  <c r="D7" i="9" s="1"/>
  <c r="G62" i="13"/>
  <c r="G7" i="4" s="1"/>
  <c r="G7" i="6"/>
  <c r="F7" i="6"/>
  <c r="F62" i="13"/>
  <c r="F7" i="4" s="1"/>
  <c r="E62" i="13"/>
  <c r="E7" i="4" s="1"/>
  <c r="E7" i="6"/>
  <c r="C62" i="13"/>
  <c r="C7" i="4" s="1"/>
  <c r="C7" i="6"/>
  <c r="D7" i="6"/>
  <c r="D62" i="13"/>
  <c r="D7" i="4" s="1"/>
  <c r="C27" i="13"/>
  <c r="B24" i="13"/>
  <c r="B25" i="13"/>
  <c r="B26" i="13"/>
  <c r="B23" i="13"/>
</calcChain>
</file>

<file path=xl/sharedStrings.xml><?xml version="1.0" encoding="utf-8"?>
<sst xmlns="http://schemas.openxmlformats.org/spreadsheetml/2006/main" count="183" uniqueCount="89">
  <si>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</si>
  <si>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</si>
  <si>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</si>
  <si>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</si>
  <si>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</si>
  <si>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</si>
  <si>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</si>
  <si>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</si>
  <si>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</si>
  <si>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</si>
  <si>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variable "BCEU BAU Components Energy Use" includes only "purchased electricity"</t>
  </si>
  <si>
    <t>(i.e. that which buildings get from the grid, not generate on-site), so the quantities</t>
  </si>
  <si>
    <t>BDEQ BAU Electricity Output from Distributed Sources</t>
  </si>
  <si>
    <t>BDEQ BAU Distributed Electricity Source Capacity</t>
  </si>
  <si>
    <t>Urban</t>
  </si>
  <si>
    <t>Rural</t>
  </si>
  <si>
    <t>Sources:</t>
  </si>
  <si>
    <t>lignite</t>
  </si>
  <si>
    <t>hard coal</t>
  </si>
  <si>
    <t>onshore wind</t>
  </si>
  <si>
    <t>offshore wind</t>
  </si>
  <si>
    <t>Total</t>
  </si>
  <si>
    <t>Trajectory</t>
  </si>
  <si>
    <t>Description</t>
  </si>
  <si>
    <t>GW</t>
  </si>
  <si>
    <t>Distributed Solar PV Cumulative Capacity</t>
  </si>
  <si>
    <t>2016 Existing Distributed Solar PV Breakdown</t>
  </si>
  <si>
    <t>Residential</t>
  </si>
  <si>
    <t>Government</t>
  </si>
  <si>
    <t>Commercial</t>
  </si>
  <si>
    <t>Industrial</t>
  </si>
  <si>
    <t>Building Type</t>
  </si>
  <si>
    <t>Capacity (GW)</t>
  </si>
  <si>
    <t>Share</t>
  </si>
  <si>
    <t>IESS has a breakdown between residential and non-residential (showing residential has roughly 3x greater</t>
  </si>
  <si>
    <t>capacity than non-residential through 2047), but the India team considers this breakdown unreliable.</t>
  </si>
  <si>
    <t>Instead, we use the breakdown by building type based on existing (2016) installations, which show</t>
  </si>
  <si>
    <t>Capacity Utilization  factor</t>
  </si>
  <si>
    <t>Fuel</t>
  </si>
  <si>
    <t>Plant type</t>
  </si>
  <si>
    <t>R.01</t>
  </si>
  <si>
    <t>Solar</t>
  </si>
  <si>
    <t>NITI Aayog, Government of India</t>
  </si>
  <si>
    <t>India Energy Security Scenarios 2047 downloadable Excel model</t>
  </si>
  <si>
    <t>http://indiaenergy.gov.in/iess/docs/IESS_Version2.2.xlsx</t>
  </si>
  <si>
    <t>Tab IV.e</t>
  </si>
  <si>
    <t>Page 3, Figure 2</t>
  </si>
  <si>
    <t>http://icrier.org/pdf/Working_Paper_353.pdf</t>
  </si>
  <si>
    <t>Scaling up Rooftop Solar Power in India: The Potential of Municipal Solar Bonds</t>
  </si>
  <si>
    <t>CPI, ICRIER, SEI</t>
  </si>
  <si>
    <t>3/4 of capacity on non-residential buildings.  We assume the share is constant through the model run.</t>
  </si>
  <si>
    <t>Number of households</t>
  </si>
  <si>
    <t>Millions</t>
  </si>
  <si>
    <t>For residential buildings, we use IESS to divide up by number of households:</t>
  </si>
  <si>
    <t>urban residential</t>
  </si>
  <si>
    <t>rural residential</t>
  </si>
  <si>
    <t>commercial</t>
  </si>
  <si>
    <t>Capacity by Building Type (GW)</t>
  </si>
  <si>
    <t>Capacity by Building Type (MW)</t>
  </si>
  <si>
    <t>Output by Building Type (MWh)</t>
  </si>
  <si>
    <t>Capacity Factor (interpolated)</t>
  </si>
  <si>
    <t>Residential vs. Non-Residential Shares</t>
  </si>
  <si>
    <t>Solar DC to AC Derate Value</t>
  </si>
  <si>
    <t>Jens Schoene, EnerNex</t>
  </si>
  <si>
    <t>Production Levels of Utility-Scale and Residential-Scale PV Systems</t>
  </si>
  <si>
    <t>http://brattle.com/system/publications/pdfs/000/005/188/original/Comparative_Generation_Costs_of_Utility-Scale_and_Residential-Scale_PV_in_Xcel_Energy_Colorado's_Service_Area.pdf?1436797265</t>
  </si>
  <si>
    <t>This document is included as Appendix B of a report by Brattle Group.  It is on Page 10 of the EnerNex report, which is Page 70 of the PDF</t>
  </si>
  <si>
    <t>We assume capacities are given in DC, not AC, which is typical when reporting solar PV capacities.</t>
  </si>
  <si>
    <t>Accordingly, we convert to AC using an appropriate derate factor.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</si>
  <si>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</si>
  <si>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</si>
  <si>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</si>
  <si>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First, we apply a derate factor to convert DC to AC.</t>
  </si>
  <si>
    <t>Capacity (GW AC)</t>
  </si>
  <si>
    <t>MW*hour</t>
  </si>
  <si>
    <t>crude oil</t>
  </si>
  <si>
    <t>heavy or residual fuel oil</t>
  </si>
  <si>
    <t>municipal solid waste</t>
  </si>
  <si>
    <t>MW</t>
  </si>
  <si>
    <t xml:space="preserve">of generation in this variable are additional. Electricity Output is reported in MWh and </t>
  </si>
  <si>
    <t>In the IESS model, we use Trajectory 2 (existing, but no additional policies) as our BAU case.</t>
  </si>
  <si>
    <t>For India, we only have data for solar PV, which likely dominates distributed generation in buildings.</t>
  </si>
  <si>
    <t>The IESS BAU trajectory is used to scale the current (2016) breakdown of capacity by building type,</t>
  </si>
  <si>
    <t>assuming that the relative shares are constant through the model run.</t>
  </si>
  <si>
    <t>Capacity is reported in MW.</t>
  </si>
  <si>
    <t>Capacity Factor</t>
  </si>
  <si>
    <t>Distributed Generation Quantity, Urban vs. Rural Shares</t>
  </si>
  <si>
    <t>Distributed Rooftop PV Capacity Factor projections</t>
  </si>
  <si>
    <t>See variable "bldgs/DSCF"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</si>
</sst>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ont="1"/>
    <xf numFmtId="0" fontId="1" fillId="2" borderId="0" xfId="0" applyFont="1" applyFill="1"/>
    <xf numFmtId="0" fontId="0" fillId="0" borderId="0" xfId="0" applyBorder="1"/>
    <xf numFmtId="0" fontId="0" fillId="3" borderId="0" xfId="0" applyFont="1" applyFill="1" applyBorder="1"/>
    <xf numFmtId="0" fontId="0" fillId="3" borderId="0" xfId="0" applyFont="1" applyFill="1" applyBorder="1" applyAlignment="1">
      <alignment horizontal="right"/>
    </xf>
    <xf numFmtId="0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2" fontId="0" fillId="3" borderId="0" xfId="0" applyNumberFormat="1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1" fillId="3" borderId="7" xfId="0" applyFont="1" applyFill="1" applyBorder="1" applyAlignment="1">
      <alignment vertical="center"/>
    </xf>
    <xf numFmtId="0" fontId="6" fillId="3" borderId="7" xfId="0" applyNumberFormat="1" applyFont="1" applyFill="1" applyBorder="1" applyAlignment="1">
      <alignment horizontal="right" vertical="center"/>
    </xf>
    <xf numFmtId="0" fontId="1" fillId="3" borderId="8" xfId="0" applyNumberFormat="1" applyFont="1" applyFill="1" applyBorder="1" applyAlignment="1">
      <alignment horizontal="right" vertical="center"/>
    </xf>
    <xf numFmtId="0" fontId="0" fillId="2" borderId="0" xfId="0" applyFill="1"/>
    <xf numFmtId="9" fontId="0" fillId="0" borderId="0" xfId="0" applyNumberFormat="1"/>
    <xf numFmtId="0" fontId="1" fillId="0" borderId="0" xfId="0" applyFont="1" applyAlignment="1">
      <alignment horizontal="right"/>
    </xf>
    <xf numFmtId="10" fontId="0" fillId="3" borderId="10" xfId="0" applyNumberFormat="1" applyFont="1" applyFill="1" applyBorder="1" applyAlignment="1">
      <alignment vertical="center"/>
    </xf>
    <xf numFmtId="10" fontId="5" fillId="3" borderId="10" xfId="0" applyNumberFormat="1" applyFont="1" applyFill="1" applyBorder="1" applyAlignment="1">
      <alignment horizontal="right" vertical="center"/>
    </xf>
    <xf numFmtId="10" fontId="0" fillId="3" borderId="10" xfId="0" applyNumberFormat="1" applyFont="1" applyFill="1" applyBorder="1" applyAlignment="1">
      <alignment horizontal="right"/>
    </xf>
    <xf numFmtId="0" fontId="7" fillId="0" borderId="0" xfId="8"/>
    <xf numFmtId="0" fontId="9" fillId="3" borderId="0" xfId="0" applyFont="1" applyFill="1" applyBorder="1"/>
    <xf numFmtId="0" fontId="10" fillId="3" borderId="0" xfId="0" applyFont="1" applyFill="1" applyBorder="1"/>
    <xf numFmtId="0" fontId="9" fillId="3" borderId="5" xfId="0" applyFont="1" applyFill="1" applyBorder="1" applyAlignment="1">
      <alignment vertical="center"/>
    </xf>
    <xf numFmtId="0" fontId="11" fillId="3" borderId="5" xfId="0" applyNumberFormat="1" applyFont="1" applyFill="1" applyBorder="1" applyAlignment="1">
      <alignment horizontal="right" vertical="center"/>
    </xf>
    <xf numFmtId="0" fontId="9" fillId="3" borderId="5" xfId="0" applyFont="1" applyFill="1" applyBorder="1"/>
    <xf numFmtId="0" fontId="11" fillId="3" borderId="5" xfId="0" applyFont="1" applyFill="1" applyBorder="1"/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1" fontId="10" fillId="3" borderId="0" xfId="0" applyNumberFormat="1" applyFont="1" applyFill="1" applyBorder="1"/>
    <xf numFmtId="1" fontId="0" fillId="3" borderId="0" xfId="0" applyNumberFormat="1" applyFont="1" applyFill="1" applyBorder="1"/>
    <xf numFmtId="0" fontId="13" fillId="3" borderId="6" xfId="0" applyNumberFormat="1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9" fontId="13" fillId="3" borderId="6" xfId="0" applyNumberFormat="1" applyFont="1" applyFill="1" applyBorder="1" applyAlignment="1">
      <alignment vertical="center"/>
    </xf>
    <xf numFmtId="1" fontId="10" fillId="3" borderId="6" xfId="0" applyNumberFormat="1" applyFont="1" applyFill="1" applyBorder="1"/>
    <xf numFmtId="1" fontId="0" fillId="3" borderId="6" xfId="0" applyNumberFormat="1" applyFont="1" applyFill="1" applyBorder="1"/>
    <xf numFmtId="164" fontId="0" fillId="0" borderId="0" xfId="0" applyNumberFormat="1"/>
    <xf numFmtId="10" fontId="0" fillId="0" borderId="0" xfId="9" applyNumberFormat="1" applyFont="1"/>
    <xf numFmtId="0" fontId="1" fillId="2" borderId="0" xfId="0" applyFont="1" applyFill="1" applyAlignment="1">
      <alignment horizontal="left"/>
    </xf>
    <xf numFmtId="0" fontId="7" fillId="0" borderId="0" xfId="8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14" fillId="0" borderId="0" xfId="0" applyFont="1"/>
  </cellXfs>
  <cellStyles count="10">
    <cellStyle name="Body: normal cell" xfId="5" xr:uid="{00000000-0005-0000-0000-000000000000}"/>
    <cellStyle name="Font: Calibri, 9pt regular" xfId="1" xr:uid="{00000000-0005-0000-0000-000001000000}"/>
    <cellStyle name="Footnotes: top row" xfId="6" xr:uid="{00000000-0005-0000-0000-000002000000}"/>
    <cellStyle name="Header: bottom row" xfId="2" xr:uid="{00000000-0005-0000-0000-000003000000}"/>
    <cellStyle name="Hyperlink" xfId="8" builtinId="8"/>
    <cellStyle name="Normal" xfId="0" builtinId="0"/>
    <cellStyle name="Normal 2" xfId="7" xr:uid="{00000000-0005-0000-0000-000006000000}"/>
    <cellStyle name="Parent row" xfId="4" xr:uid="{00000000-0005-0000-0000-000007000000}"/>
    <cellStyle name="Percent" xfId="9" builtinId="5"/>
    <cellStyle name="Table title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%20(Energy%20Innovation)\Desktop\IESS_Version2.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%20(Energy%20Innovation)\India%20EPS\InputData%20UPDATE%20FOR%20INDIA\bldgs\CpUDSC\Cost%20per%20Unit%20Dist%20Solar%20C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56">
          <cell r="F56">
            <v>1E-3</v>
          </cell>
        </row>
        <row r="57">
          <cell r="F57">
            <v>9.9999999999999995E-7</v>
          </cell>
        </row>
        <row r="113">
          <cell r="E113">
            <v>9.9999999999999995E-8</v>
          </cell>
        </row>
      </sheetData>
      <sheetData sheetId="57"/>
      <sheetData sheetId="58"/>
      <sheetData sheetId="59"/>
      <sheetData sheetId="6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dia Data"/>
      <sheetName val="AC DC Derate Factor"/>
      <sheetName val="Future Trend"/>
      <sheetName val="CpUDS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crier.org/pdf/Working_Paper_353.pdf" TargetMode="External"/><Relationship Id="rId1" Type="http://schemas.openxmlformats.org/officeDocument/2006/relationships/hyperlink" Target="http://indiaenergy.gov.in/iess/docs/IESS_Version2.2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/>
  </sheetViews>
  <sheetFormatPr defaultRowHeight="15" x14ac:dyDescent="0.25"/>
  <cols>
    <col min="2" max="2" width="72.85546875" customWidth="1"/>
    <col min="5" max="5" width="55.85546875" customWidth="1"/>
  </cols>
  <sheetData>
    <row r="1" spans="1:5" x14ac:dyDescent="0.25">
      <c r="A1" s="1" t="s">
        <v>12</v>
      </c>
    </row>
    <row r="2" spans="1:5" x14ac:dyDescent="0.25">
      <c r="A2" s="1" t="s">
        <v>13</v>
      </c>
    </row>
    <row r="4" spans="1:5" x14ac:dyDescent="0.25">
      <c r="A4" s="1" t="s">
        <v>16</v>
      </c>
      <c r="B4" s="5" t="s">
        <v>86</v>
      </c>
      <c r="E4" s="5" t="s">
        <v>87</v>
      </c>
    </row>
    <row r="5" spans="1:5" x14ac:dyDescent="0.25">
      <c r="B5" t="s">
        <v>42</v>
      </c>
      <c r="E5" s="46" t="s">
        <v>88</v>
      </c>
    </row>
    <row r="6" spans="1:5" x14ac:dyDescent="0.25">
      <c r="B6" s="2">
        <v>2015</v>
      </c>
      <c r="E6" s="2"/>
    </row>
    <row r="7" spans="1:5" x14ac:dyDescent="0.25">
      <c r="B7" t="s">
        <v>43</v>
      </c>
    </row>
    <row r="8" spans="1:5" x14ac:dyDescent="0.25">
      <c r="B8" s="24" t="s">
        <v>44</v>
      </c>
      <c r="E8" s="24"/>
    </row>
    <row r="9" spans="1:5" x14ac:dyDescent="0.25">
      <c r="B9" t="s">
        <v>45</v>
      </c>
    </row>
    <row r="11" spans="1:5" x14ac:dyDescent="0.25">
      <c r="B11" s="5" t="s">
        <v>61</v>
      </c>
    </row>
    <row r="12" spans="1:5" x14ac:dyDescent="0.25">
      <c r="B12" t="s">
        <v>49</v>
      </c>
    </row>
    <row r="13" spans="1:5" x14ac:dyDescent="0.25">
      <c r="B13" s="2">
        <v>2018</v>
      </c>
    </row>
    <row r="14" spans="1:5" x14ac:dyDescent="0.25">
      <c r="B14" t="s">
        <v>48</v>
      </c>
    </row>
    <row r="15" spans="1:5" x14ac:dyDescent="0.25">
      <c r="B15" s="24" t="s">
        <v>47</v>
      </c>
    </row>
    <row r="16" spans="1:5" x14ac:dyDescent="0.25">
      <c r="B16" t="s">
        <v>46</v>
      </c>
    </row>
    <row r="18" spans="1:2" x14ac:dyDescent="0.25">
      <c r="B18" s="42" t="s">
        <v>62</v>
      </c>
    </row>
    <row r="19" spans="1:2" x14ac:dyDescent="0.25">
      <c r="B19" s="2" t="s">
        <v>63</v>
      </c>
    </row>
    <row r="20" spans="1:2" x14ac:dyDescent="0.25">
      <c r="B20" s="2">
        <v>2015</v>
      </c>
    </row>
    <row r="21" spans="1:2" x14ac:dyDescent="0.25">
      <c r="B21" s="2" t="s">
        <v>64</v>
      </c>
    </row>
    <row r="22" spans="1:2" x14ac:dyDescent="0.25">
      <c r="B22" s="43" t="s">
        <v>65</v>
      </c>
    </row>
    <row r="23" spans="1:2" x14ac:dyDescent="0.25">
      <c r="B23" s="2" t="s">
        <v>66</v>
      </c>
    </row>
    <row r="25" spans="1:2" x14ac:dyDescent="0.25">
      <c r="A25" s="1" t="s">
        <v>9</v>
      </c>
    </row>
    <row r="26" spans="1:2" x14ac:dyDescent="0.25">
      <c r="A26" s="4" t="s">
        <v>10</v>
      </c>
    </row>
    <row r="27" spans="1:2" x14ac:dyDescent="0.25">
      <c r="A27" s="4" t="s">
        <v>11</v>
      </c>
    </row>
    <row r="28" spans="1:2" x14ac:dyDescent="0.25">
      <c r="A28" s="4" t="s">
        <v>79</v>
      </c>
    </row>
    <row r="29" spans="1:2" x14ac:dyDescent="0.25">
      <c r="A29" s="4" t="s">
        <v>84</v>
      </c>
    </row>
    <row r="30" spans="1:2" x14ac:dyDescent="0.25">
      <c r="A30" s="4"/>
    </row>
    <row r="31" spans="1:2" x14ac:dyDescent="0.25">
      <c r="A31" s="4" t="s">
        <v>81</v>
      </c>
    </row>
    <row r="32" spans="1:2" x14ac:dyDescent="0.25">
      <c r="A32" s="4" t="s">
        <v>82</v>
      </c>
    </row>
    <row r="33" spans="1:1" x14ac:dyDescent="0.25">
      <c r="A33" s="4" t="s">
        <v>83</v>
      </c>
    </row>
    <row r="34" spans="1:1" x14ac:dyDescent="0.25">
      <c r="A34" s="4"/>
    </row>
    <row r="35" spans="1:1" x14ac:dyDescent="0.25">
      <c r="A35" s="4" t="s">
        <v>67</v>
      </c>
    </row>
    <row r="36" spans="1:1" x14ac:dyDescent="0.25">
      <c r="A36" s="4" t="s">
        <v>68</v>
      </c>
    </row>
  </sheetData>
  <hyperlinks>
    <hyperlink ref="B8" r:id="rId1" xr:uid="{00000000-0004-0000-0000-000000000000}"/>
    <hyperlink ref="B15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4"/>
  <sheetViews>
    <sheetView topLeftCell="A49" workbookViewId="0">
      <selection activeCell="C58" sqref="C58"/>
    </sheetView>
  </sheetViews>
  <sheetFormatPr defaultRowHeight="15" x14ac:dyDescent="0.25"/>
  <cols>
    <col min="1" max="1" width="30.140625" customWidth="1"/>
    <col min="2" max="2" width="15.7109375" customWidth="1"/>
  </cols>
  <sheetData>
    <row r="1" spans="1:12" x14ac:dyDescent="0.25">
      <c r="A1" s="13" t="s">
        <v>25</v>
      </c>
      <c r="B1" s="7"/>
      <c r="C1" s="8"/>
      <c r="D1" s="14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14"/>
      <c r="E2" s="7"/>
      <c r="F2" s="7"/>
      <c r="G2" s="7"/>
      <c r="H2" s="7"/>
      <c r="I2" s="7"/>
      <c r="J2" s="7"/>
      <c r="K2" s="7"/>
      <c r="L2" s="8" t="s">
        <v>24</v>
      </c>
    </row>
    <row r="3" spans="1:12" x14ac:dyDescent="0.25">
      <c r="A3" s="15" t="s">
        <v>22</v>
      </c>
      <c r="B3" s="15" t="s">
        <v>23</v>
      </c>
      <c r="C3" s="15" t="s">
        <v>9</v>
      </c>
      <c r="D3" s="16">
        <v>2007</v>
      </c>
      <c r="E3" s="17">
        <v>2012</v>
      </c>
      <c r="F3" s="17">
        <v>2017</v>
      </c>
      <c r="G3" s="17">
        <v>2022</v>
      </c>
      <c r="H3" s="17">
        <v>2027</v>
      </c>
      <c r="I3" s="17">
        <v>2032</v>
      </c>
      <c r="J3" s="17">
        <v>2037</v>
      </c>
      <c r="K3" s="17">
        <v>2042</v>
      </c>
      <c r="L3" s="17">
        <v>2047</v>
      </c>
    </row>
    <row r="4" spans="1:12" x14ac:dyDescent="0.25">
      <c r="A4" s="9">
        <v>1</v>
      </c>
      <c r="B4" s="10"/>
      <c r="C4" s="11"/>
      <c r="D4" s="14">
        <v>0</v>
      </c>
      <c r="E4" s="12">
        <v>3.3019625167785477E-2</v>
      </c>
      <c r="F4" s="12">
        <v>0.43546359308148397</v>
      </c>
      <c r="G4" s="12">
        <v>1.2042453571947989</v>
      </c>
      <c r="H4" s="12">
        <v>2.3577319765503102</v>
      </c>
      <c r="I4" s="12">
        <v>3.4521974720521285</v>
      </c>
      <c r="J4" s="12">
        <v>5.1835556400122051</v>
      </c>
      <c r="K4" s="12">
        <v>7.1624880356713225</v>
      </c>
      <c r="L4" s="12">
        <v>9.3040770775885271</v>
      </c>
    </row>
    <row r="5" spans="1:12" x14ac:dyDescent="0.25">
      <c r="A5" s="9">
        <v>2</v>
      </c>
      <c r="B5" s="10"/>
      <c r="C5" s="10"/>
      <c r="D5" s="14">
        <v>0</v>
      </c>
      <c r="E5" s="12">
        <v>3.3019625167785477E-2</v>
      </c>
      <c r="F5" s="12">
        <v>0.52255631169778083</v>
      </c>
      <c r="G5" s="12">
        <v>3.612736071584397</v>
      </c>
      <c r="H5" s="12">
        <v>7.0731959296509297</v>
      </c>
      <c r="I5" s="12">
        <v>12.919159290430937</v>
      </c>
      <c r="J5" s="12">
        <v>20.620110981112106</v>
      </c>
      <c r="K5" s="12">
        <v>34.222355357369658</v>
      </c>
      <c r="L5" s="12">
        <v>47.405275656367941</v>
      </c>
    </row>
    <row r="6" spans="1:12" x14ac:dyDescent="0.25">
      <c r="A6" s="9">
        <v>3</v>
      </c>
      <c r="B6" s="10"/>
      <c r="C6" s="10"/>
      <c r="D6" s="14">
        <v>0</v>
      </c>
      <c r="E6" s="12">
        <v>3.3019625167785477E-2</v>
      </c>
      <c r="F6" s="12">
        <v>1.7418543723259361</v>
      </c>
      <c r="G6" s="12">
        <v>7.225472143168794</v>
      </c>
      <c r="H6" s="12">
        <v>14.146391859301859</v>
      </c>
      <c r="I6" s="12">
        <v>26.986348488994949</v>
      </c>
      <c r="J6" s="12">
        <v>45.455534753361441</v>
      </c>
      <c r="K6" s="12">
        <v>75.941650207625202</v>
      </c>
      <c r="L6" s="12">
        <v>110.75829959794987</v>
      </c>
    </row>
    <row r="7" spans="1:12" x14ac:dyDescent="0.25">
      <c r="A7" s="9">
        <v>4</v>
      </c>
      <c r="B7" s="10"/>
      <c r="C7" s="10"/>
      <c r="D7" s="14">
        <v>0</v>
      </c>
      <c r="E7" s="12">
        <v>3.3019625167785477E-2</v>
      </c>
      <c r="F7" s="12">
        <v>15.241225757851941</v>
      </c>
      <c r="G7" s="12">
        <v>36.12736071584397</v>
      </c>
      <c r="H7" s="12">
        <v>55.013746119507239</v>
      </c>
      <c r="I7" s="12">
        <v>80.365358862434661</v>
      </c>
      <c r="J7" s="12">
        <v>127.12982914111913</v>
      </c>
      <c r="K7" s="12">
        <v>191.98548952700759</v>
      </c>
      <c r="L7" s="12">
        <v>263.66306027699738</v>
      </c>
    </row>
    <row r="8" spans="1:12" x14ac:dyDescent="0.25">
      <c r="A8" s="6"/>
      <c r="B8" s="6"/>
      <c r="C8" s="6"/>
    </row>
    <row r="9" spans="1:12" x14ac:dyDescent="0.25">
      <c r="A9" t="s">
        <v>80</v>
      </c>
    </row>
    <row r="11" spans="1:12" x14ac:dyDescent="0.25">
      <c r="A11" t="s">
        <v>72</v>
      </c>
    </row>
    <row r="13" spans="1:12" x14ac:dyDescent="0.25">
      <c r="B13">
        <v>2012</v>
      </c>
      <c r="C13">
        <v>2017</v>
      </c>
      <c r="D13">
        <v>2022</v>
      </c>
      <c r="E13">
        <v>2027</v>
      </c>
      <c r="F13">
        <v>2032</v>
      </c>
      <c r="G13">
        <v>2037</v>
      </c>
      <c r="H13">
        <v>2042</v>
      </c>
      <c r="I13">
        <v>2047</v>
      </c>
    </row>
    <row r="14" spans="1:12" x14ac:dyDescent="0.25">
      <c r="A14" t="s">
        <v>73</v>
      </c>
      <c r="B14" s="40">
        <f>E5*'AC DC Derate Factor'!$A$3</f>
        <v>2.8363858019127722E-2</v>
      </c>
      <c r="C14" s="40">
        <f>F5*'AC DC Derate Factor'!$A$3</f>
        <v>0.44887587174839372</v>
      </c>
      <c r="D14" s="40">
        <f>G5*'AC DC Derate Factor'!$A$3</f>
        <v>3.1033402854909968</v>
      </c>
      <c r="E14" s="40">
        <f>H5*'AC DC Derate Factor'!$A$3</f>
        <v>6.0758753035701485</v>
      </c>
      <c r="F14" s="40">
        <f>I5*'AC DC Derate Factor'!$A$3</f>
        <v>11.097557830480174</v>
      </c>
      <c r="G14" s="40">
        <f>J5*'AC DC Derate Factor'!$A$3</f>
        <v>17.712675332775298</v>
      </c>
      <c r="H14" s="40">
        <f>K5*'AC DC Derate Factor'!$A$3</f>
        <v>29.397003251980536</v>
      </c>
      <c r="I14" s="40">
        <f>L5*'AC DC Derate Factor'!$A$3</f>
        <v>40.72113178882006</v>
      </c>
    </row>
    <row r="16" spans="1:12" x14ac:dyDescent="0.25">
      <c r="A16" t="s">
        <v>34</v>
      </c>
    </row>
    <row r="17" spans="1:13" x14ac:dyDescent="0.25">
      <c r="A17" t="s">
        <v>35</v>
      </c>
    </row>
    <row r="18" spans="1:13" x14ac:dyDescent="0.25">
      <c r="A18" t="s">
        <v>36</v>
      </c>
    </row>
    <row r="19" spans="1:13" x14ac:dyDescent="0.25">
      <c r="A19" t="s">
        <v>50</v>
      </c>
    </row>
    <row r="21" spans="1:13" x14ac:dyDescent="0.25">
      <c r="A21" s="5" t="s">
        <v>26</v>
      </c>
      <c r="B21" s="18"/>
      <c r="C21" s="18"/>
    </row>
    <row r="22" spans="1:13" x14ac:dyDescent="0.25">
      <c r="A22" s="1" t="s">
        <v>31</v>
      </c>
      <c r="B22" s="20" t="s">
        <v>32</v>
      </c>
      <c r="C22" s="20" t="s">
        <v>33</v>
      </c>
    </row>
    <row r="23" spans="1:13" x14ac:dyDescent="0.25">
      <c r="A23" t="s">
        <v>27</v>
      </c>
      <c r="B23">
        <f>C23*B$27</f>
        <v>0.3125</v>
      </c>
      <c r="C23" s="19">
        <v>0.25</v>
      </c>
    </row>
    <row r="24" spans="1:13" x14ac:dyDescent="0.25">
      <c r="A24" t="s">
        <v>28</v>
      </c>
      <c r="B24">
        <f t="shared" ref="B24:B26" si="0">C24*B$27</f>
        <v>0.15</v>
      </c>
      <c r="C24" s="19">
        <v>0.12</v>
      </c>
    </row>
    <row r="25" spans="1:13" x14ac:dyDescent="0.25">
      <c r="A25" t="s">
        <v>29</v>
      </c>
      <c r="B25">
        <f t="shared" si="0"/>
        <v>0.32500000000000001</v>
      </c>
      <c r="C25" s="19">
        <v>0.26</v>
      </c>
    </row>
    <row r="26" spans="1:13" x14ac:dyDescent="0.25">
      <c r="A26" t="s">
        <v>30</v>
      </c>
      <c r="B26">
        <f t="shared" si="0"/>
        <v>0.46250000000000002</v>
      </c>
      <c r="C26" s="19">
        <v>0.37</v>
      </c>
    </row>
    <row r="27" spans="1:13" x14ac:dyDescent="0.25">
      <c r="A27" t="s">
        <v>21</v>
      </c>
      <c r="B27">
        <v>1.25</v>
      </c>
      <c r="C27" s="19">
        <f>SUM(C23:C26)</f>
        <v>1</v>
      </c>
    </row>
    <row r="29" spans="1:13" x14ac:dyDescent="0.25">
      <c r="A29" t="s">
        <v>53</v>
      </c>
    </row>
    <row r="31" spans="1:13" x14ac:dyDescent="0.25">
      <c r="A31" s="25" t="s">
        <v>51</v>
      </c>
      <c r="B31" s="7"/>
      <c r="C31" s="7"/>
      <c r="D31" s="26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25"/>
      <c r="B32" s="7"/>
      <c r="C32" s="7"/>
      <c r="D32" s="26"/>
      <c r="E32" s="7"/>
      <c r="F32" s="7"/>
      <c r="G32" s="7"/>
      <c r="H32" s="7"/>
      <c r="I32" s="7"/>
      <c r="J32" s="7"/>
      <c r="K32" s="7"/>
      <c r="L32" s="7"/>
      <c r="M32" s="8" t="s">
        <v>52</v>
      </c>
    </row>
    <row r="33" spans="1:36" x14ac:dyDescent="0.25">
      <c r="A33" s="27"/>
      <c r="B33" s="27" t="s">
        <v>23</v>
      </c>
      <c r="C33" s="27" t="s">
        <v>9</v>
      </c>
      <c r="D33" s="28">
        <v>2007</v>
      </c>
      <c r="E33" s="29">
        <v>2012</v>
      </c>
      <c r="F33" s="29">
        <v>2017</v>
      </c>
      <c r="G33" s="29">
        <v>2022</v>
      </c>
      <c r="H33" s="29">
        <v>2027</v>
      </c>
      <c r="I33" s="29">
        <v>2032</v>
      </c>
      <c r="J33" s="29">
        <v>2037</v>
      </c>
      <c r="K33" s="29">
        <v>2042</v>
      </c>
      <c r="L33" s="29">
        <v>2047</v>
      </c>
      <c r="M33" s="30">
        <v>2052</v>
      </c>
    </row>
    <row r="34" spans="1:36" x14ac:dyDescent="0.25">
      <c r="A34" s="31"/>
      <c r="B34" s="32" t="s">
        <v>14</v>
      </c>
      <c r="C34" s="31"/>
      <c r="D34" s="33"/>
      <c r="E34" s="34">
        <v>74.294156627517296</v>
      </c>
      <c r="F34" s="34">
        <v>89.814366073056092</v>
      </c>
      <c r="G34" s="34">
        <v>108.38208214753193</v>
      </c>
      <c r="H34" s="34">
        <v>127.71048206314187</v>
      </c>
      <c r="I34" s="34">
        <v>150.47635895767291</v>
      </c>
      <c r="J34" s="34">
        <v>173.71910873028148</v>
      </c>
      <c r="K34" s="34">
        <v>200.7989098147649</v>
      </c>
      <c r="L34" s="34">
        <v>228.11762992670504</v>
      </c>
      <c r="M34" s="34"/>
    </row>
    <row r="35" spans="1:36" x14ac:dyDescent="0.25">
      <c r="A35" s="35"/>
      <c r="B35" s="36" t="s">
        <v>15</v>
      </c>
      <c r="C35" s="37"/>
      <c r="D35" s="38"/>
      <c r="E35" s="39">
        <v>173.35303213087374</v>
      </c>
      <c r="F35" s="39">
        <v>182.35037960287141</v>
      </c>
      <c r="G35" s="39">
        <v>192.6792571511678</v>
      </c>
      <c r="H35" s="39">
        <v>199.7522924577346</v>
      </c>
      <c r="I35" s="39">
        <v>207.80068617964349</v>
      </c>
      <c r="J35" s="39">
        <v>212.32335511478828</v>
      </c>
      <c r="K35" s="39">
        <v>217.53215229932849</v>
      </c>
      <c r="L35" s="39">
        <v>219.17184051781467</v>
      </c>
      <c r="M35" s="39"/>
    </row>
    <row r="38" spans="1:36" x14ac:dyDescent="0.25">
      <c r="A38" s="1" t="s">
        <v>57</v>
      </c>
      <c r="B38">
        <v>2012</v>
      </c>
      <c r="C38">
        <v>2017</v>
      </c>
      <c r="D38">
        <v>2022</v>
      </c>
      <c r="E38">
        <v>2027</v>
      </c>
      <c r="F38">
        <v>2032</v>
      </c>
      <c r="G38">
        <v>2037</v>
      </c>
      <c r="H38">
        <v>2042</v>
      </c>
      <c r="I38">
        <v>2047</v>
      </c>
    </row>
    <row r="39" spans="1:36" x14ac:dyDescent="0.25">
      <c r="A39" t="s">
        <v>54</v>
      </c>
      <c r="B39" s="40">
        <f t="shared" ref="B39:I39" si="1">B14*$C23*E34/SUM(E34:E35)</f>
        <v>2.1272893514345786E-3</v>
      </c>
      <c r="C39" s="40">
        <f t="shared" si="1"/>
        <v>3.7032259419242486E-2</v>
      </c>
      <c r="D39" s="40">
        <f t="shared" si="1"/>
        <v>0.27930062569418979</v>
      </c>
      <c r="E39" s="40">
        <f t="shared" si="1"/>
        <v>0.59239784209808977</v>
      </c>
      <c r="F39" s="40">
        <f t="shared" si="1"/>
        <v>1.1652435722004184</v>
      </c>
      <c r="G39" s="40">
        <f t="shared" si="1"/>
        <v>1.992675974937222</v>
      </c>
      <c r="H39" s="40">
        <f t="shared" si="1"/>
        <v>3.5276403902376661</v>
      </c>
      <c r="I39" s="40">
        <f t="shared" si="1"/>
        <v>5.1919443030745578</v>
      </c>
    </row>
    <row r="40" spans="1:36" x14ac:dyDescent="0.25">
      <c r="A40" t="s">
        <v>55</v>
      </c>
      <c r="B40" s="40">
        <f t="shared" ref="B40:I40" si="2">B14*$C23*E35/SUM(E34:E35)</f>
        <v>4.9636751533473512E-3</v>
      </c>
      <c r="C40" s="40">
        <f t="shared" si="2"/>
        <v>7.518670851785593E-2</v>
      </c>
      <c r="D40" s="40">
        <f t="shared" si="2"/>
        <v>0.49653444567855937</v>
      </c>
      <c r="E40" s="40">
        <f t="shared" si="2"/>
        <v>0.92657098379444736</v>
      </c>
      <c r="F40" s="40">
        <f t="shared" si="2"/>
        <v>1.609145885419625</v>
      </c>
      <c r="G40" s="40">
        <f t="shared" si="2"/>
        <v>2.4354928582566027</v>
      </c>
      <c r="H40" s="40">
        <f t="shared" si="2"/>
        <v>3.8216104227574688</v>
      </c>
      <c r="I40" s="40">
        <f t="shared" si="2"/>
        <v>4.988338644130458</v>
      </c>
    </row>
    <row r="41" spans="1:36" x14ac:dyDescent="0.25">
      <c r="A41" t="s">
        <v>56</v>
      </c>
      <c r="B41" s="40">
        <f t="shared" ref="B41:I41" si="3">B14*SUM($C24:$C26)</f>
        <v>2.1272893514345793E-2</v>
      </c>
      <c r="C41" s="40">
        <f t="shared" si="3"/>
        <v>0.33665690381129532</v>
      </c>
      <c r="D41" s="40">
        <f t="shared" si="3"/>
        <v>2.3275052141182475</v>
      </c>
      <c r="E41" s="40">
        <f t="shared" si="3"/>
        <v>4.5569064776776109</v>
      </c>
      <c r="F41" s="40">
        <f t="shared" si="3"/>
        <v>8.3231683728601311</v>
      </c>
      <c r="G41" s="40">
        <f t="shared" si="3"/>
        <v>13.284506499581473</v>
      </c>
      <c r="H41" s="40">
        <f t="shared" si="3"/>
        <v>22.047752438985402</v>
      </c>
      <c r="I41" s="40">
        <f t="shared" si="3"/>
        <v>30.540848841615045</v>
      </c>
    </row>
    <row r="44" spans="1:36" x14ac:dyDescent="0.25">
      <c r="A44" s="1" t="s">
        <v>58</v>
      </c>
      <c r="B44" s="4">
        <v>2016</v>
      </c>
      <c r="C44">
        <v>2017</v>
      </c>
      <c r="D44">
        <v>2018</v>
      </c>
      <c r="E44">
        <v>2019</v>
      </c>
      <c r="F44">
        <v>2020</v>
      </c>
      <c r="G44">
        <v>2021</v>
      </c>
      <c r="H44">
        <v>2022</v>
      </c>
      <c r="I44">
        <v>2023</v>
      </c>
      <c r="J44">
        <v>2024</v>
      </c>
      <c r="K44">
        <v>2025</v>
      </c>
      <c r="L44">
        <v>2026</v>
      </c>
      <c r="M44">
        <v>2027</v>
      </c>
      <c r="N44">
        <v>2028</v>
      </c>
      <c r="O44">
        <v>2029</v>
      </c>
      <c r="P44">
        <v>2030</v>
      </c>
      <c r="Q44">
        <v>2031</v>
      </c>
      <c r="R44">
        <v>2032</v>
      </c>
      <c r="S44">
        <v>2033</v>
      </c>
      <c r="T44">
        <v>2034</v>
      </c>
      <c r="U44">
        <v>2035</v>
      </c>
      <c r="V44">
        <v>2036</v>
      </c>
      <c r="W44">
        <v>2037</v>
      </c>
      <c r="X44">
        <v>2038</v>
      </c>
      <c r="Y44">
        <v>2039</v>
      </c>
      <c r="Z44">
        <v>2040</v>
      </c>
      <c r="AA44">
        <v>2041</v>
      </c>
      <c r="AB44">
        <v>2042</v>
      </c>
      <c r="AC44">
        <v>2043</v>
      </c>
      <c r="AD44">
        <v>2044</v>
      </c>
      <c r="AE44">
        <v>2045</v>
      </c>
      <c r="AF44">
        <v>2046</v>
      </c>
      <c r="AG44">
        <v>2047</v>
      </c>
      <c r="AH44">
        <v>2048</v>
      </c>
      <c r="AI44">
        <v>2049</v>
      </c>
      <c r="AJ44">
        <v>2050</v>
      </c>
    </row>
    <row r="45" spans="1:36" x14ac:dyDescent="0.25">
      <c r="A45" t="s">
        <v>54</v>
      </c>
      <c r="B45" s="40">
        <f>TREND($B39:$C39,$B$38:$C$38,B$44)*1000</f>
        <v>30.051265405681704</v>
      </c>
      <c r="C45" s="40">
        <f t="shared" ref="C45:H47" si="4">TREND($C39:$D39,$C$38:$D$38,C$44)*1000</f>
        <v>37.032259419234492</v>
      </c>
      <c r="D45" s="40">
        <f t="shared" si="4"/>
        <v>85.485932674231435</v>
      </c>
      <c r="E45" s="40">
        <f t="shared" si="4"/>
        <v>133.93960592921417</v>
      </c>
      <c r="F45" s="40">
        <f t="shared" si="4"/>
        <v>182.39327918421111</v>
      </c>
      <c r="G45" s="40">
        <f t="shared" si="4"/>
        <v>230.84695243919384</v>
      </c>
      <c r="H45" s="40">
        <f t="shared" si="4"/>
        <v>279.30062569419078</v>
      </c>
      <c r="I45" s="40">
        <f t="shared" ref="I45:M47" si="5">TREND($D39:$E39,$D$38:$E$38,I$44)*1000</f>
        <v>341.9200689749573</v>
      </c>
      <c r="J45" s="40">
        <f t="shared" si="5"/>
        <v>404.53951225573803</v>
      </c>
      <c r="K45" s="40">
        <f t="shared" si="5"/>
        <v>467.15895553651876</v>
      </c>
      <c r="L45" s="40">
        <f t="shared" si="5"/>
        <v>529.77839881729949</v>
      </c>
      <c r="M45" s="40">
        <f t="shared" si="5"/>
        <v>592.39784209808022</v>
      </c>
      <c r="N45" s="40">
        <f t="shared" ref="N45:R47" si="6">TREND($E39:$F39,$E$38:$F$38,N$44)*1000</f>
        <v>706.96698811855185</v>
      </c>
      <c r="O45" s="40">
        <f t="shared" si="6"/>
        <v>821.53613413902349</v>
      </c>
      <c r="P45" s="40">
        <f t="shared" si="6"/>
        <v>936.10528015949512</v>
      </c>
      <c r="Q45" s="40">
        <f t="shared" si="6"/>
        <v>1050.6744261799668</v>
      </c>
      <c r="R45" s="40">
        <f t="shared" si="6"/>
        <v>1165.24357220041</v>
      </c>
      <c r="S45" s="40">
        <f t="shared" ref="S45:W47" si="7">TREND($F39:$G39,$F$38:$G$38,S$44)*1000</f>
        <v>1330.7300527478105</v>
      </c>
      <c r="T45" s="40">
        <f t="shared" si="7"/>
        <v>1496.2165332951827</v>
      </c>
      <c r="U45" s="40">
        <f t="shared" si="7"/>
        <v>1661.7030138425548</v>
      </c>
      <c r="V45" s="40">
        <f t="shared" si="7"/>
        <v>1827.1894943898701</v>
      </c>
      <c r="W45" s="40">
        <f t="shared" si="7"/>
        <v>1992.6759749372422</v>
      </c>
      <c r="X45" s="40">
        <f t="shared" ref="X45:AB47" si="8">TREND($G39:$H39,$G$38:$H$38,X$44)*1000</f>
        <v>2299.6688579972897</v>
      </c>
      <c r="Y45" s="40">
        <f t="shared" si="8"/>
        <v>2606.6617410574509</v>
      </c>
      <c r="Z45" s="40">
        <f t="shared" si="8"/>
        <v>2913.6546241174983</v>
      </c>
      <c r="AA45" s="40">
        <f t="shared" si="8"/>
        <v>3220.6475071775458</v>
      </c>
      <c r="AB45" s="40">
        <f t="shared" si="8"/>
        <v>3527.6403902377069</v>
      </c>
      <c r="AC45" s="40">
        <f t="shared" ref="AC45:AJ47" si="9">TREND($H39:$I39,$H$38:$I$38,AC$44)*1000</f>
        <v>3860.5011728051295</v>
      </c>
      <c r="AD45" s="40">
        <f t="shared" si="9"/>
        <v>4193.3619553725521</v>
      </c>
      <c r="AE45" s="40">
        <f t="shared" si="9"/>
        <v>4526.222737939861</v>
      </c>
      <c r="AF45" s="40">
        <f t="shared" si="9"/>
        <v>4859.0835205072835</v>
      </c>
      <c r="AG45" s="40">
        <f t="shared" si="9"/>
        <v>5191.9443030745924</v>
      </c>
      <c r="AH45" s="40">
        <f t="shared" si="9"/>
        <v>5524.805085642015</v>
      </c>
      <c r="AI45" s="40">
        <f t="shared" si="9"/>
        <v>5857.6658682094376</v>
      </c>
      <c r="AJ45" s="40">
        <f t="shared" si="9"/>
        <v>6190.5266507767465</v>
      </c>
    </row>
    <row r="46" spans="1:36" x14ac:dyDescent="0.25">
      <c r="A46" t="s">
        <v>55</v>
      </c>
      <c r="B46" s="40">
        <f t="shared" ref="B46:B47" si="10">TREND($B40:$C40,$B$38:$C$38,B$44)*1000</f>
        <v>61.142101844954055</v>
      </c>
      <c r="C46" s="40">
        <f t="shared" si="4"/>
        <v>75.186708517890111</v>
      </c>
      <c r="D46" s="40">
        <f t="shared" si="4"/>
        <v>159.45625595003321</v>
      </c>
      <c r="E46" s="40">
        <f t="shared" si="4"/>
        <v>243.72580338214789</v>
      </c>
      <c r="F46" s="40">
        <f t="shared" si="4"/>
        <v>327.99535081429099</v>
      </c>
      <c r="G46" s="40">
        <f t="shared" si="4"/>
        <v>412.26489824643409</v>
      </c>
      <c r="H46" s="40">
        <f t="shared" si="4"/>
        <v>496.53444567857719</v>
      </c>
      <c r="I46" s="40">
        <f t="shared" si="5"/>
        <v>582.54175330174007</v>
      </c>
      <c r="J46" s="40">
        <f t="shared" si="5"/>
        <v>668.54906092493138</v>
      </c>
      <c r="K46" s="40">
        <f t="shared" si="5"/>
        <v>754.55636854809427</v>
      </c>
      <c r="L46" s="40">
        <f t="shared" si="5"/>
        <v>840.56367617128558</v>
      </c>
      <c r="M46" s="40">
        <f t="shared" si="5"/>
        <v>926.57098379444847</v>
      </c>
      <c r="N46" s="40">
        <f t="shared" si="6"/>
        <v>1063.0859641195229</v>
      </c>
      <c r="O46" s="40">
        <f t="shared" si="6"/>
        <v>1199.600944444569</v>
      </c>
      <c r="P46" s="40">
        <f t="shared" si="6"/>
        <v>1336.1159247695582</v>
      </c>
      <c r="Q46" s="40">
        <f t="shared" si="6"/>
        <v>1472.6309050946043</v>
      </c>
      <c r="R46" s="40">
        <f t="shared" si="6"/>
        <v>1609.1458854196503</v>
      </c>
      <c r="S46" s="40">
        <f t="shared" si="7"/>
        <v>1774.4152799870676</v>
      </c>
      <c r="T46" s="40">
        <f t="shared" si="7"/>
        <v>1939.6846745544281</v>
      </c>
      <c r="U46" s="40">
        <f t="shared" si="7"/>
        <v>2104.9540691218454</v>
      </c>
      <c r="V46" s="40">
        <f t="shared" si="7"/>
        <v>2270.2234636892626</v>
      </c>
      <c r="W46" s="40">
        <f t="shared" si="7"/>
        <v>2435.4928582566231</v>
      </c>
      <c r="X46" s="40">
        <f t="shared" si="8"/>
        <v>2712.7163711567164</v>
      </c>
      <c r="Y46" s="40">
        <f t="shared" si="8"/>
        <v>2989.9398840568665</v>
      </c>
      <c r="Z46" s="40">
        <f t="shared" si="8"/>
        <v>3267.1633969570166</v>
      </c>
      <c r="AA46" s="40">
        <f t="shared" si="8"/>
        <v>3544.3869098572804</v>
      </c>
      <c r="AB46" s="40">
        <f t="shared" si="8"/>
        <v>3821.6104227574306</v>
      </c>
      <c r="AC46" s="40">
        <f t="shared" si="9"/>
        <v>4054.9560670320943</v>
      </c>
      <c r="AD46" s="40">
        <f t="shared" si="9"/>
        <v>4288.3017113067017</v>
      </c>
      <c r="AE46" s="40">
        <f t="shared" si="9"/>
        <v>4521.6473555812518</v>
      </c>
      <c r="AF46" s="40">
        <f t="shared" si="9"/>
        <v>4754.9929998558582</v>
      </c>
      <c r="AG46" s="40">
        <f t="shared" si="9"/>
        <v>4988.3386441304647</v>
      </c>
      <c r="AH46" s="40">
        <f t="shared" si="9"/>
        <v>5221.684288405072</v>
      </c>
      <c r="AI46" s="40">
        <f t="shared" si="9"/>
        <v>5455.0299326796794</v>
      </c>
      <c r="AJ46" s="40">
        <f t="shared" si="9"/>
        <v>5688.3755769542859</v>
      </c>
    </row>
    <row r="47" spans="1:36" x14ac:dyDescent="0.25">
      <c r="A47" t="s">
        <v>56</v>
      </c>
      <c r="B47" s="40">
        <f t="shared" si="10"/>
        <v>273.58010175191794</v>
      </c>
      <c r="C47" s="40">
        <f t="shared" si="4"/>
        <v>336.65690381133118</v>
      </c>
      <c r="D47" s="40">
        <f t="shared" si="4"/>
        <v>734.82656587270867</v>
      </c>
      <c r="E47" s="40">
        <f t="shared" si="4"/>
        <v>1132.9962279340862</v>
      </c>
      <c r="F47" s="40">
        <f t="shared" si="4"/>
        <v>1531.1658899954637</v>
      </c>
      <c r="G47" s="40">
        <f t="shared" si="4"/>
        <v>1929.3355520568412</v>
      </c>
      <c r="H47" s="40">
        <f t="shared" si="4"/>
        <v>2327.5052141182186</v>
      </c>
      <c r="I47" s="40">
        <f t="shared" si="5"/>
        <v>2773.3854668300637</v>
      </c>
      <c r="J47" s="40">
        <f t="shared" si="5"/>
        <v>3219.2657195419088</v>
      </c>
      <c r="K47" s="40">
        <f t="shared" si="5"/>
        <v>3665.1459722537538</v>
      </c>
      <c r="L47" s="40">
        <f t="shared" si="5"/>
        <v>4111.0262249657126</v>
      </c>
      <c r="M47" s="40">
        <f t="shared" si="5"/>
        <v>4556.9064776775576</v>
      </c>
      <c r="N47" s="40">
        <f t="shared" si="6"/>
        <v>5310.158856713997</v>
      </c>
      <c r="O47" s="40">
        <f t="shared" si="6"/>
        <v>6063.4112357506638</v>
      </c>
      <c r="P47" s="40">
        <f t="shared" si="6"/>
        <v>6816.6636147871031</v>
      </c>
      <c r="Q47" s="40">
        <f t="shared" si="6"/>
        <v>7569.9159938235425</v>
      </c>
      <c r="R47" s="40">
        <f t="shared" si="6"/>
        <v>8323.1683728599819</v>
      </c>
      <c r="S47" s="40">
        <f t="shared" si="7"/>
        <v>9315.4359982045207</v>
      </c>
      <c r="T47" s="40">
        <f t="shared" si="7"/>
        <v>10307.703623548832</v>
      </c>
      <c r="U47" s="40">
        <f t="shared" si="7"/>
        <v>11299.971248892916</v>
      </c>
      <c r="V47" s="40">
        <f t="shared" si="7"/>
        <v>12292.238874237228</v>
      </c>
      <c r="W47" s="40">
        <f t="shared" si="7"/>
        <v>13284.506499581539</v>
      </c>
      <c r="X47" s="40">
        <f t="shared" si="8"/>
        <v>15037.155687462018</v>
      </c>
      <c r="Y47" s="40">
        <f t="shared" si="8"/>
        <v>16789.804875342725</v>
      </c>
      <c r="Z47" s="40">
        <f t="shared" si="8"/>
        <v>18542.454063223886</v>
      </c>
      <c r="AA47" s="40">
        <f t="shared" si="8"/>
        <v>20295.103251104592</v>
      </c>
      <c r="AB47" s="40">
        <f t="shared" si="8"/>
        <v>22047.752438985299</v>
      </c>
      <c r="AC47" s="40">
        <f t="shared" si="9"/>
        <v>23746.371719510989</v>
      </c>
      <c r="AD47" s="40">
        <f t="shared" si="9"/>
        <v>25444.991000037135</v>
      </c>
      <c r="AE47" s="40">
        <f t="shared" si="9"/>
        <v>27143.610280562825</v>
      </c>
      <c r="AF47" s="40">
        <f t="shared" si="9"/>
        <v>28842.229561088971</v>
      </c>
      <c r="AG47" s="40">
        <f t="shared" si="9"/>
        <v>30540.848841614661</v>
      </c>
      <c r="AH47" s="40">
        <f t="shared" si="9"/>
        <v>32239.468122140806</v>
      </c>
      <c r="AI47" s="40">
        <f t="shared" si="9"/>
        <v>33938.087402666948</v>
      </c>
      <c r="AJ47" s="40">
        <f t="shared" si="9"/>
        <v>35636.706683192642</v>
      </c>
    </row>
    <row r="51" spans="1:36" x14ac:dyDescent="0.25">
      <c r="A51" s="13" t="s">
        <v>37</v>
      </c>
      <c r="B51" s="7"/>
      <c r="C51" s="7"/>
      <c r="D51" s="14"/>
      <c r="E51" s="8"/>
      <c r="F51" s="7"/>
      <c r="G51" s="7"/>
      <c r="H51" s="7"/>
      <c r="I51" s="7"/>
      <c r="J51" s="7"/>
      <c r="K51" s="7"/>
      <c r="L51" s="7"/>
    </row>
    <row r="52" spans="1:36" x14ac:dyDescent="0.25">
      <c r="A52" s="7"/>
      <c r="B52" s="7"/>
      <c r="C52" s="7"/>
      <c r="D52" s="14"/>
      <c r="E52" s="7"/>
      <c r="F52" s="7"/>
      <c r="G52" s="7"/>
      <c r="H52" s="7"/>
      <c r="I52" s="7"/>
      <c r="J52" s="7"/>
      <c r="K52" s="7"/>
      <c r="L52" s="7"/>
    </row>
    <row r="53" spans="1:36" x14ac:dyDescent="0.25">
      <c r="A53" s="15" t="s">
        <v>38</v>
      </c>
      <c r="B53" s="15" t="s">
        <v>39</v>
      </c>
      <c r="C53" s="15" t="s">
        <v>9</v>
      </c>
      <c r="D53" s="16">
        <v>2007</v>
      </c>
      <c r="E53" s="17">
        <v>2012</v>
      </c>
      <c r="F53" s="17">
        <v>2017</v>
      </c>
      <c r="G53" s="17">
        <v>2022</v>
      </c>
      <c r="H53" s="17">
        <v>2027</v>
      </c>
      <c r="I53" s="17">
        <v>2032</v>
      </c>
      <c r="J53" s="17">
        <v>2037</v>
      </c>
      <c r="K53" s="17">
        <v>2042</v>
      </c>
      <c r="L53" s="17">
        <v>2047</v>
      </c>
    </row>
    <row r="54" spans="1:36" x14ac:dyDescent="0.25">
      <c r="A54" s="21" t="s">
        <v>40</v>
      </c>
      <c r="B54" s="21" t="s">
        <v>41</v>
      </c>
      <c r="C54" s="21"/>
      <c r="D54" s="22">
        <v>0</v>
      </c>
      <c r="E54" s="23">
        <v>0.16</v>
      </c>
      <c r="F54" s="23">
        <v>0.17</v>
      </c>
      <c r="G54" s="23">
        <v>0.17249999999999999</v>
      </c>
      <c r="H54" s="23">
        <v>0.17499999999999999</v>
      </c>
      <c r="I54" s="23">
        <v>0.17749999999999999</v>
      </c>
      <c r="J54" s="23">
        <v>0.18</v>
      </c>
      <c r="K54" s="23">
        <v>0.185</v>
      </c>
      <c r="L54" s="23">
        <v>0.19</v>
      </c>
    </row>
    <row r="57" spans="1:36" x14ac:dyDescent="0.25">
      <c r="A57" s="1" t="s">
        <v>60</v>
      </c>
      <c r="B57">
        <v>2016</v>
      </c>
      <c r="C57">
        <v>2017</v>
      </c>
      <c r="D57">
        <v>2018</v>
      </c>
      <c r="E57">
        <v>2019</v>
      </c>
      <c r="F57">
        <v>2020</v>
      </c>
      <c r="G57">
        <v>2021</v>
      </c>
      <c r="H57">
        <v>2022</v>
      </c>
      <c r="I57">
        <v>2023</v>
      </c>
      <c r="J57">
        <v>2024</v>
      </c>
      <c r="K57">
        <v>2025</v>
      </c>
      <c r="L57">
        <v>2026</v>
      </c>
      <c r="M57">
        <v>2027</v>
      </c>
      <c r="N57">
        <v>2028</v>
      </c>
      <c r="O57">
        <v>2029</v>
      </c>
      <c r="P57">
        <v>2030</v>
      </c>
      <c r="Q57">
        <v>2031</v>
      </c>
      <c r="R57">
        <v>2032</v>
      </c>
      <c r="S57">
        <v>2033</v>
      </c>
      <c r="T57">
        <v>2034</v>
      </c>
      <c r="U57">
        <v>2035</v>
      </c>
      <c r="V57">
        <v>2036</v>
      </c>
      <c r="W57">
        <v>2037</v>
      </c>
      <c r="X57">
        <v>2038</v>
      </c>
      <c r="Y57">
        <v>2039</v>
      </c>
      <c r="Z57">
        <v>2040</v>
      </c>
      <c r="AA57">
        <v>2041</v>
      </c>
      <c r="AB57">
        <v>2042</v>
      </c>
      <c r="AC57">
        <v>2043</v>
      </c>
      <c r="AD57">
        <v>2044</v>
      </c>
      <c r="AE57">
        <v>2045</v>
      </c>
      <c r="AF57">
        <v>2046</v>
      </c>
      <c r="AG57">
        <v>2047</v>
      </c>
      <c r="AH57">
        <v>2048</v>
      </c>
      <c r="AI57">
        <v>2049</v>
      </c>
      <c r="AJ57">
        <v>2050</v>
      </c>
    </row>
    <row r="58" spans="1:36" x14ac:dyDescent="0.25">
      <c r="B58" s="41">
        <f>DSCF!B2</f>
        <v>0.17907500000000001</v>
      </c>
      <c r="C58" s="41">
        <f>DSCF!B2</f>
        <v>0.17907500000000001</v>
      </c>
      <c r="D58" s="41">
        <f>DSCF!C2</f>
        <v>0.18271666666666686</v>
      </c>
      <c r="E58" s="41">
        <f>DSCF!D2</f>
        <v>0.18635833333333363</v>
      </c>
      <c r="F58" s="41">
        <f>DSCF!E2</f>
        <v>0.19</v>
      </c>
      <c r="G58" s="41">
        <f>DSCF!F2</f>
        <v>0.1915566666666666</v>
      </c>
      <c r="H58" s="41">
        <f>DSCF!G2</f>
        <v>0.19311333333333325</v>
      </c>
      <c r="I58" s="41">
        <f>DSCF!H2</f>
        <v>0.1946699999999999</v>
      </c>
      <c r="J58" s="41">
        <f>DSCF!I2</f>
        <v>0.19622666666666655</v>
      </c>
      <c r="K58" s="41">
        <f>DSCF!J2</f>
        <v>0.1977833333333332</v>
      </c>
      <c r="L58" s="41">
        <f>DSCF!K2</f>
        <v>0.19933999999999985</v>
      </c>
      <c r="M58" s="41">
        <f>DSCF!L2</f>
        <v>0.2008966666666665</v>
      </c>
      <c r="N58" s="41">
        <f>DSCF!M2</f>
        <v>0.20245333333333315</v>
      </c>
      <c r="O58" s="41">
        <f>DSCF!N2</f>
        <v>0.2040099999999998</v>
      </c>
      <c r="P58" s="41">
        <f>DSCF!O2</f>
        <v>0.20556666666666645</v>
      </c>
      <c r="Q58" s="41">
        <f>DSCF!P2</f>
        <v>0.2071233333333331</v>
      </c>
      <c r="R58" s="41">
        <f>DSCF!Q2</f>
        <v>0.20867999999999975</v>
      </c>
      <c r="S58" s="41">
        <f>DSCF!R2</f>
        <v>0.21023666666666641</v>
      </c>
      <c r="T58" s="41">
        <f>DSCF!S2</f>
        <v>0.21179333333333306</v>
      </c>
      <c r="U58" s="41">
        <f>DSCF!T2</f>
        <v>0.21335000000000015</v>
      </c>
      <c r="V58" s="41">
        <f>DSCF!U2</f>
        <v>0.2149066666666668</v>
      </c>
      <c r="W58" s="41">
        <f>DSCF!V2</f>
        <v>0.21646333333333345</v>
      </c>
      <c r="X58" s="41">
        <f>DSCF!W2</f>
        <v>0.2180200000000001</v>
      </c>
      <c r="Y58" s="41">
        <f>DSCF!X2</f>
        <v>0.21957666666666675</v>
      </c>
      <c r="Z58" s="41">
        <f>DSCF!Y2</f>
        <v>0.2211333333333334</v>
      </c>
      <c r="AA58" s="41">
        <f>DSCF!Z2</f>
        <v>0.22269000000000005</v>
      </c>
      <c r="AB58" s="41">
        <f>DSCF!AA2</f>
        <v>0.22424666666666671</v>
      </c>
      <c r="AC58" s="41">
        <f>DSCF!AB2</f>
        <v>0.22580333333333336</v>
      </c>
      <c r="AD58" s="41">
        <f>DSCF!AC2</f>
        <v>0.22736000000000001</v>
      </c>
      <c r="AE58" s="41">
        <f>DSCF!AD2</f>
        <v>0.22891666666666666</v>
      </c>
      <c r="AF58" s="41">
        <f>DSCF!AE2</f>
        <v>0.23047333333333331</v>
      </c>
      <c r="AG58" s="41">
        <f>DSCF!AF2</f>
        <v>0.23202999999999996</v>
      </c>
      <c r="AH58" s="41">
        <f>DSCF!AG2</f>
        <v>0.23358666666666661</v>
      </c>
      <c r="AI58" s="41">
        <f>DSCF!AH2</f>
        <v>0.23514333333333326</v>
      </c>
      <c r="AJ58" s="41">
        <f>DSCF!AI2</f>
        <v>0.23669999999999991</v>
      </c>
    </row>
    <row r="61" spans="1:36" x14ac:dyDescent="0.25">
      <c r="A61" s="1" t="s">
        <v>59</v>
      </c>
      <c r="B61">
        <v>2016</v>
      </c>
      <c r="C61">
        <v>2017</v>
      </c>
      <c r="D61">
        <v>2018</v>
      </c>
      <c r="E61">
        <v>2019</v>
      </c>
      <c r="F61">
        <v>2020</v>
      </c>
      <c r="G61">
        <v>2021</v>
      </c>
      <c r="H61">
        <v>2022</v>
      </c>
      <c r="I61">
        <v>2023</v>
      </c>
      <c r="J61">
        <v>2024</v>
      </c>
      <c r="K61">
        <v>2025</v>
      </c>
      <c r="L61">
        <v>2026</v>
      </c>
      <c r="M61">
        <v>2027</v>
      </c>
      <c r="N61">
        <v>2028</v>
      </c>
      <c r="O61">
        <v>2029</v>
      </c>
      <c r="P61">
        <v>2030</v>
      </c>
      <c r="Q61">
        <v>2031</v>
      </c>
      <c r="R61">
        <v>2032</v>
      </c>
      <c r="S61">
        <v>2033</v>
      </c>
      <c r="T61">
        <v>2034</v>
      </c>
      <c r="U61">
        <v>2035</v>
      </c>
      <c r="V61">
        <v>2036</v>
      </c>
      <c r="W61">
        <v>2037</v>
      </c>
      <c r="X61">
        <v>2038</v>
      </c>
      <c r="Y61">
        <v>2039</v>
      </c>
      <c r="Z61">
        <v>2040</v>
      </c>
      <c r="AA61">
        <v>2041</v>
      </c>
      <c r="AB61">
        <v>2042</v>
      </c>
      <c r="AC61">
        <v>2043</v>
      </c>
      <c r="AD61">
        <v>2044</v>
      </c>
      <c r="AE61">
        <v>2045</v>
      </c>
      <c r="AF61">
        <v>2046</v>
      </c>
      <c r="AG61">
        <v>2047</v>
      </c>
      <c r="AH61">
        <v>2048</v>
      </c>
      <c r="AI61">
        <v>2049</v>
      </c>
      <c r="AJ61">
        <v>2050</v>
      </c>
    </row>
    <row r="62" spans="1:36" x14ac:dyDescent="0.25">
      <c r="A62" t="s">
        <v>54</v>
      </c>
      <c r="B62" s="3">
        <f t="shared" ref="B62:AJ62" si="11">B45*B$58*365*24</f>
        <v>47141.329888096669</v>
      </c>
      <c r="C62" s="3">
        <f t="shared" si="11"/>
        <v>58092.394254174898</v>
      </c>
      <c r="D62" s="3">
        <f t="shared" si="11"/>
        <v>136828.61286650962</v>
      </c>
      <c r="E62" s="3">
        <f t="shared" si="11"/>
        <v>218656.27273983654</v>
      </c>
      <c r="F62" s="3">
        <f t="shared" si="11"/>
        <v>303575.37387420097</v>
      </c>
      <c r="G62" s="3">
        <f t="shared" si="11"/>
        <v>387369.58902203594</v>
      </c>
      <c r="H62" s="3">
        <f t="shared" si="11"/>
        <v>472485.27150984347</v>
      </c>
      <c r="I62" s="3">
        <f t="shared" si="11"/>
        <v>583079.43928762898</v>
      </c>
      <c r="J62" s="3">
        <f t="shared" si="11"/>
        <v>695381.41461814661</v>
      </c>
      <c r="K62" s="3">
        <f t="shared" si="11"/>
        <v>809391.19750137231</v>
      </c>
      <c r="L62" s="3">
        <f t="shared" si="11"/>
        <v>925108.7879373061</v>
      </c>
      <c r="M62" s="3">
        <f t="shared" si="11"/>
        <v>1042534.1859259477</v>
      </c>
      <c r="N62" s="3">
        <f t="shared" si="11"/>
        <v>1253799.7321187551</v>
      </c>
      <c r="O62" s="3">
        <f t="shared" si="11"/>
        <v>1468189.8997171496</v>
      </c>
      <c r="P62" s="3">
        <f t="shared" si="11"/>
        <v>1685704.6887211315</v>
      </c>
      <c r="Q62" s="3">
        <f t="shared" si="11"/>
        <v>1906344.0991307003</v>
      </c>
      <c r="R62" s="3">
        <f t="shared" si="11"/>
        <v>2130108.1309458036</v>
      </c>
      <c r="S62" s="3">
        <f t="shared" si="11"/>
        <v>2450769.8745802259</v>
      </c>
      <c r="T62" s="3">
        <f t="shared" si="11"/>
        <v>2775944.8979012682</v>
      </c>
      <c r="U62" s="3">
        <f t="shared" si="11"/>
        <v>3105633.2009089896</v>
      </c>
      <c r="V62" s="3">
        <f t="shared" si="11"/>
        <v>3439834.7836032705</v>
      </c>
      <c r="W62" s="3">
        <f t="shared" si="11"/>
        <v>3778549.6459843293</v>
      </c>
      <c r="X62" s="3">
        <f t="shared" si="11"/>
        <v>4392034.5267241877</v>
      </c>
      <c r="Y62" s="3">
        <f t="shared" si="11"/>
        <v>5013891.9629653841</v>
      </c>
      <c r="Z62" s="3">
        <f t="shared" si="11"/>
        <v>5644121.9547074828</v>
      </c>
      <c r="AA62" s="3">
        <f t="shared" si="11"/>
        <v>6282724.5019507017</v>
      </c>
      <c r="AB62" s="3">
        <f t="shared" si="11"/>
        <v>6929699.6046952643</v>
      </c>
      <c r="AC62" s="3">
        <f t="shared" si="11"/>
        <v>7636214.9304521754</v>
      </c>
      <c r="AD62" s="3">
        <f t="shared" si="11"/>
        <v>8351808.3017598893</v>
      </c>
      <c r="AE62" s="3">
        <f t="shared" si="11"/>
        <v>9076479.7186181806</v>
      </c>
      <c r="AF62" s="3">
        <f t="shared" si="11"/>
        <v>9810229.1810275055</v>
      </c>
      <c r="AG62" s="3">
        <f t="shared" si="11"/>
        <v>10553056.688987402</v>
      </c>
      <c r="AH62" s="3">
        <f t="shared" si="11"/>
        <v>11304962.242498333</v>
      </c>
      <c r="AI62" s="3">
        <f t="shared" si="11"/>
        <v>12065945.841560068</v>
      </c>
      <c r="AJ62" s="3">
        <f t="shared" si="11"/>
        <v>12836007.486172372</v>
      </c>
    </row>
    <row r="63" spans="1:36" x14ac:dyDescent="0.25">
      <c r="A63" t="s">
        <v>55</v>
      </c>
      <c r="B63" s="3">
        <f t="shared" ref="B63:AJ63" si="12">B46*B$58*365*24</f>
        <v>95913.431737873907</v>
      </c>
      <c r="C63" s="3">
        <f t="shared" si="12"/>
        <v>117945.16409188867</v>
      </c>
      <c r="D63" s="3">
        <f t="shared" si="12"/>
        <v>255225.36436111154</v>
      </c>
      <c r="E63" s="3">
        <f t="shared" si="12"/>
        <v>397882.13029555359</v>
      </c>
      <c r="F63" s="3">
        <f t="shared" si="12"/>
        <v>545915.4618953059</v>
      </c>
      <c r="G63" s="3">
        <f t="shared" si="12"/>
        <v>691795.50569981232</v>
      </c>
      <c r="H63" s="3">
        <f t="shared" si="12"/>
        <v>839973.8160175262</v>
      </c>
      <c r="I63" s="3">
        <f t="shared" si="12"/>
        <v>993413.81128958729</v>
      </c>
      <c r="J63" s="3">
        <f t="shared" si="12"/>
        <v>1149199.4666610421</v>
      </c>
      <c r="K63" s="3">
        <f t="shared" si="12"/>
        <v>1307330.7821317932</v>
      </c>
      <c r="L63" s="3">
        <f t="shared" si="12"/>
        <v>1467807.7577019392</v>
      </c>
      <c r="M63" s="3">
        <f t="shared" si="12"/>
        <v>1630630.3933713811</v>
      </c>
      <c r="N63" s="3">
        <f t="shared" si="12"/>
        <v>1885373.6022094879</v>
      </c>
      <c r="O63" s="3">
        <f t="shared" si="12"/>
        <v>2143839.956802954</v>
      </c>
      <c r="P63" s="3">
        <f t="shared" si="12"/>
        <v>2406029.4571517259</v>
      </c>
      <c r="Q63" s="3">
        <f t="shared" si="12"/>
        <v>2671942.1032560091</v>
      </c>
      <c r="R63" s="3">
        <f t="shared" si="12"/>
        <v>2941577.8951157006</v>
      </c>
      <c r="S63" s="3">
        <f t="shared" si="12"/>
        <v>3267893.0668226746</v>
      </c>
      <c r="T63" s="3">
        <f t="shared" si="12"/>
        <v>3598715.5976737011</v>
      </c>
      <c r="U63" s="3">
        <f t="shared" si="12"/>
        <v>3934045.4876689985</v>
      </c>
      <c r="V63" s="3">
        <f t="shared" si="12"/>
        <v>4273882.7368084472</v>
      </c>
      <c r="W63" s="3">
        <f t="shared" si="12"/>
        <v>4618227.3450919464</v>
      </c>
      <c r="X63" s="3">
        <f t="shared" si="12"/>
        <v>5180895.4675787874</v>
      </c>
      <c r="Y63" s="3">
        <f t="shared" si="12"/>
        <v>5751124.2514883587</v>
      </c>
      <c r="Z63" s="3">
        <f t="shared" si="12"/>
        <v>6328913.6968205534</v>
      </c>
      <c r="AA63" s="3">
        <f t="shared" si="12"/>
        <v>6914263.803575593</v>
      </c>
      <c r="AB63" s="3">
        <f t="shared" si="12"/>
        <v>7507174.5717530362</v>
      </c>
      <c r="AC63" s="3">
        <f t="shared" si="12"/>
        <v>8020853.9449551776</v>
      </c>
      <c r="AD63" s="3">
        <f t="shared" si="12"/>
        <v>8540897.3072443791</v>
      </c>
      <c r="AE63" s="3">
        <f t="shared" si="12"/>
        <v>9067304.6586206388</v>
      </c>
      <c r="AF63" s="3">
        <f t="shared" si="12"/>
        <v>9600075.9990841839</v>
      </c>
      <c r="AG63" s="3">
        <f t="shared" si="12"/>
        <v>10139211.328634901</v>
      </c>
      <c r="AH63" s="3">
        <f t="shared" si="12"/>
        <v>10684710.647272795</v>
      </c>
      <c r="AI63" s="3">
        <f t="shared" si="12"/>
        <v>11236573.954997856</v>
      </c>
      <c r="AJ63" s="3">
        <f t="shared" si="12"/>
        <v>11794801.251810092</v>
      </c>
    </row>
    <row r="64" spans="1:36" x14ac:dyDescent="0.25">
      <c r="A64" t="s">
        <v>56</v>
      </c>
      <c r="B64" s="3">
        <f t="shared" ref="B64:AJ64" si="13">B47*B$58*365*24</f>
        <v>429164.28487792838</v>
      </c>
      <c r="C64" s="3">
        <f t="shared" si="13"/>
        <v>528112.67503812385</v>
      </c>
      <c r="D64" s="3">
        <f t="shared" si="13"/>
        <v>1176161.9316827271</v>
      </c>
      <c r="E64" s="3">
        <f t="shared" si="13"/>
        <v>1849615.2091061706</v>
      </c>
      <c r="F64" s="3">
        <f t="shared" si="13"/>
        <v>2548472.5073084496</v>
      </c>
      <c r="G64" s="3">
        <f t="shared" si="13"/>
        <v>3237495.2841654732</v>
      </c>
      <c r="H64" s="3">
        <f t="shared" si="13"/>
        <v>3937377.262581965</v>
      </c>
      <c r="I64" s="3">
        <f t="shared" si="13"/>
        <v>4729479.7517315997</v>
      </c>
      <c r="J64" s="3">
        <f t="shared" si="13"/>
        <v>5533742.6438373951</v>
      </c>
      <c r="K64" s="3">
        <f t="shared" si="13"/>
        <v>6350165.9388993485</v>
      </c>
      <c r="L64" s="3">
        <f t="shared" si="13"/>
        <v>7178749.63691766</v>
      </c>
      <c r="M64" s="3">
        <f t="shared" si="13"/>
        <v>8019493.7378919367</v>
      </c>
      <c r="N64" s="3">
        <f t="shared" si="13"/>
        <v>9417520.0029843263</v>
      </c>
      <c r="O64" s="3">
        <f t="shared" si="13"/>
        <v>10836089.569560109</v>
      </c>
      <c r="P64" s="3">
        <f t="shared" si="13"/>
        <v>12275202.437618472</v>
      </c>
      <c r="Q64" s="3">
        <f t="shared" si="13"/>
        <v>13734858.607159816</v>
      </c>
      <c r="R64" s="3">
        <f t="shared" si="13"/>
        <v>15215058.07818415</v>
      </c>
      <c r="S64" s="3">
        <f t="shared" si="13"/>
        <v>17155988.824208494</v>
      </c>
      <c r="T64" s="3">
        <f t="shared" si="13"/>
        <v>19123981.486724913</v>
      </c>
      <c r="U64" s="3">
        <f t="shared" si="13"/>
        <v>21119036.065733436</v>
      </c>
      <c r="V64" s="3">
        <f t="shared" si="13"/>
        <v>23141152.561234832</v>
      </c>
      <c r="W64" s="3">
        <f t="shared" si="13"/>
        <v>25190330.973228723</v>
      </c>
      <c r="X64" s="3">
        <f t="shared" si="13"/>
        <v>28718789.982908927</v>
      </c>
      <c r="Y64" s="3">
        <f t="shared" si="13"/>
        <v>32295048.64336079</v>
      </c>
      <c r="Z64" s="3">
        <f t="shared" si="13"/>
        <v>35919106.95458477</v>
      </c>
      <c r="AA64" s="3">
        <f t="shared" si="13"/>
        <v>39590964.916579112</v>
      </c>
      <c r="AB64" s="3">
        <f t="shared" si="13"/>
        <v>43310622.529344678</v>
      </c>
      <c r="AC64" s="3">
        <f t="shared" si="13"/>
        <v>46971206.626220711</v>
      </c>
      <c r="AD64" s="3">
        <f t="shared" si="13"/>
        <v>50678116.827011555</v>
      </c>
      <c r="AE64" s="3">
        <f t="shared" si="13"/>
        <v>54431353.131715432</v>
      </c>
      <c r="AF64" s="3">
        <f t="shared" si="13"/>
        <v>58230915.540334158</v>
      </c>
      <c r="AG64" s="3">
        <f t="shared" si="13"/>
        <v>62076804.05286587</v>
      </c>
      <c r="AH64" s="3">
        <f t="shared" si="13"/>
        <v>65969018.669312447</v>
      </c>
      <c r="AI64" s="3">
        <f t="shared" si="13"/>
        <v>69907559.38967295</v>
      </c>
      <c r="AJ64" s="3">
        <f t="shared" si="13"/>
        <v>73892426.213946447</v>
      </c>
    </row>
  </sheetData>
  <pageMargins left="0.7" right="0.7" top="0.75" bottom="0.75" header="0.3" footer="0.3"/>
  <pageSetup orientation="portrait" r:id="rId1"/>
  <ignoredErrors>
    <ignoredError sqref="B39:I4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69</v>
      </c>
    </row>
    <row r="2" spans="1:2" x14ac:dyDescent="0.25">
      <c r="A2" t="s">
        <v>70</v>
      </c>
    </row>
    <row r="3" spans="1:2" x14ac:dyDescent="0.25">
      <c r="A3">
        <v>0.85899999999999999</v>
      </c>
      <c r="B3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61ED-AF7C-4F59-9C08-053979BDBD25}">
  <dimension ref="A1:AI2"/>
  <sheetViews>
    <sheetView workbookViewId="0">
      <selection activeCell="B11" sqref="B11"/>
    </sheetView>
  </sheetViews>
  <sheetFormatPr defaultRowHeight="15" x14ac:dyDescent="0.25"/>
  <cols>
    <col min="1" max="1" width="16.85546875" customWidth="1"/>
    <col min="2" max="2" width="9.140625" customWidth="1"/>
  </cols>
  <sheetData>
    <row r="1" spans="1:35" x14ac:dyDescent="0.25">
      <c r="B1" s="44">
        <v>2017</v>
      </c>
      <c r="C1">
        <v>2018</v>
      </c>
      <c r="D1" s="44">
        <v>2019</v>
      </c>
      <c r="E1">
        <v>2020</v>
      </c>
      <c r="F1" s="44">
        <v>2021</v>
      </c>
      <c r="G1">
        <v>2022</v>
      </c>
      <c r="H1" s="44">
        <v>2023</v>
      </c>
      <c r="I1">
        <v>2024</v>
      </c>
      <c r="J1" s="44">
        <v>2025</v>
      </c>
      <c r="K1">
        <v>2026</v>
      </c>
      <c r="L1" s="44">
        <v>2027</v>
      </c>
      <c r="M1">
        <v>2028</v>
      </c>
      <c r="N1" s="44">
        <v>2029</v>
      </c>
      <c r="O1">
        <v>2030</v>
      </c>
      <c r="P1" s="44">
        <v>2031</v>
      </c>
      <c r="Q1">
        <v>2032</v>
      </c>
      <c r="R1" s="44">
        <v>2033</v>
      </c>
      <c r="S1">
        <v>2034</v>
      </c>
      <c r="T1" s="44">
        <v>2035</v>
      </c>
      <c r="U1">
        <v>2036</v>
      </c>
      <c r="V1" s="44">
        <v>2037</v>
      </c>
      <c r="W1">
        <v>2038</v>
      </c>
      <c r="X1" s="44">
        <v>2039</v>
      </c>
      <c r="Y1">
        <v>2040</v>
      </c>
      <c r="Z1" s="44">
        <v>2041</v>
      </c>
      <c r="AA1">
        <v>2042</v>
      </c>
      <c r="AB1" s="44">
        <v>2043</v>
      </c>
      <c r="AC1">
        <v>2044</v>
      </c>
      <c r="AD1" s="44">
        <v>2045</v>
      </c>
      <c r="AE1">
        <v>2046</v>
      </c>
      <c r="AF1" s="44">
        <v>2047</v>
      </c>
      <c r="AG1">
        <v>2048</v>
      </c>
      <c r="AH1" s="44">
        <v>2049</v>
      </c>
      <c r="AI1">
        <v>2050</v>
      </c>
    </row>
    <row r="2" spans="1:35" x14ac:dyDescent="0.25">
      <c r="A2" t="s">
        <v>85</v>
      </c>
      <c r="B2" s="45">
        <v>0.17907500000000001</v>
      </c>
      <c r="C2" s="45">
        <v>0.18271666666666686</v>
      </c>
      <c r="D2" s="45">
        <v>0.18635833333333363</v>
      </c>
      <c r="E2" s="45">
        <v>0.19</v>
      </c>
      <c r="F2" s="45">
        <v>0.1915566666666666</v>
      </c>
      <c r="G2" s="45">
        <v>0.19311333333333325</v>
      </c>
      <c r="H2" s="45">
        <v>0.1946699999999999</v>
      </c>
      <c r="I2" s="45">
        <v>0.19622666666666655</v>
      </c>
      <c r="J2" s="45">
        <v>0.1977833333333332</v>
      </c>
      <c r="K2" s="45">
        <v>0.19933999999999985</v>
      </c>
      <c r="L2" s="45">
        <v>0.2008966666666665</v>
      </c>
      <c r="M2" s="45">
        <v>0.20245333333333315</v>
      </c>
      <c r="N2" s="45">
        <v>0.2040099999999998</v>
      </c>
      <c r="O2" s="45">
        <v>0.20556666666666645</v>
      </c>
      <c r="P2" s="45">
        <v>0.2071233333333331</v>
      </c>
      <c r="Q2" s="45">
        <v>0.20867999999999975</v>
      </c>
      <c r="R2" s="45">
        <v>0.21023666666666641</v>
      </c>
      <c r="S2" s="45">
        <v>0.21179333333333306</v>
      </c>
      <c r="T2" s="45">
        <v>0.21335000000000015</v>
      </c>
      <c r="U2" s="45">
        <v>0.2149066666666668</v>
      </c>
      <c r="V2" s="45">
        <v>0.21646333333333345</v>
      </c>
      <c r="W2" s="45">
        <v>0.2180200000000001</v>
      </c>
      <c r="X2" s="45">
        <v>0.21957666666666675</v>
      </c>
      <c r="Y2" s="45">
        <v>0.2211333333333334</v>
      </c>
      <c r="Z2" s="45">
        <v>0.22269000000000005</v>
      </c>
      <c r="AA2" s="45">
        <v>0.22424666666666671</v>
      </c>
      <c r="AB2" s="45">
        <v>0.22580333333333336</v>
      </c>
      <c r="AC2" s="45">
        <v>0.22736000000000001</v>
      </c>
      <c r="AD2" s="45">
        <v>0.22891666666666666</v>
      </c>
      <c r="AE2" s="45">
        <v>0.23047333333333331</v>
      </c>
      <c r="AF2" s="45">
        <v>0.23202999999999996</v>
      </c>
      <c r="AG2" s="45">
        <v>0.23358666666666661</v>
      </c>
      <c r="AH2" s="45">
        <v>0.23514333333333326</v>
      </c>
      <c r="AI2" s="45">
        <v>0.23669999999999991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I17"/>
  <sheetViews>
    <sheetView workbookViewId="0">
      <selection activeCell="B7" sqref="B7"/>
    </sheetView>
  </sheetViews>
  <sheetFormatPr defaultRowHeight="15" x14ac:dyDescent="0.25"/>
  <cols>
    <col min="1" max="1" width="23.42578125" customWidth="1"/>
    <col min="2" max="2" width="9.140625" customWidth="1"/>
  </cols>
  <sheetData>
    <row r="1" spans="1:35" x14ac:dyDescent="0.25">
      <c r="A1" t="s">
        <v>74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</v>
      </c>
      <c r="B7" s="3">
        <f>'India Dist Solar PV Data'!B62</f>
        <v>47141.329888096669</v>
      </c>
      <c r="C7" s="3">
        <f>'India Dist Solar PV Data'!C62</f>
        <v>58092.394254174898</v>
      </c>
      <c r="D7" s="3">
        <f>'India Dist Solar PV Data'!D62</f>
        <v>136828.61286650962</v>
      </c>
      <c r="E7" s="3">
        <f>'India Dist Solar PV Data'!E62</f>
        <v>218656.27273983654</v>
      </c>
      <c r="F7" s="3">
        <f>'India Dist Solar PV Data'!F62</f>
        <v>303575.37387420097</v>
      </c>
      <c r="G7" s="3">
        <f>'India Dist Solar PV Data'!G62</f>
        <v>387369.58902203594</v>
      </c>
      <c r="H7" s="3">
        <f>'India Dist Solar PV Data'!H62</f>
        <v>472485.27150984347</v>
      </c>
      <c r="I7" s="3">
        <f>'India Dist Solar PV Data'!I62</f>
        <v>583079.43928762898</v>
      </c>
      <c r="J7" s="3">
        <f>'India Dist Solar PV Data'!J62</f>
        <v>695381.41461814661</v>
      </c>
      <c r="K7" s="3">
        <f>'India Dist Solar PV Data'!K62</f>
        <v>809391.19750137231</v>
      </c>
      <c r="L7" s="3">
        <f>'India Dist Solar PV Data'!L62</f>
        <v>925108.7879373061</v>
      </c>
      <c r="M7" s="3">
        <f>'India Dist Solar PV Data'!M62</f>
        <v>1042534.1859259477</v>
      </c>
      <c r="N7" s="3">
        <f>'India Dist Solar PV Data'!N62</f>
        <v>1253799.7321187551</v>
      </c>
      <c r="O7" s="3">
        <f>'India Dist Solar PV Data'!O62</f>
        <v>1468189.8997171496</v>
      </c>
      <c r="P7" s="3">
        <f>'India Dist Solar PV Data'!P62</f>
        <v>1685704.6887211315</v>
      </c>
      <c r="Q7" s="3">
        <f>'India Dist Solar PV Data'!Q62</f>
        <v>1906344.0991307003</v>
      </c>
      <c r="R7" s="3">
        <f>'India Dist Solar PV Data'!R62</f>
        <v>2130108.1309458036</v>
      </c>
      <c r="S7" s="3">
        <f>'India Dist Solar PV Data'!S62</f>
        <v>2450769.8745802259</v>
      </c>
      <c r="T7" s="3">
        <f>'India Dist Solar PV Data'!T62</f>
        <v>2775944.8979012682</v>
      </c>
      <c r="U7" s="3">
        <f>'India Dist Solar PV Data'!U62</f>
        <v>3105633.2009089896</v>
      </c>
      <c r="V7" s="3">
        <f>'India Dist Solar PV Data'!V62</f>
        <v>3439834.7836032705</v>
      </c>
      <c r="W7" s="3">
        <f>'India Dist Solar PV Data'!W62</f>
        <v>3778549.6459843293</v>
      </c>
      <c r="X7" s="3">
        <f>'India Dist Solar PV Data'!X62</f>
        <v>4392034.5267241877</v>
      </c>
      <c r="Y7" s="3">
        <f>'India Dist Solar PV Data'!Y62</f>
        <v>5013891.9629653841</v>
      </c>
      <c r="Z7" s="3">
        <f>'India Dist Solar PV Data'!Z62</f>
        <v>5644121.9547074828</v>
      </c>
      <c r="AA7" s="3">
        <f>'India Dist Solar PV Data'!AA62</f>
        <v>6282724.5019507017</v>
      </c>
      <c r="AB7" s="3">
        <f>'India Dist Solar PV Data'!AB62</f>
        <v>6929699.6046952643</v>
      </c>
      <c r="AC7" s="3">
        <f>'India Dist Solar PV Data'!AC62</f>
        <v>7636214.9304521754</v>
      </c>
      <c r="AD7" s="3">
        <f>'India Dist Solar PV Data'!AD62</f>
        <v>8351808.3017598893</v>
      </c>
      <c r="AE7" s="3">
        <f>'India Dist Solar PV Data'!AE62</f>
        <v>9076479.7186181806</v>
      </c>
      <c r="AF7" s="3">
        <f>'India Dist Solar PV Data'!AF62</f>
        <v>9810229.1810275055</v>
      </c>
      <c r="AG7" s="3">
        <f>'India Dist Solar PV Data'!AG62</f>
        <v>10553056.688987402</v>
      </c>
      <c r="AH7" s="3">
        <f>'India Dist Solar PV Data'!AH62</f>
        <v>11304962.242498333</v>
      </c>
      <c r="AI7" s="3">
        <f>'India Dist Solar PV Data'!AI62</f>
        <v>12065945.841560068</v>
      </c>
    </row>
    <row r="8" spans="1:3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I17"/>
  <sheetViews>
    <sheetView workbookViewId="0">
      <selection activeCell="B15" sqref="B15:AI17"/>
    </sheetView>
  </sheetViews>
  <sheetFormatPr defaultRowHeight="15" x14ac:dyDescent="0.25"/>
  <cols>
    <col min="1" max="1" width="23.42578125" customWidth="1"/>
    <col min="2" max="2" width="9.140625" customWidth="1"/>
  </cols>
  <sheetData>
    <row r="1" spans="1:35" x14ac:dyDescent="0.25">
      <c r="A1" t="s">
        <v>74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</v>
      </c>
      <c r="B7" s="3">
        <f>'India Dist Solar PV Data'!B63</f>
        <v>95913.431737873907</v>
      </c>
      <c r="C7" s="3">
        <f>'India Dist Solar PV Data'!C63</f>
        <v>117945.16409188867</v>
      </c>
      <c r="D7" s="3">
        <f>'India Dist Solar PV Data'!D63</f>
        <v>255225.36436111154</v>
      </c>
      <c r="E7" s="3">
        <f>'India Dist Solar PV Data'!E63</f>
        <v>397882.13029555359</v>
      </c>
      <c r="F7" s="3">
        <f>'India Dist Solar PV Data'!F63</f>
        <v>545915.4618953059</v>
      </c>
      <c r="G7" s="3">
        <f>'India Dist Solar PV Data'!G63</f>
        <v>691795.50569981232</v>
      </c>
      <c r="H7" s="3">
        <f>'India Dist Solar PV Data'!H63</f>
        <v>839973.8160175262</v>
      </c>
      <c r="I7" s="3">
        <f>'India Dist Solar PV Data'!I63</f>
        <v>993413.81128958729</v>
      </c>
      <c r="J7" s="3">
        <f>'India Dist Solar PV Data'!J63</f>
        <v>1149199.4666610421</v>
      </c>
      <c r="K7" s="3">
        <f>'India Dist Solar PV Data'!K63</f>
        <v>1307330.7821317932</v>
      </c>
      <c r="L7" s="3">
        <f>'India Dist Solar PV Data'!L63</f>
        <v>1467807.7577019392</v>
      </c>
      <c r="M7" s="3">
        <f>'India Dist Solar PV Data'!M63</f>
        <v>1630630.3933713811</v>
      </c>
      <c r="N7" s="3">
        <f>'India Dist Solar PV Data'!N63</f>
        <v>1885373.6022094879</v>
      </c>
      <c r="O7" s="3">
        <f>'India Dist Solar PV Data'!O63</f>
        <v>2143839.956802954</v>
      </c>
      <c r="P7" s="3">
        <f>'India Dist Solar PV Data'!P63</f>
        <v>2406029.4571517259</v>
      </c>
      <c r="Q7" s="3">
        <f>'India Dist Solar PV Data'!Q63</f>
        <v>2671942.1032560091</v>
      </c>
      <c r="R7" s="3">
        <f>'India Dist Solar PV Data'!R63</f>
        <v>2941577.8951157006</v>
      </c>
      <c r="S7" s="3">
        <f>'India Dist Solar PV Data'!S63</f>
        <v>3267893.0668226746</v>
      </c>
      <c r="T7" s="3">
        <f>'India Dist Solar PV Data'!T63</f>
        <v>3598715.5976737011</v>
      </c>
      <c r="U7" s="3">
        <f>'India Dist Solar PV Data'!U63</f>
        <v>3934045.4876689985</v>
      </c>
      <c r="V7" s="3">
        <f>'India Dist Solar PV Data'!V63</f>
        <v>4273882.7368084472</v>
      </c>
      <c r="W7" s="3">
        <f>'India Dist Solar PV Data'!W63</f>
        <v>4618227.3450919464</v>
      </c>
      <c r="X7" s="3">
        <f>'India Dist Solar PV Data'!X63</f>
        <v>5180895.4675787874</v>
      </c>
      <c r="Y7" s="3">
        <f>'India Dist Solar PV Data'!Y63</f>
        <v>5751124.2514883587</v>
      </c>
      <c r="Z7" s="3">
        <f>'India Dist Solar PV Data'!Z63</f>
        <v>6328913.6968205534</v>
      </c>
      <c r="AA7" s="3">
        <f>'India Dist Solar PV Data'!AA63</f>
        <v>6914263.803575593</v>
      </c>
      <c r="AB7" s="3">
        <f>'India Dist Solar PV Data'!AB63</f>
        <v>7507174.5717530362</v>
      </c>
      <c r="AC7" s="3">
        <f>'India Dist Solar PV Data'!AC63</f>
        <v>8020853.9449551776</v>
      </c>
      <c r="AD7" s="3">
        <f>'India Dist Solar PV Data'!AD63</f>
        <v>8540897.3072443791</v>
      </c>
      <c r="AE7" s="3">
        <f>'India Dist Solar PV Data'!AE63</f>
        <v>9067304.6586206388</v>
      </c>
      <c r="AF7" s="3">
        <f>'India Dist Solar PV Data'!AF63</f>
        <v>9600075.9990841839</v>
      </c>
      <c r="AG7" s="3">
        <f>'India Dist Solar PV Data'!AG63</f>
        <v>10139211.328634901</v>
      </c>
      <c r="AH7" s="3">
        <f>'India Dist Solar PV Data'!AH63</f>
        <v>10684710.647272795</v>
      </c>
      <c r="AI7" s="3">
        <f>'India Dist Solar PV Data'!AI63</f>
        <v>11236573.954997856</v>
      </c>
    </row>
    <row r="8" spans="1:3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17"/>
  <sheetViews>
    <sheetView workbookViewId="0">
      <selection activeCell="B15" sqref="B15:AI17"/>
    </sheetView>
  </sheetViews>
  <sheetFormatPr defaultRowHeight="15" x14ac:dyDescent="0.25"/>
  <cols>
    <col min="1" max="1" width="23.42578125" customWidth="1"/>
    <col min="2" max="2" width="9.28515625" customWidth="1"/>
  </cols>
  <sheetData>
    <row r="1" spans="1:35" x14ac:dyDescent="0.25">
      <c r="A1" t="s">
        <v>74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</v>
      </c>
      <c r="B7" s="3">
        <f>'India Dist Solar PV Data'!B64</f>
        <v>429164.28487792838</v>
      </c>
      <c r="C7" s="3">
        <f>'India Dist Solar PV Data'!C64</f>
        <v>528112.67503812385</v>
      </c>
      <c r="D7" s="3">
        <f>'India Dist Solar PV Data'!D64</f>
        <v>1176161.9316827271</v>
      </c>
      <c r="E7" s="3">
        <f>'India Dist Solar PV Data'!E64</f>
        <v>1849615.2091061706</v>
      </c>
      <c r="F7" s="3">
        <f>'India Dist Solar PV Data'!F64</f>
        <v>2548472.5073084496</v>
      </c>
      <c r="G7" s="3">
        <f>'India Dist Solar PV Data'!G64</f>
        <v>3237495.2841654732</v>
      </c>
      <c r="H7" s="3">
        <f>'India Dist Solar PV Data'!H64</f>
        <v>3937377.262581965</v>
      </c>
      <c r="I7" s="3">
        <f>'India Dist Solar PV Data'!I64</f>
        <v>4729479.7517315997</v>
      </c>
      <c r="J7" s="3">
        <f>'India Dist Solar PV Data'!J64</f>
        <v>5533742.6438373951</v>
      </c>
      <c r="K7" s="3">
        <f>'India Dist Solar PV Data'!K64</f>
        <v>6350165.9388993485</v>
      </c>
      <c r="L7" s="3">
        <f>'India Dist Solar PV Data'!L64</f>
        <v>7178749.63691766</v>
      </c>
      <c r="M7" s="3">
        <f>'India Dist Solar PV Data'!M64</f>
        <v>8019493.7378919367</v>
      </c>
      <c r="N7" s="3">
        <f>'India Dist Solar PV Data'!N64</f>
        <v>9417520.0029843263</v>
      </c>
      <c r="O7" s="3">
        <f>'India Dist Solar PV Data'!O64</f>
        <v>10836089.569560109</v>
      </c>
      <c r="P7" s="3">
        <f>'India Dist Solar PV Data'!P64</f>
        <v>12275202.437618472</v>
      </c>
      <c r="Q7" s="3">
        <f>'India Dist Solar PV Data'!Q64</f>
        <v>13734858.607159816</v>
      </c>
      <c r="R7" s="3">
        <f>'India Dist Solar PV Data'!R64</f>
        <v>15215058.07818415</v>
      </c>
      <c r="S7" s="3">
        <f>'India Dist Solar PV Data'!S64</f>
        <v>17155988.824208494</v>
      </c>
      <c r="T7" s="3">
        <f>'India Dist Solar PV Data'!T64</f>
        <v>19123981.486724913</v>
      </c>
      <c r="U7" s="3">
        <f>'India Dist Solar PV Data'!U64</f>
        <v>21119036.065733436</v>
      </c>
      <c r="V7" s="3">
        <f>'India Dist Solar PV Data'!V64</f>
        <v>23141152.561234832</v>
      </c>
      <c r="W7" s="3">
        <f>'India Dist Solar PV Data'!W64</f>
        <v>25190330.973228723</v>
      </c>
      <c r="X7" s="3">
        <f>'India Dist Solar PV Data'!X64</f>
        <v>28718789.982908927</v>
      </c>
      <c r="Y7" s="3">
        <f>'India Dist Solar PV Data'!Y64</f>
        <v>32295048.64336079</v>
      </c>
      <c r="Z7" s="3">
        <f>'India Dist Solar PV Data'!Z64</f>
        <v>35919106.95458477</v>
      </c>
      <c r="AA7" s="3">
        <f>'India Dist Solar PV Data'!AA64</f>
        <v>39590964.916579112</v>
      </c>
      <c r="AB7" s="3">
        <f>'India Dist Solar PV Data'!AB64</f>
        <v>43310622.529344678</v>
      </c>
      <c r="AC7" s="3">
        <f>'India Dist Solar PV Data'!AC64</f>
        <v>46971206.626220711</v>
      </c>
      <c r="AD7" s="3">
        <f>'India Dist Solar PV Data'!AD64</f>
        <v>50678116.827011555</v>
      </c>
      <c r="AE7" s="3">
        <f>'India Dist Solar PV Data'!AE64</f>
        <v>54431353.131715432</v>
      </c>
      <c r="AF7" s="3">
        <f>'India Dist Solar PV Data'!AF64</f>
        <v>58230915.540334158</v>
      </c>
      <c r="AG7" s="3">
        <f>'India Dist Solar PV Data'!AG64</f>
        <v>62076804.05286587</v>
      </c>
      <c r="AH7" s="3">
        <f>'India Dist Solar PV Data'!AH64</f>
        <v>65969018.669312447</v>
      </c>
      <c r="AI7" s="3">
        <f>'India Dist Solar PV Data'!AI64</f>
        <v>69907559.38967295</v>
      </c>
    </row>
    <row r="8" spans="1:3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7"/>
  <sheetViews>
    <sheetView workbookViewId="0">
      <selection activeCell="B15" sqref="B15:AI17"/>
    </sheetView>
  </sheetViews>
  <sheetFormatPr defaultRowHeight="15" x14ac:dyDescent="0.25"/>
  <cols>
    <col min="1" max="1" width="23.42578125" customWidth="1"/>
    <col min="2" max="2" width="9.42578125" customWidth="1"/>
  </cols>
  <sheetData>
    <row r="1" spans="1:35" x14ac:dyDescent="0.25">
      <c r="A1" t="s">
        <v>78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</v>
      </c>
      <c r="B7" s="40">
        <f>'India Dist Solar PV Data'!B45</f>
        <v>30.051265405681704</v>
      </c>
      <c r="C7" s="40">
        <f>'India Dist Solar PV Data'!C45</f>
        <v>37.032259419234492</v>
      </c>
      <c r="D7" s="40">
        <f>'India Dist Solar PV Data'!D45</f>
        <v>85.485932674231435</v>
      </c>
      <c r="E7" s="40">
        <f>'India Dist Solar PV Data'!E45</f>
        <v>133.93960592921417</v>
      </c>
      <c r="F7" s="40">
        <f>'India Dist Solar PV Data'!F45</f>
        <v>182.39327918421111</v>
      </c>
      <c r="G7" s="40">
        <f>'India Dist Solar PV Data'!G45</f>
        <v>230.84695243919384</v>
      </c>
      <c r="H7" s="40">
        <f>'India Dist Solar PV Data'!H45</f>
        <v>279.30062569419078</v>
      </c>
      <c r="I7" s="40">
        <f>'India Dist Solar PV Data'!I45</f>
        <v>341.9200689749573</v>
      </c>
      <c r="J7" s="40">
        <f>'India Dist Solar PV Data'!J45</f>
        <v>404.53951225573803</v>
      </c>
      <c r="K7" s="40">
        <f>'India Dist Solar PV Data'!K45</f>
        <v>467.15895553651876</v>
      </c>
      <c r="L7" s="40">
        <f>'India Dist Solar PV Data'!L45</f>
        <v>529.77839881729949</v>
      </c>
      <c r="M7" s="40">
        <f>'India Dist Solar PV Data'!M45</f>
        <v>592.39784209808022</v>
      </c>
      <c r="N7" s="40">
        <f>'India Dist Solar PV Data'!N45</f>
        <v>706.96698811855185</v>
      </c>
      <c r="O7" s="40">
        <f>'India Dist Solar PV Data'!O45</f>
        <v>821.53613413902349</v>
      </c>
      <c r="P7" s="40">
        <f>'India Dist Solar PV Data'!P45</f>
        <v>936.10528015949512</v>
      </c>
      <c r="Q7" s="40">
        <f>'India Dist Solar PV Data'!Q45</f>
        <v>1050.6744261799668</v>
      </c>
      <c r="R7" s="40">
        <f>'India Dist Solar PV Data'!R45</f>
        <v>1165.24357220041</v>
      </c>
      <c r="S7" s="40">
        <f>'India Dist Solar PV Data'!S45</f>
        <v>1330.7300527478105</v>
      </c>
      <c r="T7" s="40">
        <f>'India Dist Solar PV Data'!T45</f>
        <v>1496.2165332951827</v>
      </c>
      <c r="U7" s="40">
        <f>'India Dist Solar PV Data'!U45</f>
        <v>1661.7030138425548</v>
      </c>
      <c r="V7" s="40">
        <f>'India Dist Solar PV Data'!V45</f>
        <v>1827.1894943898701</v>
      </c>
      <c r="W7" s="40">
        <f>'India Dist Solar PV Data'!W45</f>
        <v>1992.6759749372422</v>
      </c>
      <c r="X7" s="40">
        <f>'India Dist Solar PV Data'!X45</f>
        <v>2299.6688579972897</v>
      </c>
      <c r="Y7" s="40">
        <f>'India Dist Solar PV Data'!Y45</f>
        <v>2606.6617410574509</v>
      </c>
      <c r="Z7" s="40">
        <f>'India Dist Solar PV Data'!Z45</f>
        <v>2913.6546241174983</v>
      </c>
      <c r="AA7" s="40">
        <f>'India Dist Solar PV Data'!AA45</f>
        <v>3220.6475071775458</v>
      </c>
      <c r="AB7" s="40">
        <f>'India Dist Solar PV Data'!AB45</f>
        <v>3527.6403902377069</v>
      </c>
      <c r="AC7" s="40">
        <f>'India Dist Solar PV Data'!AC45</f>
        <v>3860.5011728051295</v>
      </c>
      <c r="AD7" s="40">
        <f>'India Dist Solar PV Data'!AD45</f>
        <v>4193.3619553725521</v>
      </c>
      <c r="AE7" s="40">
        <f>'India Dist Solar PV Data'!AE45</f>
        <v>4526.222737939861</v>
      </c>
      <c r="AF7" s="40">
        <f>'India Dist Solar PV Data'!AF45</f>
        <v>4859.0835205072835</v>
      </c>
      <c r="AG7" s="40">
        <f>'India Dist Solar PV Data'!AG45</f>
        <v>5191.9443030745924</v>
      </c>
      <c r="AH7" s="40">
        <f>'India Dist Solar PV Data'!AH45</f>
        <v>5524.805085642015</v>
      </c>
      <c r="AI7" s="40">
        <f>'India Dist Solar PV Data'!AI45</f>
        <v>5857.6658682094376</v>
      </c>
    </row>
    <row r="8" spans="1:3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17"/>
  <sheetViews>
    <sheetView workbookViewId="0">
      <selection activeCell="B15" sqref="B15:AI17"/>
    </sheetView>
  </sheetViews>
  <sheetFormatPr defaultRowHeight="15" x14ac:dyDescent="0.25"/>
  <cols>
    <col min="1" max="1" width="23.42578125" customWidth="1"/>
    <col min="2" max="2" width="9.28515625" customWidth="1"/>
  </cols>
  <sheetData>
    <row r="1" spans="1:35" x14ac:dyDescent="0.25">
      <c r="A1" t="s">
        <v>78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</v>
      </c>
      <c r="B7" s="40">
        <f>'India Dist Solar PV Data'!B46</f>
        <v>61.142101844954055</v>
      </c>
      <c r="C7" s="40">
        <f>'India Dist Solar PV Data'!C46</f>
        <v>75.186708517890111</v>
      </c>
      <c r="D7" s="40">
        <f>'India Dist Solar PV Data'!D46</f>
        <v>159.45625595003321</v>
      </c>
      <c r="E7" s="40">
        <f>'India Dist Solar PV Data'!E46</f>
        <v>243.72580338214789</v>
      </c>
      <c r="F7" s="40">
        <f>'India Dist Solar PV Data'!F46</f>
        <v>327.99535081429099</v>
      </c>
      <c r="G7" s="40">
        <f>'India Dist Solar PV Data'!G46</f>
        <v>412.26489824643409</v>
      </c>
      <c r="H7" s="40">
        <f>'India Dist Solar PV Data'!H46</f>
        <v>496.53444567857719</v>
      </c>
      <c r="I7" s="40">
        <f>'India Dist Solar PV Data'!I46</f>
        <v>582.54175330174007</v>
      </c>
      <c r="J7" s="40">
        <f>'India Dist Solar PV Data'!J46</f>
        <v>668.54906092493138</v>
      </c>
      <c r="K7" s="40">
        <f>'India Dist Solar PV Data'!K46</f>
        <v>754.55636854809427</v>
      </c>
      <c r="L7" s="40">
        <f>'India Dist Solar PV Data'!L46</f>
        <v>840.56367617128558</v>
      </c>
      <c r="M7" s="40">
        <f>'India Dist Solar PV Data'!M46</f>
        <v>926.57098379444847</v>
      </c>
      <c r="N7" s="40">
        <f>'India Dist Solar PV Data'!N46</f>
        <v>1063.0859641195229</v>
      </c>
      <c r="O7" s="40">
        <f>'India Dist Solar PV Data'!O46</f>
        <v>1199.600944444569</v>
      </c>
      <c r="P7" s="40">
        <f>'India Dist Solar PV Data'!P46</f>
        <v>1336.1159247695582</v>
      </c>
      <c r="Q7" s="40">
        <f>'India Dist Solar PV Data'!Q46</f>
        <v>1472.6309050946043</v>
      </c>
      <c r="R7" s="40">
        <f>'India Dist Solar PV Data'!R46</f>
        <v>1609.1458854196503</v>
      </c>
      <c r="S7" s="40">
        <f>'India Dist Solar PV Data'!S46</f>
        <v>1774.4152799870676</v>
      </c>
      <c r="T7" s="40">
        <f>'India Dist Solar PV Data'!T46</f>
        <v>1939.6846745544281</v>
      </c>
      <c r="U7" s="40">
        <f>'India Dist Solar PV Data'!U46</f>
        <v>2104.9540691218454</v>
      </c>
      <c r="V7" s="40">
        <f>'India Dist Solar PV Data'!V46</f>
        <v>2270.2234636892626</v>
      </c>
      <c r="W7" s="40">
        <f>'India Dist Solar PV Data'!W46</f>
        <v>2435.4928582566231</v>
      </c>
      <c r="X7" s="40">
        <f>'India Dist Solar PV Data'!X46</f>
        <v>2712.7163711567164</v>
      </c>
      <c r="Y7" s="40">
        <f>'India Dist Solar PV Data'!Y46</f>
        <v>2989.9398840568665</v>
      </c>
      <c r="Z7" s="40">
        <f>'India Dist Solar PV Data'!Z46</f>
        <v>3267.1633969570166</v>
      </c>
      <c r="AA7" s="40">
        <f>'India Dist Solar PV Data'!AA46</f>
        <v>3544.3869098572804</v>
      </c>
      <c r="AB7" s="40">
        <f>'India Dist Solar PV Data'!AB46</f>
        <v>3821.6104227574306</v>
      </c>
      <c r="AC7" s="40">
        <f>'India Dist Solar PV Data'!AC46</f>
        <v>4054.9560670320943</v>
      </c>
      <c r="AD7" s="40">
        <f>'India Dist Solar PV Data'!AD46</f>
        <v>4288.3017113067017</v>
      </c>
      <c r="AE7" s="40">
        <f>'India Dist Solar PV Data'!AE46</f>
        <v>4521.6473555812518</v>
      </c>
      <c r="AF7" s="40">
        <f>'India Dist Solar PV Data'!AF46</f>
        <v>4754.9929998558582</v>
      </c>
      <c r="AG7" s="40">
        <f>'India Dist Solar PV Data'!AG46</f>
        <v>4988.3386441304647</v>
      </c>
      <c r="AH7" s="40">
        <f>'India Dist Solar PV Data'!AH46</f>
        <v>5221.684288405072</v>
      </c>
      <c r="AI7" s="40">
        <f>'India Dist Solar PV Data'!AI46</f>
        <v>5455.0299326796794</v>
      </c>
    </row>
    <row r="8" spans="1:3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17"/>
  <sheetViews>
    <sheetView workbookViewId="0">
      <selection activeCell="B15" sqref="B15:AI17"/>
    </sheetView>
  </sheetViews>
  <sheetFormatPr defaultRowHeight="15" x14ac:dyDescent="0.25"/>
  <cols>
    <col min="1" max="1" width="23.42578125" customWidth="1"/>
    <col min="2" max="2" width="9.28515625" customWidth="1"/>
  </cols>
  <sheetData>
    <row r="1" spans="1:35" x14ac:dyDescent="0.25">
      <c r="A1" t="s">
        <v>78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</v>
      </c>
      <c r="B7" s="40">
        <f>'India Dist Solar PV Data'!B47</f>
        <v>273.58010175191794</v>
      </c>
      <c r="C7" s="40">
        <f>'India Dist Solar PV Data'!C47</f>
        <v>336.65690381133118</v>
      </c>
      <c r="D7" s="40">
        <f>'India Dist Solar PV Data'!D47</f>
        <v>734.82656587270867</v>
      </c>
      <c r="E7" s="40">
        <f>'India Dist Solar PV Data'!E47</f>
        <v>1132.9962279340862</v>
      </c>
      <c r="F7" s="40">
        <f>'India Dist Solar PV Data'!F47</f>
        <v>1531.1658899954637</v>
      </c>
      <c r="G7" s="40">
        <f>'India Dist Solar PV Data'!G47</f>
        <v>1929.3355520568412</v>
      </c>
      <c r="H7" s="40">
        <f>'India Dist Solar PV Data'!H47</f>
        <v>2327.5052141182186</v>
      </c>
      <c r="I7" s="40">
        <f>'India Dist Solar PV Data'!I47</f>
        <v>2773.3854668300637</v>
      </c>
      <c r="J7" s="40">
        <f>'India Dist Solar PV Data'!J47</f>
        <v>3219.2657195419088</v>
      </c>
      <c r="K7" s="40">
        <f>'India Dist Solar PV Data'!K47</f>
        <v>3665.1459722537538</v>
      </c>
      <c r="L7" s="40">
        <f>'India Dist Solar PV Data'!L47</f>
        <v>4111.0262249657126</v>
      </c>
      <c r="M7" s="40">
        <f>'India Dist Solar PV Data'!M47</f>
        <v>4556.9064776775576</v>
      </c>
      <c r="N7" s="40">
        <f>'India Dist Solar PV Data'!N47</f>
        <v>5310.158856713997</v>
      </c>
      <c r="O7" s="40">
        <f>'India Dist Solar PV Data'!O47</f>
        <v>6063.4112357506638</v>
      </c>
      <c r="P7" s="40">
        <f>'India Dist Solar PV Data'!P47</f>
        <v>6816.6636147871031</v>
      </c>
      <c r="Q7" s="40">
        <f>'India Dist Solar PV Data'!Q47</f>
        <v>7569.9159938235425</v>
      </c>
      <c r="R7" s="40">
        <f>'India Dist Solar PV Data'!R47</f>
        <v>8323.1683728599819</v>
      </c>
      <c r="S7" s="40">
        <f>'India Dist Solar PV Data'!S47</f>
        <v>9315.4359982045207</v>
      </c>
      <c r="T7" s="40">
        <f>'India Dist Solar PV Data'!T47</f>
        <v>10307.703623548832</v>
      </c>
      <c r="U7" s="40">
        <f>'India Dist Solar PV Data'!U47</f>
        <v>11299.971248892916</v>
      </c>
      <c r="V7" s="40">
        <f>'India Dist Solar PV Data'!V47</f>
        <v>12292.238874237228</v>
      </c>
      <c r="W7" s="40">
        <f>'India Dist Solar PV Data'!W47</f>
        <v>13284.506499581539</v>
      </c>
      <c r="X7" s="40">
        <f>'India Dist Solar PV Data'!X47</f>
        <v>15037.155687462018</v>
      </c>
      <c r="Y7" s="40">
        <f>'India Dist Solar PV Data'!Y47</f>
        <v>16789.804875342725</v>
      </c>
      <c r="Z7" s="40">
        <f>'India Dist Solar PV Data'!Z47</f>
        <v>18542.454063223886</v>
      </c>
      <c r="AA7" s="40">
        <f>'India Dist Solar PV Data'!AA47</f>
        <v>20295.103251104592</v>
      </c>
      <c r="AB7" s="40">
        <f>'India Dist Solar PV Data'!AB47</f>
        <v>22047.752438985299</v>
      </c>
      <c r="AC7" s="40">
        <f>'India Dist Solar PV Data'!AC47</f>
        <v>23746.371719510989</v>
      </c>
      <c r="AD7" s="40">
        <f>'India Dist Solar PV Data'!AD47</f>
        <v>25444.991000037135</v>
      </c>
      <c r="AE7" s="40">
        <f>'India Dist Solar PV Data'!AE47</f>
        <v>27143.610280562825</v>
      </c>
      <c r="AF7" s="40">
        <f>'India Dist Solar PV Data'!AF47</f>
        <v>28842.229561088971</v>
      </c>
      <c r="AG7" s="40">
        <f>'India Dist Solar PV Data'!AG47</f>
        <v>30540.848841614661</v>
      </c>
      <c r="AH7" s="40">
        <f>'India Dist Solar PV Data'!AH47</f>
        <v>32239.468122140806</v>
      </c>
      <c r="AI7" s="40">
        <f>'India Dist Solar PV Data'!AI47</f>
        <v>33938.087402666948</v>
      </c>
    </row>
    <row r="8" spans="1:35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India Dist Solar PV Data</vt:lpstr>
      <vt:lpstr>AC DC Derate Factor</vt:lpstr>
      <vt:lpstr>DSCF</vt:lpstr>
      <vt:lpstr>BDEQ-BEOfDS-urban-residential</vt:lpstr>
      <vt:lpstr>BDEQ-BEOfDS-rural-residential</vt:lpstr>
      <vt:lpstr>BDEQ-BEOfDS-commercial</vt:lpstr>
      <vt:lpstr>BDEQ-BDESC-urban-residential</vt:lpstr>
      <vt:lpstr>BDEQ-BDESC-rural-residential</vt:lpstr>
      <vt:lpstr>BDEQ-BDESC-commercial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2016-01-26T19:10:58Z</dcterms:created>
  <dcterms:modified xsi:type="dcterms:W3CDTF">2020-03-17T13:00:10Z</dcterms:modified>
</cp:coreProperties>
</file>