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deept\Dropbox\EPS India 2.1 - Input Data Revisions_17Mar2020\BSoAIGtAP\"/>
    </mc:Choice>
  </mc:AlternateContent>
  <xr:revisionPtr revIDLastSave="0" documentId="13_ncr:1_{8732F963-FC48-49A9-BA95-E9B5600B291F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About" sheetId="1" r:id="rId1"/>
    <sheet name="FAOSTAT_data_1-16-2020-3" sheetId="5" r:id="rId2"/>
    <sheet name="Bovine Inventory" sheetId="6" r:id="rId3"/>
    <sheet name="Projections" sheetId="7" r:id="rId4"/>
    <sheet name="BSoAIGtAP" sheetId="3" r:id="rId5"/>
  </sheets>
  <externalReferences>
    <externalReference r:id="rId6"/>
    <externalReference r:id="rId7"/>
  </externalReferences>
  <definedNames>
    <definedName name="CH4_to_CO2e">'[1]Cross-Page Data'!$C$12</definedName>
    <definedName name="N2O_to_CO2e">'[1]Cross-Page Data'!$C$13</definedName>
    <definedName name="preferences.energyunits">[2]Preferences!$C$3</definedName>
    <definedName name="Preferences.moneyunits">[2]Preferences!$C$9</definedName>
    <definedName name="Unit.TWh">[2]Conversions!$F$14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7" l="1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C4" i="7"/>
  <c r="L3" i="5"/>
  <c r="AF32" i="6"/>
  <c r="AF33" i="6" s="1"/>
  <c r="AF34" i="6" s="1"/>
  <c r="AF35" i="6" s="1"/>
  <c r="AF36" i="6" s="1"/>
  <c r="AF37" i="6" s="1"/>
  <c r="AF38" i="6" s="1"/>
  <c r="AF39" i="6" s="1"/>
  <c r="AF40" i="6" s="1"/>
  <c r="AF41" i="6" s="1"/>
  <c r="AF42" i="6" s="1"/>
  <c r="AF43" i="6" s="1"/>
  <c r="AF44" i="6" s="1"/>
  <c r="AF45" i="6" s="1"/>
  <c r="AF46" i="6" s="1"/>
  <c r="AF47" i="6" s="1"/>
  <c r="AF48" i="6" s="1"/>
  <c r="AF49" i="6" s="1"/>
  <c r="AF50" i="6" s="1"/>
  <c r="AF51" i="6" s="1"/>
  <c r="AF52" i="6" s="1"/>
  <c r="AF53" i="6" s="1"/>
  <c r="AF54" i="6" s="1"/>
  <c r="AF55" i="6" s="1"/>
  <c r="AF56" i="6" s="1"/>
  <c r="AF57" i="6" s="1"/>
  <c r="AF58" i="6" s="1"/>
  <c r="AF59" i="6" s="1"/>
  <c r="AF60" i="6" s="1"/>
  <c r="AF61" i="6" s="1"/>
  <c r="AF62" i="6" s="1"/>
  <c r="AF63" i="6" s="1"/>
  <c r="AF64" i="6" s="1"/>
  <c r="AF65" i="6" s="1"/>
  <c r="AF66" i="6" s="1"/>
  <c r="AF67" i="6" s="1"/>
  <c r="AE32" i="6"/>
  <c r="AE33" i="6" s="1"/>
  <c r="AE34" i="6" s="1"/>
  <c r="AE35" i="6" s="1"/>
  <c r="AE36" i="6" s="1"/>
  <c r="AE37" i="6" s="1"/>
  <c r="AE38" i="6" s="1"/>
  <c r="AE39" i="6" s="1"/>
  <c r="AE40" i="6" s="1"/>
  <c r="AE41" i="6" s="1"/>
  <c r="AE42" i="6" s="1"/>
  <c r="AE43" i="6" s="1"/>
  <c r="AE44" i="6" s="1"/>
  <c r="AE45" i="6" s="1"/>
  <c r="AE46" i="6" s="1"/>
  <c r="AE47" i="6" s="1"/>
  <c r="AE48" i="6" s="1"/>
  <c r="AE49" i="6" s="1"/>
  <c r="AE50" i="6" s="1"/>
  <c r="AE51" i="6" s="1"/>
  <c r="AE52" i="6" s="1"/>
  <c r="AE53" i="6" s="1"/>
  <c r="AE54" i="6" s="1"/>
  <c r="AE55" i="6" s="1"/>
  <c r="AE56" i="6" s="1"/>
  <c r="AE57" i="6" s="1"/>
  <c r="AE58" i="6" s="1"/>
  <c r="AE59" i="6" s="1"/>
  <c r="AE60" i="6" s="1"/>
  <c r="AE61" i="6" s="1"/>
  <c r="AE62" i="6" s="1"/>
  <c r="AE63" i="6" s="1"/>
  <c r="AE64" i="6" s="1"/>
  <c r="AE65" i="6" s="1"/>
  <c r="AE66" i="6" s="1"/>
  <c r="AE67" i="6" s="1"/>
  <c r="AD32" i="6"/>
  <c r="AD33" i="6" s="1"/>
  <c r="AC32" i="6"/>
  <c r="AB32" i="6"/>
  <c r="U32" i="6" l="1"/>
  <c r="M32" i="6"/>
  <c r="T32" i="6"/>
  <c r="S32" i="6"/>
  <c r="O32" i="6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51" i="6" s="1"/>
  <c r="O52" i="6" s="1"/>
  <c r="O53" i="6" s="1"/>
  <c r="O54" i="6" s="1"/>
  <c r="O55" i="6" s="1"/>
  <c r="O56" i="6" s="1"/>
  <c r="O57" i="6" s="1"/>
  <c r="O58" i="6" s="1"/>
  <c r="O59" i="6" s="1"/>
  <c r="O60" i="6" s="1"/>
  <c r="O61" i="6" s="1"/>
  <c r="O62" i="6" s="1"/>
  <c r="O63" i="6" s="1"/>
  <c r="O64" i="6" s="1"/>
  <c r="O65" i="6" s="1"/>
  <c r="G32" i="6"/>
  <c r="V32" i="6"/>
  <c r="V33" i="6" s="1"/>
  <c r="V34" i="6" s="1"/>
  <c r="V35" i="6" s="1"/>
  <c r="V36" i="6" s="1"/>
  <c r="V37" i="6" s="1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V51" i="6" s="1"/>
  <c r="V52" i="6" s="1"/>
  <c r="V53" i="6" s="1"/>
  <c r="V54" i="6" s="1"/>
  <c r="V55" i="6" s="1"/>
  <c r="V56" i="6" s="1"/>
  <c r="V57" i="6" s="1"/>
  <c r="V58" i="6" s="1"/>
  <c r="V59" i="6" s="1"/>
  <c r="V60" i="6" s="1"/>
  <c r="V61" i="6" s="1"/>
  <c r="V62" i="6" s="1"/>
  <c r="V63" i="6" s="1"/>
  <c r="V64" i="6" s="1"/>
  <c r="V65" i="6" s="1"/>
  <c r="R32" i="6"/>
  <c r="N32" i="6"/>
  <c r="F32" i="6"/>
  <c r="AA32" i="6"/>
  <c r="Z32" i="6"/>
  <c r="Y32" i="6"/>
  <c r="AG32" i="6"/>
  <c r="Q32" i="6"/>
  <c r="E32" i="6"/>
  <c r="L32" i="6"/>
  <c r="H32" i="6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D32" i="6"/>
  <c r="K32" i="6"/>
  <c r="C32" i="6"/>
  <c r="J32" i="6"/>
  <c r="AB178" i="6"/>
  <c r="AB137" i="6"/>
  <c r="AB96" i="6"/>
  <c r="AB33" i="6"/>
  <c r="AC178" i="6"/>
  <c r="AC96" i="6"/>
  <c r="AC137" i="6"/>
  <c r="AD179" i="6"/>
  <c r="AD97" i="6"/>
  <c r="AD138" i="6"/>
  <c r="AC33" i="6"/>
  <c r="AD34" i="6"/>
  <c r="AD178" i="6"/>
  <c r="AD137" i="6"/>
  <c r="AD96" i="6"/>
  <c r="D178" i="6" l="1"/>
  <c r="D137" i="6"/>
  <c r="D96" i="6"/>
  <c r="D33" i="6"/>
  <c r="Q178" i="6"/>
  <c r="Q96" i="6"/>
  <c r="Q137" i="6"/>
  <c r="W32" i="6"/>
  <c r="Q33" i="6"/>
  <c r="AA178" i="6"/>
  <c r="AA137" i="6"/>
  <c r="AA96" i="6"/>
  <c r="AA33" i="6"/>
  <c r="AD180" i="6"/>
  <c r="AD139" i="6"/>
  <c r="AD98" i="6"/>
  <c r="AD35" i="6"/>
  <c r="AB179" i="6"/>
  <c r="AB138" i="6"/>
  <c r="AB97" i="6"/>
  <c r="AB34" i="6"/>
  <c r="J178" i="6"/>
  <c r="J137" i="6"/>
  <c r="J96" i="6"/>
  <c r="J33" i="6"/>
  <c r="P32" i="6"/>
  <c r="AC179" i="6"/>
  <c r="AC138" i="6"/>
  <c r="AC97" i="6"/>
  <c r="AC34" i="6"/>
  <c r="C178" i="6"/>
  <c r="C137" i="6"/>
  <c r="C96" i="6"/>
  <c r="C33" i="6"/>
  <c r="I32" i="6"/>
  <c r="L137" i="6"/>
  <c r="L178" i="6"/>
  <c r="L96" i="6"/>
  <c r="L33" i="6"/>
  <c r="Y178" i="6"/>
  <c r="Y96" i="6"/>
  <c r="Y137" i="6"/>
  <c r="Y33" i="6"/>
  <c r="N178" i="6"/>
  <c r="N137" i="6"/>
  <c r="N96" i="6"/>
  <c r="N33" i="6"/>
  <c r="K178" i="6"/>
  <c r="K137" i="6"/>
  <c r="K96" i="6"/>
  <c r="K33" i="6"/>
  <c r="E178" i="6"/>
  <c r="E137" i="6"/>
  <c r="E96" i="6"/>
  <c r="E33" i="6"/>
  <c r="Z178" i="6"/>
  <c r="Z137" i="6"/>
  <c r="Z96" i="6"/>
  <c r="Z33" i="6"/>
  <c r="R178" i="6"/>
  <c r="R137" i="6"/>
  <c r="R96" i="6"/>
  <c r="R33" i="6"/>
  <c r="S178" i="6"/>
  <c r="S137" i="6"/>
  <c r="S96" i="6"/>
  <c r="S33" i="6"/>
  <c r="V67" i="6"/>
  <c r="V66" i="6"/>
  <c r="T178" i="6"/>
  <c r="T137" i="6"/>
  <c r="T96" i="6"/>
  <c r="T33" i="6"/>
  <c r="H66" i="6"/>
  <c r="H67" i="6"/>
  <c r="AG178" i="6"/>
  <c r="AG96" i="6"/>
  <c r="AG137" i="6"/>
  <c r="AG33" i="6"/>
  <c r="F178" i="6"/>
  <c r="F137" i="6"/>
  <c r="F33" i="6"/>
  <c r="F96" i="6"/>
  <c r="H96" i="6" s="1"/>
  <c r="G178" i="6"/>
  <c r="G137" i="6"/>
  <c r="G96" i="6"/>
  <c r="G33" i="6"/>
  <c r="M178" i="6"/>
  <c r="O178" i="6" s="1"/>
  <c r="M96" i="6"/>
  <c r="O96" i="6" s="1"/>
  <c r="M137" i="6"/>
  <c r="O137" i="6" s="1"/>
  <c r="M33" i="6"/>
  <c r="O66" i="6"/>
  <c r="O67" i="6" s="1"/>
  <c r="U178" i="6"/>
  <c r="U137" i="6"/>
  <c r="U96" i="6"/>
  <c r="U33" i="6"/>
  <c r="V178" i="6" l="1"/>
  <c r="AE178" i="6"/>
  <c r="I137" i="6"/>
  <c r="P96" i="6"/>
  <c r="X32" i="6"/>
  <c r="D179" i="6"/>
  <c r="D138" i="6"/>
  <c r="D97" i="6"/>
  <c r="D34" i="6"/>
  <c r="S179" i="6"/>
  <c r="S138" i="6"/>
  <c r="S97" i="6"/>
  <c r="S34" i="6"/>
  <c r="R179" i="6"/>
  <c r="R97" i="6"/>
  <c r="R138" i="6"/>
  <c r="R34" i="6"/>
  <c r="Z179" i="6"/>
  <c r="Z97" i="6"/>
  <c r="Z138" i="6"/>
  <c r="Z34" i="6"/>
  <c r="E179" i="6"/>
  <c r="E138" i="6"/>
  <c r="E97" i="6"/>
  <c r="E34" i="6"/>
  <c r="K179" i="6"/>
  <c r="K138" i="6"/>
  <c r="K97" i="6"/>
  <c r="K34" i="6"/>
  <c r="N179" i="6"/>
  <c r="N97" i="6"/>
  <c r="N138" i="6"/>
  <c r="N34" i="6"/>
  <c r="Y179" i="6"/>
  <c r="Y138" i="6"/>
  <c r="Y97" i="6"/>
  <c r="AE97" i="6" s="1"/>
  <c r="Y34" i="6"/>
  <c r="L179" i="6"/>
  <c r="L138" i="6"/>
  <c r="L97" i="6"/>
  <c r="L34" i="6"/>
  <c r="I178" i="6"/>
  <c r="P137" i="6"/>
  <c r="W137" i="6"/>
  <c r="X137" i="6" s="1"/>
  <c r="H178" i="6"/>
  <c r="M179" i="6"/>
  <c r="O179" i="6" s="1"/>
  <c r="M138" i="6"/>
  <c r="M97" i="6"/>
  <c r="O97" i="6" s="1"/>
  <c r="M34" i="6"/>
  <c r="F179" i="6"/>
  <c r="F138" i="6"/>
  <c r="F97" i="6"/>
  <c r="H97" i="6" s="1"/>
  <c r="F34" i="6"/>
  <c r="V96" i="6"/>
  <c r="AE137" i="6"/>
  <c r="C179" i="6"/>
  <c r="C138" i="6"/>
  <c r="C97" i="6"/>
  <c r="C34" i="6"/>
  <c r="I33" i="6"/>
  <c r="AC180" i="6"/>
  <c r="AC139" i="6"/>
  <c r="AC98" i="6"/>
  <c r="AC35" i="6"/>
  <c r="P178" i="6"/>
  <c r="W96" i="6"/>
  <c r="G179" i="6"/>
  <c r="G138" i="6"/>
  <c r="G34" i="6"/>
  <c r="G97" i="6"/>
  <c r="AG179" i="6"/>
  <c r="AG138" i="6"/>
  <c r="AG97" i="6"/>
  <c r="AG34" i="6"/>
  <c r="U179" i="6"/>
  <c r="U138" i="6"/>
  <c r="U97" i="6"/>
  <c r="U34" i="6"/>
  <c r="H137" i="6"/>
  <c r="T179" i="6"/>
  <c r="T138" i="6"/>
  <c r="T97" i="6"/>
  <c r="T34" i="6"/>
  <c r="V137" i="6"/>
  <c r="AE96" i="6"/>
  <c r="I96" i="6"/>
  <c r="J179" i="6"/>
  <c r="P179" i="6" s="1"/>
  <c r="J97" i="6"/>
  <c r="J138" i="6"/>
  <c r="P33" i="6"/>
  <c r="J34" i="6"/>
  <c r="AB180" i="6"/>
  <c r="AB139" i="6"/>
  <c r="AB98" i="6"/>
  <c r="AB35" i="6"/>
  <c r="AD181" i="6"/>
  <c r="AD140" i="6"/>
  <c r="AD99" i="6"/>
  <c r="AD36" i="6"/>
  <c r="AA179" i="6"/>
  <c r="AA138" i="6"/>
  <c r="AA97" i="6"/>
  <c r="AA34" i="6"/>
  <c r="Q179" i="6"/>
  <c r="Q138" i="6"/>
  <c r="Q97" i="6"/>
  <c r="Q34" i="6"/>
  <c r="W33" i="6"/>
  <c r="W178" i="6"/>
  <c r="V138" i="6" l="1"/>
  <c r="Q180" i="6"/>
  <c r="Q139" i="6"/>
  <c r="Q98" i="6"/>
  <c r="Q35" i="6"/>
  <c r="W34" i="6"/>
  <c r="AD182" i="6"/>
  <c r="AD141" i="6"/>
  <c r="AD100" i="6"/>
  <c r="AD37" i="6"/>
  <c r="J180" i="6"/>
  <c r="J139" i="6"/>
  <c r="J98" i="6"/>
  <c r="J35" i="6"/>
  <c r="P34" i="6"/>
  <c r="AC181" i="6"/>
  <c r="AC140" i="6"/>
  <c r="AC99" i="6"/>
  <c r="AC36" i="6"/>
  <c r="W97" i="6"/>
  <c r="U180" i="6"/>
  <c r="U139" i="6"/>
  <c r="U98" i="6"/>
  <c r="U35" i="6"/>
  <c r="AG180" i="6"/>
  <c r="AG139" i="6"/>
  <c r="AG98" i="6"/>
  <c r="AG35" i="6"/>
  <c r="C180" i="6"/>
  <c r="C98" i="6"/>
  <c r="C139" i="6"/>
  <c r="I34" i="6"/>
  <c r="C35" i="6"/>
  <c r="AF137" i="6"/>
  <c r="B218" i="6" s="1"/>
  <c r="H138" i="6"/>
  <c r="O138" i="6"/>
  <c r="AE138" i="6"/>
  <c r="V97" i="6"/>
  <c r="X178" i="6"/>
  <c r="W138" i="6"/>
  <c r="X138" i="6" s="1"/>
  <c r="P138" i="6"/>
  <c r="AF96" i="6"/>
  <c r="B217" i="6" s="1"/>
  <c r="G180" i="6"/>
  <c r="G139" i="6"/>
  <c r="G98" i="6"/>
  <c r="G35" i="6"/>
  <c r="X96" i="6"/>
  <c r="I97" i="6"/>
  <c r="H179" i="6"/>
  <c r="AE179" i="6"/>
  <c r="V179" i="6"/>
  <c r="AF178" i="6"/>
  <c r="B219" i="6" s="1"/>
  <c r="AA180" i="6"/>
  <c r="AA98" i="6"/>
  <c r="AA139" i="6"/>
  <c r="AA35" i="6"/>
  <c r="AB181" i="6"/>
  <c r="AB99" i="6"/>
  <c r="AB140" i="6"/>
  <c r="AB36" i="6"/>
  <c r="T180" i="6"/>
  <c r="T139" i="6"/>
  <c r="T98" i="6"/>
  <c r="T35" i="6"/>
  <c r="I179" i="6"/>
  <c r="X33" i="6"/>
  <c r="W179" i="6"/>
  <c r="P97" i="6"/>
  <c r="I138" i="6"/>
  <c r="F180" i="6"/>
  <c r="H180" i="6" s="1"/>
  <c r="F139" i="6"/>
  <c r="F98" i="6"/>
  <c r="H98" i="6" s="1"/>
  <c r="F35" i="6"/>
  <c r="M180" i="6"/>
  <c r="M139" i="6"/>
  <c r="M98" i="6"/>
  <c r="M35" i="6"/>
  <c r="L180" i="6"/>
  <c r="L139" i="6"/>
  <c r="L98" i="6"/>
  <c r="L35" i="6"/>
  <c r="Y180" i="6"/>
  <c r="Y139" i="6"/>
  <c r="Y98" i="6"/>
  <c r="Y35" i="6"/>
  <c r="N180" i="6"/>
  <c r="N139" i="6"/>
  <c r="N98" i="6"/>
  <c r="N35" i="6"/>
  <c r="K180" i="6"/>
  <c r="K98" i="6"/>
  <c r="K139" i="6"/>
  <c r="K35" i="6"/>
  <c r="E180" i="6"/>
  <c r="E139" i="6"/>
  <c r="E98" i="6"/>
  <c r="E35" i="6"/>
  <c r="Z180" i="6"/>
  <c r="Z139" i="6"/>
  <c r="Z98" i="6"/>
  <c r="Z35" i="6"/>
  <c r="R180" i="6"/>
  <c r="R139" i="6"/>
  <c r="R98" i="6"/>
  <c r="R35" i="6"/>
  <c r="S180" i="6"/>
  <c r="S98" i="6"/>
  <c r="S139" i="6"/>
  <c r="S35" i="6"/>
  <c r="D180" i="6"/>
  <c r="D139" i="6"/>
  <c r="D98" i="6"/>
  <c r="D35" i="6"/>
  <c r="V139" i="6" l="1"/>
  <c r="H139" i="6"/>
  <c r="X179" i="6"/>
  <c r="I180" i="6"/>
  <c r="O139" i="6"/>
  <c r="AF138" i="6"/>
  <c r="C218" i="6" s="1"/>
  <c r="C181" i="6"/>
  <c r="C140" i="6"/>
  <c r="C99" i="6"/>
  <c r="C36" i="6"/>
  <c r="I35" i="6"/>
  <c r="P98" i="6"/>
  <c r="Q181" i="6"/>
  <c r="Q140" i="6"/>
  <c r="Q99" i="6"/>
  <c r="Q36" i="6"/>
  <c r="W35" i="6"/>
  <c r="V180" i="6"/>
  <c r="AE180" i="6"/>
  <c r="O180" i="6"/>
  <c r="AG181" i="6"/>
  <c r="AG140" i="6"/>
  <c r="AG99" i="6"/>
  <c r="AG36" i="6"/>
  <c r="U181" i="6"/>
  <c r="U140" i="6"/>
  <c r="U99" i="6"/>
  <c r="U36" i="6"/>
  <c r="X97" i="6"/>
  <c r="AF97" i="6" s="1"/>
  <c r="C217" i="6" s="1"/>
  <c r="P139" i="6"/>
  <c r="W98" i="6"/>
  <c r="T181" i="6"/>
  <c r="T99" i="6"/>
  <c r="T140" i="6"/>
  <c r="T36" i="6"/>
  <c r="D181" i="6"/>
  <c r="D99" i="6"/>
  <c r="D140" i="6"/>
  <c r="D36" i="6"/>
  <c r="R181" i="6"/>
  <c r="R140" i="6"/>
  <c r="R99" i="6"/>
  <c r="R36" i="6"/>
  <c r="K181" i="6"/>
  <c r="K140" i="6"/>
  <c r="K99" i="6"/>
  <c r="K36" i="6"/>
  <c r="L181" i="6"/>
  <c r="L99" i="6"/>
  <c r="L140" i="6"/>
  <c r="L36" i="6"/>
  <c r="I139" i="6"/>
  <c r="AC182" i="6"/>
  <c r="AC100" i="6"/>
  <c r="AC141" i="6"/>
  <c r="AC37" i="6"/>
  <c r="P180" i="6"/>
  <c r="W139" i="6"/>
  <c r="AE139" i="6"/>
  <c r="AB182" i="6"/>
  <c r="AB141" i="6"/>
  <c r="AB100" i="6"/>
  <c r="AB37" i="6"/>
  <c r="AA181" i="6"/>
  <c r="AA140" i="6"/>
  <c r="AA99" i="6"/>
  <c r="AA36" i="6"/>
  <c r="S181" i="6"/>
  <c r="S140" i="6"/>
  <c r="S99" i="6"/>
  <c r="S36" i="6"/>
  <c r="Z181" i="6"/>
  <c r="Z140" i="6"/>
  <c r="Z99" i="6"/>
  <c r="Z36" i="6"/>
  <c r="E181" i="6"/>
  <c r="E140" i="6"/>
  <c r="E99" i="6"/>
  <c r="E36" i="6"/>
  <c r="N181" i="6"/>
  <c r="N140" i="6"/>
  <c r="N99" i="6"/>
  <c r="N36" i="6"/>
  <c r="Y181" i="6"/>
  <c r="AE181" i="6" s="1"/>
  <c r="Y140" i="6"/>
  <c r="AE140" i="6" s="1"/>
  <c r="Y36" i="6"/>
  <c r="Y99" i="6"/>
  <c r="M181" i="6"/>
  <c r="O181" i="6" s="1"/>
  <c r="M140" i="6"/>
  <c r="O140" i="6" s="1"/>
  <c r="M99" i="6"/>
  <c r="O99" i="6" s="1"/>
  <c r="M36" i="6"/>
  <c r="F181" i="6"/>
  <c r="F140" i="6"/>
  <c r="F99" i="6"/>
  <c r="F36" i="6"/>
  <c r="AF179" i="6"/>
  <c r="C219" i="6" s="1"/>
  <c r="G181" i="6"/>
  <c r="G140" i="6"/>
  <c r="G99" i="6"/>
  <c r="G36" i="6"/>
  <c r="V98" i="6"/>
  <c r="AE98" i="6"/>
  <c r="O98" i="6"/>
  <c r="I98" i="6"/>
  <c r="J181" i="6"/>
  <c r="J140" i="6"/>
  <c r="J99" i="6"/>
  <c r="J36" i="6"/>
  <c r="P35" i="6"/>
  <c r="AD183" i="6"/>
  <c r="AD101" i="6"/>
  <c r="AD142" i="6"/>
  <c r="AD38" i="6"/>
  <c r="X34" i="6"/>
  <c r="W180" i="6"/>
  <c r="X180" i="6" l="1"/>
  <c r="AF180" i="6" s="1"/>
  <c r="D219" i="6" s="1"/>
  <c r="P99" i="6"/>
  <c r="AE99" i="6"/>
  <c r="X98" i="6"/>
  <c r="AF98" i="6" s="1"/>
  <c r="D217" i="6" s="1"/>
  <c r="P181" i="6"/>
  <c r="H140" i="6"/>
  <c r="N182" i="6"/>
  <c r="N141" i="6"/>
  <c r="N100" i="6"/>
  <c r="N37" i="6"/>
  <c r="S182" i="6"/>
  <c r="S141" i="6"/>
  <c r="S100" i="6"/>
  <c r="S37" i="6"/>
  <c r="AB183" i="6"/>
  <c r="AB142" i="6"/>
  <c r="AB101" i="6"/>
  <c r="AB38" i="6"/>
  <c r="K182" i="6"/>
  <c r="K141" i="6"/>
  <c r="K100" i="6"/>
  <c r="K37" i="6"/>
  <c r="T182" i="6"/>
  <c r="T141" i="6"/>
  <c r="T100" i="6"/>
  <c r="T37" i="6"/>
  <c r="W99" i="6"/>
  <c r="I140" i="6"/>
  <c r="P140" i="6"/>
  <c r="H99" i="6"/>
  <c r="Y182" i="6"/>
  <c r="Y141" i="6"/>
  <c r="Y100" i="6"/>
  <c r="Y37" i="6"/>
  <c r="X139" i="6"/>
  <c r="V99" i="6"/>
  <c r="W140" i="6"/>
  <c r="I181" i="6"/>
  <c r="M182" i="6"/>
  <c r="O182" i="6" s="1"/>
  <c r="M100" i="6"/>
  <c r="O100" i="6" s="1"/>
  <c r="M141" i="6"/>
  <c r="M37" i="6"/>
  <c r="E182" i="6"/>
  <c r="E100" i="6"/>
  <c r="E141" i="6"/>
  <c r="E37" i="6"/>
  <c r="AA141" i="6"/>
  <c r="AA182" i="6"/>
  <c r="AA100" i="6"/>
  <c r="AA37" i="6"/>
  <c r="AF139" i="6"/>
  <c r="D218" i="6" s="1"/>
  <c r="R182" i="6"/>
  <c r="R141" i="6"/>
  <c r="R100" i="6"/>
  <c r="R37" i="6"/>
  <c r="AD184" i="6"/>
  <c r="AD143" i="6"/>
  <c r="AD102" i="6"/>
  <c r="AD39" i="6"/>
  <c r="V140" i="6"/>
  <c r="X35" i="6"/>
  <c r="W181" i="6"/>
  <c r="C182" i="6"/>
  <c r="C141" i="6"/>
  <c r="C100" i="6"/>
  <c r="C37" i="6"/>
  <c r="I36" i="6"/>
  <c r="F141" i="6"/>
  <c r="F182" i="6"/>
  <c r="F100" i="6"/>
  <c r="F37" i="6"/>
  <c r="Z182" i="6"/>
  <c r="Z141" i="6"/>
  <c r="Z37" i="6"/>
  <c r="Z100" i="6"/>
  <c r="L182" i="6"/>
  <c r="L141" i="6"/>
  <c r="L100" i="6"/>
  <c r="L37" i="6"/>
  <c r="D182" i="6"/>
  <c r="D141" i="6"/>
  <c r="D100" i="6"/>
  <c r="D37" i="6"/>
  <c r="J182" i="6"/>
  <c r="P182" i="6" s="1"/>
  <c r="J141" i="6"/>
  <c r="J37" i="6"/>
  <c r="J100" i="6"/>
  <c r="P36" i="6"/>
  <c r="G182" i="6"/>
  <c r="G141" i="6"/>
  <c r="G100" i="6"/>
  <c r="G37" i="6"/>
  <c r="H181" i="6"/>
  <c r="AC183" i="6"/>
  <c r="AC142" i="6"/>
  <c r="AC101" i="6"/>
  <c r="AC38" i="6"/>
  <c r="V181" i="6"/>
  <c r="U182" i="6"/>
  <c r="U100" i="6"/>
  <c r="U141" i="6"/>
  <c r="U37" i="6"/>
  <c r="AG182" i="6"/>
  <c r="AG100" i="6"/>
  <c r="AG141" i="6"/>
  <c r="AG37" i="6"/>
  <c r="Q182" i="6"/>
  <c r="Q100" i="6"/>
  <c r="W100" i="6" s="1"/>
  <c r="Q141" i="6"/>
  <c r="W36" i="6"/>
  <c r="Q37" i="6"/>
  <c r="I99" i="6"/>
  <c r="X36" i="6" l="1"/>
  <c r="H100" i="6"/>
  <c r="X181" i="6"/>
  <c r="AF181" i="6" s="1"/>
  <c r="E219" i="6" s="1"/>
  <c r="W141" i="6"/>
  <c r="P141" i="6"/>
  <c r="O141" i="6"/>
  <c r="V182" i="6"/>
  <c r="C183" i="6"/>
  <c r="C142" i="6"/>
  <c r="C101" i="6"/>
  <c r="C38" i="6"/>
  <c r="I37" i="6"/>
  <c r="AE141" i="6"/>
  <c r="K183" i="6"/>
  <c r="K142" i="6"/>
  <c r="K38" i="6"/>
  <c r="K101" i="6"/>
  <c r="AB184" i="6"/>
  <c r="AB143" i="6"/>
  <c r="AB39" i="6"/>
  <c r="AB102" i="6"/>
  <c r="S183" i="6"/>
  <c r="S142" i="6"/>
  <c r="S101" i="6"/>
  <c r="S38" i="6"/>
  <c r="N183" i="6"/>
  <c r="N101" i="6"/>
  <c r="N142" i="6"/>
  <c r="N38" i="6"/>
  <c r="Q183" i="6"/>
  <c r="Q142" i="6"/>
  <c r="Q101" i="6"/>
  <c r="Q38" i="6"/>
  <c r="W37" i="6"/>
  <c r="W182" i="6"/>
  <c r="G183" i="6"/>
  <c r="G142" i="6"/>
  <c r="G101" i="6"/>
  <c r="G38" i="6"/>
  <c r="H182" i="6"/>
  <c r="I100" i="6"/>
  <c r="AD185" i="6"/>
  <c r="AD144" i="6"/>
  <c r="AD40" i="6"/>
  <c r="AD103" i="6"/>
  <c r="R183" i="6"/>
  <c r="R101" i="6"/>
  <c r="R142" i="6"/>
  <c r="R38" i="6"/>
  <c r="AE182" i="6"/>
  <c r="AG183" i="6"/>
  <c r="AG142" i="6"/>
  <c r="AG101" i="6"/>
  <c r="AG38" i="6"/>
  <c r="P100" i="6"/>
  <c r="X100" i="6" s="1"/>
  <c r="L183" i="6"/>
  <c r="L142" i="6"/>
  <c r="L101" i="6"/>
  <c r="L38" i="6"/>
  <c r="H141" i="6"/>
  <c r="I141" i="6"/>
  <c r="V100" i="6"/>
  <c r="AA183" i="6"/>
  <c r="AA142" i="6"/>
  <c r="AA38" i="6"/>
  <c r="AA101" i="6"/>
  <c r="E183" i="6"/>
  <c r="E142" i="6"/>
  <c r="E101" i="6"/>
  <c r="E38" i="6"/>
  <c r="M183" i="6"/>
  <c r="O183" i="6" s="1"/>
  <c r="M142" i="6"/>
  <c r="M101" i="6"/>
  <c r="M38" i="6"/>
  <c r="Y183" i="6"/>
  <c r="Y142" i="6"/>
  <c r="Y101" i="6"/>
  <c r="Y38" i="6"/>
  <c r="X99" i="6"/>
  <c r="AF99" i="6" s="1"/>
  <c r="E217" i="6" s="1"/>
  <c r="T183" i="6"/>
  <c r="T142" i="6"/>
  <c r="T101" i="6"/>
  <c r="T38" i="6"/>
  <c r="U183" i="6"/>
  <c r="U142" i="6"/>
  <c r="U101" i="6"/>
  <c r="U38" i="6"/>
  <c r="D183" i="6"/>
  <c r="D142" i="6"/>
  <c r="D101" i="6"/>
  <c r="D38" i="6"/>
  <c r="AC143" i="6"/>
  <c r="AC184" i="6"/>
  <c r="AC102" i="6"/>
  <c r="AC39" i="6"/>
  <c r="J183" i="6"/>
  <c r="J142" i="6"/>
  <c r="J101" i="6"/>
  <c r="P37" i="6"/>
  <c r="J38" i="6"/>
  <c r="Z183" i="6"/>
  <c r="Z142" i="6"/>
  <c r="Z101" i="6"/>
  <c r="Z38" i="6"/>
  <c r="F183" i="6"/>
  <c r="F101" i="6"/>
  <c r="H101" i="6" s="1"/>
  <c r="F142" i="6"/>
  <c r="F38" i="6"/>
  <c r="I182" i="6"/>
  <c r="V141" i="6"/>
  <c r="X140" i="6"/>
  <c r="AF140" i="6" s="1"/>
  <c r="E218" i="6" s="1"/>
  <c r="AE100" i="6"/>
  <c r="P101" i="6" l="1"/>
  <c r="H183" i="6"/>
  <c r="P142" i="6"/>
  <c r="X141" i="6"/>
  <c r="AF141" i="6" s="1"/>
  <c r="F218" i="6" s="1"/>
  <c r="O101" i="6"/>
  <c r="H142" i="6"/>
  <c r="AB185" i="6"/>
  <c r="AB144" i="6"/>
  <c r="AB103" i="6"/>
  <c r="AB40" i="6"/>
  <c r="AF100" i="6"/>
  <c r="F217" i="6" s="1"/>
  <c r="Z184" i="6"/>
  <c r="Z143" i="6"/>
  <c r="Z102" i="6"/>
  <c r="Z39" i="6"/>
  <c r="J184" i="6"/>
  <c r="J143" i="6"/>
  <c r="J102" i="6"/>
  <c r="J39" i="6"/>
  <c r="P38" i="6"/>
  <c r="P183" i="6"/>
  <c r="Y184" i="6"/>
  <c r="Y143" i="6"/>
  <c r="Y102" i="6"/>
  <c r="Y39" i="6"/>
  <c r="M184" i="6"/>
  <c r="M143" i="6"/>
  <c r="M102" i="6"/>
  <c r="M39" i="6"/>
  <c r="E184" i="6"/>
  <c r="E143" i="6"/>
  <c r="E102" i="6"/>
  <c r="E39" i="6"/>
  <c r="AG184" i="6"/>
  <c r="AG143" i="6"/>
  <c r="AG102" i="6"/>
  <c r="AG39" i="6"/>
  <c r="V183" i="6"/>
  <c r="X182" i="6"/>
  <c r="AF182" i="6" s="1"/>
  <c r="F219" i="6" s="1"/>
  <c r="W142" i="6"/>
  <c r="C184" i="6"/>
  <c r="C102" i="6"/>
  <c r="C143" i="6"/>
  <c r="I38" i="6"/>
  <c r="C39" i="6"/>
  <c r="G184" i="6"/>
  <c r="G102" i="6"/>
  <c r="G143" i="6"/>
  <c r="G39" i="6"/>
  <c r="W101" i="6"/>
  <c r="F184" i="6"/>
  <c r="H184" i="6" s="1"/>
  <c r="F143" i="6"/>
  <c r="H143" i="6" s="1"/>
  <c r="F102" i="6"/>
  <c r="F39" i="6"/>
  <c r="AC185" i="6"/>
  <c r="AC144" i="6"/>
  <c r="AC103" i="6"/>
  <c r="AC40" i="6"/>
  <c r="AE101" i="6"/>
  <c r="AA184" i="6"/>
  <c r="AA143" i="6"/>
  <c r="AA102" i="6"/>
  <c r="AA39" i="6"/>
  <c r="R184" i="6"/>
  <c r="R143" i="6"/>
  <c r="R102" i="6"/>
  <c r="R39" i="6"/>
  <c r="X37" i="6"/>
  <c r="W183" i="6"/>
  <c r="I101" i="6"/>
  <c r="AE183" i="6"/>
  <c r="L184" i="6"/>
  <c r="L143" i="6"/>
  <c r="L39" i="6"/>
  <c r="L102" i="6"/>
  <c r="V101" i="6"/>
  <c r="D184" i="6"/>
  <c r="D143" i="6"/>
  <c r="D102" i="6"/>
  <c r="D39" i="6"/>
  <c r="U184" i="6"/>
  <c r="U143" i="6"/>
  <c r="U102" i="6"/>
  <c r="U39" i="6"/>
  <c r="T184" i="6"/>
  <c r="T143" i="6"/>
  <c r="T102" i="6"/>
  <c r="T39" i="6"/>
  <c r="AE142" i="6"/>
  <c r="O142" i="6"/>
  <c r="V142" i="6"/>
  <c r="AD186" i="6"/>
  <c r="AD145" i="6"/>
  <c r="AD104" i="6"/>
  <c r="AD41" i="6"/>
  <c r="Q184" i="6"/>
  <c r="Q143" i="6"/>
  <c r="Q102" i="6"/>
  <c r="Q39" i="6"/>
  <c r="W38" i="6"/>
  <c r="N184" i="6"/>
  <c r="N143" i="6"/>
  <c r="N102" i="6"/>
  <c r="N39" i="6"/>
  <c r="S184" i="6"/>
  <c r="S102" i="6"/>
  <c r="S143" i="6"/>
  <c r="S39" i="6"/>
  <c r="I142" i="6"/>
  <c r="K184" i="6"/>
  <c r="K143" i="6"/>
  <c r="K102" i="6"/>
  <c r="K39" i="6"/>
  <c r="I183" i="6"/>
  <c r="W143" i="6" l="1"/>
  <c r="X183" i="6"/>
  <c r="V143" i="6"/>
  <c r="H102" i="6"/>
  <c r="X38" i="6"/>
  <c r="N185" i="6"/>
  <c r="N144" i="6"/>
  <c r="N103" i="6"/>
  <c r="N40" i="6"/>
  <c r="W184" i="6"/>
  <c r="U185" i="6"/>
  <c r="U144" i="6"/>
  <c r="U103" i="6"/>
  <c r="U40" i="6"/>
  <c r="V184" i="6"/>
  <c r="C185" i="6"/>
  <c r="C144" i="6"/>
  <c r="C103" i="6"/>
  <c r="C40" i="6"/>
  <c r="I39" i="6"/>
  <c r="I184" i="6"/>
  <c r="O184" i="6"/>
  <c r="AE184" i="6"/>
  <c r="P102" i="6"/>
  <c r="AB186" i="6"/>
  <c r="AB145" i="6"/>
  <c r="AB104" i="6"/>
  <c r="AB41" i="6"/>
  <c r="S185" i="6"/>
  <c r="S144" i="6"/>
  <c r="S103" i="6"/>
  <c r="S40" i="6"/>
  <c r="D185" i="6"/>
  <c r="D103" i="6"/>
  <c r="D144" i="6"/>
  <c r="D40" i="6"/>
  <c r="Q185" i="6"/>
  <c r="Q144" i="6"/>
  <c r="Q103" i="6"/>
  <c r="Q40" i="6"/>
  <c r="W39" i="6"/>
  <c r="AD187" i="6"/>
  <c r="AD146" i="6"/>
  <c r="AD105" i="6"/>
  <c r="AD42" i="6"/>
  <c r="AF183" i="6"/>
  <c r="G219" i="6" s="1"/>
  <c r="R185" i="6"/>
  <c r="R144" i="6"/>
  <c r="R103" i="6"/>
  <c r="R40" i="6"/>
  <c r="AA185" i="6"/>
  <c r="AA144" i="6"/>
  <c r="AA103" i="6"/>
  <c r="AA40" i="6"/>
  <c r="X142" i="6"/>
  <c r="AG185" i="6"/>
  <c r="AG144" i="6"/>
  <c r="AG103" i="6"/>
  <c r="AG40" i="6"/>
  <c r="E185" i="6"/>
  <c r="E144" i="6"/>
  <c r="E103" i="6"/>
  <c r="E40" i="6"/>
  <c r="M185" i="6"/>
  <c r="O185" i="6" s="1"/>
  <c r="M144" i="6"/>
  <c r="O144" i="6" s="1"/>
  <c r="M40" i="6"/>
  <c r="M103" i="6"/>
  <c r="Y185" i="6"/>
  <c r="Y144" i="6"/>
  <c r="Y103" i="6"/>
  <c r="Y40" i="6"/>
  <c r="P143" i="6"/>
  <c r="T185" i="6"/>
  <c r="T103" i="6"/>
  <c r="T144" i="6"/>
  <c r="T40" i="6"/>
  <c r="K185" i="6"/>
  <c r="K144" i="6"/>
  <c r="K103" i="6"/>
  <c r="K40" i="6"/>
  <c r="W102" i="6"/>
  <c r="L185" i="6"/>
  <c r="L144" i="6"/>
  <c r="L103" i="6"/>
  <c r="L40" i="6"/>
  <c r="V102" i="6"/>
  <c r="AC186" i="6"/>
  <c r="AC145" i="6"/>
  <c r="AC104" i="6"/>
  <c r="AC41" i="6"/>
  <c r="F185" i="6"/>
  <c r="F144" i="6"/>
  <c r="F103" i="6"/>
  <c r="F40" i="6"/>
  <c r="X101" i="6"/>
  <c r="AF101" i="6" s="1"/>
  <c r="G217" i="6" s="1"/>
  <c r="I143" i="6"/>
  <c r="O102" i="6"/>
  <c r="AE102" i="6"/>
  <c r="P184" i="6"/>
  <c r="AF142" i="6"/>
  <c r="G218" i="6" s="1"/>
  <c r="G185" i="6"/>
  <c r="G144" i="6"/>
  <c r="G103" i="6"/>
  <c r="G40" i="6"/>
  <c r="I102" i="6"/>
  <c r="O143" i="6"/>
  <c r="AE143" i="6"/>
  <c r="J185" i="6"/>
  <c r="P185" i="6" s="1"/>
  <c r="J144" i="6"/>
  <c r="J103" i="6"/>
  <c r="J40" i="6"/>
  <c r="P39" i="6"/>
  <c r="Z185" i="6"/>
  <c r="Z144" i="6"/>
  <c r="Z103" i="6"/>
  <c r="Z40" i="6"/>
  <c r="H144" i="6" l="1"/>
  <c r="AE185" i="6"/>
  <c r="X143" i="6"/>
  <c r="H185" i="6"/>
  <c r="O103" i="6"/>
  <c r="W185" i="6"/>
  <c r="P103" i="6"/>
  <c r="F186" i="6"/>
  <c r="F145" i="6"/>
  <c r="F104" i="6"/>
  <c r="F41" i="6"/>
  <c r="AC187" i="6"/>
  <c r="AC146" i="6"/>
  <c r="AC105" i="6"/>
  <c r="AC42" i="6"/>
  <c r="Y186" i="6"/>
  <c r="Y145" i="6"/>
  <c r="Y104" i="6"/>
  <c r="Y41" i="6"/>
  <c r="E186" i="6"/>
  <c r="E145" i="6"/>
  <c r="E104" i="6"/>
  <c r="E41" i="6"/>
  <c r="AG186" i="6"/>
  <c r="AG104" i="6"/>
  <c r="AG145" i="6"/>
  <c r="AG41" i="6"/>
  <c r="V144" i="6"/>
  <c r="Q186" i="6"/>
  <c r="Q104" i="6"/>
  <c r="Q145" i="6"/>
  <c r="W40" i="6"/>
  <c r="Q41" i="6"/>
  <c r="D186" i="6"/>
  <c r="D145" i="6"/>
  <c r="D104" i="6"/>
  <c r="D41" i="6"/>
  <c r="S186" i="6"/>
  <c r="S145" i="6"/>
  <c r="S104" i="6"/>
  <c r="S41" i="6"/>
  <c r="AB187" i="6"/>
  <c r="AB146" i="6"/>
  <c r="AB105" i="6"/>
  <c r="AB42" i="6"/>
  <c r="I144" i="6"/>
  <c r="N186" i="6"/>
  <c r="N145" i="6"/>
  <c r="N104" i="6"/>
  <c r="N41" i="6"/>
  <c r="P144" i="6"/>
  <c r="H103" i="6"/>
  <c r="L186" i="6"/>
  <c r="L145" i="6"/>
  <c r="L104" i="6"/>
  <c r="L41" i="6"/>
  <c r="X102" i="6"/>
  <c r="AF102" i="6" s="1"/>
  <c r="H217" i="6" s="1"/>
  <c r="AE103" i="6"/>
  <c r="M186" i="6"/>
  <c r="O186" i="6" s="1"/>
  <c r="M145" i="6"/>
  <c r="O145" i="6" s="1"/>
  <c r="M104" i="6"/>
  <c r="O104" i="6" s="1"/>
  <c r="M41" i="6"/>
  <c r="V185" i="6"/>
  <c r="W103" i="6"/>
  <c r="I185" i="6"/>
  <c r="Z186" i="6"/>
  <c r="Z145" i="6"/>
  <c r="Z104" i="6"/>
  <c r="Z41" i="6"/>
  <c r="G186" i="6"/>
  <c r="G145" i="6"/>
  <c r="G104" i="6"/>
  <c r="G41" i="6"/>
  <c r="K186" i="6"/>
  <c r="K145" i="6"/>
  <c r="K104" i="6"/>
  <c r="K41" i="6"/>
  <c r="T186" i="6"/>
  <c r="T145" i="6"/>
  <c r="T104" i="6"/>
  <c r="T41" i="6"/>
  <c r="AE144" i="6"/>
  <c r="AA186" i="6"/>
  <c r="AA145" i="6"/>
  <c r="AA104" i="6"/>
  <c r="AA41" i="6"/>
  <c r="R186" i="6"/>
  <c r="R145" i="6"/>
  <c r="R104" i="6"/>
  <c r="R41" i="6"/>
  <c r="W144" i="6"/>
  <c r="X144" i="6" s="1"/>
  <c r="C186" i="6"/>
  <c r="C145" i="6"/>
  <c r="C104" i="6"/>
  <c r="I104" i="6" s="1"/>
  <c r="C41" i="6"/>
  <c r="I40" i="6"/>
  <c r="J186" i="6"/>
  <c r="J145" i="6"/>
  <c r="P145" i="6" s="1"/>
  <c r="J104" i="6"/>
  <c r="J41" i="6"/>
  <c r="P40" i="6"/>
  <c r="AF143" i="6"/>
  <c r="H218" i="6" s="1"/>
  <c r="V103" i="6"/>
  <c r="AD188" i="6"/>
  <c r="AD147" i="6"/>
  <c r="AD106" i="6"/>
  <c r="AD43" i="6"/>
  <c r="X39" i="6"/>
  <c r="I103" i="6"/>
  <c r="U186" i="6"/>
  <c r="U145" i="6"/>
  <c r="U104" i="6"/>
  <c r="U41" i="6"/>
  <c r="X184" i="6"/>
  <c r="AF184" i="6" s="1"/>
  <c r="H219" i="6" s="1"/>
  <c r="P104" i="6" l="1"/>
  <c r="X185" i="6"/>
  <c r="AF185" i="6" s="1"/>
  <c r="I219" i="6" s="1"/>
  <c r="V186" i="6"/>
  <c r="U187" i="6"/>
  <c r="U146" i="6"/>
  <c r="U105" i="6"/>
  <c r="U42" i="6"/>
  <c r="J187" i="6"/>
  <c r="J146" i="6"/>
  <c r="J105" i="6"/>
  <c r="P41" i="6"/>
  <c r="J42" i="6"/>
  <c r="I186" i="6"/>
  <c r="V145" i="6"/>
  <c r="AB147" i="6"/>
  <c r="AB188" i="6"/>
  <c r="AB106" i="6"/>
  <c r="AB43" i="6"/>
  <c r="S187" i="6"/>
  <c r="S146" i="6"/>
  <c r="S105" i="6"/>
  <c r="S42" i="6"/>
  <c r="D187" i="6"/>
  <c r="D146" i="6"/>
  <c r="D105" i="6"/>
  <c r="D42" i="6"/>
  <c r="Q187" i="6"/>
  <c r="Q146" i="6"/>
  <c r="Q105" i="6"/>
  <c r="Q42" i="6"/>
  <c r="W41" i="6"/>
  <c r="W186" i="6"/>
  <c r="AE145" i="6"/>
  <c r="H145" i="6"/>
  <c r="C187" i="6"/>
  <c r="C146" i="6"/>
  <c r="C105" i="6"/>
  <c r="C42" i="6"/>
  <c r="I41" i="6"/>
  <c r="X103" i="6"/>
  <c r="L187" i="6"/>
  <c r="L146" i="6"/>
  <c r="L105" i="6"/>
  <c r="L42" i="6"/>
  <c r="X40" i="6"/>
  <c r="AE186" i="6"/>
  <c r="H186" i="6"/>
  <c r="R187" i="6"/>
  <c r="R105" i="6"/>
  <c r="R146" i="6"/>
  <c r="R42" i="6"/>
  <c r="AA146" i="6"/>
  <c r="AA105" i="6"/>
  <c r="AA187" i="6"/>
  <c r="AA42" i="6"/>
  <c r="AF144" i="6"/>
  <c r="I218" i="6" s="1"/>
  <c r="W145" i="6"/>
  <c r="AG187" i="6"/>
  <c r="AG105" i="6"/>
  <c r="AG146" i="6"/>
  <c r="AG42" i="6"/>
  <c r="E187" i="6"/>
  <c r="E146" i="6"/>
  <c r="E105" i="6"/>
  <c r="E42" i="6"/>
  <c r="Y187" i="6"/>
  <c r="Y146" i="6"/>
  <c r="Y105" i="6"/>
  <c r="Y42" i="6"/>
  <c r="AC188" i="6"/>
  <c r="AC147" i="6"/>
  <c r="AC106" i="6"/>
  <c r="AC43" i="6"/>
  <c r="F187" i="6"/>
  <c r="F146" i="6"/>
  <c r="F105" i="6"/>
  <c r="F42" i="6"/>
  <c r="AD189" i="6"/>
  <c r="AD148" i="6"/>
  <c r="AD107" i="6"/>
  <c r="AD44" i="6"/>
  <c r="P186" i="6"/>
  <c r="I145" i="6"/>
  <c r="V104" i="6"/>
  <c r="T187" i="6"/>
  <c r="T146" i="6"/>
  <c r="T105" i="6"/>
  <c r="T42" i="6"/>
  <c r="K187" i="6"/>
  <c r="K146" i="6"/>
  <c r="K105" i="6"/>
  <c r="K42" i="6"/>
  <c r="G187" i="6"/>
  <c r="G146" i="6"/>
  <c r="G105" i="6"/>
  <c r="G42" i="6"/>
  <c r="Z187" i="6"/>
  <c r="Z146" i="6"/>
  <c r="Z105" i="6"/>
  <c r="Z42" i="6"/>
  <c r="M187" i="6"/>
  <c r="M146" i="6"/>
  <c r="O146" i="6" s="1"/>
  <c r="M105" i="6"/>
  <c r="M42" i="6"/>
  <c r="AF103" i="6"/>
  <c r="I217" i="6" s="1"/>
  <c r="N187" i="6"/>
  <c r="N146" i="6"/>
  <c r="N105" i="6"/>
  <c r="N42" i="6"/>
  <c r="W104" i="6"/>
  <c r="X104" i="6" s="1"/>
  <c r="AE104" i="6"/>
  <c r="H104" i="6"/>
  <c r="O187" i="6" l="1"/>
  <c r="X145" i="6"/>
  <c r="H187" i="6"/>
  <c r="AE187" i="6"/>
  <c r="V146" i="6"/>
  <c r="I187" i="6"/>
  <c r="X41" i="6"/>
  <c r="W187" i="6"/>
  <c r="U188" i="6"/>
  <c r="U147" i="6"/>
  <c r="U106" i="6"/>
  <c r="U43" i="6"/>
  <c r="AD149" i="6"/>
  <c r="AD190" i="6"/>
  <c r="AD108" i="6"/>
  <c r="AD45" i="6"/>
  <c r="F188" i="6"/>
  <c r="F147" i="6"/>
  <c r="F106" i="6"/>
  <c r="F43" i="6"/>
  <c r="AC148" i="6"/>
  <c r="AC189" i="6"/>
  <c r="AC107" i="6"/>
  <c r="AC44" i="6"/>
  <c r="Y188" i="6"/>
  <c r="Y147" i="6"/>
  <c r="Y106" i="6"/>
  <c r="Y43" i="6"/>
  <c r="E188" i="6"/>
  <c r="E147" i="6"/>
  <c r="E106" i="6"/>
  <c r="E43" i="6"/>
  <c r="AG188" i="6"/>
  <c r="AG147" i="6"/>
  <c r="AG106" i="6"/>
  <c r="AG43" i="6"/>
  <c r="V105" i="6"/>
  <c r="C188" i="6"/>
  <c r="C147" i="6"/>
  <c r="C106" i="6"/>
  <c r="I42" i="6"/>
  <c r="C43" i="6"/>
  <c r="Q188" i="6"/>
  <c r="Q147" i="6"/>
  <c r="Q106" i="6"/>
  <c r="Q43" i="6"/>
  <c r="W42" i="6"/>
  <c r="D147" i="6"/>
  <c r="D188" i="6"/>
  <c r="D106" i="6"/>
  <c r="D43" i="6"/>
  <c r="S188" i="6"/>
  <c r="S147" i="6"/>
  <c r="S106" i="6"/>
  <c r="S43" i="6"/>
  <c r="AB189" i="6"/>
  <c r="AB148" i="6"/>
  <c r="AB107" i="6"/>
  <c r="AB44" i="6"/>
  <c r="P105" i="6"/>
  <c r="N188" i="6"/>
  <c r="N147" i="6"/>
  <c r="N106" i="6"/>
  <c r="N43" i="6"/>
  <c r="M188" i="6"/>
  <c r="O188" i="6" s="1"/>
  <c r="M147" i="6"/>
  <c r="O147" i="6" s="1"/>
  <c r="M106" i="6"/>
  <c r="O106" i="6" s="1"/>
  <c r="M43" i="6"/>
  <c r="Z188" i="6"/>
  <c r="Z106" i="6"/>
  <c r="Z147" i="6"/>
  <c r="Z43" i="6"/>
  <c r="G188" i="6"/>
  <c r="G147" i="6"/>
  <c r="G106" i="6"/>
  <c r="G43" i="6"/>
  <c r="K188" i="6"/>
  <c r="K147" i="6"/>
  <c r="K106" i="6"/>
  <c r="K43" i="6"/>
  <c r="T188" i="6"/>
  <c r="T147" i="6"/>
  <c r="T106" i="6"/>
  <c r="T43" i="6"/>
  <c r="H105" i="6"/>
  <c r="AE105" i="6"/>
  <c r="V187" i="6"/>
  <c r="I105" i="6"/>
  <c r="AF145" i="6"/>
  <c r="J218" i="6" s="1"/>
  <c r="W105" i="6"/>
  <c r="P146" i="6"/>
  <c r="AF104" i="6"/>
  <c r="J217" i="6" s="1"/>
  <c r="O105" i="6"/>
  <c r="H146" i="6"/>
  <c r="AE146" i="6"/>
  <c r="AA188" i="6"/>
  <c r="AA147" i="6"/>
  <c r="AA106" i="6"/>
  <c r="AA43" i="6"/>
  <c r="R188" i="6"/>
  <c r="V188" i="6" s="1"/>
  <c r="R106" i="6"/>
  <c r="R147" i="6"/>
  <c r="V147" i="6" s="1"/>
  <c r="R43" i="6"/>
  <c r="L147" i="6"/>
  <c r="L188" i="6"/>
  <c r="L106" i="6"/>
  <c r="L43" i="6"/>
  <c r="I146" i="6"/>
  <c r="X186" i="6"/>
  <c r="AF186" i="6" s="1"/>
  <c r="J219" i="6" s="1"/>
  <c r="W146" i="6"/>
  <c r="J188" i="6"/>
  <c r="J106" i="6"/>
  <c r="P106" i="6" s="1"/>
  <c r="J147" i="6"/>
  <c r="J43" i="6"/>
  <c r="P42" i="6"/>
  <c r="P187" i="6"/>
  <c r="P188" i="6" l="1"/>
  <c r="T189" i="6"/>
  <c r="T148" i="6"/>
  <c r="T107" i="6"/>
  <c r="T44" i="6"/>
  <c r="K189" i="6"/>
  <c r="K107" i="6"/>
  <c r="K148" i="6"/>
  <c r="K44" i="6"/>
  <c r="G189" i="6"/>
  <c r="G148" i="6"/>
  <c r="G107" i="6"/>
  <c r="G44" i="6"/>
  <c r="Z189" i="6"/>
  <c r="Z148" i="6"/>
  <c r="Z107" i="6"/>
  <c r="Z44" i="6"/>
  <c r="M148" i="6"/>
  <c r="M189" i="6"/>
  <c r="M107" i="6"/>
  <c r="M44" i="6"/>
  <c r="N189" i="6"/>
  <c r="N148" i="6"/>
  <c r="N107" i="6"/>
  <c r="N44" i="6"/>
  <c r="W147" i="6"/>
  <c r="I106" i="6"/>
  <c r="AG189" i="6"/>
  <c r="AG148" i="6"/>
  <c r="AG107" i="6"/>
  <c r="AG44" i="6"/>
  <c r="E148" i="6"/>
  <c r="E189" i="6"/>
  <c r="E107" i="6"/>
  <c r="E44" i="6"/>
  <c r="Y189" i="6"/>
  <c r="Y148" i="6"/>
  <c r="AE148" i="6" s="1"/>
  <c r="Y107" i="6"/>
  <c r="Y44" i="6"/>
  <c r="AC190" i="6"/>
  <c r="AC149" i="6"/>
  <c r="AC108" i="6"/>
  <c r="AC45" i="6"/>
  <c r="F189" i="6"/>
  <c r="H189" i="6" s="1"/>
  <c r="F148" i="6"/>
  <c r="H148" i="6" s="1"/>
  <c r="F107" i="6"/>
  <c r="F44" i="6"/>
  <c r="AD191" i="6"/>
  <c r="AD150" i="6"/>
  <c r="AD109" i="6"/>
  <c r="AD46" i="6"/>
  <c r="U189" i="6"/>
  <c r="U148" i="6"/>
  <c r="U107" i="6"/>
  <c r="U44" i="6"/>
  <c r="X187" i="6"/>
  <c r="AF187" i="6" s="1"/>
  <c r="K219" i="6" s="1"/>
  <c r="AA189" i="6"/>
  <c r="AA148" i="6"/>
  <c r="AA107" i="6"/>
  <c r="AA44" i="6"/>
  <c r="AB190" i="6"/>
  <c r="AB149" i="6"/>
  <c r="AB108" i="6"/>
  <c r="AB45" i="6"/>
  <c r="S189" i="6"/>
  <c r="S148" i="6"/>
  <c r="S107" i="6"/>
  <c r="S44" i="6"/>
  <c r="D189" i="6"/>
  <c r="D148" i="6"/>
  <c r="D107" i="6"/>
  <c r="D44" i="6"/>
  <c r="X42" i="6"/>
  <c r="W188" i="6"/>
  <c r="I147" i="6"/>
  <c r="AE106" i="6"/>
  <c r="H106" i="6"/>
  <c r="L189" i="6"/>
  <c r="L148" i="6"/>
  <c r="L107" i="6"/>
  <c r="L44" i="6"/>
  <c r="J189" i="6"/>
  <c r="P189" i="6" s="1"/>
  <c r="J107" i="6"/>
  <c r="J148" i="6"/>
  <c r="J44" i="6"/>
  <c r="P43" i="6"/>
  <c r="X146" i="6"/>
  <c r="AF146" i="6" s="1"/>
  <c r="K218" i="6" s="1"/>
  <c r="X105" i="6"/>
  <c r="AF105" i="6" s="1"/>
  <c r="K217" i="6" s="1"/>
  <c r="Q189" i="6"/>
  <c r="Q148" i="6"/>
  <c r="Q107" i="6"/>
  <c r="Q44" i="6"/>
  <c r="W43" i="6"/>
  <c r="C189" i="6"/>
  <c r="C107" i="6"/>
  <c r="C148" i="6"/>
  <c r="C44" i="6"/>
  <c r="I43" i="6"/>
  <c r="I188" i="6"/>
  <c r="AE147" i="6"/>
  <c r="H147" i="6"/>
  <c r="R189" i="6"/>
  <c r="R148" i="6"/>
  <c r="R107" i="6"/>
  <c r="V107" i="6" s="1"/>
  <c r="R44" i="6"/>
  <c r="P147" i="6"/>
  <c r="V106" i="6"/>
  <c r="W106" i="6"/>
  <c r="X106" i="6" s="1"/>
  <c r="AE188" i="6"/>
  <c r="H188" i="6"/>
  <c r="O189" i="6" l="1"/>
  <c r="V189" i="6"/>
  <c r="I107" i="6"/>
  <c r="P107" i="6"/>
  <c r="I189" i="6"/>
  <c r="W148" i="6"/>
  <c r="H107" i="6"/>
  <c r="W189" i="6"/>
  <c r="W107" i="6"/>
  <c r="P148" i="6"/>
  <c r="AF106" i="6"/>
  <c r="L217" i="6" s="1"/>
  <c r="D190" i="6"/>
  <c r="D149" i="6"/>
  <c r="D108" i="6"/>
  <c r="D45" i="6"/>
  <c r="S190" i="6"/>
  <c r="S149" i="6"/>
  <c r="S108" i="6"/>
  <c r="S45" i="6"/>
  <c r="AB191" i="6"/>
  <c r="AB150" i="6"/>
  <c r="AB109" i="6"/>
  <c r="AB46" i="6"/>
  <c r="N149" i="6"/>
  <c r="N190" i="6"/>
  <c r="N108" i="6"/>
  <c r="N45" i="6"/>
  <c r="M190" i="6"/>
  <c r="O190" i="6" s="1"/>
  <c r="M149" i="6"/>
  <c r="M108" i="6"/>
  <c r="O108" i="6" s="1"/>
  <c r="M45" i="6"/>
  <c r="Z190" i="6"/>
  <c r="Z149" i="6"/>
  <c r="Z108" i="6"/>
  <c r="Z45" i="6"/>
  <c r="G190" i="6"/>
  <c r="G108" i="6"/>
  <c r="G149" i="6"/>
  <c r="G45" i="6"/>
  <c r="K190" i="6"/>
  <c r="K149" i="6"/>
  <c r="K108" i="6"/>
  <c r="K45" i="6"/>
  <c r="T190" i="6"/>
  <c r="T149" i="6"/>
  <c r="T108" i="6"/>
  <c r="T45" i="6"/>
  <c r="AA190" i="6"/>
  <c r="AA149" i="6"/>
  <c r="AA108" i="6"/>
  <c r="AA45" i="6"/>
  <c r="AE189" i="6"/>
  <c r="O107" i="6"/>
  <c r="C190" i="6"/>
  <c r="C149" i="6"/>
  <c r="C108" i="6"/>
  <c r="C45" i="6"/>
  <c r="I44" i="6"/>
  <c r="X43" i="6"/>
  <c r="X189" i="6"/>
  <c r="X188" i="6"/>
  <c r="AF188" i="6" s="1"/>
  <c r="L219" i="6" s="1"/>
  <c r="U190" i="6"/>
  <c r="U149" i="6"/>
  <c r="U108" i="6"/>
  <c r="U45" i="6"/>
  <c r="AD192" i="6"/>
  <c r="AD151" i="6"/>
  <c r="AD110" i="6"/>
  <c r="AD47" i="6"/>
  <c r="F149" i="6"/>
  <c r="F190" i="6"/>
  <c r="F108" i="6"/>
  <c r="H108" i="6" s="1"/>
  <c r="F45" i="6"/>
  <c r="AC191" i="6"/>
  <c r="AC150" i="6"/>
  <c r="AC109" i="6"/>
  <c r="AC46" i="6"/>
  <c r="Y190" i="6"/>
  <c r="Y149" i="6"/>
  <c r="Y108" i="6"/>
  <c r="AE108" i="6" s="1"/>
  <c r="Y45" i="6"/>
  <c r="E190" i="6"/>
  <c r="E149" i="6"/>
  <c r="E108" i="6"/>
  <c r="E45" i="6"/>
  <c r="AG190" i="6"/>
  <c r="AG149" i="6"/>
  <c r="AG108" i="6"/>
  <c r="AG45" i="6"/>
  <c r="R190" i="6"/>
  <c r="R149" i="6"/>
  <c r="V149" i="6" s="1"/>
  <c r="R108" i="6"/>
  <c r="V108" i="6" s="1"/>
  <c r="R45" i="6"/>
  <c r="V148" i="6"/>
  <c r="I148" i="6"/>
  <c r="X148" i="6" s="1"/>
  <c r="AF148" i="6" s="1"/>
  <c r="M218" i="6" s="1"/>
  <c r="Q190" i="6"/>
  <c r="W190" i="6" s="1"/>
  <c r="Q149" i="6"/>
  <c r="W149" i="6" s="1"/>
  <c r="Q108" i="6"/>
  <c r="W44" i="6"/>
  <c r="Q45" i="6"/>
  <c r="J190" i="6"/>
  <c r="P190" i="6" s="1"/>
  <c r="J149" i="6"/>
  <c r="J108" i="6"/>
  <c r="J45" i="6"/>
  <c r="P44" i="6"/>
  <c r="L190" i="6"/>
  <c r="L149" i="6"/>
  <c r="L108" i="6"/>
  <c r="L45" i="6"/>
  <c r="AE107" i="6"/>
  <c r="X147" i="6"/>
  <c r="AF147" i="6" s="1"/>
  <c r="L218" i="6" s="1"/>
  <c r="O148" i="6"/>
  <c r="X44" i="6" l="1"/>
  <c r="H190" i="6"/>
  <c r="V190" i="6"/>
  <c r="AE190" i="6"/>
  <c r="O149" i="6"/>
  <c r="X107" i="6"/>
  <c r="AF107" i="6" s="1"/>
  <c r="M217" i="6" s="1"/>
  <c r="I108" i="6"/>
  <c r="AB192" i="6"/>
  <c r="AB151" i="6"/>
  <c r="AB110" i="6"/>
  <c r="AB47" i="6"/>
  <c r="S191" i="6"/>
  <c r="S150" i="6"/>
  <c r="S109" i="6"/>
  <c r="S46" i="6"/>
  <c r="D191" i="6"/>
  <c r="D150" i="6"/>
  <c r="D109" i="6"/>
  <c r="D46" i="6"/>
  <c r="Q191" i="6"/>
  <c r="Q150" i="6"/>
  <c r="Q109" i="6"/>
  <c r="Q46" i="6"/>
  <c r="W45" i="6"/>
  <c r="P108" i="6"/>
  <c r="P149" i="6"/>
  <c r="W108" i="6"/>
  <c r="X108" i="6" s="1"/>
  <c r="AF108" i="6" s="1"/>
  <c r="N217" i="6" s="1"/>
  <c r="AE149" i="6"/>
  <c r="I149" i="6"/>
  <c r="AF189" i="6"/>
  <c r="M219" i="6" s="1"/>
  <c r="L191" i="6"/>
  <c r="L150" i="6"/>
  <c r="L109" i="6"/>
  <c r="L46" i="6"/>
  <c r="X149" i="6"/>
  <c r="H149" i="6"/>
  <c r="I190" i="6"/>
  <c r="X190" i="6" s="1"/>
  <c r="AF190" i="6" s="1"/>
  <c r="N219" i="6" s="1"/>
  <c r="AA191" i="6"/>
  <c r="AA150" i="6"/>
  <c r="AA109" i="6"/>
  <c r="AA46" i="6"/>
  <c r="J191" i="6"/>
  <c r="J150" i="6"/>
  <c r="J109" i="6"/>
  <c r="P45" i="6"/>
  <c r="J46" i="6"/>
  <c r="R191" i="6"/>
  <c r="R150" i="6"/>
  <c r="R109" i="6"/>
  <c r="R46" i="6"/>
  <c r="AG191" i="6"/>
  <c r="AG150" i="6"/>
  <c r="AG109" i="6"/>
  <c r="AG46" i="6"/>
  <c r="E191" i="6"/>
  <c r="E150" i="6"/>
  <c r="E109" i="6"/>
  <c r="E46" i="6"/>
  <c r="Y191" i="6"/>
  <c r="Y150" i="6"/>
  <c r="Y109" i="6"/>
  <c r="Y46" i="6"/>
  <c r="AC192" i="6"/>
  <c r="AC151" i="6"/>
  <c r="AC110" i="6"/>
  <c r="AC47" i="6"/>
  <c r="F191" i="6"/>
  <c r="F150" i="6"/>
  <c r="F109" i="6"/>
  <c r="F46" i="6"/>
  <c r="AD193" i="6"/>
  <c r="AD152" i="6"/>
  <c r="AD111" i="6"/>
  <c r="AD48" i="6"/>
  <c r="U191" i="6"/>
  <c r="U150" i="6"/>
  <c r="U109" i="6"/>
  <c r="U46" i="6"/>
  <c r="C191" i="6"/>
  <c r="I191" i="6" s="1"/>
  <c r="C150" i="6"/>
  <c r="C109" i="6"/>
  <c r="C46" i="6"/>
  <c r="I45" i="6"/>
  <c r="T191" i="6"/>
  <c r="T150" i="6"/>
  <c r="T109" i="6"/>
  <c r="T46" i="6"/>
  <c r="K191" i="6"/>
  <c r="K150" i="6"/>
  <c r="K109" i="6"/>
  <c r="K46" i="6"/>
  <c r="G191" i="6"/>
  <c r="G150" i="6"/>
  <c r="G109" i="6"/>
  <c r="G46" i="6"/>
  <c r="Z191" i="6"/>
  <c r="Z150" i="6"/>
  <c r="Z109" i="6"/>
  <c r="Z46" i="6"/>
  <c r="M191" i="6"/>
  <c r="M150" i="6"/>
  <c r="O150" i="6" s="1"/>
  <c r="M109" i="6"/>
  <c r="M46" i="6"/>
  <c r="N150" i="6"/>
  <c r="N191" i="6"/>
  <c r="N109" i="6"/>
  <c r="N46" i="6"/>
  <c r="I109" i="6" l="1"/>
  <c r="G192" i="6"/>
  <c r="G151" i="6"/>
  <c r="G110" i="6"/>
  <c r="G47" i="6"/>
  <c r="O109" i="6"/>
  <c r="C192" i="6"/>
  <c r="C151" i="6"/>
  <c r="C110" i="6"/>
  <c r="I46" i="6"/>
  <c r="C47" i="6"/>
  <c r="U192" i="6"/>
  <c r="U151" i="6"/>
  <c r="U110" i="6"/>
  <c r="U47" i="6"/>
  <c r="AD194" i="6"/>
  <c r="AD153" i="6"/>
  <c r="AD112" i="6"/>
  <c r="AD49" i="6"/>
  <c r="F192" i="6"/>
  <c r="H192" i="6" s="1"/>
  <c r="F151" i="6"/>
  <c r="H151" i="6" s="1"/>
  <c r="F110" i="6"/>
  <c r="F47" i="6"/>
  <c r="AC193" i="6"/>
  <c r="AC152" i="6"/>
  <c r="AC111" i="6"/>
  <c r="AC48" i="6"/>
  <c r="Y192" i="6"/>
  <c r="Y151" i="6"/>
  <c r="Y110" i="6"/>
  <c r="Y47" i="6"/>
  <c r="E192" i="6"/>
  <c r="E151" i="6"/>
  <c r="E110" i="6"/>
  <c r="E47" i="6"/>
  <c r="AG192" i="6"/>
  <c r="AG151" i="6"/>
  <c r="AG110" i="6"/>
  <c r="AG47" i="6"/>
  <c r="R192" i="6"/>
  <c r="R151" i="6"/>
  <c r="R110" i="6"/>
  <c r="R47" i="6"/>
  <c r="P150" i="6"/>
  <c r="W150" i="6"/>
  <c r="M192" i="6"/>
  <c r="M151" i="6"/>
  <c r="M110" i="6"/>
  <c r="M47" i="6"/>
  <c r="H109" i="6"/>
  <c r="AE109" i="6"/>
  <c r="V109" i="6"/>
  <c r="J192" i="6"/>
  <c r="J151" i="6"/>
  <c r="J110" i="6"/>
  <c r="J47" i="6"/>
  <c r="P46" i="6"/>
  <c r="P191" i="6"/>
  <c r="AF149" i="6"/>
  <c r="N218" i="6" s="1"/>
  <c r="X45" i="6"/>
  <c r="W191" i="6"/>
  <c r="X191" i="6" s="1"/>
  <c r="Z192" i="6"/>
  <c r="Z151" i="6"/>
  <c r="Z110" i="6"/>
  <c r="Z47" i="6"/>
  <c r="O191" i="6"/>
  <c r="I150" i="6"/>
  <c r="H150" i="6"/>
  <c r="AE150" i="6"/>
  <c r="V150" i="6"/>
  <c r="AA192" i="6"/>
  <c r="AA151" i="6"/>
  <c r="AA110" i="6"/>
  <c r="AA47" i="6"/>
  <c r="Q192" i="6"/>
  <c r="Q151" i="6"/>
  <c r="Q110" i="6"/>
  <c r="Q47" i="6"/>
  <c r="W46" i="6"/>
  <c r="X46" i="6" s="1"/>
  <c r="D192" i="6"/>
  <c r="D151" i="6"/>
  <c r="D110" i="6"/>
  <c r="D47" i="6"/>
  <c r="S192" i="6"/>
  <c r="S151" i="6"/>
  <c r="S110" i="6"/>
  <c r="S47" i="6"/>
  <c r="AB193" i="6"/>
  <c r="AB152" i="6"/>
  <c r="AB111" i="6"/>
  <c r="AB48" i="6"/>
  <c r="N192" i="6"/>
  <c r="N151" i="6"/>
  <c r="N110" i="6"/>
  <c r="N47" i="6"/>
  <c r="K192" i="6"/>
  <c r="K151" i="6"/>
  <c r="K110" i="6"/>
  <c r="K47" i="6"/>
  <c r="T192" i="6"/>
  <c r="T151" i="6"/>
  <c r="T110" i="6"/>
  <c r="T47" i="6"/>
  <c r="H191" i="6"/>
  <c r="AE191" i="6"/>
  <c r="AF191" i="6" s="1"/>
  <c r="O219" i="6"/>
  <c r="V191" i="6"/>
  <c r="P109" i="6"/>
  <c r="L192" i="6"/>
  <c r="L151" i="6"/>
  <c r="L110" i="6"/>
  <c r="L47" i="6"/>
  <c r="W109" i="6"/>
  <c r="O151" i="6" l="1"/>
  <c r="W192" i="6"/>
  <c r="H110" i="6"/>
  <c r="X109" i="6"/>
  <c r="AF109" i="6" s="1"/>
  <c r="O217" i="6" s="1"/>
  <c r="W110" i="6"/>
  <c r="K193" i="6"/>
  <c r="K152" i="6"/>
  <c r="K111" i="6"/>
  <c r="K48" i="6"/>
  <c r="S193" i="6"/>
  <c r="S152" i="6"/>
  <c r="S111" i="6"/>
  <c r="S48" i="6"/>
  <c r="P110" i="6"/>
  <c r="Z193" i="6"/>
  <c r="Z111" i="6"/>
  <c r="Z152" i="6"/>
  <c r="Z48" i="6"/>
  <c r="P192" i="6"/>
  <c r="M193" i="6"/>
  <c r="M152" i="6"/>
  <c r="M111" i="6"/>
  <c r="M48" i="6"/>
  <c r="X150" i="6"/>
  <c r="AF150" i="6" s="1"/>
  <c r="O218" i="6" s="1"/>
  <c r="V151" i="6"/>
  <c r="AE151" i="6"/>
  <c r="I110" i="6"/>
  <c r="X110" i="6" s="1"/>
  <c r="G193" i="6"/>
  <c r="G152" i="6"/>
  <c r="G111" i="6"/>
  <c r="G48" i="6"/>
  <c r="L193" i="6"/>
  <c r="L152" i="6"/>
  <c r="L111" i="6"/>
  <c r="L48" i="6"/>
  <c r="W151" i="6"/>
  <c r="J193" i="6"/>
  <c r="J111" i="6"/>
  <c r="J152" i="6"/>
  <c r="J48" i="6"/>
  <c r="P47" i="6"/>
  <c r="O110" i="6"/>
  <c r="V192" i="6"/>
  <c r="AE192" i="6"/>
  <c r="I151" i="6"/>
  <c r="N193" i="6"/>
  <c r="N152" i="6"/>
  <c r="N111" i="6"/>
  <c r="N48" i="6"/>
  <c r="AB194" i="6"/>
  <c r="AB153" i="6"/>
  <c r="AB112" i="6"/>
  <c r="AB49" i="6"/>
  <c r="R193" i="6"/>
  <c r="R152" i="6"/>
  <c r="R111" i="6"/>
  <c r="R48" i="6"/>
  <c r="AG193" i="6"/>
  <c r="AG152" i="6"/>
  <c r="AG111" i="6"/>
  <c r="AG48" i="6"/>
  <c r="E193" i="6"/>
  <c r="E152" i="6"/>
  <c r="E111" i="6"/>
  <c r="E48" i="6"/>
  <c r="Y193" i="6"/>
  <c r="Y152" i="6"/>
  <c r="Y111" i="6"/>
  <c r="Y48" i="6"/>
  <c r="AC194" i="6"/>
  <c r="AC153" i="6"/>
  <c r="AC112" i="6"/>
  <c r="AC49" i="6"/>
  <c r="F193" i="6"/>
  <c r="F152" i="6"/>
  <c r="H152" i="6" s="1"/>
  <c r="F111" i="6"/>
  <c r="F48" i="6"/>
  <c r="AD195" i="6"/>
  <c r="AD154" i="6"/>
  <c r="AD113" i="6"/>
  <c r="AD50" i="6"/>
  <c r="U193" i="6"/>
  <c r="U152" i="6"/>
  <c r="U111" i="6"/>
  <c r="U48" i="6"/>
  <c r="C193" i="6"/>
  <c r="C152" i="6"/>
  <c r="C111" i="6"/>
  <c r="C48" i="6"/>
  <c r="I47" i="6"/>
  <c r="I192" i="6"/>
  <c r="T193" i="6"/>
  <c r="T152" i="6"/>
  <c r="T111" i="6"/>
  <c r="T48" i="6"/>
  <c r="D193" i="6"/>
  <c r="D152" i="6"/>
  <c r="D111" i="6"/>
  <c r="D48" i="6"/>
  <c r="Q193" i="6"/>
  <c r="Q152" i="6"/>
  <c r="Q111" i="6"/>
  <c r="Q48" i="6"/>
  <c r="W47" i="6"/>
  <c r="AA193" i="6"/>
  <c r="AA152" i="6"/>
  <c r="AA111" i="6"/>
  <c r="AA48" i="6"/>
  <c r="P151" i="6"/>
  <c r="O192" i="6"/>
  <c r="V110" i="6"/>
  <c r="AE110" i="6"/>
  <c r="I193" i="6" l="1"/>
  <c r="H193" i="6"/>
  <c r="X192" i="6"/>
  <c r="W111" i="6"/>
  <c r="P111" i="6"/>
  <c r="O111" i="6"/>
  <c r="W152" i="6"/>
  <c r="U194" i="6"/>
  <c r="U153" i="6"/>
  <c r="U112" i="6"/>
  <c r="U49" i="6"/>
  <c r="AD196" i="6"/>
  <c r="AD155" i="6"/>
  <c r="AD114" i="6"/>
  <c r="AD51" i="6"/>
  <c r="AC195" i="6"/>
  <c r="AC154" i="6"/>
  <c r="AC113" i="6"/>
  <c r="AC50" i="6"/>
  <c r="Y194" i="6"/>
  <c r="Y153" i="6"/>
  <c r="Y112" i="6"/>
  <c r="Y49" i="6"/>
  <c r="AG153" i="6"/>
  <c r="AG194" i="6"/>
  <c r="AG112" i="6"/>
  <c r="AG49" i="6"/>
  <c r="R194" i="6"/>
  <c r="R153" i="6"/>
  <c r="R112" i="6"/>
  <c r="R49" i="6"/>
  <c r="AB195" i="6"/>
  <c r="AB113" i="6"/>
  <c r="AB154" i="6"/>
  <c r="AB50" i="6"/>
  <c r="N194" i="6"/>
  <c r="N153" i="6"/>
  <c r="N112" i="6"/>
  <c r="N49" i="6"/>
  <c r="Z194" i="6"/>
  <c r="Z153" i="6"/>
  <c r="Z112" i="6"/>
  <c r="Z49" i="6"/>
  <c r="S194" i="6"/>
  <c r="S153" i="6"/>
  <c r="S112" i="6"/>
  <c r="S49" i="6"/>
  <c r="K194" i="6"/>
  <c r="K112" i="6"/>
  <c r="K153" i="6"/>
  <c r="K49" i="6"/>
  <c r="C194" i="6"/>
  <c r="C153" i="6"/>
  <c r="C112" i="6"/>
  <c r="C49" i="6"/>
  <c r="I48" i="6"/>
  <c r="F194" i="6"/>
  <c r="F153" i="6"/>
  <c r="F112" i="6"/>
  <c r="F49" i="6"/>
  <c r="E194" i="6"/>
  <c r="E153" i="6"/>
  <c r="E112" i="6"/>
  <c r="E49" i="6"/>
  <c r="AF110" i="6"/>
  <c r="P217" i="6" s="1"/>
  <c r="AA194" i="6"/>
  <c r="AA153" i="6"/>
  <c r="AA112" i="6"/>
  <c r="AA49" i="6"/>
  <c r="X47" i="6"/>
  <c r="W193" i="6"/>
  <c r="X193" i="6" s="1"/>
  <c r="I111" i="6"/>
  <c r="H111" i="6"/>
  <c r="AE111" i="6"/>
  <c r="V111" i="6"/>
  <c r="AF192" i="6"/>
  <c r="P219" i="6" s="1"/>
  <c r="P193" i="6"/>
  <c r="O152" i="6"/>
  <c r="D194" i="6"/>
  <c r="D153" i="6"/>
  <c r="D112" i="6"/>
  <c r="D49" i="6"/>
  <c r="T194" i="6"/>
  <c r="T153" i="6"/>
  <c r="T112" i="6"/>
  <c r="T49" i="6"/>
  <c r="I152" i="6"/>
  <c r="AE152" i="6"/>
  <c r="V152" i="6"/>
  <c r="J194" i="6"/>
  <c r="J153" i="6"/>
  <c r="J112" i="6"/>
  <c r="J49" i="6"/>
  <c r="P48" i="6"/>
  <c r="X151" i="6"/>
  <c r="AF151" i="6" s="1"/>
  <c r="P218" i="6" s="1"/>
  <c r="O193" i="6"/>
  <c r="Q194" i="6"/>
  <c r="Q153" i="6"/>
  <c r="Q112" i="6"/>
  <c r="W112" i="6" s="1"/>
  <c r="W48" i="6"/>
  <c r="Q49" i="6"/>
  <c r="X111" i="6"/>
  <c r="AE193" i="6"/>
  <c r="AF193" i="6" s="1"/>
  <c r="Q219" i="6" s="1"/>
  <c r="V193" i="6"/>
  <c r="P152" i="6"/>
  <c r="L194" i="6"/>
  <c r="L153" i="6"/>
  <c r="L112" i="6"/>
  <c r="L49" i="6"/>
  <c r="G194" i="6"/>
  <c r="G153" i="6"/>
  <c r="G112" i="6"/>
  <c r="G49" i="6"/>
  <c r="M194" i="6"/>
  <c r="O194" i="6" s="1"/>
  <c r="M153" i="6"/>
  <c r="O153" i="6" s="1"/>
  <c r="M112" i="6"/>
  <c r="O112" i="6" s="1"/>
  <c r="M49" i="6"/>
  <c r="W153" i="6" l="1"/>
  <c r="X152" i="6"/>
  <c r="AF152" i="6" s="1"/>
  <c r="Q218" i="6" s="1"/>
  <c r="G195" i="6"/>
  <c r="G154" i="6"/>
  <c r="G113" i="6"/>
  <c r="G50" i="6"/>
  <c r="Q195" i="6"/>
  <c r="Q154" i="6"/>
  <c r="Q113" i="6"/>
  <c r="Q50" i="6"/>
  <c r="W49" i="6"/>
  <c r="W194" i="6"/>
  <c r="J195" i="6"/>
  <c r="J154" i="6"/>
  <c r="J113" i="6"/>
  <c r="P49" i="6"/>
  <c r="J50" i="6"/>
  <c r="AF111" i="6"/>
  <c r="Q217" i="6" s="1"/>
  <c r="H153" i="6"/>
  <c r="I112" i="6"/>
  <c r="N195" i="6"/>
  <c r="N154" i="6"/>
  <c r="N113" i="6"/>
  <c r="N50" i="6"/>
  <c r="AB196" i="6"/>
  <c r="AB155" i="6"/>
  <c r="AB114" i="6"/>
  <c r="AB51" i="6"/>
  <c r="R154" i="6"/>
  <c r="R195" i="6"/>
  <c r="R113" i="6"/>
  <c r="R50" i="6"/>
  <c r="AG195" i="6"/>
  <c r="AG154" i="6"/>
  <c r="AG113" i="6"/>
  <c r="AG50" i="6"/>
  <c r="Y195" i="6"/>
  <c r="Y154" i="6"/>
  <c r="Y113" i="6"/>
  <c r="Y50" i="6"/>
  <c r="AC196" i="6"/>
  <c r="AC114" i="6"/>
  <c r="AC155" i="6"/>
  <c r="AC51" i="6"/>
  <c r="AD197" i="6"/>
  <c r="AD115" i="6"/>
  <c r="AD156" i="6"/>
  <c r="AD52" i="6"/>
  <c r="U195" i="6"/>
  <c r="U154" i="6"/>
  <c r="U113" i="6"/>
  <c r="U50" i="6"/>
  <c r="X48" i="6"/>
  <c r="P112" i="6"/>
  <c r="X112" i="6" s="1"/>
  <c r="AA195" i="6"/>
  <c r="AA154" i="6"/>
  <c r="AA113" i="6"/>
  <c r="AA50" i="6"/>
  <c r="H194" i="6"/>
  <c r="I153" i="6"/>
  <c r="V112" i="6"/>
  <c r="AE112" i="6"/>
  <c r="P153" i="6"/>
  <c r="X153" i="6" s="1"/>
  <c r="E195" i="6"/>
  <c r="E154" i="6"/>
  <c r="E113" i="6"/>
  <c r="E50" i="6"/>
  <c r="F195" i="6"/>
  <c r="H195" i="6" s="1"/>
  <c r="F154" i="6"/>
  <c r="F113" i="6"/>
  <c r="H113" i="6" s="1"/>
  <c r="F50" i="6"/>
  <c r="I194" i="6"/>
  <c r="V153" i="6"/>
  <c r="AE153" i="6"/>
  <c r="M195" i="6"/>
  <c r="O195" i="6" s="1"/>
  <c r="M154" i="6"/>
  <c r="M113" i="6"/>
  <c r="O113" i="6" s="1"/>
  <c r="M50" i="6"/>
  <c r="L195" i="6"/>
  <c r="L113" i="6"/>
  <c r="L154" i="6"/>
  <c r="L50" i="6"/>
  <c r="P194" i="6"/>
  <c r="T195" i="6"/>
  <c r="T154" i="6"/>
  <c r="T113" i="6"/>
  <c r="T50" i="6"/>
  <c r="D195" i="6"/>
  <c r="D154" i="6"/>
  <c r="D113" i="6"/>
  <c r="D50" i="6"/>
  <c r="H112" i="6"/>
  <c r="C195" i="6"/>
  <c r="I195" i="6" s="1"/>
  <c r="C154" i="6"/>
  <c r="C113" i="6"/>
  <c r="C50" i="6"/>
  <c r="I49" i="6"/>
  <c r="K195" i="6"/>
  <c r="K154" i="6"/>
  <c r="K113" i="6"/>
  <c r="K50" i="6"/>
  <c r="S195" i="6"/>
  <c r="S154" i="6"/>
  <c r="S113" i="6"/>
  <c r="S50" i="6"/>
  <c r="Z195" i="6"/>
  <c r="Z154" i="6"/>
  <c r="Z113" i="6"/>
  <c r="Z50" i="6"/>
  <c r="V194" i="6"/>
  <c r="AE194" i="6"/>
  <c r="O154" i="6" l="1"/>
  <c r="H154" i="6"/>
  <c r="S196" i="6"/>
  <c r="S155" i="6"/>
  <c r="S114" i="6"/>
  <c r="S51" i="6"/>
  <c r="L196" i="6"/>
  <c r="L155" i="6"/>
  <c r="L114" i="6"/>
  <c r="L51" i="6"/>
  <c r="C196" i="6"/>
  <c r="C155" i="6"/>
  <c r="C114" i="6"/>
  <c r="I50" i="6"/>
  <c r="C51" i="6"/>
  <c r="I154" i="6"/>
  <c r="AE154" i="6"/>
  <c r="V195" i="6"/>
  <c r="P154" i="6"/>
  <c r="Q196" i="6"/>
  <c r="Q114" i="6"/>
  <c r="Q155" i="6"/>
  <c r="Q51" i="6"/>
  <c r="W50" i="6"/>
  <c r="G196" i="6"/>
  <c r="G155" i="6"/>
  <c r="G114" i="6"/>
  <c r="G51" i="6"/>
  <c r="Z196" i="6"/>
  <c r="Z155" i="6"/>
  <c r="Z114" i="6"/>
  <c r="Z51" i="6"/>
  <c r="M196" i="6"/>
  <c r="M114" i="6"/>
  <c r="M155" i="6"/>
  <c r="M51" i="6"/>
  <c r="F196" i="6"/>
  <c r="H196" i="6" s="1"/>
  <c r="F155" i="6"/>
  <c r="H155" i="6" s="1"/>
  <c r="F114" i="6"/>
  <c r="H114" i="6" s="1"/>
  <c r="F51" i="6"/>
  <c r="E196" i="6"/>
  <c r="E155" i="6"/>
  <c r="E114" i="6"/>
  <c r="E51" i="6"/>
  <c r="AE195" i="6"/>
  <c r="V154" i="6"/>
  <c r="J196" i="6"/>
  <c r="J155" i="6"/>
  <c r="J114" i="6"/>
  <c r="J51" i="6"/>
  <c r="P50" i="6"/>
  <c r="P195" i="6"/>
  <c r="W113" i="6"/>
  <c r="U196" i="6"/>
  <c r="U155" i="6"/>
  <c r="U114" i="6"/>
  <c r="U51" i="6"/>
  <c r="AD198" i="6"/>
  <c r="AD157" i="6"/>
  <c r="AD116" i="6"/>
  <c r="AD53" i="6"/>
  <c r="AC197" i="6"/>
  <c r="AC156" i="6"/>
  <c r="AC115" i="6"/>
  <c r="AC52" i="6"/>
  <c r="Y196" i="6"/>
  <c r="Y155" i="6"/>
  <c r="Y114" i="6"/>
  <c r="Y51" i="6"/>
  <c r="AG196" i="6"/>
  <c r="AG114" i="6"/>
  <c r="AG155" i="6"/>
  <c r="AG51" i="6"/>
  <c r="R196" i="6"/>
  <c r="R155" i="6"/>
  <c r="R114" i="6"/>
  <c r="R51" i="6"/>
  <c r="AB197" i="6"/>
  <c r="AB156" i="6"/>
  <c r="AB115" i="6"/>
  <c r="AB52" i="6"/>
  <c r="N196" i="6"/>
  <c r="N155" i="6"/>
  <c r="N114" i="6"/>
  <c r="N51" i="6"/>
  <c r="X194" i="6"/>
  <c r="W154" i="6"/>
  <c r="X154" i="6" s="1"/>
  <c r="K196" i="6"/>
  <c r="K155" i="6"/>
  <c r="K114" i="6"/>
  <c r="K51" i="6"/>
  <c r="AF153" i="6"/>
  <c r="R218" i="6" s="1"/>
  <c r="AF194" i="6"/>
  <c r="R219" i="6" s="1"/>
  <c r="I113" i="6"/>
  <c r="D196" i="6"/>
  <c r="D155" i="6"/>
  <c r="D114" i="6"/>
  <c r="D51" i="6"/>
  <c r="T196" i="6"/>
  <c r="T155" i="6"/>
  <c r="T114" i="6"/>
  <c r="T51" i="6"/>
  <c r="AF112" i="6"/>
  <c r="R217" i="6" s="1"/>
  <c r="AA196" i="6"/>
  <c r="AA155" i="6"/>
  <c r="AA114" i="6"/>
  <c r="AA51" i="6"/>
  <c r="AE113" i="6"/>
  <c r="V113" i="6"/>
  <c r="P113" i="6"/>
  <c r="X49" i="6"/>
  <c r="W195" i="6"/>
  <c r="X195" i="6" s="1"/>
  <c r="V196" i="6" l="1"/>
  <c r="R197" i="6"/>
  <c r="R115" i="6"/>
  <c r="R156" i="6"/>
  <c r="R52" i="6"/>
  <c r="AG197" i="6"/>
  <c r="AG156" i="6"/>
  <c r="AG115" i="6"/>
  <c r="AG52" i="6"/>
  <c r="Y197" i="6"/>
  <c r="Y156" i="6"/>
  <c r="Y115" i="6"/>
  <c r="Y52" i="6"/>
  <c r="AC198" i="6"/>
  <c r="AC157" i="6"/>
  <c r="AC116" i="6"/>
  <c r="AC53" i="6"/>
  <c r="AD199" i="6"/>
  <c r="AD158" i="6"/>
  <c r="AD117" i="6"/>
  <c r="AD54" i="6"/>
  <c r="U197" i="6"/>
  <c r="U156" i="6"/>
  <c r="U115" i="6"/>
  <c r="U52" i="6"/>
  <c r="X113" i="6"/>
  <c r="P114" i="6"/>
  <c r="O114" i="6"/>
  <c r="W155" i="6"/>
  <c r="L197" i="6"/>
  <c r="L156" i="6"/>
  <c r="L115" i="6"/>
  <c r="L52" i="6"/>
  <c r="S197" i="6"/>
  <c r="S156" i="6"/>
  <c r="S115" i="6"/>
  <c r="S52" i="6"/>
  <c r="N197" i="6"/>
  <c r="N115" i="6"/>
  <c r="N156" i="6"/>
  <c r="N52" i="6"/>
  <c r="AB198" i="6"/>
  <c r="AB157" i="6"/>
  <c r="AB116" i="6"/>
  <c r="AB53" i="6"/>
  <c r="AF113" i="6"/>
  <c r="S217" i="6" s="1"/>
  <c r="V114" i="6"/>
  <c r="AE114" i="6"/>
  <c r="P155" i="6"/>
  <c r="AF195" i="6"/>
  <c r="S219" i="6" s="1"/>
  <c r="O196" i="6"/>
  <c r="W114" i="6"/>
  <c r="AF154" i="6"/>
  <c r="S218" i="6" s="1"/>
  <c r="I114" i="6"/>
  <c r="AA197" i="6"/>
  <c r="AA156" i="6"/>
  <c r="AA115" i="6"/>
  <c r="AA52" i="6"/>
  <c r="K197" i="6"/>
  <c r="K156" i="6"/>
  <c r="K115" i="6"/>
  <c r="K52" i="6"/>
  <c r="V155" i="6"/>
  <c r="AE155" i="6"/>
  <c r="P196" i="6"/>
  <c r="E197" i="6"/>
  <c r="E156" i="6"/>
  <c r="E115" i="6"/>
  <c r="E52" i="6"/>
  <c r="F197" i="6"/>
  <c r="F156" i="6"/>
  <c r="F115" i="6"/>
  <c r="F52" i="6"/>
  <c r="M197" i="6"/>
  <c r="O197" i="6" s="1"/>
  <c r="M156" i="6"/>
  <c r="O156" i="6" s="1"/>
  <c r="M115" i="6"/>
  <c r="O115" i="6" s="1"/>
  <c r="M52" i="6"/>
  <c r="Z197" i="6"/>
  <c r="Z156" i="6"/>
  <c r="Z115" i="6"/>
  <c r="Z52" i="6"/>
  <c r="G197" i="6"/>
  <c r="G156" i="6"/>
  <c r="G115" i="6"/>
  <c r="G52" i="6"/>
  <c r="X50" i="6"/>
  <c r="W196" i="6"/>
  <c r="I155" i="6"/>
  <c r="T197" i="6"/>
  <c r="T156" i="6"/>
  <c r="T115" i="6"/>
  <c r="T52" i="6"/>
  <c r="D197" i="6"/>
  <c r="D156" i="6"/>
  <c r="D115" i="6"/>
  <c r="D52" i="6"/>
  <c r="AE196" i="6"/>
  <c r="J197" i="6"/>
  <c r="J156" i="6"/>
  <c r="P156" i="6" s="1"/>
  <c r="J115" i="6"/>
  <c r="J52" i="6"/>
  <c r="P51" i="6"/>
  <c r="O155" i="6"/>
  <c r="Q197" i="6"/>
  <c r="Q156" i="6"/>
  <c r="Q115" i="6"/>
  <c r="W115" i="6" s="1"/>
  <c r="Q52" i="6"/>
  <c r="W51" i="6"/>
  <c r="C197" i="6"/>
  <c r="C156" i="6"/>
  <c r="C115" i="6"/>
  <c r="I115" i="6" s="1"/>
  <c r="C52" i="6"/>
  <c r="I51" i="6"/>
  <c r="I196" i="6"/>
  <c r="W156" i="6" l="1"/>
  <c r="I197" i="6"/>
  <c r="W197" i="6"/>
  <c r="P115" i="6"/>
  <c r="AB199" i="6"/>
  <c r="AB158" i="6"/>
  <c r="AB117" i="6"/>
  <c r="AB54" i="6"/>
  <c r="N198" i="6"/>
  <c r="N157" i="6"/>
  <c r="N116" i="6"/>
  <c r="N53" i="6"/>
  <c r="S198" i="6"/>
  <c r="S116" i="6"/>
  <c r="S157" i="6"/>
  <c r="S53" i="6"/>
  <c r="L198" i="6"/>
  <c r="L157" i="6"/>
  <c r="L116" i="6"/>
  <c r="L53" i="6"/>
  <c r="X155" i="6"/>
  <c r="U198" i="6"/>
  <c r="U157" i="6"/>
  <c r="U116" i="6"/>
  <c r="U53" i="6"/>
  <c r="AD200" i="6"/>
  <c r="AD159" i="6"/>
  <c r="AD118" i="6"/>
  <c r="AD55" i="6"/>
  <c r="AC199" i="6"/>
  <c r="AC158" i="6"/>
  <c r="AC117" i="6"/>
  <c r="AC54" i="6"/>
  <c r="Y198" i="6"/>
  <c r="Y157" i="6"/>
  <c r="Y116" i="6"/>
  <c r="Y53" i="6"/>
  <c r="AG198" i="6"/>
  <c r="AG157" i="6"/>
  <c r="AG116" i="6"/>
  <c r="AG53" i="6"/>
  <c r="R198" i="6"/>
  <c r="R157" i="6"/>
  <c r="R116" i="6"/>
  <c r="R53" i="6"/>
  <c r="C198" i="6"/>
  <c r="C116" i="6"/>
  <c r="C157" i="6"/>
  <c r="C53" i="6"/>
  <c r="I52" i="6"/>
  <c r="G198" i="6"/>
  <c r="G157" i="6"/>
  <c r="G116" i="6"/>
  <c r="G53" i="6"/>
  <c r="M198" i="6"/>
  <c r="O198" i="6" s="1"/>
  <c r="M157" i="6"/>
  <c r="M116" i="6"/>
  <c r="O116" i="6" s="1"/>
  <c r="M53" i="6"/>
  <c r="F198" i="6"/>
  <c r="H198" i="6" s="1"/>
  <c r="F157" i="6"/>
  <c r="H157" i="6" s="1"/>
  <c r="F116" i="6"/>
  <c r="H116" i="6" s="1"/>
  <c r="F53" i="6"/>
  <c r="Q198" i="6"/>
  <c r="Q157" i="6"/>
  <c r="Q116" i="6"/>
  <c r="W52" i="6"/>
  <c r="Q53" i="6"/>
  <c r="D198" i="6"/>
  <c r="D157" i="6"/>
  <c r="D116" i="6"/>
  <c r="D53" i="6"/>
  <c r="T198" i="6"/>
  <c r="T157" i="6"/>
  <c r="T116" i="6"/>
  <c r="T53" i="6"/>
  <c r="H115" i="6"/>
  <c r="AF155" i="6"/>
  <c r="T218" i="6" s="1"/>
  <c r="X114" i="6"/>
  <c r="AF114" i="6" s="1"/>
  <c r="T217" i="6" s="1"/>
  <c r="AE115" i="6"/>
  <c r="V156" i="6"/>
  <c r="X156" i="6"/>
  <c r="H197" i="6"/>
  <c r="X51" i="6"/>
  <c r="Z198" i="6"/>
  <c r="Z157" i="6"/>
  <c r="Z116" i="6"/>
  <c r="Z53" i="6"/>
  <c r="E198" i="6"/>
  <c r="E157" i="6"/>
  <c r="E116" i="6"/>
  <c r="E53" i="6"/>
  <c r="I156" i="6"/>
  <c r="X115" i="6"/>
  <c r="P197" i="6"/>
  <c r="X197" i="6" s="1"/>
  <c r="X196" i="6"/>
  <c r="AF196" i="6" s="1"/>
  <c r="T219" i="6" s="1"/>
  <c r="H156" i="6"/>
  <c r="AE156" i="6"/>
  <c r="AF156" i="6" s="1"/>
  <c r="U218" i="6" s="1"/>
  <c r="V115" i="6"/>
  <c r="J198" i="6"/>
  <c r="P198" i="6" s="1"/>
  <c r="J157" i="6"/>
  <c r="J116" i="6"/>
  <c r="J53" i="6"/>
  <c r="P52" i="6"/>
  <c r="K198" i="6"/>
  <c r="K157" i="6"/>
  <c r="K116" i="6"/>
  <c r="K53" i="6"/>
  <c r="AA198" i="6"/>
  <c r="AA157" i="6"/>
  <c r="AA116" i="6"/>
  <c r="AA53" i="6"/>
  <c r="AE197" i="6"/>
  <c r="V197" i="6"/>
  <c r="W157" i="6" l="1"/>
  <c r="O157" i="6"/>
  <c r="X52" i="6"/>
  <c r="F199" i="6"/>
  <c r="F158" i="6"/>
  <c r="F117" i="6"/>
  <c r="F54" i="6"/>
  <c r="M199" i="6"/>
  <c r="M158" i="6"/>
  <c r="M117" i="6"/>
  <c r="M54" i="6"/>
  <c r="G199" i="6"/>
  <c r="G158" i="6"/>
  <c r="G117" i="6"/>
  <c r="G54" i="6"/>
  <c r="I116" i="6"/>
  <c r="V116" i="6"/>
  <c r="AE116" i="6"/>
  <c r="L199" i="6"/>
  <c r="L158" i="6"/>
  <c r="L117" i="6"/>
  <c r="L54" i="6"/>
  <c r="S199" i="6"/>
  <c r="S158" i="6"/>
  <c r="S117" i="6"/>
  <c r="S54" i="6"/>
  <c r="N199" i="6"/>
  <c r="N158" i="6"/>
  <c r="N117" i="6"/>
  <c r="N54" i="6"/>
  <c r="AB200" i="6"/>
  <c r="AB159" i="6"/>
  <c r="AB118" i="6"/>
  <c r="AB55" i="6"/>
  <c r="P116" i="6"/>
  <c r="AF197" i="6"/>
  <c r="U219" i="6" s="1"/>
  <c r="P157" i="6"/>
  <c r="W116" i="6"/>
  <c r="I198" i="6"/>
  <c r="V157" i="6"/>
  <c r="AE157" i="6"/>
  <c r="AA199" i="6"/>
  <c r="AA158" i="6"/>
  <c r="AA117" i="6"/>
  <c r="AA54" i="6"/>
  <c r="E199" i="6"/>
  <c r="E158" i="6"/>
  <c r="E117" i="6"/>
  <c r="E54" i="6"/>
  <c r="Z199" i="6"/>
  <c r="Z158" i="6"/>
  <c r="Z117" i="6"/>
  <c r="Z54" i="6"/>
  <c r="AF115" i="6"/>
  <c r="U217" i="6" s="1"/>
  <c r="C199" i="6"/>
  <c r="C158" i="6"/>
  <c r="I158" i="6" s="1"/>
  <c r="C117" i="6"/>
  <c r="C54" i="6"/>
  <c r="I53" i="6"/>
  <c r="V198" i="6"/>
  <c r="AE198" i="6"/>
  <c r="K199" i="6"/>
  <c r="K158" i="6"/>
  <c r="K117" i="6"/>
  <c r="K54" i="6"/>
  <c r="J199" i="6"/>
  <c r="P199" i="6" s="1"/>
  <c r="J158" i="6"/>
  <c r="J117" i="6"/>
  <c r="P117" i="6" s="1"/>
  <c r="P53" i="6"/>
  <c r="J54" i="6"/>
  <c r="T199" i="6"/>
  <c r="T117" i="6"/>
  <c r="T158" i="6"/>
  <c r="T54" i="6"/>
  <c r="D199" i="6"/>
  <c r="D117" i="6"/>
  <c r="D158" i="6"/>
  <c r="D54" i="6"/>
  <c r="Q199" i="6"/>
  <c r="Q158" i="6"/>
  <c r="W158" i="6" s="1"/>
  <c r="Q117" i="6"/>
  <c r="Q54" i="6"/>
  <c r="W53" i="6"/>
  <c r="X53" i="6" s="1"/>
  <c r="W198" i="6"/>
  <c r="X198" i="6" s="1"/>
  <c r="I157" i="6"/>
  <c r="X157" i="6" s="1"/>
  <c r="R199" i="6"/>
  <c r="R158" i="6"/>
  <c r="R117" i="6"/>
  <c r="R54" i="6"/>
  <c r="AG199" i="6"/>
  <c r="AG158" i="6"/>
  <c r="AG117" i="6"/>
  <c r="AG54" i="6"/>
  <c r="Y199" i="6"/>
  <c r="AE199" i="6" s="1"/>
  <c r="Y158" i="6"/>
  <c r="AE158" i="6" s="1"/>
  <c r="Y117" i="6"/>
  <c r="AE117" i="6" s="1"/>
  <c r="Y54" i="6"/>
  <c r="AC200" i="6"/>
  <c r="AC159" i="6"/>
  <c r="AC118" i="6"/>
  <c r="AC55" i="6"/>
  <c r="AD201" i="6"/>
  <c r="AD160" i="6"/>
  <c r="AD119" i="6"/>
  <c r="AD56" i="6"/>
  <c r="U199" i="6"/>
  <c r="U158" i="6"/>
  <c r="U117" i="6"/>
  <c r="U54" i="6"/>
  <c r="P158" i="6" l="1"/>
  <c r="X158" i="6" s="1"/>
  <c r="AF158" i="6" s="1"/>
  <c r="W218" i="6" s="1"/>
  <c r="X116" i="6"/>
  <c r="V117" i="6"/>
  <c r="I117" i="6"/>
  <c r="AB201" i="6"/>
  <c r="AB160" i="6"/>
  <c r="AB119" i="6"/>
  <c r="AB56" i="6"/>
  <c r="N200" i="6"/>
  <c r="N159" i="6"/>
  <c r="N118" i="6"/>
  <c r="N55" i="6"/>
  <c r="S200" i="6"/>
  <c r="S159" i="6"/>
  <c r="S118" i="6"/>
  <c r="S55" i="6"/>
  <c r="L200" i="6"/>
  <c r="L159" i="6"/>
  <c r="L118" i="6"/>
  <c r="L55" i="6"/>
  <c r="AF116" i="6"/>
  <c r="V217" i="6" s="1"/>
  <c r="O117" i="6"/>
  <c r="H117" i="6"/>
  <c r="V158" i="6"/>
  <c r="W199" i="6"/>
  <c r="Z200" i="6"/>
  <c r="Z159" i="6"/>
  <c r="Z118" i="6"/>
  <c r="Z55" i="6"/>
  <c r="E200" i="6"/>
  <c r="E118" i="6"/>
  <c r="E159" i="6"/>
  <c r="E55" i="6"/>
  <c r="AA200" i="6"/>
  <c r="AA159" i="6"/>
  <c r="AA118" i="6"/>
  <c r="AA55" i="6"/>
  <c r="AF157" i="6"/>
  <c r="V218" i="6" s="1"/>
  <c r="O158" i="6"/>
  <c r="H158" i="6"/>
  <c r="V199" i="6"/>
  <c r="Q200" i="6"/>
  <c r="Q118" i="6"/>
  <c r="Q159" i="6"/>
  <c r="Q55" i="6"/>
  <c r="W54" i="6"/>
  <c r="D200" i="6"/>
  <c r="D159" i="6"/>
  <c r="D118" i="6"/>
  <c r="D55" i="6"/>
  <c r="T200" i="6"/>
  <c r="T159" i="6"/>
  <c r="T118" i="6"/>
  <c r="T55" i="6"/>
  <c r="J200" i="6"/>
  <c r="J159" i="6"/>
  <c r="J118" i="6"/>
  <c r="J55" i="6"/>
  <c r="P54" i="6"/>
  <c r="I199" i="6"/>
  <c r="O199" i="6"/>
  <c r="H199" i="6"/>
  <c r="U200" i="6"/>
  <c r="U118" i="6"/>
  <c r="U159" i="6"/>
  <c r="U55" i="6"/>
  <c r="AD202" i="6"/>
  <c r="AD161" i="6"/>
  <c r="AD120" i="6"/>
  <c r="AD57" i="6"/>
  <c r="AC201" i="6"/>
  <c r="AC160" i="6"/>
  <c r="AC119" i="6"/>
  <c r="AC56" i="6"/>
  <c r="Y200" i="6"/>
  <c r="Y159" i="6"/>
  <c r="AE159" i="6" s="1"/>
  <c r="Y118" i="6"/>
  <c r="Y55" i="6"/>
  <c r="AG200" i="6"/>
  <c r="AG118" i="6"/>
  <c r="AG159" i="6"/>
  <c r="AG55" i="6"/>
  <c r="R200" i="6"/>
  <c r="R159" i="6"/>
  <c r="R118" i="6"/>
  <c r="R55" i="6"/>
  <c r="W117" i="6"/>
  <c r="X117" i="6" s="1"/>
  <c r="AF117" i="6" s="1"/>
  <c r="W217" i="6" s="1"/>
  <c r="K200" i="6"/>
  <c r="K159" i="6"/>
  <c r="K118" i="6"/>
  <c r="K55" i="6"/>
  <c r="AF198" i="6"/>
  <c r="V219" i="6" s="1"/>
  <c r="C200" i="6"/>
  <c r="C159" i="6"/>
  <c r="I159" i="6" s="1"/>
  <c r="C118" i="6"/>
  <c r="I54" i="6"/>
  <c r="C55" i="6"/>
  <c r="G200" i="6"/>
  <c r="G159" i="6"/>
  <c r="G118" i="6"/>
  <c r="G55" i="6"/>
  <c r="M200" i="6"/>
  <c r="O200" i="6" s="1"/>
  <c r="M159" i="6"/>
  <c r="O159" i="6" s="1"/>
  <c r="M118" i="6"/>
  <c r="M55" i="6"/>
  <c r="F200" i="6"/>
  <c r="H200" i="6" s="1"/>
  <c r="F159" i="6"/>
  <c r="H159" i="6" s="1"/>
  <c r="F118" i="6"/>
  <c r="H118" i="6" s="1"/>
  <c r="F55" i="6"/>
  <c r="V118" i="6" l="1"/>
  <c r="O118" i="6"/>
  <c r="I118" i="6"/>
  <c r="AE200" i="6"/>
  <c r="W118" i="6"/>
  <c r="P200" i="6"/>
  <c r="F201" i="6"/>
  <c r="F119" i="6"/>
  <c r="F160" i="6"/>
  <c r="F56" i="6"/>
  <c r="M201" i="6"/>
  <c r="M160" i="6"/>
  <c r="M119" i="6"/>
  <c r="M56" i="6"/>
  <c r="G201" i="6"/>
  <c r="G160" i="6"/>
  <c r="G119" i="6"/>
  <c r="G56" i="6"/>
  <c r="C201" i="6"/>
  <c r="C160" i="6"/>
  <c r="C119" i="6"/>
  <c r="C56" i="6"/>
  <c r="I55" i="6"/>
  <c r="I200" i="6"/>
  <c r="AE118" i="6"/>
  <c r="J201" i="6"/>
  <c r="J160" i="6"/>
  <c r="J119" i="6"/>
  <c r="J56" i="6"/>
  <c r="P55" i="6"/>
  <c r="T201" i="6"/>
  <c r="T160" i="6"/>
  <c r="T119" i="6"/>
  <c r="T56" i="6"/>
  <c r="D201" i="6"/>
  <c r="D160" i="6"/>
  <c r="D119" i="6"/>
  <c r="D56" i="6"/>
  <c r="X54" i="6"/>
  <c r="W200" i="6"/>
  <c r="X200" i="6" s="1"/>
  <c r="L201" i="6"/>
  <c r="L160" i="6"/>
  <c r="L119" i="6"/>
  <c r="L56" i="6"/>
  <c r="S201" i="6"/>
  <c r="S160" i="6"/>
  <c r="S119" i="6"/>
  <c r="S56" i="6"/>
  <c r="N201" i="6"/>
  <c r="N160" i="6"/>
  <c r="N119" i="6"/>
  <c r="N56" i="6"/>
  <c r="AB202" i="6"/>
  <c r="AB161" i="6"/>
  <c r="AB120" i="6"/>
  <c r="AB57" i="6"/>
  <c r="R201" i="6"/>
  <c r="R119" i="6"/>
  <c r="R160" i="6"/>
  <c r="R56" i="6"/>
  <c r="Y201" i="6"/>
  <c r="Y160" i="6"/>
  <c r="Y119" i="6"/>
  <c r="Y56" i="6"/>
  <c r="AC202" i="6"/>
  <c r="AC161" i="6"/>
  <c r="AC120" i="6"/>
  <c r="AC57" i="6"/>
  <c r="V159" i="6"/>
  <c r="P118" i="6"/>
  <c r="X118" i="6" s="1"/>
  <c r="Q201" i="6"/>
  <c r="Q160" i="6"/>
  <c r="Q119" i="6"/>
  <c r="Q56" i="6"/>
  <c r="W55" i="6"/>
  <c r="AG201" i="6"/>
  <c r="AG160" i="6"/>
  <c r="AG119" i="6"/>
  <c r="AG56" i="6"/>
  <c r="AD203" i="6"/>
  <c r="AD162" i="6"/>
  <c r="AD121" i="6"/>
  <c r="AD58" i="6"/>
  <c r="U201" i="6"/>
  <c r="U160" i="6"/>
  <c r="U119" i="6"/>
  <c r="U56" i="6"/>
  <c r="K201" i="6"/>
  <c r="K160" i="6"/>
  <c r="K119" i="6"/>
  <c r="K56" i="6"/>
  <c r="V200" i="6"/>
  <c r="AF200" i="6"/>
  <c r="X219" i="6" s="1"/>
  <c r="P159" i="6"/>
  <c r="W159" i="6"/>
  <c r="AA201" i="6"/>
  <c r="AA160" i="6"/>
  <c r="AA119" i="6"/>
  <c r="AA56" i="6"/>
  <c r="E201" i="6"/>
  <c r="E160" i="6"/>
  <c r="E119" i="6"/>
  <c r="E56" i="6"/>
  <c r="Z201" i="6"/>
  <c r="Z160" i="6"/>
  <c r="Z119" i="6"/>
  <c r="Z56" i="6"/>
  <c r="X199" i="6"/>
  <c r="AF199" i="6" s="1"/>
  <c r="W219" i="6" s="1"/>
  <c r="W160" i="6" l="1"/>
  <c r="X55" i="6"/>
  <c r="AE201" i="6"/>
  <c r="O119" i="6"/>
  <c r="H160" i="6"/>
  <c r="J202" i="6"/>
  <c r="J161" i="6"/>
  <c r="J120" i="6"/>
  <c r="J57" i="6"/>
  <c r="P56" i="6"/>
  <c r="U202" i="6"/>
  <c r="U161" i="6"/>
  <c r="U120" i="6"/>
  <c r="U57" i="6"/>
  <c r="AD204" i="6"/>
  <c r="AD163" i="6"/>
  <c r="AD122" i="6"/>
  <c r="AD59" i="6"/>
  <c r="AG202" i="6"/>
  <c r="AG161" i="6"/>
  <c r="AG120" i="6"/>
  <c r="AG57" i="6"/>
  <c r="W201" i="6"/>
  <c r="AC203" i="6"/>
  <c r="AC162" i="6"/>
  <c r="AC121" i="6"/>
  <c r="AC58" i="6"/>
  <c r="Y202" i="6"/>
  <c r="Y161" i="6"/>
  <c r="Y120" i="6"/>
  <c r="Y57" i="6"/>
  <c r="R202" i="6"/>
  <c r="R161" i="6"/>
  <c r="R120" i="6"/>
  <c r="R57" i="6"/>
  <c r="AB203" i="6"/>
  <c r="AB162" i="6"/>
  <c r="AB121" i="6"/>
  <c r="AB58" i="6"/>
  <c r="N202" i="6"/>
  <c r="N161" i="6"/>
  <c r="N120" i="6"/>
  <c r="N57" i="6"/>
  <c r="S202" i="6"/>
  <c r="S120" i="6"/>
  <c r="S161" i="6"/>
  <c r="S57" i="6"/>
  <c r="L202" i="6"/>
  <c r="L161" i="6"/>
  <c r="L120" i="6"/>
  <c r="L57" i="6"/>
  <c r="P119" i="6"/>
  <c r="I160" i="6"/>
  <c r="O160" i="6"/>
  <c r="H119" i="6"/>
  <c r="K202" i="6"/>
  <c r="K161" i="6"/>
  <c r="K120" i="6"/>
  <c r="K57" i="6"/>
  <c r="I119" i="6"/>
  <c r="Q202" i="6"/>
  <c r="Q161" i="6"/>
  <c r="Q120" i="6"/>
  <c r="W56" i="6"/>
  <c r="Q57" i="6"/>
  <c r="AE119" i="6"/>
  <c r="V160" i="6"/>
  <c r="P160" i="6"/>
  <c r="X160" i="6" s="1"/>
  <c r="I201" i="6"/>
  <c r="O201" i="6"/>
  <c r="H201" i="6"/>
  <c r="V201" i="6"/>
  <c r="AF118" i="6"/>
  <c r="X217" i="6" s="1"/>
  <c r="Z202" i="6"/>
  <c r="Z161" i="6"/>
  <c r="Z120" i="6"/>
  <c r="Z57" i="6"/>
  <c r="E202" i="6"/>
  <c r="E161" i="6"/>
  <c r="E120" i="6"/>
  <c r="E57" i="6"/>
  <c r="AA202" i="6"/>
  <c r="AA161" i="6"/>
  <c r="AA120" i="6"/>
  <c r="AA57" i="6"/>
  <c r="X159" i="6"/>
  <c r="AF159" i="6" s="1"/>
  <c r="X218" i="6" s="1"/>
  <c r="W119" i="6"/>
  <c r="AE160" i="6"/>
  <c r="V119" i="6"/>
  <c r="D202" i="6"/>
  <c r="D161" i="6"/>
  <c r="D120" i="6"/>
  <c r="D57" i="6"/>
  <c r="T202" i="6"/>
  <c r="T161" i="6"/>
  <c r="T120" i="6"/>
  <c r="T57" i="6"/>
  <c r="P201" i="6"/>
  <c r="C202" i="6"/>
  <c r="C120" i="6"/>
  <c r="C161" i="6"/>
  <c r="C57" i="6"/>
  <c r="I56" i="6"/>
  <c r="G202" i="6"/>
  <c r="G120" i="6"/>
  <c r="G161" i="6"/>
  <c r="G57" i="6"/>
  <c r="M202" i="6"/>
  <c r="O202" i="6" s="1"/>
  <c r="M161" i="6"/>
  <c r="O161" i="6" s="1"/>
  <c r="M120" i="6"/>
  <c r="O120" i="6" s="1"/>
  <c r="M57" i="6"/>
  <c r="F202" i="6"/>
  <c r="H202" i="6" s="1"/>
  <c r="F161" i="6"/>
  <c r="F120" i="6"/>
  <c r="F57" i="6"/>
  <c r="H161" i="6" l="1"/>
  <c r="X119" i="6"/>
  <c r="W120" i="6"/>
  <c r="AF119" i="6"/>
  <c r="Y217" i="6" s="1"/>
  <c r="W161" i="6"/>
  <c r="X201" i="6"/>
  <c r="AF201" i="6" s="1"/>
  <c r="Y219" i="6" s="1"/>
  <c r="P161" i="6"/>
  <c r="T203" i="6"/>
  <c r="T121" i="6"/>
  <c r="T162" i="6"/>
  <c r="T58" i="6"/>
  <c r="E203" i="6"/>
  <c r="E162" i="6"/>
  <c r="E121" i="6"/>
  <c r="E58" i="6"/>
  <c r="Z203" i="6"/>
  <c r="Z162" i="6"/>
  <c r="Z121" i="6"/>
  <c r="Z58" i="6"/>
  <c r="L203" i="6"/>
  <c r="L162" i="6"/>
  <c r="L121" i="6"/>
  <c r="L58" i="6"/>
  <c r="H120" i="6"/>
  <c r="C203" i="6"/>
  <c r="C162" i="6"/>
  <c r="C121" i="6"/>
  <c r="C58" i="6"/>
  <c r="I57" i="6"/>
  <c r="V202" i="6"/>
  <c r="AE202" i="6"/>
  <c r="P120" i="6"/>
  <c r="I161" i="6"/>
  <c r="AA203" i="6"/>
  <c r="AA162" i="6"/>
  <c r="AA121" i="6"/>
  <c r="AA58" i="6"/>
  <c r="N203" i="6"/>
  <c r="N162" i="6"/>
  <c r="N121" i="6"/>
  <c r="N58" i="6"/>
  <c r="R203" i="6"/>
  <c r="R162" i="6"/>
  <c r="R121" i="6"/>
  <c r="R58" i="6"/>
  <c r="AC204" i="6"/>
  <c r="AC163" i="6"/>
  <c r="AC122" i="6"/>
  <c r="AC59" i="6"/>
  <c r="I120" i="6"/>
  <c r="X120" i="6" s="1"/>
  <c r="AF160" i="6"/>
  <c r="Y218" i="6" s="1"/>
  <c r="Q203" i="6"/>
  <c r="Q162" i="6"/>
  <c r="Q121" i="6"/>
  <c r="Q58" i="6"/>
  <c r="W57" i="6"/>
  <c r="W202" i="6"/>
  <c r="V120" i="6"/>
  <c r="AE120" i="6"/>
  <c r="AG203" i="6"/>
  <c r="AG162" i="6"/>
  <c r="AG121" i="6"/>
  <c r="AG58" i="6"/>
  <c r="AD205" i="6"/>
  <c r="AD164" i="6"/>
  <c r="AD123" i="6"/>
  <c r="AD60" i="6"/>
  <c r="U203" i="6"/>
  <c r="U162" i="6"/>
  <c r="U121" i="6"/>
  <c r="U58" i="6"/>
  <c r="P202" i="6"/>
  <c r="D203" i="6"/>
  <c r="D121" i="6"/>
  <c r="D162" i="6"/>
  <c r="D58" i="6"/>
  <c r="K203" i="6"/>
  <c r="K162" i="6"/>
  <c r="K121" i="6"/>
  <c r="K58" i="6"/>
  <c r="S203" i="6"/>
  <c r="S162" i="6"/>
  <c r="S121" i="6"/>
  <c r="S58" i="6"/>
  <c r="AB163" i="6"/>
  <c r="AB204" i="6"/>
  <c r="AB122" i="6"/>
  <c r="AB59" i="6"/>
  <c r="Y203" i="6"/>
  <c r="Y162" i="6"/>
  <c r="Y121" i="6"/>
  <c r="AE121" i="6" s="1"/>
  <c r="Y58" i="6"/>
  <c r="F203" i="6"/>
  <c r="F162" i="6"/>
  <c r="F121" i="6"/>
  <c r="F58" i="6"/>
  <c r="M203" i="6"/>
  <c r="M162" i="6"/>
  <c r="O162" i="6" s="1"/>
  <c r="M121" i="6"/>
  <c r="M58" i="6"/>
  <c r="G203" i="6"/>
  <c r="G162" i="6"/>
  <c r="G121" i="6"/>
  <c r="G58" i="6"/>
  <c r="I202" i="6"/>
  <c r="X56" i="6"/>
  <c r="V161" i="6"/>
  <c r="AE161" i="6"/>
  <c r="J203" i="6"/>
  <c r="P203" i="6" s="1"/>
  <c r="J162" i="6"/>
  <c r="J121" i="6"/>
  <c r="P57" i="6"/>
  <c r="J58" i="6"/>
  <c r="O203" i="6" l="1"/>
  <c r="X161" i="6"/>
  <c r="O121" i="6"/>
  <c r="P121" i="6"/>
  <c r="AE162" i="6"/>
  <c r="I121" i="6"/>
  <c r="AF161" i="6"/>
  <c r="Z218" i="6" s="1"/>
  <c r="P162" i="6"/>
  <c r="G204" i="6"/>
  <c r="G163" i="6"/>
  <c r="G122" i="6"/>
  <c r="G59" i="6"/>
  <c r="N204" i="6"/>
  <c r="N163" i="6"/>
  <c r="N122" i="6"/>
  <c r="N59" i="6"/>
  <c r="Z204" i="6"/>
  <c r="Z163" i="6"/>
  <c r="Z122" i="6"/>
  <c r="Z59" i="6"/>
  <c r="AD206" i="6"/>
  <c r="AD165" i="6"/>
  <c r="AD124" i="6"/>
  <c r="AD61" i="6"/>
  <c r="AG204" i="6"/>
  <c r="AG163" i="6"/>
  <c r="AG122" i="6"/>
  <c r="AG59" i="6"/>
  <c r="AF120" i="6"/>
  <c r="Z217" i="6" s="1"/>
  <c r="V121" i="6"/>
  <c r="AA204" i="6"/>
  <c r="AA163" i="6"/>
  <c r="AA122" i="6"/>
  <c r="AA59" i="6"/>
  <c r="I162" i="6"/>
  <c r="M204" i="6"/>
  <c r="O204" i="6" s="1"/>
  <c r="M163" i="6"/>
  <c r="M122" i="6"/>
  <c r="M59" i="6"/>
  <c r="Y204" i="6"/>
  <c r="Y122" i="6"/>
  <c r="Y163" i="6"/>
  <c r="Y59" i="6"/>
  <c r="AB205" i="6"/>
  <c r="AB164" i="6"/>
  <c r="AB123" i="6"/>
  <c r="AB60" i="6"/>
  <c r="K204" i="6"/>
  <c r="K163" i="6"/>
  <c r="K122" i="6"/>
  <c r="K59" i="6"/>
  <c r="R204" i="6"/>
  <c r="R163" i="6"/>
  <c r="R122" i="6"/>
  <c r="R59" i="6"/>
  <c r="L163" i="6"/>
  <c r="L204" i="6"/>
  <c r="L122" i="6"/>
  <c r="L59" i="6"/>
  <c r="T204" i="6"/>
  <c r="T163" i="6"/>
  <c r="T122" i="6"/>
  <c r="T59" i="6"/>
  <c r="H121" i="6"/>
  <c r="U204" i="6"/>
  <c r="U163" i="6"/>
  <c r="U122" i="6"/>
  <c r="U59" i="6"/>
  <c r="Q204" i="6"/>
  <c r="Q122" i="6"/>
  <c r="Q163" i="6"/>
  <c r="Q59" i="6"/>
  <c r="W58" i="6"/>
  <c r="H162" i="6"/>
  <c r="W121" i="6"/>
  <c r="V162" i="6"/>
  <c r="I203" i="6"/>
  <c r="F204" i="6"/>
  <c r="H204" i="6" s="1"/>
  <c r="F163" i="6"/>
  <c r="F122" i="6"/>
  <c r="H122" i="6" s="1"/>
  <c r="F59" i="6"/>
  <c r="S204" i="6"/>
  <c r="S163" i="6"/>
  <c r="S122" i="6"/>
  <c r="S59" i="6"/>
  <c r="D204" i="6"/>
  <c r="D163" i="6"/>
  <c r="D122" i="6"/>
  <c r="D59" i="6"/>
  <c r="X57" i="6"/>
  <c r="W203" i="6"/>
  <c r="AC205" i="6"/>
  <c r="AC164" i="6"/>
  <c r="AC123" i="6"/>
  <c r="AC60" i="6"/>
  <c r="E204" i="6"/>
  <c r="E163" i="6"/>
  <c r="E122" i="6"/>
  <c r="E59" i="6"/>
  <c r="J204" i="6"/>
  <c r="P204" i="6" s="1"/>
  <c r="J163" i="6"/>
  <c r="P163" i="6" s="1"/>
  <c r="J122" i="6"/>
  <c r="J59" i="6"/>
  <c r="P58" i="6"/>
  <c r="H203" i="6"/>
  <c r="AE203" i="6"/>
  <c r="X202" i="6"/>
  <c r="AF202" i="6" s="1"/>
  <c r="Z219" i="6" s="1"/>
  <c r="W162" i="6"/>
  <c r="V203" i="6"/>
  <c r="C204" i="6"/>
  <c r="C163" i="6"/>
  <c r="C122" i="6"/>
  <c r="I58" i="6"/>
  <c r="C59" i="6"/>
  <c r="AE163" i="6" l="1"/>
  <c r="O122" i="6"/>
  <c r="I122" i="6"/>
  <c r="W122" i="6"/>
  <c r="X162" i="6"/>
  <c r="AF162" i="6" s="1"/>
  <c r="AA218" i="6" s="1"/>
  <c r="O163" i="6"/>
  <c r="H163" i="6"/>
  <c r="X121" i="6"/>
  <c r="AF121" i="6" s="1"/>
  <c r="AA217" i="6" s="1"/>
  <c r="D205" i="6"/>
  <c r="D164" i="6"/>
  <c r="D123" i="6"/>
  <c r="D60" i="6"/>
  <c r="S205" i="6"/>
  <c r="S164" i="6"/>
  <c r="S123" i="6"/>
  <c r="S60" i="6"/>
  <c r="AA205" i="6"/>
  <c r="AA164" i="6"/>
  <c r="AA123" i="6"/>
  <c r="AA60" i="6"/>
  <c r="G205" i="6"/>
  <c r="G164" i="6"/>
  <c r="G123" i="6"/>
  <c r="G60" i="6"/>
  <c r="I163" i="6"/>
  <c r="X58" i="6"/>
  <c r="W204" i="6"/>
  <c r="V163" i="6"/>
  <c r="AE122" i="6"/>
  <c r="F205" i="6"/>
  <c r="F164" i="6"/>
  <c r="F123" i="6"/>
  <c r="H123" i="6" s="1"/>
  <c r="F60" i="6"/>
  <c r="V122" i="6"/>
  <c r="C205" i="6"/>
  <c r="C164" i="6"/>
  <c r="C123" i="6"/>
  <c r="C60" i="6"/>
  <c r="I59" i="6"/>
  <c r="I204" i="6"/>
  <c r="J205" i="6"/>
  <c r="J164" i="6"/>
  <c r="J123" i="6"/>
  <c r="J60" i="6"/>
  <c r="P59" i="6"/>
  <c r="E205" i="6"/>
  <c r="E164" i="6"/>
  <c r="E123" i="6"/>
  <c r="E60" i="6"/>
  <c r="AC206" i="6"/>
  <c r="AC165" i="6"/>
  <c r="AC124" i="6"/>
  <c r="AC61" i="6"/>
  <c r="X203" i="6"/>
  <c r="Q205" i="6"/>
  <c r="Q164" i="6"/>
  <c r="Q123" i="6"/>
  <c r="Q60" i="6"/>
  <c r="W59" i="6"/>
  <c r="U205" i="6"/>
  <c r="U164" i="6"/>
  <c r="U123" i="6"/>
  <c r="U60" i="6"/>
  <c r="V204" i="6"/>
  <c r="AE204" i="6"/>
  <c r="AG205" i="6"/>
  <c r="AG164" i="6"/>
  <c r="AG123" i="6"/>
  <c r="AG60" i="6"/>
  <c r="AD207" i="6"/>
  <c r="AD166" i="6"/>
  <c r="AD125" i="6"/>
  <c r="AD62" i="6"/>
  <c r="AF203" i="6"/>
  <c r="AA219" i="6" s="1"/>
  <c r="P122" i="6"/>
  <c r="X122" i="6" s="1"/>
  <c r="W163" i="6"/>
  <c r="T205" i="6"/>
  <c r="T164" i="6"/>
  <c r="T123" i="6"/>
  <c r="T60" i="6"/>
  <c r="L205" i="6"/>
  <c r="L164" i="6"/>
  <c r="L123" i="6"/>
  <c r="L60" i="6"/>
  <c r="R205" i="6"/>
  <c r="V205" i="6" s="1"/>
  <c r="R123" i="6"/>
  <c r="V123" i="6" s="1"/>
  <c r="R164" i="6"/>
  <c r="R60" i="6"/>
  <c r="K205" i="6"/>
  <c r="K164" i="6"/>
  <c r="K123" i="6"/>
  <c r="K60" i="6"/>
  <c r="AB206" i="6"/>
  <c r="AB165" i="6"/>
  <c r="AB124" i="6"/>
  <c r="AB61" i="6"/>
  <c r="Y205" i="6"/>
  <c r="Y164" i="6"/>
  <c r="Y123" i="6"/>
  <c r="Y60" i="6"/>
  <c r="M205" i="6"/>
  <c r="M164" i="6"/>
  <c r="M123" i="6"/>
  <c r="M60" i="6"/>
  <c r="Z205" i="6"/>
  <c r="Z123" i="6"/>
  <c r="Z164" i="6"/>
  <c r="Z60" i="6"/>
  <c r="N205" i="6"/>
  <c r="N164" i="6"/>
  <c r="N123" i="6"/>
  <c r="N60" i="6"/>
  <c r="H205" i="6" l="1"/>
  <c r="I123" i="6"/>
  <c r="O205" i="6"/>
  <c r="W123" i="6"/>
  <c r="X163" i="6"/>
  <c r="AF163" i="6" s="1"/>
  <c r="AB218" i="6" s="1"/>
  <c r="I205" i="6"/>
  <c r="AE205" i="6"/>
  <c r="AG206" i="6"/>
  <c r="AG165" i="6"/>
  <c r="AG124" i="6"/>
  <c r="AG61" i="6"/>
  <c r="AC207" i="6"/>
  <c r="AC166" i="6"/>
  <c r="AC125" i="6"/>
  <c r="AC62" i="6"/>
  <c r="F206" i="6"/>
  <c r="F165" i="6"/>
  <c r="F124" i="6"/>
  <c r="F61" i="6"/>
  <c r="D206" i="6"/>
  <c r="D124" i="6"/>
  <c r="D165" i="6"/>
  <c r="D61" i="6"/>
  <c r="N165" i="6"/>
  <c r="N206" i="6"/>
  <c r="N124" i="6"/>
  <c r="N61" i="6"/>
  <c r="Z206" i="6"/>
  <c r="Z165" i="6"/>
  <c r="Z124" i="6"/>
  <c r="Z61" i="6"/>
  <c r="M206" i="6"/>
  <c r="M165" i="6"/>
  <c r="O165" i="6" s="1"/>
  <c r="M124" i="6"/>
  <c r="O124" i="6" s="1"/>
  <c r="M61" i="6"/>
  <c r="Y206" i="6"/>
  <c r="Y165" i="6"/>
  <c r="Y124" i="6"/>
  <c r="Y61" i="6"/>
  <c r="AB207" i="6"/>
  <c r="AB166" i="6"/>
  <c r="AB125" i="6"/>
  <c r="AB62" i="6"/>
  <c r="K206" i="6"/>
  <c r="K165" i="6"/>
  <c r="K124" i="6"/>
  <c r="K61" i="6"/>
  <c r="R206" i="6"/>
  <c r="R165" i="6"/>
  <c r="R124" i="6"/>
  <c r="R61" i="6"/>
  <c r="L206" i="6"/>
  <c r="L165" i="6"/>
  <c r="L124" i="6"/>
  <c r="L61" i="6"/>
  <c r="T206" i="6"/>
  <c r="T165" i="6"/>
  <c r="T124" i="6"/>
  <c r="T61" i="6"/>
  <c r="W164" i="6"/>
  <c r="J206" i="6"/>
  <c r="P206" i="6" s="1"/>
  <c r="J165" i="6"/>
  <c r="J124" i="6"/>
  <c r="J61" i="6"/>
  <c r="P60" i="6"/>
  <c r="I164" i="6"/>
  <c r="AF122" i="6"/>
  <c r="AB217" i="6" s="1"/>
  <c r="AD208" i="6"/>
  <c r="AD167" i="6"/>
  <c r="AD126" i="6"/>
  <c r="AD63" i="6"/>
  <c r="E206" i="6"/>
  <c r="E165" i="6"/>
  <c r="E124" i="6"/>
  <c r="E61" i="6"/>
  <c r="P205" i="6"/>
  <c r="S206" i="6"/>
  <c r="S165" i="6"/>
  <c r="S124" i="6"/>
  <c r="S61" i="6"/>
  <c r="O123" i="6"/>
  <c r="AE123" i="6"/>
  <c r="V164" i="6"/>
  <c r="U206" i="6"/>
  <c r="U165" i="6"/>
  <c r="U124" i="6"/>
  <c r="U61" i="6"/>
  <c r="X59" i="6"/>
  <c r="W205" i="6"/>
  <c r="P123" i="6"/>
  <c r="X123" i="6" s="1"/>
  <c r="H164" i="6"/>
  <c r="G206" i="6"/>
  <c r="G165" i="6"/>
  <c r="G124" i="6"/>
  <c r="G61" i="6"/>
  <c r="AA206" i="6"/>
  <c r="AA165" i="6"/>
  <c r="AA124" i="6"/>
  <c r="AA61" i="6"/>
  <c r="O164" i="6"/>
  <c r="AE164" i="6"/>
  <c r="Q206" i="6"/>
  <c r="Q165" i="6"/>
  <c r="Q124" i="6"/>
  <c r="W60" i="6"/>
  <c r="Q61" i="6"/>
  <c r="P164" i="6"/>
  <c r="C206" i="6"/>
  <c r="C165" i="6"/>
  <c r="C124" i="6"/>
  <c r="I124" i="6" s="1"/>
  <c r="C61" i="6"/>
  <c r="I60" i="6"/>
  <c r="X204" i="6"/>
  <c r="AF204" i="6" s="1"/>
  <c r="AB219" i="6" s="1"/>
  <c r="W206" i="6" l="1"/>
  <c r="P165" i="6"/>
  <c r="X60" i="6"/>
  <c r="I165" i="6"/>
  <c r="O206" i="6"/>
  <c r="P124" i="6"/>
  <c r="Q207" i="6"/>
  <c r="Q166" i="6"/>
  <c r="Q125" i="6"/>
  <c r="Q62" i="6"/>
  <c r="W61" i="6"/>
  <c r="U207" i="6"/>
  <c r="U125" i="6"/>
  <c r="U166" i="6"/>
  <c r="U62" i="6"/>
  <c r="AD209" i="6"/>
  <c r="AD168" i="6"/>
  <c r="AD127" i="6"/>
  <c r="AD64" i="6"/>
  <c r="T207" i="6"/>
  <c r="T166" i="6"/>
  <c r="T125" i="6"/>
  <c r="T62" i="6"/>
  <c r="K207" i="6"/>
  <c r="K166" i="6"/>
  <c r="K125" i="6"/>
  <c r="K62" i="6"/>
  <c r="C207" i="6"/>
  <c r="C166" i="6"/>
  <c r="C125" i="6"/>
  <c r="C62" i="6"/>
  <c r="I61" i="6"/>
  <c r="W165" i="6"/>
  <c r="X165" i="6" s="1"/>
  <c r="S207" i="6"/>
  <c r="S166" i="6"/>
  <c r="S125" i="6"/>
  <c r="S62" i="6"/>
  <c r="J207" i="6"/>
  <c r="J166" i="6"/>
  <c r="J125" i="6"/>
  <c r="P61" i="6"/>
  <c r="J62" i="6"/>
  <c r="X164" i="6"/>
  <c r="AF164" i="6" s="1"/>
  <c r="AC218" i="6" s="1"/>
  <c r="V206" i="6"/>
  <c r="AE206" i="6"/>
  <c r="H206" i="6"/>
  <c r="R207" i="6"/>
  <c r="V207" i="6" s="1"/>
  <c r="R166" i="6"/>
  <c r="R125" i="6"/>
  <c r="R62" i="6"/>
  <c r="AB208" i="6"/>
  <c r="AB167" i="6"/>
  <c r="AB126" i="6"/>
  <c r="AB63" i="6"/>
  <c r="Y207" i="6"/>
  <c r="Y166" i="6"/>
  <c r="Y125" i="6"/>
  <c r="Y62" i="6"/>
  <c r="M207" i="6"/>
  <c r="M166" i="6"/>
  <c r="M125" i="6"/>
  <c r="M62" i="6"/>
  <c r="Z207" i="6"/>
  <c r="Z166" i="6"/>
  <c r="Z125" i="6"/>
  <c r="Z62" i="6"/>
  <c r="N207" i="6"/>
  <c r="N166" i="6"/>
  <c r="N125" i="6"/>
  <c r="N62" i="6"/>
  <c r="D207" i="6"/>
  <c r="D166" i="6"/>
  <c r="D125" i="6"/>
  <c r="D62" i="6"/>
  <c r="F207" i="6"/>
  <c r="F166" i="6"/>
  <c r="F125" i="6"/>
  <c r="F62" i="6"/>
  <c r="AC208" i="6"/>
  <c r="AC167" i="6"/>
  <c r="AC126" i="6"/>
  <c r="AC63" i="6"/>
  <c r="AA207" i="6"/>
  <c r="AA166" i="6"/>
  <c r="AA125" i="6"/>
  <c r="AA62" i="6"/>
  <c r="E207" i="6"/>
  <c r="E125" i="6"/>
  <c r="E166" i="6"/>
  <c r="E62" i="6"/>
  <c r="L207" i="6"/>
  <c r="L166" i="6"/>
  <c r="L125" i="6"/>
  <c r="L62" i="6"/>
  <c r="H124" i="6"/>
  <c r="G207" i="6"/>
  <c r="G166" i="6"/>
  <c r="G125" i="6"/>
  <c r="G62" i="6"/>
  <c r="AF123" i="6"/>
  <c r="AC217" i="6" s="1"/>
  <c r="V124" i="6"/>
  <c r="AE124" i="6"/>
  <c r="I206" i="6"/>
  <c r="X206" i="6" s="1"/>
  <c r="W124" i="6"/>
  <c r="X124" i="6" s="1"/>
  <c r="X205" i="6"/>
  <c r="V165" i="6"/>
  <c r="AE165" i="6"/>
  <c r="AF165" i="6" s="1"/>
  <c r="AD218" i="6" s="1"/>
  <c r="H165" i="6"/>
  <c r="AG207" i="6"/>
  <c r="AG166" i="6"/>
  <c r="AG125" i="6"/>
  <c r="AG62" i="6"/>
  <c r="AF205" i="6"/>
  <c r="AC219" i="6" s="1"/>
  <c r="V125" i="6" l="1"/>
  <c r="AG208" i="6"/>
  <c r="AG167" i="6"/>
  <c r="AG126" i="6"/>
  <c r="AG63" i="6"/>
  <c r="L208" i="6"/>
  <c r="L167" i="6"/>
  <c r="L126" i="6"/>
  <c r="L63" i="6"/>
  <c r="H125" i="6"/>
  <c r="O125" i="6"/>
  <c r="AE125" i="6"/>
  <c r="AF206" i="6"/>
  <c r="AD219" i="6" s="1"/>
  <c r="S208" i="6"/>
  <c r="S167" i="6"/>
  <c r="S126" i="6"/>
  <c r="S63" i="6"/>
  <c r="I166" i="6"/>
  <c r="Q208" i="6"/>
  <c r="Q167" i="6"/>
  <c r="Q126" i="6"/>
  <c r="Q63" i="6"/>
  <c r="W62" i="6"/>
  <c r="E208" i="6"/>
  <c r="E167" i="6"/>
  <c r="E126" i="6"/>
  <c r="E63" i="6"/>
  <c r="G208" i="6"/>
  <c r="G167" i="6"/>
  <c r="G126" i="6"/>
  <c r="G63" i="6"/>
  <c r="H166" i="6"/>
  <c r="O166" i="6"/>
  <c r="AE166" i="6"/>
  <c r="V166" i="6"/>
  <c r="P125" i="6"/>
  <c r="I207" i="6"/>
  <c r="W125" i="6"/>
  <c r="AF124" i="6"/>
  <c r="AD217" i="6" s="1"/>
  <c r="H207" i="6"/>
  <c r="O207" i="6"/>
  <c r="AE207" i="6"/>
  <c r="P166" i="6"/>
  <c r="C208" i="6"/>
  <c r="C167" i="6"/>
  <c r="C126" i="6"/>
  <c r="I62" i="6"/>
  <c r="C63" i="6"/>
  <c r="K208" i="6"/>
  <c r="K167" i="6"/>
  <c r="K126" i="6"/>
  <c r="K63" i="6"/>
  <c r="T208" i="6"/>
  <c r="T167" i="6"/>
  <c r="T126" i="6"/>
  <c r="T63" i="6"/>
  <c r="AD210" i="6"/>
  <c r="AD169" i="6"/>
  <c r="AD128" i="6"/>
  <c r="AD65" i="6"/>
  <c r="U208" i="6"/>
  <c r="U167" i="6"/>
  <c r="U126" i="6"/>
  <c r="U63" i="6"/>
  <c r="W166" i="6"/>
  <c r="AA208" i="6"/>
  <c r="AA167" i="6"/>
  <c r="AA126" i="6"/>
  <c r="AA63" i="6"/>
  <c r="AC209" i="6"/>
  <c r="AC168" i="6"/>
  <c r="AC127" i="6"/>
  <c r="AC64" i="6"/>
  <c r="F208" i="6"/>
  <c r="F126" i="6"/>
  <c r="H126" i="6" s="1"/>
  <c r="F167" i="6"/>
  <c r="F63" i="6"/>
  <c r="D208" i="6"/>
  <c r="D167" i="6"/>
  <c r="D126" i="6"/>
  <c r="D63" i="6"/>
  <c r="N208" i="6"/>
  <c r="N167" i="6"/>
  <c r="N126" i="6"/>
  <c r="N63" i="6"/>
  <c r="Z208" i="6"/>
  <c r="Z167" i="6"/>
  <c r="Z126" i="6"/>
  <c r="Z63" i="6"/>
  <c r="M208" i="6"/>
  <c r="O208" i="6" s="1"/>
  <c r="M167" i="6"/>
  <c r="O167" i="6" s="1"/>
  <c r="M126" i="6"/>
  <c r="O126" i="6" s="1"/>
  <c r="M63" i="6"/>
  <c r="Y208" i="6"/>
  <c r="AE208" i="6" s="1"/>
  <c r="Y167" i="6"/>
  <c r="AE167" i="6" s="1"/>
  <c r="Y126" i="6"/>
  <c r="AE126" i="6" s="1"/>
  <c r="Y63" i="6"/>
  <c r="AB209" i="6"/>
  <c r="AB168" i="6"/>
  <c r="AB127" i="6"/>
  <c r="AB64" i="6"/>
  <c r="R208" i="6"/>
  <c r="R167" i="6"/>
  <c r="R126" i="6"/>
  <c r="V126" i="6" s="1"/>
  <c r="R63" i="6"/>
  <c r="J208" i="6"/>
  <c r="J167" i="6"/>
  <c r="J126" i="6"/>
  <c r="P126" i="6" s="1"/>
  <c r="J63" i="6"/>
  <c r="P62" i="6"/>
  <c r="P207" i="6"/>
  <c r="I125" i="6"/>
  <c r="X61" i="6"/>
  <c r="W207" i="6"/>
  <c r="H167" i="6" l="1"/>
  <c r="X207" i="6"/>
  <c r="P208" i="6"/>
  <c r="V208" i="6"/>
  <c r="H208" i="6"/>
  <c r="X166" i="6"/>
  <c r="U209" i="6"/>
  <c r="U168" i="6"/>
  <c r="U127" i="6"/>
  <c r="U64" i="6"/>
  <c r="T209" i="6"/>
  <c r="T168" i="6"/>
  <c r="T127" i="6"/>
  <c r="T64" i="6"/>
  <c r="K209" i="6"/>
  <c r="K168" i="6"/>
  <c r="K127" i="6"/>
  <c r="K64" i="6"/>
  <c r="C209" i="6"/>
  <c r="C168" i="6"/>
  <c r="C127" i="6"/>
  <c r="C64" i="6"/>
  <c r="I63" i="6"/>
  <c r="I208" i="6"/>
  <c r="W126" i="6"/>
  <c r="S209" i="6"/>
  <c r="S168" i="6"/>
  <c r="S127" i="6"/>
  <c r="S64" i="6"/>
  <c r="L209" i="6"/>
  <c r="L168" i="6"/>
  <c r="L127" i="6"/>
  <c r="L64" i="6"/>
  <c r="AG209" i="6"/>
  <c r="AG168" i="6"/>
  <c r="AG127" i="6"/>
  <c r="AG64" i="6"/>
  <c r="AD211" i="6"/>
  <c r="AD170" i="6"/>
  <c r="AD129" i="6"/>
  <c r="AD66" i="6"/>
  <c r="P167" i="6"/>
  <c r="V167" i="6"/>
  <c r="W167" i="6"/>
  <c r="J209" i="6"/>
  <c r="J168" i="6"/>
  <c r="J127" i="6"/>
  <c r="J64" i="6"/>
  <c r="P63" i="6"/>
  <c r="I126" i="6"/>
  <c r="AF207" i="6"/>
  <c r="AE219" i="6" s="1"/>
  <c r="G209" i="6"/>
  <c r="G127" i="6"/>
  <c r="G168" i="6"/>
  <c r="G64" i="6"/>
  <c r="E209" i="6"/>
  <c r="E168" i="6"/>
  <c r="E127" i="6"/>
  <c r="E64" i="6"/>
  <c r="X62" i="6"/>
  <c r="W208" i="6"/>
  <c r="X208" i="6" s="1"/>
  <c r="AF208" i="6" s="1"/>
  <c r="AF219" i="6" s="1"/>
  <c r="R209" i="6"/>
  <c r="V209" i="6" s="1"/>
  <c r="R168" i="6"/>
  <c r="R127" i="6"/>
  <c r="R64" i="6"/>
  <c r="AB210" i="6"/>
  <c r="AB169" i="6"/>
  <c r="AB128" i="6"/>
  <c r="AB65" i="6"/>
  <c r="Y209" i="6"/>
  <c r="Y168" i="6"/>
  <c r="Y127" i="6"/>
  <c r="Y64" i="6"/>
  <c r="M209" i="6"/>
  <c r="M168" i="6"/>
  <c r="M127" i="6"/>
  <c r="M64" i="6"/>
  <c r="Z209" i="6"/>
  <c r="Z168" i="6"/>
  <c r="Z127" i="6"/>
  <c r="Z64" i="6"/>
  <c r="N209" i="6"/>
  <c r="N168" i="6"/>
  <c r="N127" i="6"/>
  <c r="N64" i="6"/>
  <c r="D209" i="6"/>
  <c r="D168" i="6"/>
  <c r="D127" i="6"/>
  <c r="D64" i="6"/>
  <c r="F209" i="6"/>
  <c r="F168" i="6"/>
  <c r="H168" i="6" s="1"/>
  <c r="F127" i="6"/>
  <c r="F64" i="6"/>
  <c r="AC210" i="6"/>
  <c r="AC169" i="6"/>
  <c r="AC128" i="6"/>
  <c r="AC65" i="6"/>
  <c r="AA209" i="6"/>
  <c r="AA168" i="6"/>
  <c r="AA127" i="6"/>
  <c r="AA64" i="6"/>
  <c r="I167" i="6"/>
  <c r="X125" i="6"/>
  <c r="AF125" i="6" s="1"/>
  <c r="AE217" i="6" s="1"/>
  <c r="AF166" i="6"/>
  <c r="AE218" i="6" s="1"/>
  <c r="Q209" i="6"/>
  <c r="W209" i="6" s="1"/>
  <c r="Q168" i="6"/>
  <c r="Q127" i="6"/>
  <c r="Q64" i="6"/>
  <c r="W63" i="6"/>
  <c r="X63" i="6" s="1"/>
  <c r="H127" i="6" l="1"/>
  <c r="W127" i="6"/>
  <c r="P127" i="6"/>
  <c r="V127" i="6"/>
  <c r="V168" i="6"/>
  <c r="H209" i="6"/>
  <c r="O168" i="6"/>
  <c r="W168" i="6"/>
  <c r="O209" i="6"/>
  <c r="AE209" i="6"/>
  <c r="X167" i="6"/>
  <c r="AF167" i="6" s="1"/>
  <c r="AF218" i="6" s="1"/>
  <c r="AD212" i="6"/>
  <c r="AD171" i="6"/>
  <c r="AD130" i="6"/>
  <c r="AD67" i="6"/>
  <c r="AG210" i="6"/>
  <c r="AG169" i="6"/>
  <c r="AG128" i="6"/>
  <c r="AG65" i="6"/>
  <c r="L210" i="6"/>
  <c r="L169" i="6"/>
  <c r="L128" i="6"/>
  <c r="L65" i="6"/>
  <c r="S210" i="6"/>
  <c r="S169" i="6"/>
  <c r="S128" i="6"/>
  <c r="S65" i="6"/>
  <c r="X126" i="6"/>
  <c r="AF126" i="6" s="1"/>
  <c r="AF217" i="6" s="1"/>
  <c r="I127" i="6"/>
  <c r="AE168" i="6"/>
  <c r="E210" i="6"/>
  <c r="E169" i="6"/>
  <c r="E128" i="6"/>
  <c r="E65" i="6"/>
  <c r="AA210" i="6"/>
  <c r="AA169" i="6"/>
  <c r="AA128" i="6"/>
  <c r="AA65" i="6"/>
  <c r="AC211" i="6"/>
  <c r="AC170" i="6"/>
  <c r="AC129" i="6"/>
  <c r="AC66" i="6"/>
  <c r="F210" i="6"/>
  <c r="F169" i="6"/>
  <c r="F128" i="6"/>
  <c r="F65" i="6"/>
  <c r="D210" i="6"/>
  <c r="D169" i="6"/>
  <c r="D128" i="6"/>
  <c r="D65" i="6"/>
  <c r="N210" i="6"/>
  <c r="N169" i="6"/>
  <c r="N128" i="6"/>
  <c r="N65" i="6"/>
  <c r="Z210" i="6"/>
  <c r="Z169" i="6"/>
  <c r="Z128" i="6"/>
  <c r="Z65" i="6"/>
  <c r="M210" i="6"/>
  <c r="O210" i="6" s="1"/>
  <c r="M169" i="6"/>
  <c r="O169" i="6" s="1"/>
  <c r="M128" i="6"/>
  <c r="O128" i="6" s="1"/>
  <c r="M65" i="6"/>
  <c r="Y210" i="6"/>
  <c r="AE210" i="6" s="1"/>
  <c r="Y169" i="6"/>
  <c r="AE169" i="6" s="1"/>
  <c r="Y128" i="6"/>
  <c r="AE128" i="6" s="1"/>
  <c r="Y65" i="6"/>
  <c r="AB211" i="6"/>
  <c r="AB170" i="6"/>
  <c r="AB129" i="6"/>
  <c r="AB66" i="6"/>
  <c r="R210" i="6"/>
  <c r="R169" i="6"/>
  <c r="R128" i="6"/>
  <c r="R65" i="6"/>
  <c r="P168" i="6"/>
  <c r="I168" i="6"/>
  <c r="G210" i="6"/>
  <c r="G169" i="6"/>
  <c r="G128" i="6"/>
  <c r="G65" i="6"/>
  <c r="Q210" i="6"/>
  <c r="Q169" i="6"/>
  <c r="Q128" i="6"/>
  <c r="W64" i="6"/>
  <c r="Q65" i="6"/>
  <c r="O127" i="6"/>
  <c r="AE127" i="6"/>
  <c r="P209" i="6"/>
  <c r="I209" i="6"/>
  <c r="J210" i="6"/>
  <c r="J169" i="6"/>
  <c r="J128" i="6"/>
  <c r="J65" i="6"/>
  <c r="P64" i="6"/>
  <c r="C210" i="6"/>
  <c r="C169" i="6"/>
  <c r="C128" i="6"/>
  <c r="C65" i="6"/>
  <c r="I64" i="6"/>
  <c r="K210" i="6"/>
  <c r="K169" i="6"/>
  <c r="K128" i="6"/>
  <c r="K65" i="6"/>
  <c r="T210" i="6"/>
  <c r="T169" i="6"/>
  <c r="T128" i="6"/>
  <c r="T65" i="6"/>
  <c r="U210" i="6"/>
  <c r="U169" i="6"/>
  <c r="U128" i="6"/>
  <c r="U65" i="6"/>
  <c r="X127" i="6" l="1"/>
  <c r="AF127" i="6"/>
  <c r="AG217" i="6" s="1"/>
  <c r="P210" i="6"/>
  <c r="I128" i="6"/>
  <c r="X209" i="6"/>
  <c r="AF209" i="6" s="1"/>
  <c r="AG219" i="6" s="1"/>
  <c r="H128" i="6"/>
  <c r="R211" i="6"/>
  <c r="R170" i="6"/>
  <c r="R129" i="6"/>
  <c r="R67" i="6"/>
  <c r="R66" i="6"/>
  <c r="M211" i="6"/>
  <c r="M170" i="6"/>
  <c r="M129" i="6"/>
  <c r="M66" i="6"/>
  <c r="M67" i="6" s="1"/>
  <c r="D211" i="6"/>
  <c r="D170" i="6"/>
  <c r="D129" i="6"/>
  <c r="D66" i="6"/>
  <c r="D67" i="6" s="1"/>
  <c r="I169" i="6"/>
  <c r="U211" i="6"/>
  <c r="U170" i="6"/>
  <c r="U129" i="6"/>
  <c r="U66" i="6"/>
  <c r="T170" i="6"/>
  <c r="T211" i="6"/>
  <c r="T129" i="6"/>
  <c r="T66" i="6"/>
  <c r="T67" i="6" s="1"/>
  <c r="K211" i="6"/>
  <c r="K170" i="6"/>
  <c r="K129" i="6"/>
  <c r="K66" i="6"/>
  <c r="K67" i="6" s="1"/>
  <c r="I210" i="6"/>
  <c r="P128" i="6"/>
  <c r="X64" i="6"/>
  <c r="G211" i="6"/>
  <c r="G170" i="6"/>
  <c r="G129" i="6"/>
  <c r="G66" i="6"/>
  <c r="G67" i="6" s="1"/>
  <c r="V169" i="6"/>
  <c r="H169" i="6"/>
  <c r="C211" i="6"/>
  <c r="C170" i="6"/>
  <c r="C129" i="6"/>
  <c r="C66" i="6"/>
  <c r="C67" i="6" s="1"/>
  <c r="I65" i="6"/>
  <c r="P169" i="6"/>
  <c r="W128" i="6"/>
  <c r="V210" i="6"/>
  <c r="H210" i="6"/>
  <c r="Y211" i="6"/>
  <c r="Y129" i="6"/>
  <c r="Y170" i="6"/>
  <c r="Y66" i="6"/>
  <c r="Y67" i="6" s="1"/>
  <c r="F211" i="6"/>
  <c r="F170" i="6"/>
  <c r="F129" i="6"/>
  <c r="H129" i="6" s="1"/>
  <c r="F66" i="6"/>
  <c r="F67" i="6" s="1"/>
  <c r="AC212" i="6"/>
  <c r="AC171" i="6"/>
  <c r="AC130" i="6"/>
  <c r="AC67" i="6"/>
  <c r="AA211" i="6"/>
  <c r="AA170" i="6"/>
  <c r="AA129" i="6"/>
  <c r="AA66" i="6"/>
  <c r="AA67" i="6" s="1"/>
  <c r="X168" i="6"/>
  <c r="W169" i="6"/>
  <c r="AB212" i="6"/>
  <c r="AB171" i="6"/>
  <c r="AB130" i="6"/>
  <c r="AB67" i="6"/>
  <c r="Z211" i="6"/>
  <c r="Z170" i="6"/>
  <c r="Z129" i="6"/>
  <c r="Z66" i="6"/>
  <c r="Z67" i="6" s="1"/>
  <c r="N211" i="6"/>
  <c r="N170" i="6"/>
  <c r="N129" i="6"/>
  <c r="N66" i="6"/>
  <c r="J211" i="6"/>
  <c r="J170" i="6"/>
  <c r="J129" i="6"/>
  <c r="J67" i="6"/>
  <c r="P65" i="6"/>
  <c r="J66" i="6"/>
  <c r="Q211" i="6"/>
  <c r="Q170" i="6"/>
  <c r="Q129" i="6"/>
  <c r="Q66" i="6"/>
  <c r="W65" i="6"/>
  <c r="W210" i="6"/>
  <c r="X210" i="6" s="1"/>
  <c r="AF210" i="6" s="1"/>
  <c r="AH219" i="6" s="1"/>
  <c r="V128" i="6"/>
  <c r="E211" i="6"/>
  <c r="E170" i="6"/>
  <c r="E129" i="6"/>
  <c r="E66" i="6"/>
  <c r="E67" i="6" s="1"/>
  <c r="AF168" i="6"/>
  <c r="AG218" i="6" s="1"/>
  <c r="S211" i="6"/>
  <c r="S170" i="6"/>
  <c r="S129" i="6"/>
  <c r="S66" i="6"/>
  <c r="S67" i="6" s="1"/>
  <c r="L211" i="6"/>
  <c r="L170" i="6"/>
  <c r="L129" i="6"/>
  <c r="L66" i="6"/>
  <c r="AG211" i="6"/>
  <c r="AG170" i="6"/>
  <c r="AG129" i="6"/>
  <c r="AG66" i="6"/>
  <c r="AD213" i="6"/>
  <c r="AD172" i="6"/>
  <c r="AD131" i="6"/>
  <c r="W170" i="6" l="1"/>
  <c r="H211" i="6"/>
  <c r="P211" i="6"/>
  <c r="X128" i="6"/>
  <c r="AF128" i="6" s="1"/>
  <c r="AH217" i="6" s="1"/>
  <c r="AE211" i="6"/>
  <c r="K213" i="6"/>
  <c r="K131" i="6"/>
  <c r="K172" i="6"/>
  <c r="S213" i="6"/>
  <c r="S172" i="6"/>
  <c r="S131" i="6"/>
  <c r="Y213" i="6"/>
  <c r="Y172" i="6"/>
  <c r="Y131" i="6"/>
  <c r="G213" i="6"/>
  <c r="G172" i="6"/>
  <c r="G131" i="6"/>
  <c r="C213" i="6"/>
  <c r="C172" i="6"/>
  <c r="C131" i="6"/>
  <c r="D213" i="6"/>
  <c r="D172" i="6"/>
  <c r="D131" i="6"/>
  <c r="L212" i="6"/>
  <c r="L171" i="6"/>
  <c r="L130" i="6"/>
  <c r="Q212" i="6"/>
  <c r="Q171" i="6"/>
  <c r="Q130" i="6"/>
  <c r="W66" i="6"/>
  <c r="W67" i="6" s="1"/>
  <c r="J212" i="6"/>
  <c r="J130" i="6"/>
  <c r="J171" i="6"/>
  <c r="P66" i="6"/>
  <c r="P67" i="6" s="1"/>
  <c r="P170" i="6"/>
  <c r="Z213" i="6"/>
  <c r="Z172" i="6"/>
  <c r="Z131" i="6"/>
  <c r="AB213" i="6"/>
  <c r="AB172" i="6"/>
  <c r="AB131" i="6"/>
  <c r="X169" i="6"/>
  <c r="AF169" i="6" s="1"/>
  <c r="AH218" i="6" s="1"/>
  <c r="AA213" i="6"/>
  <c r="AA131" i="6"/>
  <c r="AA172" i="6"/>
  <c r="AC213" i="6"/>
  <c r="AC172" i="6"/>
  <c r="AC131" i="6"/>
  <c r="F212" i="6"/>
  <c r="F171" i="6"/>
  <c r="F130" i="6"/>
  <c r="AE129" i="6"/>
  <c r="I211" i="6"/>
  <c r="U212" i="6"/>
  <c r="U171" i="6"/>
  <c r="U130" i="6"/>
  <c r="O129" i="6"/>
  <c r="R213" i="6"/>
  <c r="R172" i="6"/>
  <c r="R131" i="6"/>
  <c r="S212" i="6"/>
  <c r="S171" i="6"/>
  <c r="S130" i="6"/>
  <c r="W129" i="6"/>
  <c r="F213" i="6"/>
  <c r="H213" i="6" s="1"/>
  <c r="F172" i="6"/>
  <c r="F131" i="6"/>
  <c r="H131" i="6" s="1"/>
  <c r="C212" i="6"/>
  <c r="C171" i="6"/>
  <c r="C130" i="6"/>
  <c r="I66" i="6"/>
  <c r="O170" i="6"/>
  <c r="V129" i="6"/>
  <c r="AG212" i="6"/>
  <c r="AG171" i="6"/>
  <c r="AG130" i="6"/>
  <c r="X65" i="6"/>
  <c r="Y212" i="6"/>
  <c r="Y171" i="6"/>
  <c r="Y130" i="6"/>
  <c r="I129" i="6"/>
  <c r="G212" i="6"/>
  <c r="G171" i="6"/>
  <c r="G130" i="6"/>
  <c r="K212" i="6"/>
  <c r="K171" i="6"/>
  <c r="K130" i="6"/>
  <c r="T213" i="6"/>
  <c r="T172" i="6"/>
  <c r="T131" i="6"/>
  <c r="D212" i="6"/>
  <c r="D171" i="6"/>
  <c r="D130" i="6"/>
  <c r="M213" i="6"/>
  <c r="M172" i="6"/>
  <c r="M131" i="6"/>
  <c r="O211" i="6"/>
  <c r="V170" i="6"/>
  <c r="E213" i="6"/>
  <c r="E172" i="6"/>
  <c r="E131" i="6"/>
  <c r="J172" i="6"/>
  <c r="J213" i="6"/>
  <c r="J131" i="6"/>
  <c r="N212" i="6"/>
  <c r="N171" i="6"/>
  <c r="N130" i="6"/>
  <c r="AG67" i="6"/>
  <c r="L67" i="6"/>
  <c r="E212" i="6"/>
  <c r="E171" i="6"/>
  <c r="E130" i="6"/>
  <c r="Q67" i="6"/>
  <c r="W211" i="6"/>
  <c r="X211" i="6" s="1"/>
  <c r="AF211" i="6" s="1"/>
  <c r="AI219" i="6" s="1"/>
  <c r="P129" i="6"/>
  <c r="N67" i="6"/>
  <c r="Z212" i="6"/>
  <c r="Z171" i="6"/>
  <c r="Z130" i="6"/>
  <c r="AA212" i="6"/>
  <c r="AA171" i="6"/>
  <c r="AA130" i="6"/>
  <c r="H170" i="6"/>
  <c r="AE170" i="6"/>
  <c r="I67" i="6"/>
  <c r="I170" i="6"/>
  <c r="X170" i="6" s="1"/>
  <c r="T212" i="6"/>
  <c r="T171" i="6"/>
  <c r="T130" i="6"/>
  <c r="U67" i="6"/>
  <c r="M212" i="6"/>
  <c r="O212" i="6" s="1"/>
  <c r="M171" i="6"/>
  <c r="M130" i="6"/>
  <c r="O130" i="6" s="1"/>
  <c r="R212" i="6"/>
  <c r="R171" i="6"/>
  <c r="R130" i="6"/>
  <c r="V130" i="6" s="1"/>
  <c r="V211" i="6"/>
  <c r="O171" i="6" l="1"/>
  <c r="V212" i="6"/>
  <c r="H172" i="6"/>
  <c r="AF170" i="6"/>
  <c r="AI218" i="6" s="1"/>
  <c r="N213" i="6"/>
  <c r="O213" i="6" s="1"/>
  <c r="N172" i="6"/>
  <c r="N131" i="6"/>
  <c r="AG213" i="6"/>
  <c r="AG172" i="6"/>
  <c r="AG131" i="6"/>
  <c r="I130" i="6"/>
  <c r="X129" i="6"/>
  <c r="AF129" i="6" s="1"/>
  <c r="AI217" i="6" s="1"/>
  <c r="P130" i="6"/>
  <c r="W171" i="6"/>
  <c r="AE172" i="6"/>
  <c r="V171" i="6"/>
  <c r="O131" i="6"/>
  <c r="AE130" i="6"/>
  <c r="X67" i="6"/>
  <c r="I171" i="6"/>
  <c r="H130" i="6"/>
  <c r="P212" i="6"/>
  <c r="W212" i="6"/>
  <c r="I131" i="6"/>
  <c r="AE213" i="6"/>
  <c r="U213" i="6"/>
  <c r="V213" i="6" s="1"/>
  <c r="U172" i="6"/>
  <c r="V172" i="6" s="1"/>
  <c r="U131" i="6"/>
  <c r="V131" i="6" s="1"/>
  <c r="O172" i="6"/>
  <c r="AE171" i="6"/>
  <c r="I212" i="6"/>
  <c r="H171" i="6"/>
  <c r="X66" i="6"/>
  <c r="I172" i="6"/>
  <c r="Q213" i="6"/>
  <c r="Q172" i="6"/>
  <c r="Q131" i="6"/>
  <c r="L213" i="6"/>
  <c r="L172" i="6"/>
  <c r="P172" i="6" s="1"/>
  <c r="L131" i="6"/>
  <c r="P131" i="6" s="1"/>
  <c r="AE212" i="6"/>
  <c r="H212" i="6"/>
  <c r="P171" i="6"/>
  <c r="W130" i="6"/>
  <c r="X130" i="6" s="1"/>
  <c r="I213" i="6"/>
  <c r="AE131" i="6"/>
  <c r="W172" i="6" l="1"/>
  <c r="P213" i="6"/>
  <c r="W131" i="6"/>
  <c r="W213" i="6"/>
  <c r="X213" i="6" s="1"/>
  <c r="AF213" i="6" s="1"/>
  <c r="AK219" i="6" s="1"/>
  <c r="AF130" i="6"/>
  <c r="AJ217" i="6" s="1"/>
  <c r="X171" i="6"/>
  <c r="X172" i="6"/>
  <c r="AF172" i="6" s="1"/>
  <c r="AK218" i="6" s="1"/>
  <c r="X131" i="6"/>
  <c r="AF131" i="6" s="1"/>
  <c r="AK217" i="6" s="1"/>
  <c r="AF171" i="6"/>
  <c r="AJ218" i="6" s="1"/>
  <c r="X212" i="6"/>
  <c r="AF212" i="6" s="1"/>
  <c r="AJ219" i="6" s="1"/>
  <c r="L2" i="5" l="1"/>
  <c r="N2" i="5" s="1"/>
  <c r="B6" i="7" s="1"/>
  <c r="L1" i="5"/>
  <c r="E7" i="7" l="1"/>
  <c r="B2" i="3" s="1"/>
  <c r="I7" i="7"/>
  <c r="F2" i="3" s="1"/>
  <c r="M7" i="7"/>
  <c r="J2" i="3" s="1"/>
  <c r="Q7" i="7"/>
  <c r="N2" i="3" s="1"/>
  <c r="U7" i="7"/>
  <c r="R2" i="3" s="1"/>
  <c r="Y7" i="7"/>
  <c r="V2" i="3" s="1"/>
  <c r="AC7" i="7"/>
  <c r="Z2" i="3" s="1"/>
  <c r="AG7" i="7"/>
  <c r="AD2" i="3" s="1"/>
  <c r="AK7" i="7"/>
  <c r="AH2" i="3" s="1"/>
  <c r="F7" i="7"/>
  <c r="C2" i="3" s="1"/>
  <c r="J7" i="7"/>
  <c r="G2" i="3" s="1"/>
  <c r="N7" i="7"/>
  <c r="K2" i="3" s="1"/>
  <c r="R7" i="7"/>
  <c r="O2" i="3" s="1"/>
  <c r="V7" i="7"/>
  <c r="S2" i="3" s="1"/>
  <c r="Z7" i="7"/>
  <c r="W2" i="3" s="1"/>
  <c r="AD7" i="7"/>
  <c r="AA2" i="3" s="1"/>
  <c r="AH7" i="7"/>
  <c r="AE2" i="3" s="1"/>
  <c r="C7" i="7"/>
  <c r="G7" i="7"/>
  <c r="D2" i="3" s="1"/>
  <c r="K7" i="7"/>
  <c r="H2" i="3" s="1"/>
  <c r="O7" i="7"/>
  <c r="L2" i="3" s="1"/>
  <c r="S7" i="7"/>
  <c r="P2" i="3" s="1"/>
  <c r="W7" i="7"/>
  <c r="T2" i="3" s="1"/>
  <c r="AA7" i="7"/>
  <c r="X2" i="3" s="1"/>
  <c r="AE7" i="7"/>
  <c r="AB2" i="3" s="1"/>
  <c r="AI7" i="7"/>
  <c r="AF2" i="3" s="1"/>
  <c r="D7" i="7"/>
  <c r="H7" i="7"/>
  <c r="E2" i="3" s="1"/>
  <c r="L7" i="7"/>
  <c r="I2" i="3" s="1"/>
  <c r="P7" i="7"/>
  <c r="M2" i="3" s="1"/>
  <c r="T7" i="7"/>
  <c r="Q2" i="3" s="1"/>
  <c r="X7" i="7"/>
  <c r="U2" i="3" s="1"/>
  <c r="AB7" i="7"/>
  <c r="Y2" i="3" s="1"/>
  <c r="AF7" i="7"/>
  <c r="AC2" i="3" s="1"/>
  <c r="AJ7" i="7"/>
  <c r="AG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shwetal</author>
  </authors>
  <commentList>
    <comment ref="D72" authorId="0" shapeId="0" xr:uid="{B55AF13B-E31E-414E-8BCB-4A0291207732}">
      <text>
        <r>
          <rPr>
            <b/>
            <sz val="9"/>
            <color indexed="81"/>
            <rFont val="Tahoma"/>
            <family val="2"/>
          </rPr>
          <t>shwetal:</t>
        </r>
        <r>
          <rPr>
            <sz val="9"/>
            <color indexed="81"/>
            <rFont val="Tahoma"/>
            <family val="2"/>
          </rPr>
          <t xml:space="preserve">
NATCOM, 2004
</t>
        </r>
      </text>
    </comment>
    <comment ref="E72" authorId="0" shapeId="0" xr:uid="{435C60BE-2370-428D-A5BB-33F28CEE455C}">
      <text>
        <r>
          <rPr>
            <b/>
            <sz val="9"/>
            <color indexed="81"/>
            <rFont val="Tahoma"/>
            <family val="2"/>
          </rPr>
          <t>shwetal:</t>
        </r>
        <r>
          <rPr>
            <sz val="9"/>
            <color indexed="81"/>
            <rFont val="Tahoma"/>
            <family val="2"/>
          </rPr>
          <t xml:space="preserve">
NATCOM, 2004
</t>
        </r>
      </text>
    </comment>
    <comment ref="D84" authorId="0" shapeId="0" xr:uid="{0AE5A002-12D3-4431-862F-950C07535200}">
      <text>
        <r>
          <rPr>
            <b/>
            <sz val="9"/>
            <color indexed="81"/>
            <rFont val="Tahoma"/>
            <family val="2"/>
          </rPr>
          <t>shwetal:</t>
        </r>
        <r>
          <rPr>
            <sz val="9"/>
            <color indexed="81"/>
            <rFont val="Tahoma"/>
            <family val="2"/>
          </rPr>
          <t xml:space="preserve">
IPCC, 2006</t>
        </r>
      </text>
    </comment>
    <comment ref="E84" authorId="0" shapeId="0" xr:uid="{A8317F68-0540-404A-884F-EA2A1F002D2F}">
      <text>
        <r>
          <rPr>
            <b/>
            <sz val="9"/>
            <color indexed="81"/>
            <rFont val="Tahoma"/>
            <family val="2"/>
          </rPr>
          <t>shwetal:</t>
        </r>
        <r>
          <rPr>
            <sz val="9"/>
            <color indexed="81"/>
            <rFont val="Tahoma"/>
            <family val="2"/>
          </rPr>
          <t xml:space="preserve">
IPCC, 2006
</t>
        </r>
      </text>
    </comment>
  </commentList>
</comments>
</file>

<file path=xl/sharedStrings.xml><?xml version="1.0" encoding="utf-8"?>
<sst xmlns="http://schemas.openxmlformats.org/spreadsheetml/2006/main" count="899" uniqueCount="242">
  <si>
    <t>Source:</t>
  </si>
  <si>
    <t>Notes</t>
  </si>
  <si>
    <t>This variable specifies the share of all agricultural operations within the modeled</t>
  </si>
  <si>
    <t>region that go toward producing animal products.  This includes not only the raising</t>
  </si>
  <si>
    <t>Item</t>
  </si>
  <si>
    <t>Sorghum</t>
  </si>
  <si>
    <t>Barley</t>
  </si>
  <si>
    <t>Wheat</t>
  </si>
  <si>
    <t>Share of Agriculture Industry Contributing to Animals</t>
  </si>
  <si>
    <t>of meat and dairy animals themselves, but also the production of animal feed</t>
  </si>
  <si>
    <t>and associated revenues.  Many calories of feed must be grown per</t>
  </si>
  <si>
    <t>calorie of meat produced, particularly from cows, so a significant share of</t>
  </si>
  <si>
    <t>crop production goes into making animal products.</t>
  </si>
  <si>
    <t>BSoAIGtAP BAU Share of Agriculture Industry Going to Animal Products</t>
  </si>
  <si>
    <t>Animal related share</t>
  </si>
  <si>
    <t>(dimensionless)</t>
  </si>
  <si>
    <t>Area</t>
  </si>
  <si>
    <t>Element</t>
  </si>
  <si>
    <t>Item Code</t>
  </si>
  <si>
    <t>Year</t>
  </si>
  <si>
    <t>Unit</t>
  </si>
  <si>
    <t>Value</t>
  </si>
  <si>
    <t>India</t>
  </si>
  <si>
    <t>Net Production Value (constant 2004-2006 1000 I$)</t>
  </si>
  <si>
    <t>Anise, badian, fennel, coriander</t>
  </si>
  <si>
    <t>1000 Int. $</t>
  </si>
  <si>
    <t>Apples</t>
  </si>
  <si>
    <t>Apricots</t>
  </si>
  <si>
    <t>Areca nuts</t>
  </si>
  <si>
    <t>Bananas</t>
  </si>
  <si>
    <t>Bastfibres, other</t>
  </si>
  <si>
    <t>Beans, dry</t>
  </si>
  <si>
    <t>Beans, green</t>
  </si>
  <si>
    <t>Beeswax</t>
  </si>
  <si>
    <t>Berries nes</t>
  </si>
  <si>
    <t>Cabbages and other brassicas</t>
  </si>
  <si>
    <t>Carrots and turnips</t>
  </si>
  <si>
    <t>Cashew nuts, with shell</t>
  </si>
  <si>
    <t>Cassava</t>
  </si>
  <si>
    <t>Castor oil seed</t>
  </si>
  <si>
    <t>Cauliflowers and broccoli</t>
  </si>
  <si>
    <t>Cherries</t>
  </si>
  <si>
    <t>Chick peas</t>
  </si>
  <si>
    <t>Chillies and peppers, dry</t>
  </si>
  <si>
    <t>Chillies and peppers, green</t>
  </si>
  <si>
    <t>Cocoa, beans</t>
  </si>
  <si>
    <t>Coconuts</t>
  </si>
  <si>
    <t>Coffee, green</t>
  </si>
  <si>
    <t>Cotton lint</t>
  </si>
  <si>
    <t>Cottonseed</t>
  </si>
  <si>
    <t>Cucumbers and gherkins</t>
  </si>
  <si>
    <t>Eggplants (aubergines)</t>
  </si>
  <si>
    <t>Eggs, hen, in shell</t>
  </si>
  <si>
    <t>Figs</t>
  </si>
  <si>
    <t>Fruit, citrus nes</t>
  </si>
  <si>
    <t>Fruit, fresh nes</t>
  </si>
  <si>
    <t>Fruit, stone nes</t>
  </si>
  <si>
    <t>Fruit, tropical fresh nes</t>
  </si>
  <si>
    <t>Garlic</t>
  </si>
  <si>
    <t>Ginger</t>
  </si>
  <si>
    <t>Grapefruit (inc. pomelos)</t>
  </si>
  <si>
    <t>Grapes</t>
  </si>
  <si>
    <t>Groundnuts, with shell</t>
  </si>
  <si>
    <t>Honey, natural</t>
  </si>
  <si>
    <t>Jute</t>
  </si>
  <si>
    <t>Lemons and limes</t>
  </si>
  <si>
    <t>Lentils</t>
  </si>
  <si>
    <t>Lettuce and chicory</t>
  </si>
  <si>
    <t>Linseed</t>
  </si>
  <si>
    <t>Maize</t>
  </si>
  <si>
    <t>Mangoes, mangosteens, guavas</t>
  </si>
  <si>
    <t>Meat indigenous, buffalo</t>
  </si>
  <si>
    <t>Meat indigenous, cattle</t>
  </si>
  <si>
    <t>Meat indigenous, chicken</t>
  </si>
  <si>
    <t>Meat indigenous, duck</t>
  </si>
  <si>
    <t>Meat indigenous, goat</t>
  </si>
  <si>
    <t>Meat indigenous, pig</t>
  </si>
  <si>
    <t>Meat indigenous, sheep</t>
  </si>
  <si>
    <t>Meat, nes</t>
  </si>
  <si>
    <t>Melons, other (inc.cantaloupes)</t>
  </si>
  <si>
    <t>Milk, whole fresh buffalo</t>
  </si>
  <si>
    <t>Milk, whole fresh camel</t>
  </si>
  <si>
    <t>Milk, whole fresh cow</t>
  </si>
  <si>
    <t>Milk, whole fresh goat</t>
  </si>
  <si>
    <t>Milk, whole fresh sheep</t>
  </si>
  <si>
    <t>Millet</t>
  </si>
  <si>
    <t>Mushrooms and truffles</t>
  </si>
  <si>
    <t>Nutmeg, mace and cardamoms</t>
  </si>
  <si>
    <t>Oilseeds nes</t>
  </si>
  <si>
    <t>Okra</t>
  </si>
  <si>
    <t>Onions, dry</t>
  </si>
  <si>
    <t>Oranges</t>
  </si>
  <si>
    <t>Papayas</t>
  </si>
  <si>
    <t>Peaches and nectarines</t>
  </si>
  <si>
    <t>Pears</t>
  </si>
  <si>
    <t>Peas, dry</t>
  </si>
  <si>
    <t>Peas, green</t>
  </si>
  <si>
    <t>Pepper (piper spp.)</t>
  </si>
  <si>
    <t>Pigeon peas</t>
  </si>
  <si>
    <t>Pineapples</t>
  </si>
  <si>
    <t>Plums and sloes</t>
  </si>
  <si>
    <t>Potatoes</t>
  </si>
  <si>
    <t>Pulses, nes</t>
  </si>
  <si>
    <t>Pumpkins, squash and gourds</t>
  </si>
  <si>
    <t>Rapeseed</t>
  </si>
  <si>
    <t>Rice, paddy</t>
  </si>
  <si>
    <t>Rubber, natural</t>
  </si>
  <si>
    <t>Safflower seed</t>
  </si>
  <si>
    <t>Sesame seed</t>
  </si>
  <si>
    <t>Silk-worm cocoons, reelable</t>
  </si>
  <si>
    <t>Soybeans</t>
  </si>
  <si>
    <t>Spices, nes</t>
  </si>
  <si>
    <t>Sugar cane</t>
  </si>
  <si>
    <t>Sunflower seed</t>
  </si>
  <si>
    <t>Sweet potatoes</t>
  </si>
  <si>
    <t>Tea</t>
  </si>
  <si>
    <t>Tobacco, unmanufactured</t>
  </si>
  <si>
    <t>Tomatoes</t>
  </si>
  <si>
    <t>Vegetables, fresh nes</t>
  </si>
  <si>
    <t>Walnuts, with shell</t>
  </si>
  <si>
    <t>Watermelons</t>
  </si>
  <si>
    <t>Wool, greasy</t>
  </si>
  <si>
    <t>Total agri net value</t>
  </si>
  <si>
    <t>Animal products</t>
  </si>
  <si>
    <t>Animal Inventory and Projections</t>
  </si>
  <si>
    <t>Existing Inventory</t>
  </si>
  <si>
    <t>Unit: in 000 Numbers</t>
  </si>
  <si>
    <t>State</t>
  </si>
  <si>
    <t>Cross Bred  Cattle</t>
  </si>
  <si>
    <t xml:space="preserve"> Indigenous  Cattle</t>
  </si>
  <si>
    <t xml:space="preserve"> Buffaloes</t>
  </si>
  <si>
    <t>Total Bovine</t>
  </si>
  <si>
    <t>Sheep</t>
  </si>
  <si>
    <t>Goats</t>
  </si>
  <si>
    <t>Pigs</t>
  </si>
  <si>
    <t>Horses &amp; Ponies</t>
  </si>
  <si>
    <t>Donkeys</t>
  </si>
  <si>
    <t>Camels</t>
  </si>
  <si>
    <t>Others Total</t>
  </si>
  <si>
    <t>Total Livestock</t>
  </si>
  <si>
    <t>Total Poultry</t>
  </si>
  <si>
    <t>Dairy</t>
  </si>
  <si>
    <t>Young Stock</t>
  </si>
  <si>
    <t>Non-dairy</t>
  </si>
  <si>
    <t>Total Cross Bred  Cattle</t>
  </si>
  <si>
    <t>Total Indigenous  Cattle</t>
  </si>
  <si>
    <t>Total Buffaloes</t>
  </si>
  <si>
    <t xml:space="preserve">    &gt; 1 yr</t>
  </si>
  <si>
    <t xml:space="preserve">    1-3 yr</t>
  </si>
  <si>
    <t xml:space="preserve">Mature Male </t>
  </si>
  <si>
    <t xml:space="preserve">Mature Female </t>
  </si>
  <si>
    <t>Total Non Dairy</t>
  </si>
  <si>
    <t>All India</t>
  </si>
  <si>
    <t xml:space="preserve">Projected Growth Rate for Animal Inventory </t>
  </si>
  <si>
    <t>AMT-Beef</t>
  </si>
  <si>
    <t>AMT-Pork</t>
  </si>
  <si>
    <t>AMT-Lamb</t>
  </si>
  <si>
    <t>AMT-Poultry</t>
  </si>
  <si>
    <t>AOT-Dairy</t>
  </si>
  <si>
    <t>Projected Inventory</t>
  </si>
  <si>
    <t>Emissions Factors</t>
  </si>
  <si>
    <t>Category</t>
  </si>
  <si>
    <t>Sub-Category</t>
  </si>
  <si>
    <t>Age Group</t>
  </si>
  <si>
    <t>Methane Emission Factor</t>
  </si>
  <si>
    <t xml:space="preserve">Nitrous Oxide 
</t>
  </si>
  <si>
    <t>Enteric Fermentation 
(kg CH4/head/year)</t>
  </si>
  <si>
    <t>Manure Management 
(kg CH4/head/year)</t>
  </si>
  <si>
    <t>Manure Management (kg/head/year)</t>
  </si>
  <si>
    <t xml:space="preserve">Source </t>
  </si>
  <si>
    <t>Indigenous Cattle</t>
  </si>
  <si>
    <t>Dairy Cattle</t>
  </si>
  <si>
    <t>Indigenous</t>
  </si>
  <si>
    <t>NATCOM, 2004, Refer Table 2.7 , http://unfccc.int/resource/docs/natc/indnc2.pdf</t>
  </si>
  <si>
    <t>Non-Dairy Cattle (indigenous)</t>
  </si>
  <si>
    <t>0–1 year</t>
  </si>
  <si>
    <t>1–3 years</t>
  </si>
  <si>
    <t>Adult</t>
  </si>
  <si>
    <t>Crossbred Cattle</t>
  </si>
  <si>
    <t>Cross-bred</t>
  </si>
  <si>
    <t>Non-Dairy Cattle (cross-bred)</t>
  </si>
  <si>
    <t>1–2 ½ years</t>
  </si>
  <si>
    <t>Buffalo</t>
  </si>
  <si>
    <t>Dairy Buffalo</t>
  </si>
  <si>
    <t>Non-Dairy Buffalo</t>
  </si>
  <si>
    <t>IPCC, 2006, Refer Table 10.10, Chapter 10, Volume 4, http://www.ipcc-nggip.iges.or.jp/public/2006gl/pdf/4_Volume4/V4_10_Ch10_Livestock.pdf</t>
  </si>
  <si>
    <t>Goat</t>
  </si>
  <si>
    <t>Horses and Ponies</t>
  </si>
  <si>
    <t>Poultry</t>
  </si>
  <si>
    <t>Projected Enteric Fermentation Emissions (metric tons CH4)</t>
  </si>
  <si>
    <t>Projected Manure Management Emissions (metric tons CH4)</t>
  </si>
  <si>
    <t>Projected Manure Management Emissions (metric tons N2O)</t>
  </si>
  <si>
    <t>Emission Totals</t>
  </si>
  <si>
    <t>Enteric Fermentation (thousand metric tons CH4)</t>
  </si>
  <si>
    <t>Manure Management (thousand metric tons CH4)</t>
  </si>
  <si>
    <t>Manure Management (thousand metric tons N2O)</t>
  </si>
  <si>
    <t>Enteric Fermentation, Manure Management, and Rice Cultivation</t>
  </si>
  <si>
    <t>Vausdha Foundationa and CEEW</t>
  </si>
  <si>
    <t>2017, 2019 - GHGPI PhaseII and PhaseIII</t>
  </si>
  <si>
    <t>AFOLU Emissions</t>
  </si>
  <si>
    <t>http://www.ghgplatform-india.org/afolu-sector</t>
  </si>
  <si>
    <t>Sulser et al</t>
  </si>
  <si>
    <t>Extended Results from the International Model for Policy Analysis of Agricultural Commodities and Trade (IMPACT version 3.2.1) </t>
  </si>
  <si>
    <t>https://dataverse.harvard.edu/dataset.xhtml?persistentId=doi:10.7910/DVN/XEZXT4</t>
  </si>
  <si>
    <t>Net Value of Agricultural Produce In India</t>
  </si>
  <si>
    <t>Food and Agricultural Organisation of the United Nations</t>
  </si>
  <si>
    <t>FAOSTAT</t>
  </si>
  <si>
    <t>http://www.fao.org/faostat/en/#data/QV</t>
  </si>
  <si>
    <t>Data set filters - India, Net Prod. Value (const. 2006$), All items, 2016</t>
  </si>
  <si>
    <t>Fodder/Forage crops grown in India</t>
  </si>
  <si>
    <t>Table 37.4, p1356</t>
  </si>
  <si>
    <t>https://icar.org.in/files/forage-and-grasses.pdf</t>
  </si>
  <si>
    <t>Indian Council of Agricultural Research</t>
  </si>
  <si>
    <t>Date unknown</t>
  </si>
  <si>
    <t>Handbook of Agriculture</t>
  </si>
  <si>
    <t>from "BAU Process Emissions in CO2e" variable</t>
  </si>
  <si>
    <t>Projected Future Livestock and Food Supply*</t>
  </si>
  <si>
    <t>Historical Emissions*</t>
  </si>
  <si>
    <t xml:space="preserve">*Above sources refer to estimation of bovine projections, </t>
  </si>
  <si>
    <t>Potential  crops for fodder</t>
  </si>
  <si>
    <t>Source: ICAR</t>
  </si>
  <si>
    <t>Source: Indian Grassland and Fodder Research Institute</t>
  </si>
  <si>
    <t>% of fodder in crops*</t>
  </si>
  <si>
    <t xml:space="preserve">*based on estimate of 4.5% area of cultivated fodder in total land under cultivation </t>
  </si>
  <si>
    <t>Bovine Inventory Projections</t>
  </si>
  <si>
    <t>Inventory</t>
  </si>
  <si>
    <t>YoY growth</t>
  </si>
  <si>
    <t>Base year share</t>
  </si>
  <si>
    <t>Projected share</t>
  </si>
  <si>
    <t>% of Crops used for Fodder</t>
  </si>
  <si>
    <t>Indian Grassland and Fodder Research Institute</t>
  </si>
  <si>
    <t>Forage Production Technology for Arable Lands</t>
  </si>
  <si>
    <t>http://www.igfri.res.in/pdf/bulletin_12/Forage%20Production%20Technology%20for%20arable%20Lands.pdf</t>
  </si>
  <si>
    <t>Section 2, page 2</t>
  </si>
  <si>
    <t>For India, we estimate the share of animal products in agri as the sum of:</t>
  </si>
  <si>
    <t>We don't have a direct source for the % of crops grown for animal fodder.</t>
  </si>
  <si>
    <t xml:space="preserve">India has a relatively low share of cultivable land used for fodder (~4.5%) and </t>
  </si>
  <si>
    <t>we use that as a proxy instead for the base year of 2015.</t>
  </si>
  <si>
    <t>For future projections, we scale the 2015 share based on the projection rates of livestock</t>
  </si>
  <si>
    <t>inventory, estimated in the"BAU Process Emissions in CO2e" variable.</t>
  </si>
  <si>
    <t xml:space="preserve">(net production value of animal products/net prod value of total agri products) +  </t>
  </si>
  <si>
    <t>%of crops used for fodder* (net prod value of crops)/(net prod value of total agri products).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</si>
</sst>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1" fontId="0" fillId="0" borderId="0" xfId="0" applyNumberFormat="1"/>
    <xf numFmtId="0" fontId="0" fillId="0" borderId="0" xfId="0" applyNumberFormat="1"/>
    <xf numFmtId="0" fontId="0" fillId="3" borderId="0" xfId="0" applyFill="1"/>
    <xf numFmtId="0" fontId="1" fillId="4" borderId="0" xfId="0" applyFont="1" applyFill="1"/>
    <xf numFmtId="0" fontId="3" fillId="0" borderId="0" xfId="0" applyFont="1"/>
    <xf numFmtId="0" fontId="4" fillId="5" borderId="1" xfId="0" applyFont="1" applyFill="1" applyBorder="1" applyAlignment="1">
      <alignment horizontal="justify" vertical="top"/>
    </xf>
    <xf numFmtId="0" fontId="0" fillId="6" borderId="1" xfId="0" applyFill="1" applyBorder="1"/>
    <xf numFmtId="0" fontId="4" fillId="6" borderId="1" xfId="0" applyFont="1" applyFill="1" applyBorder="1"/>
    <xf numFmtId="2" fontId="3" fillId="6" borderId="1" xfId="0" applyNumberFormat="1" applyFont="1" applyFill="1" applyBorder="1" applyAlignment="1">
      <alignment horizontal="center" vertical="center"/>
    </xf>
    <xf numFmtId="3" fontId="1" fillId="2" borderId="0" xfId="0" applyNumberFormat="1" applyFont="1" applyFill="1"/>
    <xf numFmtId="3" fontId="0" fillId="2" borderId="0" xfId="0" applyNumberFormat="1" applyFill="1"/>
    <xf numFmtId="3" fontId="0" fillId="0" borderId="0" xfId="0" applyNumberFormat="1"/>
    <xf numFmtId="0" fontId="4" fillId="0" borderId="4" xfId="0" applyFont="1" applyBorder="1" applyAlignment="1">
      <alignment horizontal="justify" vertical="top" wrapText="1"/>
    </xf>
    <xf numFmtId="0" fontId="4" fillId="0" borderId="1" xfId="0" applyFont="1" applyBorder="1" applyAlignment="1">
      <alignment horizontal="justify" vertical="top" wrapText="1"/>
    </xf>
    <xf numFmtId="0" fontId="4" fillId="0" borderId="7" xfId="0" applyFont="1" applyBorder="1" applyAlignment="1">
      <alignment horizontal="justify" vertical="top" wrapText="1"/>
    </xf>
    <xf numFmtId="0" fontId="3" fillId="0" borderId="1" xfId="0" applyFont="1" applyBorder="1" applyAlignment="1">
      <alignment horizontal="justify" vertical="top"/>
    </xf>
    <xf numFmtId="0" fontId="3" fillId="0" borderId="3" xfId="0" applyFont="1" applyBorder="1" applyAlignment="1">
      <alignment horizontal="justify" vertical="top"/>
    </xf>
    <xf numFmtId="2" fontId="3" fillId="3" borderId="2" xfId="0" applyNumberFormat="1" applyFont="1" applyFill="1" applyBorder="1" applyAlignment="1">
      <alignment horizontal="center" vertical="top"/>
    </xf>
    <xf numFmtId="2" fontId="3" fillId="3" borderId="7" xfId="0" applyNumberFormat="1" applyFont="1" applyFill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3" fillId="0" borderId="1" xfId="0" applyFont="1" applyBorder="1" applyAlignment="1">
      <alignment horizontal="left" vertical="top"/>
    </xf>
    <xf numFmtId="0" fontId="3" fillId="0" borderId="0" xfId="0" applyFont="1" applyBorder="1" applyAlignment="1">
      <alignment horizontal="justify" vertical="top"/>
    </xf>
    <xf numFmtId="2" fontId="3" fillId="0" borderId="9" xfId="0" applyNumberFormat="1" applyFont="1" applyBorder="1" applyAlignment="1">
      <alignment horizontal="center" vertical="top"/>
    </xf>
    <xf numFmtId="2" fontId="3" fillId="0" borderId="8" xfId="0" applyNumberFormat="1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0" fontId="3" fillId="0" borderId="6" xfId="0" applyFont="1" applyBorder="1" applyAlignment="1">
      <alignment horizontal="justify" vertical="top"/>
    </xf>
    <xf numFmtId="2" fontId="3" fillId="0" borderId="5" xfId="0" applyNumberFormat="1" applyFont="1" applyBorder="1" applyAlignment="1">
      <alignment horizontal="center" vertical="top"/>
    </xf>
    <xf numFmtId="2" fontId="3" fillId="0" borderId="11" xfId="0" applyNumberFormat="1" applyFont="1" applyBorder="1" applyAlignment="1">
      <alignment horizontal="center" vertical="top"/>
    </xf>
    <xf numFmtId="2" fontId="3" fillId="0" borderId="2" xfId="0" applyNumberFormat="1" applyFont="1" applyBorder="1" applyAlignment="1">
      <alignment horizontal="center" vertical="top"/>
    </xf>
    <xf numFmtId="0" fontId="0" fillId="0" borderId="3" xfId="0" applyBorder="1"/>
    <xf numFmtId="2" fontId="3" fillId="0" borderId="7" xfId="0" applyNumberFormat="1" applyFont="1" applyBorder="1" applyAlignment="1">
      <alignment horizontal="center" vertical="top"/>
    </xf>
    <xf numFmtId="0" fontId="3" fillId="0" borderId="12" xfId="0" applyFont="1" applyBorder="1" applyAlignment="1">
      <alignment horizontal="justify" vertical="top"/>
    </xf>
    <xf numFmtId="0" fontId="0" fillId="0" borderId="13" xfId="0" applyBorder="1"/>
    <xf numFmtId="2" fontId="3" fillId="3" borderId="12" xfId="0" applyNumberFormat="1" applyFont="1" applyFill="1" applyBorder="1" applyAlignment="1">
      <alignment horizontal="center" vertical="top"/>
    </xf>
    <xf numFmtId="2" fontId="3" fillId="3" borderId="1" xfId="0" applyNumberFormat="1" applyFont="1" applyFill="1" applyBorder="1" applyAlignment="1">
      <alignment horizontal="center" vertical="top"/>
    </xf>
    <xf numFmtId="164" fontId="3" fillId="0" borderId="14" xfId="0" applyNumberFormat="1" applyFont="1" applyBorder="1" applyAlignment="1">
      <alignment horizontal="center" vertical="top"/>
    </xf>
    <xf numFmtId="164" fontId="3" fillId="0" borderId="1" xfId="0" applyNumberFormat="1" applyFont="1" applyBorder="1" applyAlignment="1">
      <alignment horizontal="left" vertical="top"/>
    </xf>
    <xf numFmtId="0" fontId="3" fillId="0" borderId="9" xfId="0" applyFont="1" applyBorder="1" applyAlignment="1">
      <alignment horizontal="justify" vertical="top"/>
    </xf>
    <xf numFmtId="0" fontId="0" fillId="0" borderId="0" xfId="0" applyBorder="1"/>
    <xf numFmtId="2" fontId="3" fillId="3" borderId="9" xfId="0" applyNumberFormat="1" applyFont="1" applyFill="1" applyBorder="1" applyAlignment="1">
      <alignment horizontal="center" vertical="top"/>
    </xf>
    <xf numFmtId="0" fontId="3" fillId="0" borderId="14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8" fillId="0" borderId="0" xfId="0" applyFont="1"/>
    <xf numFmtId="165" fontId="0" fillId="0" borderId="0" xfId="0" applyNumberFormat="1"/>
    <xf numFmtId="0" fontId="9" fillId="0" borderId="0" xfId="0" applyFont="1"/>
    <xf numFmtId="2" fontId="3" fillId="3" borderId="1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top"/>
    </xf>
    <xf numFmtId="0" fontId="5" fillId="5" borderId="1" xfId="0" applyFont="1" applyFill="1" applyBorder="1" applyAlignment="1">
      <alignment horizontal="justify" vertical="top"/>
    </xf>
    <xf numFmtId="0" fontId="4" fillId="5" borderId="1" xfId="0" applyFont="1" applyFill="1" applyBorder="1" applyAlignment="1">
      <alignment horizontal="justify" vertical="top"/>
    </xf>
    <xf numFmtId="0" fontId="4" fillId="0" borderId="2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3" fillId="0" borderId="7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3" fillId="0" borderId="1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justify" vertical="top"/>
    </xf>
    <xf numFmtId="0" fontId="4" fillId="0" borderId="5" xfId="0" applyFont="1" applyBorder="1" applyAlignment="1">
      <alignment horizontal="justify" vertical="top"/>
    </xf>
    <xf numFmtId="0" fontId="4" fillId="0" borderId="1" xfId="0" applyFont="1" applyBorder="1" applyAlignment="1">
      <alignment horizontal="center" vertical="top"/>
    </xf>
    <xf numFmtId="0" fontId="4" fillId="0" borderId="3" xfId="0" applyFont="1" applyBorder="1" applyAlignment="1">
      <alignment horizontal="justify" vertical="top"/>
    </xf>
    <xf numFmtId="0" fontId="4" fillId="0" borderId="6" xfId="0" applyFont="1" applyBorder="1" applyAlignment="1">
      <alignment horizontal="justify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17510</xdr:colOff>
      <xdr:row>7</xdr:row>
      <xdr:rowOff>38099</xdr:rowOff>
    </xdr:from>
    <xdr:to>
      <xdr:col>13</xdr:col>
      <xdr:colOff>1314450</xdr:colOff>
      <xdr:row>23</xdr:row>
      <xdr:rowOff>30362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847030-9974-4863-814C-749BFED229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6060" y="1371599"/>
          <a:ext cx="4802140" cy="3040263"/>
        </a:xfrm>
        <a:prstGeom prst="rect">
          <a:avLst/>
        </a:prstGeom>
      </xdr:spPr>
    </xdr:pic>
    <xdr:clientData/>
  </xdr:twoCellAnchor>
  <xdr:twoCellAnchor editAs="oneCell">
    <xdr:from>
      <xdr:col>8</xdr:col>
      <xdr:colOff>9525</xdr:colOff>
      <xdr:row>26</xdr:row>
      <xdr:rowOff>9525</xdr:rowOff>
    </xdr:from>
    <xdr:to>
      <xdr:col>13</xdr:col>
      <xdr:colOff>1897035</xdr:colOff>
      <xdr:row>36</xdr:row>
      <xdr:rowOff>28925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0DAA8C-0AE3-4E4E-BD4A-D0B50E819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58075" y="4962525"/>
          <a:ext cx="5392710" cy="1924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ept/Dropbox/EPS/Input%20Data%20for%20India%202.0/indst/BPEiC/1-BAU%20Process%20Emis%20in%20CO2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bie/Downloads/IESS_Version2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ross-Page Data"/>
      <sheetName val="Cement CO2 Emissions"/>
      <sheetName val="Iron and Steel"/>
      <sheetName val="Coal Mining"/>
      <sheetName val="Natural Gas Systems"/>
      <sheetName val="Petroleum Systems"/>
      <sheetName val="Chem - All F Gases"/>
      <sheetName val="GHGPI data statewise"/>
      <sheetName val="GHGPI data national"/>
      <sheetName val="Chem &amp; Other Industries"/>
      <sheetName val="Agriculture - EF &amp; Manure Mgmt"/>
      <sheetName val="Agriculture - Rice Cultivation"/>
      <sheetName val="Agriculture - Soil Mgmt"/>
      <sheetName val="Waste - Landfills"/>
      <sheetName val="Waste - Water Treatment"/>
      <sheetName val="Combined Data"/>
      <sheetName val="BPEiC-CO2"/>
      <sheetName val="BPEiC-CH4"/>
      <sheetName val="BPEiC-N2O"/>
      <sheetName val="BPEiC-F-gases"/>
      <sheetName val="BPEiC-SoAPEfA"/>
      <sheetName val="IFPRI Results"/>
      <sheetName val="Population"/>
    </sheetNames>
    <sheetDataSet>
      <sheetData sheetId="0"/>
      <sheetData sheetId="1">
        <row r="12">
          <cell r="C12">
            <v>28</v>
          </cell>
        </row>
        <row r="13">
          <cell r="C13">
            <v>265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1">
          <cell r="C1" t="str">
            <v>AMT</v>
          </cell>
        </row>
      </sheetData>
      <sheetData sheetId="2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SS V2 Main Sheet"/>
      <sheetName val="Preferences"/>
      <sheetName val="Structure of the model"/>
      <sheetName val="I.a"/>
      <sheetName val="I.b"/>
      <sheetName val="I.c"/>
      <sheetName val="I.d"/>
      <sheetName val="I.e"/>
      <sheetName val="II"/>
      <sheetName val="III"/>
      <sheetName val="IV.a"/>
      <sheetName val="IV.b"/>
      <sheetName val="IV.c.1"/>
      <sheetName val="IV.c.2"/>
      <sheetName val="IV.d"/>
      <sheetName val="IV.e"/>
      <sheetName val="IV.f"/>
      <sheetName val="V.a"/>
      <sheetName val="V.b"/>
      <sheetName val="V.c"/>
      <sheetName val="V.d"/>
      <sheetName val="V.e"/>
      <sheetName val="VI"/>
      <sheetName val="VII.a"/>
      <sheetName val="VII.b"/>
      <sheetName val="VII.C"/>
      <sheetName val="VIII"/>
      <sheetName val="GDP"/>
      <sheetName val="IX"/>
      <sheetName val="X.a"/>
      <sheetName val="X.b"/>
      <sheetName val="XI"/>
      <sheetName val="XII.a"/>
      <sheetName val="XII.b"/>
      <sheetName val="XIII.a"/>
      <sheetName val="XV.a"/>
      <sheetName val="XV.b"/>
      <sheetName val="XV.c"/>
      <sheetName val="XVI"/>
      <sheetName val="XVII.a"/>
      <sheetName val="XVII.b"/>
      <sheetName val="XIV"/>
      <sheetName val="Intermediate output"/>
      <sheetName val="Charts"/>
      <sheetName val="Control"/>
      <sheetName val="Global assumptions"/>
      <sheetName val="2012 Baseline"/>
      <sheetName val="Dispatch"/>
      <sheetName val="2012"/>
      <sheetName val="2017"/>
      <sheetName val="2022"/>
      <sheetName val="2027"/>
      <sheetName val="2032"/>
      <sheetName val="2037"/>
      <sheetName val="2042"/>
      <sheetName val="2047"/>
      <sheetName val="Conversions"/>
      <sheetName val="Constants"/>
      <sheetName val="Land Use"/>
      <sheetName val="CostAbsolute"/>
      <sheetName val="Flows"/>
    </sheetNames>
    <sheetDataSet>
      <sheetData sheetId="0"/>
      <sheetData sheetId="1">
        <row r="3">
          <cell r="C3" t="str">
            <v>TWh</v>
          </cell>
        </row>
        <row r="9">
          <cell r="C9" t="str">
            <v>INR Trillion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14">
          <cell r="F14">
            <v>1</v>
          </cell>
        </row>
      </sheetData>
      <sheetData sheetId="57"/>
      <sheetData sheetId="58"/>
      <sheetData sheetId="59"/>
      <sheetData sheetId="6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ataverse.harvard.edu/dataset.xhtml?persistentId=doi:10.7910/DVN/XEZXT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"/>
  <sheetViews>
    <sheetView tabSelected="1" workbookViewId="0">
      <selection activeCell="B46" sqref="B46"/>
    </sheetView>
  </sheetViews>
  <sheetFormatPr defaultRowHeight="15" x14ac:dyDescent="0.25"/>
  <cols>
    <col min="2" max="2" width="70.28515625" customWidth="1"/>
    <col min="5" max="5" width="58.42578125" customWidth="1"/>
  </cols>
  <sheetData>
    <row r="1" spans="1:5" x14ac:dyDescent="0.25">
      <c r="A1" s="1" t="s">
        <v>13</v>
      </c>
    </row>
    <row r="2" spans="1:5" x14ac:dyDescent="0.25">
      <c r="E2" s="10" t="s">
        <v>196</v>
      </c>
    </row>
    <row r="3" spans="1:5" x14ac:dyDescent="0.25">
      <c r="A3" s="1" t="s">
        <v>0</v>
      </c>
      <c r="B3" s="2" t="s">
        <v>204</v>
      </c>
      <c r="E3" s="2" t="s">
        <v>217</v>
      </c>
    </row>
    <row r="4" spans="1:5" x14ac:dyDescent="0.25">
      <c r="B4" t="s">
        <v>205</v>
      </c>
      <c r="E4" s="4" t="s">
        <v>197</v>
      </c>
    </row>
    <row r="5" spans="1:5" x14ac:dyDescent="0.25">
      <c r="B5" s="4">
        <v>2016</v>
      </c>
      <c r="E5" s="4" t="s">
        <v>198</v>
      </c>
    </row>
    <row r="6" spans="1:5" x14ac:dyDescent="0.25">
      <c r="B6" t="s">
        <v>206</v>
      </c>
      <c r="E6" t="s">
        <v>199</v>
      </c>
    </row>
    <row r="7" spans="1:5" x14ac:dyDescent="0.25">
      <c r="B7" s="5" t="s">
        <v>207</v>
      </c>
      <c r="E7" s="48" t="s">
        <v>200</v>
      </c>
    </row>
    <row r="8" spans="1:5" x14ac:dyDescent="0.25">
      <c r="B8" t="s">
        <v>208</v>
      </c>
    </row>
    <row r="9" spans="1:5" x14ac:dyDescent="0.25">
      <c r="E9" s="2" t="s">
        <v>216</v>
      </c>
    </row>
    <row r="10" spans="1:5" x14ac:dyDescent="0.25">
      <c r="B10" s="2" t="s">
        <v>209</v>
      </c>
      <c r="E10" t="s">
        <v>201</v>
      </c>
    </row>
    <row r="11" spans="1:5" x14ac:dyDescent="0.25">
      <c r="B11" t="s">
        <v>212</v>
      </c>
      <c r="E11" s="4">
        <v>2017</v>
      </c>
    </row>
    <row r="12" spans="1:5" x14ac:dyDescent="0.25">
      <c r="B12" s="4" t="s">
        <v>213</v>
      </c>
      <c r="E12" t="s">
        <v>202</v>
      </c>
    </row>
    <row r="13" spans="1:5" x14ac:dyDescent="0.25">
      <c r="B13" t="s">
        <v>214</v>
      </c>
      <c r="E13" t="s">
        <v>203</v>
      </c>
    </row>
    <row r="14" spans="1:5" x14ac:dyDescent="0.25">
      <c r="B14" s="5" t="s">
        <v>211</v>
      </c>
    </row>
    <row r="15" spans="1:5" x14ac:dyDescent="0.25">
      <c r="B15" t="s">
        <v>210</v>
      </c>
      <c r="E15" s="49" t="s">
        <v>218</v>
      </c>
    </row>
    <row r="16" spans="1:5" x14ac:dyDescent="0.25">
      <c r="E16" s="49" t="s">
        <v>215</v>
      </c>
    </row>
    <row r="17" spans="1:2" x14ac:dyDescent="0.25">
      <c r="B17" s="2" t="s">
        <v>229</v>
      </c>
    </row>
    <row r="18" spans="1:2" x14ac:dyDescent="0.25">
      <c r="B18" t="s">
        <v>230</v>
      </c>
    </row>
    <row r="19" spans="1:2" x14ac:dyDescent="0.25">
      <c r="B19" s="4">
        <v>2012</v>
      </c>
    </row>
    <row r="20" spans="1:2" x14ac:dyDescent="0.25">
      <c r="B20" t="s">
        <v>231</v>
      </c>
    </row>
    <row r="21" spans="1:2" x14ac:dyDescent="0.25">
      <c r="B21" s="5" t="s">
        <v>232</v>
      </c>
    </row>
    <row r="22" spans="1:2" x14ac:dyDescent="0.25">
      <c r="B22" t="s">
        <v>233</v>
      </c>
    </row>
    <row r="24" spans="1:2" x14ac:dyDescent="0.25">
      <c r="A24" s="1" t="s">
        <v>1</v>
      </c>
    </row>
    <row r="25" spans="1:2" x14ac:dyDescent="0.25">
      <c r="A25" t="s">
        <v>2</v>
      </c>
    </row>
    <row r="26" spans="1:2" x14ac:dyDescent="0.25">
      <c r="A26" t="s">
        <v>3</v>
      </c>
    </row>
    <row r="27" spans="1:2" x14ac:dyDescent="0.25">
      <c r="A27" t="s">
        <v>9</v>
      </c>
    </row>
    <row r="28" spans="1:2" x14ac:dyDescent="0.25">
      <c r="A28" t="s">
        <v>10</v>
      </c>
    </row>
    <row r="29" spans="1:2" x14ac:dyDescent="0.25">
      <c r="A29" t="s">
        <v>11</v>
      </c>
    </row>
    <row r="30" spans="1:2" x14ac:dyDescent="0.25">
      <c r="A30" t="s">
        <v>12</v>
      </c>
    </row>
    <row r="32" spans="1:2" x14ac:dyDescent="0.25">
      <c r="A32" t="s">
        <v>234</v>
      </c>
    </row>
    <row r="33" spans="1:1" x14ac:dyDescent="0.25">
      <c r="A33" t="s">
        <v>240</v>
      </c>
    </row>
    <row r="34" spans="1:1" x14ac:dyDescent="0.25">
      <c r="A34" t="s">
        <v>241</v>
      </c>
    </row>
    <row r="36" spans="1:1" x14ac:dyDescent="0.25">
      <c r="A36" t="s">
        <v>235</v>
      </c>
    </row>
    <row r="37" spans="1:1" x14ac:dyDescent="0.25">
      <c r="A37" t="s">
        <v>236</v>
      </c>
    </row>
    <row r="38" spans="1:1" x14ac:dyDescent="0.25">
      <c r="A38" t="s">
        <v>237</v>
      </c>
    </row>
    <row r="40" spans="1:1" x14ac:dyDescent="0.25">
      <c r="A40" t="s">
        <v>238</v>
      </c>
    </row>
    <row r="41" spans="1:1" x14ac:dyDescent="0.25">
      <c r="A41" t="s">
        <v>239</v>
      </c>
    </row>
  </sheetData>
  <hyperlinks>
    <hyperlink ref="E12" r:id="rId1" display="https://dataverse.harvard.edu/dataset.xhtml?persistentId=doi:10.7910/DVN/XEZXT4" xr:uid="{D3F2921A-BF46-49B9-9415-7D0671017ABE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6C561-2D02-4D79-87CC-56F0DDD756AD}">
  <dimension ref="A1:N101"/>
  <sheetViews>
    <sheetView workbookViewId="0">
      <selection activeCell="E14" sqref="E14"/>
    </sheetView>
  </sheetViews>
  <sheetFormatPr defaultRowHeight="15" x14ac:dyDescent="0.25"/>
  <cols>
    <col min="2" max="2" width="12" customWidth="1"/>
    <col min="4" max="4" width="30" bestFit="1" customWidth="1"/>
    <col min="6" max="6" width="9.85546875" bestFit="1" customWidth="1"/>
    <col min="8" max="9" width="9.140625" customWidth="1"/>
    <col min="11" max="11" width="16.28515625" customWidth="1"/>
    <col min="12" max="12" width="12" bestFit="1" customWidth="1"/>
    <col min="13" max="13" width="6" customWidth="1"/>
    <col min="14" max="14" width="48" customWidth="1"/>
  </cols>
  <sheetData>
    <row r="1" spans="1:14" x14ac:dyDescent="0.25">
      <c r="A1" t="s">
        <v>16</v>
      </c>
      <c r="B1" t="s">
        <v>17</v>
      </c>
      <c r="C1" t="s">
        <v>18</v>
      </c>
      <c r="D1" t="s">
        <v>4</v>
      </c>
      <c r="E1" t="s">
        <v>19</v>
      </c>
      <c r="F1" t="s">
        <v>20</v>
      </c>
      <c r="G1" t="s">
        <v>21</v>
      </c>
      <c r="J1" t="s">
        <v>122</v>
      </c>
      <c r="L1">
        <f>SUM(G2:G101)</f>
        <v>261428971.36451101</v>
      </c>
      <c r="N1" s="2" t="s">
        <v>8</v>
      </c>
    </row>
    <row r="2" spans="1:14" x14ac:dyDescent="0.25">
      <c r="A2" t="s">
        <v>22</v>
      </c>
      <c r="B2" t="s">
        <v>23</v>
      </c>
      <c r="C2">
        <v>711</v>
      </c>
      <c r="D2" t="s">
        <v>24</v>
      </c>
      <c r="E2">
        <v>2016</v>
      </c>
      <c r="F2" t="s">
        <v>25</v>
      </c>
      <c r="G2">
        <v>3493200.5120000001</v>
      </c>
      <c r="J2" t="s">
        <v>123</v>
      </c>
      <c r="L2">
        <f>SUM(G30,G41,G49:G56,G58:G62,G87,G101)</f>
        <v>73979258.504430011</v>
      </c>
      <c r="N2" s="53">
        <f>(L2/L1)+L4*(L3/L1)</f>
        <v>0.28384577377648373</v>
      </c>
    </row>
    <row r="3" spans="1:14" x14ac:dyDescent="0.25">
      <c r="A3" t="s">
        <v>22</v>
      </c>
      <c r="B3" t="s">
        <v>23</v>
      </c>
      <c r="C3">
        <v>515</v>
      </c>
      <c r="D3" t="s">
        <v>26</v>
      </c>
      <c r="E3">
        <v>2016</v>
      </c>
      <c r="F3" t="s">
        <v>25</v>
      </c>
      <c r="G3">
        <v>1214609.0079999999</v>
      </c>
      <c r="J3" t="s">
        <v>219</v>
      </c>
      <c r="L3" s="50">
        <f>SUM(G7,G47,G88,G13,G63/5)</f>
        <v>5027781.3359960001</v>
      </c>
    </row>
    <row r="4" spans="1:14" x14ac:dyDescent="0.25">
      <c r="A4" t="s">
        <v>22</v>
      </c>
      <c r="B4" t="s">
        <v>23</v>
      </c>
      <c r="C4">
        <v>526</v>
      </c>
      <c r="D4" t="s">
        <v>27</v>
      </c>
      <c r="E4">
        <v>2016</v>
      </c>
      <c r="F4" t="s">
        <v>25</v>
      </c>
      <c r="G4">
        <v>8321.5154440000006</v>
      </c>
      <c r="J4" t="s">
        <v>222</v>
      </c>
      <c r="L4">
        <v>4.4999999999999998E-2</v>
      </c>
    </row>
    <row r="5" spans="1:14" x14ac:dyDescent="0.25">
      <c r="A5" t="s">
        <v>22</v>
      </c>
      <c r="B5" t="s">
        <v>23</v>
      </c>
      <c r="C5">
        <v>226</v>
      </c>
      <c r="D5" t="s">
        <v>28</v>
      </c>
      <c r="E5">
        <v>2016</v>
      </c>
      <c r="F5" t="s">
        <v>25</v>
      </c>
      <c r="G5">
        <v>1228361.7420000001</v>
      </c>
      <c r="J5" s="51" t="s">
        <v>223</v>
      </c>
    </row>
    <row r="6" spans="1:14" x14ac:dyDescent="0.25">
      <c r="A6" t="s">
        <v>22</v>
      </c>
      <c r="B6" t="s">
        <v>23</v>
      </c>
      <c r="C6">
        <v>486</v>
      </c>
      <c r="D6" t="s">
        <v>29</v>
      </c>
      <c r="E6">
        <v>2016</v>
      </c>
      <c r="F6" t="s">
        <v>25</v>
      </c>
      <c r="G6">
        <v>8202221.2439999999</v>
      </c>
    </row>
    <row r="7" spans="1:14" x14ac:dyDescent="0.25">
      <c r="A7" t="s">
        <v>22</v>
      </c>
      <c r="B7" t="s">
        <v>23</v>
      </c>
      <c r="C7">
        <v>44</v>
      </c>
      <c r="D7" t="s">
        <v>6</v>
      </c>
      <c r="E7">
        <v>2016</v>
      </c>
      <c r="F7" t="s">
        <v>25</v>
      </c>
      <c r="G7">
        <v>149865.214546</v>
      </c>
    </row>
    <row r="8" spans="1:14" x14ac:dyDescent="0.25">
      <c r="A8" t="s">
        <v>22</v>
      </c>
      <c r="B8" t="s">
        <v>23</v>
      </c>
      <c r="C8">
        <v>782</v>
      </c>
      <c r="D8" t="s">
        <v>30</v>
      </c>
      <c r="E8">
        <v>2016</v>
      </c>
      <c r="F8" t="s">
        <v>25</v>
      </c>
      <c r="G8">
        <v>42120.535926999997</v>
      </c>
    </row>
    <row r="9" spans="1:14" x14ac:dyDescent="0.25">
      <c r="A9" t="s">
        <v>22</v>
      </c>
      <c r="B9" t="s">
        <v>23</v>
      </c>
      <c r="C9">
        <v>176</v>
      </c>
      <c r="D9" t="s">
        <v>31</v>
      </c>
      <c r="E9">
        <v>2016</v>
      </c>
      <c r="F9" t="s">
        <v>25</v>
      </c>
      <c r="G9">
        <v>2014715.282196</v>
      </c>
    </row>
    <row r="10" spans="1:14" x14ac:dyDescent="0.25">
      <c r="A10" t="s">
        <v>22</v>
      </c>
      <c r="B10" t="s">
        <v>23</v>
      </c>
      <c r="C10">
        <v>414</v>
      </c>
      <c r="D10" t="s">
        <v>32</v>
      </c>
      <c r="E10">
        <v>2016</v>
      </c>
      <c r="F10" t="s">
        <v>25</v>
      </c>
      <c r="G10">
        <v>235301.012491</v>
      </c>
    </row>
    <row r="11" spans="1:14" x14ac:dyDescent="0.25">
      <c r="A11" t="s">
        <v>22</v>
      </c>
      <c r="B11" t="s">
        <v>23</v>
      </c>
      <c r="C11">
        <v>1183</v>
      </c>
      <c r="D11" t="s">
        <v>33</v>
      </c>
      <c r="E11">
        <v>2016</v>
      </c>
      <c r="F11" t="s">
        <v>25</v>
      </c>
      <c r="G11">
        <v>220048.97099999999</v>
      </c>
    </row>
    <row r="12" spans="1:14" x14ac:dyDescent="0.25">
      <c r="A12" t="s">
        <v>22</v>
      </c>
      <c r="B12" t="s">
        <v>23</v>
      </c>
      <c r="C12">
        <v>558</v>
      </c>
      <c r="D12" t="s">
        <v>34</v>
      </c>
      <c r="E12">
        <v>2016</v>
      </c>
      <c r="F12" t="s">
        <v>25</v>
      </c>
      <c r="G12">
        <v>3958.3903350000001</v>
      </c>
    </row>
    <row r="13" spans="1:14" x14ac:dyDescent="0.25">
      <c r="A13" t="s">
        <v>22</v>
      </c>
      <c r="B13" t="s">
        <v>23</v>
      </c>
      <c r="C13">
        <v>358</v>
      </c>
      <c r="D13" t="s">
        <v>35</v>
      </c>
      <c r="E13">
        <v>2016</v>
      </c>
      <c r="F13" t="s">
        <v>25</v>
      </c>
      <c r="G13">
        <v>1310115.71</v>
      </c>
    </row>
    <row r="14" spans="1:14" x14ac:dyDescent="0.25">
      <c r="A14" t="s">
        <v>22</v>
      </c>
      <c r="B14" t="s">
        <v>23</v>
      </c>
      <c r="C14">
        <v>426</v>
      </c>
      <c r="D14" t="s">
        <v>36</v>
      </c>
      <c r="E14">
        <v>2016</v>
      </c>
      <c r="F14" t="s">
        <v>25</v>
      </c>
      <c r="G14">
        <v>136216.67406799999</v>
      </c>
    </row>
    <row r="15" spans="1:14" x14ac:dyDescent="0.25">
      <c r="A15" t="s">
        <v>22</v>
      </c>
      <c r="B15" t="s">
        <v>23</v>
      </c>
      <c r="C15">
        <v>217</v>
      </c>
      <c r="D15" t="s">
        <v>37</v>
      </c>
      <c r="E15">
        <v>2016</v>
      </c>
      <c r="F15" t="s">
        <v>25</v>
      </c>
      <c r="G15">
        <v>587335.02300000004</v>
      </c>
    </row>
    <row r="16" spans="1:14" x14ac:dyDescent="0.25">
      <c r="A16" t="s">
        <v>22</v>
      </c>
      <c r="B16" t="s">
        <v>23</v>
      </c>
      <c r="C16">
        <v>125</v>
      </c>
      <c r="D16" t="s">
        <v>38</v>
      </c>
      <c r="E16">
        <v>2016</v>
      </c>
      <c r="F16" t="s">
        <v>25</v>
      </c>
      <c r="G16">
        <v>475724.50199999998</v>
      </c>
    </row>
    <row r="17" spans="1:9" x14ac:dyDescent="0.25">
      <c r="A17" t="s">
        <v>22</v>
      </c>
      <c r="B17" t="s">
        <v>23</v>
      </c>
      <c r="C17">
        <v>265</v>
      </c>
      <c r="D17" t="s">
        <v>39</v>
      </c>
      <c r="E17">
        <v>2016</v>
      </c>
      <c r="F17" t="s">
        <v>25</v>
      </c>
      <c r="G17">
        <v>602396.07440000004</v>
      </c>
    </row>
    <row r="18" spans="1:9" x14ac:dyDescent="0.25">
      <c r="A18" t="s">
        <v>22</v>
      </c>
      <c r="B18" t="s">
        <v>23</v>
      </c>
      <c r="C18">
        <v>393</v>
      </c>
      <c r="D18" t="s">
        <v>40</v>
      </c>
      <c r="E18">
        <v>2016</v>
      </c>
      <c r="F18" t="s">
        <v>25</v>
      </c>
      <c r="G18">
        <v>1964259.027</v>
      </c>
    </row>
    <row r="19" spans="1:9" x14ac:dyDescent="0.25">
      <c r="A19" t="s">
        <v>22</v>
      </c>
      <c r="B19" t="s">
        <v>23</v>
      </c>
      <c r="C19">
        <v>531</v>
      </c>
      <c r="D19" t="s">
        <v>41</v>
      </c>
      <c r="E19">
        <v>2016</v>
      </c>
      <c r="F19" t="s">
        <v>25</v>
      </c>
      <c r="G19">
        <v>13902.051202000001</v>
      </c>
    </row>
    <row r="20" spans="1:9" x14ac:dyDescent="0.25">
      <c r="A20" t="s">
        <v>22</v>
      </c>
      <c r="B20" t="s">
        <v>23</v>
      </c>
      <c r="C20">
        <v>191</v>
      </c>
      <c r="D20" t="s">
        <v>42</v>
      </c>
      <c r="E20">
        <v>2016</v>
      </c>
      <c r="F20" t="s">
        <v>25</v>
      </c>
      <c r="G20">
        <v>2897290.0963289998</v>
      </c>
    </row>
    <row r="21" spans="1:9" x14ac:dyDescent="0.25">
      <c r="A21" t="s">
        <v>22</v>
      </c>
      <c r="B21" t="s">
        <v>23</v>
      </c>
      <c r="C21">
        <v>689</v>
      </c>
      <c r="D21" t="s">
        <v>43</v>
      </c>
      <c r="E21">
        <v>2016</v>
      </c>
      <c r="F21" t="s">
        <v>25</v>
      </c>
      <c r="G21">
        <v>1521549.4920000001</v>
      </c>
    </row>
    <row r="22" spans="1:9" x14ac:dyDescent="0.25">
      <c r="A22" t="s">
        <v>22</v>
      </c>
      <c r="B22" t="s">
        <v>23</v>
      </c>
      <c r="C22">
        <v>401</v>
      </c>
      <c r="D22" t="s">
        <v>44</v>
      </c>
      <c r="E22">
        <v>2016</v>
      </c>
      <c r="F22" t="s">
        <v>25</v>
      </c>
      <c r="G22">
        <v>31972.453462000001</v>
      </c>
    </row>
    <row r="23" spans="1:9" x14ac:dyDescent="0.25">
      <c r="A23" t="s">
        <v>22</v>
      </c>
      <c r="B23" t="s">
        <v>23</v>
      </c>
      <c r="C23">
        <v>661</v>
      </c>
      <c r="D23" t="s">
        <v>45</v>
      </c>
      <c r="E23">
        <v>2016</v>
      </c>
      <c r="F23" t="s">
        <v>25</v>
      </c>
      <c r="G23">
        <v>17240.496712</v>
      </c>
    </row>
    <row r="24" spans="1:9" x14ac:dyDescent="0.25">
      <c r="A24" t="s">
        <v>22</v>
      </c>
      <c r="B24" t="s">
        <v>23</v>
      </c>
      <c r="C24">
        <v>249</v>
      </c>
      <c r="D24" t="s">
        <v>46</v>
      </c>
      <c r="E24">
        <v>2016</v>
      </c>
      <c r="F24" t="s">
        <v>25</v>
      </c>
      <c r="G24">
        <v>1230445.050388</v>
      </c>
    </row>
    <row r="25" spans="1:9" x14ac:dyDescent="0.25">
      <c r="A25" t="s">
        <v>22</v>
      </c>
      <c r="B25" t="s">
        <v>23</v>
      </c>
      <c r="C25">
        <v>656</v>
      </c>
      <c r="D25" t="s">
        <v>47</v>
      </c>
      <c r="E25">
        <v>2016</v>
      </c>
      <c r="F25" t="s">
        <v>25</v>
      </c>
      <c r="G25">
        <v>373877.28</v>
      </c>
      <c r="I25" s="49" t="s">
        <v>220</v>
      </c>
    </row>
    <row r="26" spans="1:9" x14ac:dyDescent="0.25">
      <c r="A26" t="s">
        <v>22</v>
      </c>
      <c r="B26" t="s">
        <v>23</v>
      </c>
      <c r="C26">
        <v>767</v>
      </c>
      <c r="D26" t="s">
        <v>48</v>
      </c>
      <c r="E26">
        <v>2016</v>
      </c>
      <c r="F26" t="s">
        <v>25</v>
      </c>
      <c r="G26">
        <v>8843914.352</v>
      </c>
    </row>
    <row r="27" spans="1:9" x14ac:dyDescent="0.25">
      <c r="A27" t="s">
        <v>22</v>
      </c>
      <c r="B27" t="s">
        <v>23</v>
      </c>
      <c r="C27">
        <v>329</v>
      </c>
      <c r="D27" t="s">
        <v>49</v>
      </c>
      <c r="E27">
        <v>2016</v>
      </c>
      <c r="F27" t="s">
        <v>25</v>
      </c>
      <c r="G27">
        <v>2135018.7950360002</v>
      </c>
    </row>
    <row r="28" spans="1:9" x14ac:dyDescent="0.25">
      <c r="A28" t="s">
        <v>22</v>
      </c>
      <c r="B28" t="s">
        <v>23</v>
      </c>
      <c r="C28">
        <v>397</v>
      </c>
      <c r="D28" t="s">
        <v>50</v>
      </c>
      <c r="E28">
        <v>2016</v>
      </c>
      <c r="F28" t="s">
        <v>25</v>
      </c>
      <c r="G28">
        <v>32698.923452999999</v>
      </c>
    </row>
    <row r="29" spans="1:9" x14ac:dyDescent="0.25">
      <c r="A29" t="s">
        <v>22</v>
      </c>
      <c r="B29" t="s">
        <v>23</v>
      </c>
      <c r="C29">
        <v>399</v>
      </c>
      <c r="D29" t="s">
        <v>51</v>
      </c>
      <c r="E29">
        <v>2016</v>
      </c>
      <c r="F29" t="s">
        <v>25</v>
      </c>
      <c r="G29">
        <v>2683642.7039999999</v>
      </c>
    </row>
    <row r="30" spans="1:9" x14ac:dyDescent="0.25">
      <c r="A30" t="s">
        <v>22</v>
      </c>
      <c r="B30" t="s">
        <v>23</v>
      </c>
      <c r="C30">
        <v>1062</v>
      </c>
      <c r="D30" t="s">
        <v>52</v>
      </c>
      <c r="E30">
        <v>2016</v>
      </c>
      <c r="F30" t="s">
        <v>25</v>
      </c>
      <c r="G30">
        <v>3657190.7955</v>
      </c>
    </row>
    <row r="31" spans="1:9" x14ac:dyDescent="0.25">
      <c r="A31" t="s">
        <v>22</v>
      </c>
      <c r="B31" t="s">
        <v>23</v>
      </c>
      <c r="C31">
        <v>569</v>
      </c>
      <c r="D31" t="s">
        <v>53</v>
      </c>
      <c r="E31">
        <v>2016</v>
      </c>
      <c r="F31" t="s">
        <v>25</v>
      </c>
      <c r="G31">
        <v>8834.2676909999991</v>
      </c>
    </row>
    <row r="32" spans="1:9" x14ac:dyDescent="0.25">
      <c r="A32" t="s">
        <v>22</v>
      </c>
      <c r="B32" t="s">
        <v>23</v>
      </c>
      <c r="C32">
        <v>512</v>
      </c>
      <c r="D32" t="s">
        <v>54</v>
      </c>
      <c r="E32">
        <v>2016</v>
      </c>
      <c r="F32" t="s">
        <v>25</v>
      </c>
      <c r="G32">
        <v>529581.26100000006</v>
      </c>
    </row>
    <row r="33" spans="1:9" x14ac:dyDescent="0.25">
      <c r="A33" t="s">
        <v>22</v>
      </c>
      <c r="B33" t="s">
        <v>23</v>
      </c>
      <c r="C33">
        <v>619</v>
      </c>
      <c r="D33" t="s">
        <v>55</v>
      </c>
      <c r="E33">
        <v>2016</v>
      </c>
      <c r="F33" t="s">
        <v>25</v>
      </c>
      <c r="G33">
        <v>3309674.6096899998</v>
      </c>
    </row>
    <row r="34" spans="1:9" x14ac:dyDescent="0.25">
      <c r="A34" t="s">
        <v>22</v>
      </c>
      <c r="B34" t="s">
        <v>23</v>
      </c>
      <c r="C34">
        <v>541</v>
      </c>
      <c r="D34" t="s">
        <v>56</v>
      </c>
      <c r="E34">
        <v>2016</v>
      </c>
      <c r="F34" t="s">
        <v>25</v>
      </c>
      <c r="G34">
        <v>1808.243185</v>
      </c>
    </row>
    <row r="35" spans="1:9" x14ac:dyDescent="0.25">
      <c r="A35" t="s">
        <v>22</v>
      </c>
      <c r="B35" t="s">
        <v>23</v>
      </c>
      <c r="C35">
        <v>603</v>
      </c>
      <c r="D35" t="s">
        <v>57</v>
      </c>
      <c r="E35">
        <v>2016</v>
      </c>
      <c r="F35" t="s">
        <v>25</v>
      </c>
      <c r="G35">
        <v>2406260.736</v>
      </c>
    </row>
    <row r="36" spans="1:9" x14ac:dyDescent="0.25">
      <c r="A36" t="s">
        <v>22</v>
      </c>
      <c r="B36" t="s">
        <v>23</v>
      </c>
      <c r="C36">
        <v>406</v>
      </c>
      <c r="D36" t="s">
        <v>58</v>
      </c>
      <c r="E36">
        <v>2016</v>
      </c>
      <c r="F36" t="s">
        <v>25</v>
      </c>
      <c r="G36">
        <v>736876</v>
      </c>
    </row>
    <row r="37" spans="1:9" x14ac:dyDescent="0.25">
      <c r="A37" t="s">
        <v>22</v>
      </c>
      <c r="B37" t="s">
        <v>23</v>
      </c>
      <c r="C37">
        <v>720</v>
      </c>
      <c r="D37" t="s">
        <v>59</v>
      </c>
      <c r="E37">
        <v>2016</v>
      </c>
      <c r="F37" t="s">
        <v>25</v>
      </c>
      <c r="G37">
        <v>751052.50600000005</v>
      </c>
    </row>
    <row r="38" spans="1:9" x14ac:dyDescent="0.25">
      <c r="A38" t="s">
        <v>22</v>
      </c>
      <c r="B38" t="s">
        <v>23</v>
      </c>
      <c r="C38">
        <v>507</v>
      </c>
      <c r="D38" t="s">
        <v>60</v>
      </c>
      <c r="E38">
        <v>2016</v>
      </c>
      <c r="F38" t="s">
        <v>25</v>
      </c>
      <c r="G38">
        <v>87800.02</v>
      </c>
      <c r="I38" s="49" t="s">
        <v>221</v>
      </c>
    </row>
    <row r="39" spans="1:9" x14ac:dyDescent="0.25">
      <c r="A39" t="s">
        <v>22</v>
      </c>
      <c r="B39" t="s">
        <v>23</v>
      </c>
      <c r="C39">
        <v>560</v>
      </c>
      <c r="D39" t="s">
        <v>61</v>
      </c>
      <c r="E39">
        <v>2016</v>
      </c>
      <c r="F39" t="s">
        <v>25</v>
      </c>
      <c r="G39">
        <v>1480488.03</v>
      </c>
    </row>
    <row r="40" spans="1:9" x14ac:dyDescent="0.25">
      <c r="A40" t="s">
        <v>22</v>
      </c>
      <c r="B40" t="s">
        <v>23</v>
      </c>
      <c r="C40">
        <v>242</v>
      </c>
      <c r="D40" t="s">
        <v>62</v>
      </c>
      <c r="E40">
        <v>2016</v>
      </c>
      <c r="F40" t="s">
        <v>25</v>
      </c>
      <c r="G40">
        <v>2945535.2041500001</v>
      </c>
    </row>
    <row r="41" spans="1:9" x14ac:dyDescent="0.25">
      <c r="A41" t="s">
        <v>22</v>
      </c>
      <c r="B41" t="s">
        <v>23</v>
      </c>
      <c r="C41">
        <v>1182</v>
      </c>
      <c r="D41" t="s">
        <v>63</v>
      </c>
      <c r="E41">
        <v>2016</v>
      </c>
      <c r="F41" t="s">
        <v>25</v>
      </c>
      <c r="G41">
        <v>153915.70504500001</v>
      </c>
    </row>
    <row r="42" spans="1:9" x14ac:dyDescent="0.25">
      <c r="A42" t="s">
        <v>22</v>
      </c>
      <c r="B42" t="s">
        <v>23</v>
      </c>
      <c r="C42">
        <v>780</v>
      </c>
      <c r="D42" t="s">
        <v>64</v>
      </c>
      <c r="E42">
        <v>2016</v>
      </c>
      <c r="F42" t="s">
        <v>25</v>
      </c>
      <c r="G42">
        <v>538215.89947199996</v>
      </c>
    </row>
    <row r="43" spans="1:9" x14ac:dyDescent="0.25">
      <c r="A43" t="s">
        <v>22</v>
      </c>
      <c r="B43" t="s">
        <v>23</v>
      </c>
      <c r="C43">
        <v>497</v>
      </c>
      <c r="D43" t="s">
        <v>65</v>
      </c>
      <c r="E43">
        <v>2016</v>
      </c>
      <c r="F43" t="s">
        <v>25</v>
      </c>
      <c r="G43">
        <v>1180720.4180000001</v>
      </c>
    </row>
    <row r="44" spans="1:9" x14ac:dyDescent="0.25">
      <c r="A44" t="s">
        <v>22</v>
      </c>
      <c r="B44" t="s">
        <v>23</v>
      </c>
      <c r="C44">
        <v>201</v>
      </c>
      <c r="D44" t="s">
        <v>66</v>
      </c>
      <c r="E44">
        <v>2016</v>
      </c>
      <c r="F44" t="s">
        <v>25</v>
      </c>
      <c r="G44">
        <v>371627.06050199998</v>
      </c>
    </row>
    <row r="45" spans="1:9" x14ac:dyDescent="0.25">
      <c r="A45" t="s">
        <v>22</v>
      </c>
      <c r="B45" t="s">
        <v>23</v>
      </c>
      <c r="C45">
        <v>372</v>
      </c>
      <c r="D45" t="s">
        <v>67</v>
      </c>
      <c r="E45">
        <v>2016</v>
      </c>
      <c r="F45" t="s">
        <v>25</v>
      </c>
      <c r="G45">
        <v>509133.11289799999</v>
      </c>
    </row>
    <row r="46" spans="1:9" x14ac:dyDescent="0.25">
      <c r="A46" t="s">
        <v>22</v>
      </c>
      <c r="B46" t="s">
        <v>23</v>
      </c>
      <c r="C46">
        <v>333</v>
      </c>
      <c r="D46" t="s">
        <v>68</v>
      </c>
      <c r="E46">
        <v>2016</v>
      </c>
      <c r="F46" t="s">
        <v>25</v>
      </c>
      <c r="G46">
        <v>36781.556063999997</v>
      </c>
    </row>
    <row r="47" spans="1:9" x14ac:dyDescent="0.25">
      <c r="A47" t="s">
        <v>22</v>
      </c>
      <c r="B47" t="s">
        <v>23</v>
      </c>
      <c r="C47">
        <v>56</v>
      </c>
      <c r="D47" t="s">
        <v>69</v>
      </c>
      <c r="E47">
        <v>2016</v>
      </c>
      <c r="F47" t="s">
        <v>25</v>
      </c>
      <c r="G47">
        <v>2569594.120042</v>
      </c>
    </row>
    <row r="48" spans="1:9" x14ac:dyDescent="0.25">
      <c r="A48" t="s">
        <v>22</v>
      </c>
      <c r="B48" t="s">
        <v>23</v>
      </c>
      <c r="C48">
        <v>571</v>
      </c>
      <c r="D48" t="s">
        <v>70</v>
      </c>
      <c r="E48">
        <v>2016</v>
      </c>
      <c r="F48" t="s">
        <v>25</v>
      </c>
      <c r="G48">
        <v>11251757.093</v>
      </c>
    </row>
    <row r="49" spans="1:7" x14ac:dyDescent="0.25">
      <c r="A49" t="s">
        <v>22</v>
      </c>
      <c r="B49" t="s">
        <v>23</v>
      </c>
      <c r="C49">
        <v>972</v>
      </c>
      <c r="D49" t="s">
        <v>71</v>
      </c>
      <c r="E49">
        <v>2016</v>
      </c>
      <c r="F49" t="s">
        <v>25</v>
      </c>
      <c r="G49">
        <v>4333734.2543179998</v>
      </c>
    </row>
    <row r="50" spans="1:7" x14ac:dyDescent="0.25">
      <c r="A50" t="s">
        <v>22</v>
      </c>
      <c r="B50" t="s">
        <v>23</v>
      </c>
      <c r="C50">
        <v>944</v>
      </c>
      <c r="D50" t="s">
        <v>72</v>
      </c>
      <c r="E50">
        <v>2016</v>
      </c>
      <c r="F50" t="s">
        <v>25</v>
      </c>
      <c r="G50">
        <v>2611084.4454370001</v>
      </c>
    </row>
    <row r="51" spans="1:7" x14ac:dyDescent="0.25">
      <c r="A51" t="s">
        <v>22</v>
      </c>
      <c r="B51" t="s">
        <v>23</v>
      </c>
      <c r="C51">
        <v>1094</v>
      </c>
      <c r="D51" t="s">
        <v>73</v>
      </c>
      <c r="E51">
        <v>2016</v>
      </c>
      <c r="F51" t="s">
        <v>25</v>
      </c>
      <c r="G51">
        <v>3316386.9930059998</v>
      </c>
    </row>
    <row r="52" spans="1:7" x14ac:dyDescent="0.25">
      <c r="A52" t="s">
        <v>22</v>
      </c>
      <c r="B52" t="s">
        <v>23</v>
      </c>
      <c r="C52">
        <v>1070</v>
      </c>
      <c r="D52" t="s">
        <v>74</v>
      </c>
      <c r="E52">
        <v>2016</v>
      </c>
      <c r="F52" t="s">
        <v>25</v>
      </c>
      <c r="G52">
        <v>49296.492772999998</v>
      </c>
    </row>
    <row r="53" spans="1:7" x14ac:dyDescent="0.25">
      <c r="A53" t="s">
        <v>22</v>
      </c>
      <c r="B53" t="s">
        <v>23</v>
      </c>
      <c r="C53">
        <v>1032</v>
      </c>
      <c r="D53" t="s">
        <v>75</v>
      </c>
      <c r="E53">
        <v>2016</v>
      </c>
      <c r="F53" t="s">
        <v>25</v>
      </c>
      <c r="G53">
        <v>1225901.8775229999</v>
      </c>
    </row>
    <row r="54" spans="1:7" x14ac:dyDescent="0.25">
      <c r="A54" t="s">
        <v>22</v>
      </c>
      <c r="B54" t="s">
        <v>23</v>
      </c>
      <c r="C54">
        <v>1055</v>
      </c>
      <c r="D54" t="s">
        <v>76</v>
      </c>
      <c r="E54">
        <v>2016</v>
      </c>
      <c r="F54" t="s">
        <v>25</v>
      </c>
      <c r="G54">
        <v>543548.17982199998</v>
      </c>
    </row>
    <row r="55" spans="1:7" x14ac:dyDescent="0.25">
      <c r="A55" t="s">
        <v>22</v>
      </c>
      <c r="B55" t="s">
        <v>23</v>
      </c>
      <c r="C55">
        <v>1012</v>
      </c>
      <c r="D55" t="s">
        <v>77</v>
      </c>
      <c r="E55">
        <v>2016</v>
      </c>
      <c r="F55" t="s">
        <v>25</v>
      </c>
      <c r="G55">
        <v>646945.30310000002</v>
      </c>
    </row>
    <row r="56" spans="1:7" x14ac:dyDescent="0.25">
      <c r="A56" t="s">
        <v>22</v>
      </c>
      <c r="B56" t="s">
        <v>23</v>
      </c>
      <c r="C56">
        <v>1166</v>
      </c>
      <c r="D56" t="s">
        <v>78</v>
      </c>
      <c r="E56">
        <v>2016</v>
      </c>
      <c r="F56" t="s">
        <v>25</v>
      </c>
      <c r="G56">
        <v>247788.99992</v>
      </c>
    </row>
    <row r="57" spans="1:7" x14ac:dyDescent="0.25">
      <c r="A57" t="s">
        <v>22</v>
      </c>
      <c r="B57" t="s">
        <v>23</v>
      </c>
      <c r="C57">
        <v>568</v>
      </c>
      <c r="D57" t="s">
        <v>79</v>
      </c>
      <c r="E57">
        <v>2016</v>
      </c>
      <c r="F57" t="s">
        <v>25</v>
      </c>
      <c r="G57">
        <v>189365.264195</v>
      </c>
    </row>
    <row r="58" spans="1:7" x14ac:dyDescent="0.25">
      <c r="A58" t="s">
        <v>22</v>
      </c>
      <c r="B58" t="s">
        <v>23</v>
      </c>
      <c r="C58">
        <v>951</v>
      </c>
      <c r="D58" t="s">
        <v>80</v>
      </c>
      <c r="E58">
        <v>2016</v>
      </c>
      <c r="F58" t="s">
        <v>25</v>
      </c>
      <c r="G58">
        <v>31111938</v>
      </c>
    </row>
    <row r="59" spans="1:7" x14ac:dyDescent="0.25">
      <c r="A59" t="s">
        <v>22</v>
      </c>
      <c r="B59" t="s">
        <v>23</v>
      </c>
      <c r="C59">
        <v>1130</v>
      </c>
      <c r="D59" t="s">
        <v>81</v>
      </c>
      <c r="E59">
        <v>2016</v>
      </c>
      <c r="F59" t="s">
        <v>25</v>
      </c>
      <c r="G59">
        <v>2737.2678850000002</v>
      </c>
    </row>
    <row r="60" spans="1:7" x14ac:dyDescent="0.25">
      <c r="A60" t="s">
        <v>22</v>
      </c>
      <c r="B60" t="s">
        <v>23</v>
      </c>
      <c r="C60">
        <v>882</v>
      </c>
      <c r="D60" t="s">
        <v>82</v>
      </c>
      <c r="E60">
        <v>2016</v>
      </c>
      <c r="F60" t="s">
        <v>25</v>
      </c>
      <c r="G60">
        <v>24158467.566849999</v>
      </c>
    </row>
    <row r="61" spans="1:7" x14ac:dyDescent="0.25">
      <c r="A61" t="s">
        <v>22</v>
      </c>
      <c r="B61" t="s">
        <v>23</v>
      </c>
      <c r="C61">
        <v>1020</v>
      </c>
      <c r="D61" t="s">
        <v>83</v>
      </c>
      <c r="E61">
        <v>2016</v>
      </c>
      <c r="F61" t="s">
        <v>25</v>
      </c>
      <c r="G61">
        <v>1264420.4716630001</v>
      </c>
    </row>
    <row r="62" spans="1:7" x14ac:dyDescent="0.25">
      <c r="A62" t="s">
        <v>22</v>
      </c>
      <c r="B62" t="s">
        <v>23</v>
      </c>
      <c r="C62">
        <v>982</v>
      </c>
      <c r="D62" t="s">
        <v>84</v>
      </c>
      <c r="E62">
        <v>2016</v>
      </c>
      <c r="F62" t="s">
        <v>25</v>
      </c>
      <c r="G62">
        <v>79480.930877999999</v>
      </c>
    </row>
    <row r="63" spans="1:7" x14ac:dyDescent="0.25">
      <c r="A63" t="s">
        <v>22</v>
      </c>
      <c r="B63" t="s">
        <v>23</v>
      </c>
      <c r="C63">
        <v>79</v>
      </c>
      <c r="D63" t="s">
        <v>85</v>
      </c>
      <c r="E63">
        <v>2016</v>
      </c>
      <c r="F63" t="s">
        <v>25</v>
      </c>
      <c r="G63">
        <v>1775374.3270399999</v>
      </c>
    </row>
    <row r="64" spans="1:7" x14ac:dyDescent="0.25">
      <c r="A64" t="s">
        <v>22</v>
      </c>
      <c r="B64" t="s">
        <v>23</v>
      </c>
      <c r="C64">
        <v>449</v>
      </c>
      <c r="D64" t="s">
        <v>86</v>
      </c>
      <c r="E64">
        <v>2016</v>
      </c>
      <c r="F64" t="s">
        <v>25</v>
      </c>
      <c r="G64">
        <v>54113.656371999998</v>
      </c>
    </row>
    <row r="65" spans="1:7" x14ac:dyDescent="0.25">
      <c r="A65" t="s">
        <v>22</v>
      </c>
      <c r="B65" t="s">
        <v>23</v>
      </c>
      <c r="C65">
        <v>702</v>
      </c>
      <c r="D65" t="s">
        <v>87</v>
      </c>
      <c r="E65">
        <v>2016</v>
      </c>
      <c r="F65" t="s">
        <v>25</v>
      </c>
      <c r="G65">
        <v>79125.347999999998</v>
      </c>
    </row>
    <row r="66" spans="1:7" x14ac:dyDescent="0.25">
      <c r="A66" t="s">
        <v>22</v>
      </c>
      <c r="B66" t="s">
        <v>23</v>
      </c>
      <c r="C66">
        <v>339</v>
      </c>
      <c r="D66" t="s">
        <v>88</v>
      </c>
      <c r="E66">
        <v>2016</v>
      </c>
      <c r="F66" t="s">
        <v>25</v>
      </c>
      <c r="G66">
        <v>26479.200000000001</v>
      </c>
    </row>
    <row r="67" spans="1:7" x14ac:dyDescent="0.25">
      <c r="A67" t="s">
        <v>22</v>
      </c>
      <c r="B67" t="s">
        <v>23</v>
      </c>
      <c r="C67">
        <v>430</v>
      </c>
      <c r="D67" t="s">
        <v>89</v>
      </c>
      <c r="E67">
        <v>2016</v>
      </c>
      <c r="F67" t="s">
        <v>25</v>
      </c>
      <c r="G67">
        <v>3521687.9509999999</v>
      </c>
    </row>
    <row r="68" spans="1:7" x14ac:dyDescent="0.25">
      <c r="A68" t="s">
        <v>22</v>
      </c>
      <c r="B68" t="s">
        <v>23</v>
      </c>
      <c r="C68">
        <v>403</v>
      </c>
      <c r="D68" t="s">
        <v>90</v>
      </c>
      <c r="E68">
        <v>2016</v>
      </c>
      <c r="F68" t="s">
        <v>25</v>
      </c>
      <c r="G68">
        <v>4077879.9466400002</v>
      </c>
    </row>
    <row r="69" spans="1:7" x14ac:dyDescent="0.25">
      <c r="A69" t="s">
        <v>22</v>
      </c>
      <c r="B69" t="s">
        <v>23</v>
      </c>
      <c r="C69">
        <v>490</v>
      </c>
      <c r="D69" t="s">
        <v>91</v>
      </c>
      <c r="E69">
        <v>2016</v>
      </c>
      <c r="F69" t="s">
        <v>25</v>
      </c>
      <c r="G69">
        <v>1450014.774</v>
      </c>
    </row>
    <row r="70" spans="1:7" x14ac:dyDescent="0.25">
      <c r="A70" t="s">
        <v>22</v>
      </c>
      <c r="B70" t="s">
        <v>23</v>
      </c>
      <c r="C70">
        <v>600</v>
      </c>
      <c r="D70" t="s">
        <v>92</v>
      </c>
      <c r="E70">
        <v>2016</v>
      </c>
      <c r="F70" t="s">
        <v>25</v>
      </c>
      <c r="G70">
        <v>1617404.6950000001</v>
      </c>
    </row>
    <row r="71" spans="1:7" x14ac:dyDescent="0.25">
      <c r="A71" t="s">
        <v>22</v>
      </c>
      <c r="B71" t="s">
        <v>23</v>
      </c>
      <c r="C71">
        <v>534</v>
      </c>
      <c r="D71" t="s">
        <v>93</v>
      </c>
      <c r="E71">
        <v>2016</v>
      </c>
      <c r="F71" t="s">
        <v>25</v>
      </c>
      <c r="G71">
        <v>156670.42434299999</v>
      </c>
    </row>
    <row r="72" spans="1:7" x14ac:dyDescent="0.25">
      <c r="A72" t="s">
        <v>22</v>
      </c>
      <c r="B72" t="s">
        <v>23</v>
      </c>
      <c r="C72">
        <v>521</v>
      </c>
      <c r="D72" t="s">
        <v>94</v>
      </c>
      <c r="E72">
        <v>2016</v>
      </c>
      <c r="F72" t="s">
        <v>25</v>
      </c>
      <c r="G72">
        <v>163123.56899999999</v>
      </c>
    </row>
    <row r="73" spans="1:7" x14ac:dyDescent="0.25">
      <c r="A73" t="s">
        <v>22</v>
      </c>
      <c r="B73" t="s">
        <v>23</v>
      </c>
      <c r="C73">
        <v>187</v>
      </c>
      <c r="D73" t="s">
        <v>95</v>
      </c>
      <c r="E73">
        <v>2016</v>
      </c>
      <c r="F73" t="s">
        <v>25</v>
      </c>
      <c r="G73">
        <v>163332.042426</v>
      </c>
    </row>
    <row r="74" spans="1:7" x14ac:dyDescent="0.25">
      <c r="A74" t="s">
        <v>22</v>
      </c>
      <c r="B74" t="s">
        <v>23</v>
      </c>
      <c r="C74">
        <v>417</v>
      </c>
      <c r="D74" t="s">
        <v>96</v>
      </c>
      <c r="E74">
        <v>2016</v>
      </c>
      <c r="F74" t="s">
        <v>25</v>
      </c>
      <c r="G74">
        <v>1593217.37</v>
      </c>
    </row>
    <row r="75" spans="1:7" x14ac:dyDescent="0.25">
      <c r="A75" t="s">
        <v>22</v>
      </c>
      <c r="B75" t="s">
        <v>23</v>
      </c>
      <c r="C75">
        <v>687</v>
      </c>
      <c r="D75" t="s">
        <v>97</v>
      </c>
      <c r="E75">
        <v>2016</v>
      </c>
      <c r="F75" t="s">
        <v>25</v>
      </c>
      <c r="G75">
        <v>114636.77499999999</v>
      </c>
    </row>
    <row r="76" spans="1:7" x14ac:dyDescent="0.25">
      <c r="A76" t="s">
        <v>22</v>
      </c>
      <c r="B76" t="s">
        <v>23</v>
      </c>
      <c r="C76">
        <v>197</v>
      </c>
      <c r="D76" t="s">
        <v>98</v>
      </c>
      <c r="E76">
        <v>2016</v>
      </c>
      <c r="F76" t="s">
        <v>25</v>
      </c>
      <c r="G76">
        <v>1359991.400658</v>
      </c>
    </row>
    <row r="77" spans="1:7" x14ac:dyDescent="0.25">
      <c r="A77" t="s">
        <v>22</v>
      </c>
      <c r="B77" t="s">
        <v>23</v>
      </c>
      <c r="C77">
        <v>574</v>
      </c>
      <c r="D77" t="s">
        <v>99</v>
      </c>
      <c r="E77">
        <v>2016</v>
      </c>
      <c r="F77" t="s">
        <v>25</v>
      </c>
      <c r="G77">
        <v>559830.34400000004</v>
      </c>
    </row>
    <row r="78" spans="1:7" x14ac:dyDescent="0.25">
      <c r="A78" t="s">
        <v>22</v>
      </c>
      <c r="B78" t="s">
        <v>23</v>
      </c>
      <c r="C78">
        <v>536</v>
      </c>
      <c r="D78" t="s">
        <v>100</v>
      </c>
      <c r="E78">
        <v>2016</v>
      </c>
      <c r="F78" t="s">
        <v>25</v>
      </c>
      <c r="G78">
        <v>156295.35376999999</v>
      </c>
    </row>
    <row r="79" spans="1:7" x14ac:dyDescent="0.25">
      <c r="A79" t="s">
        <v>22</v>
      </c>
      <c r="B79" t="s">
        <v>23</v>
      </c>
      <c r="C79">
        <v>116</v>
      </c>
      <c r="D79" t="s">
        <v>101</v>
      </c>
      <c r="E79">
        <v>2016</v>
      </c>
      <c r="F79" t="s">
        <v>25</v>
      </c>
      <c r="G79">
        <v>6840963.9796000002</v>
      </c>
    </row>
    <row r="80" spans="1:7" x14ac:dyDescent="0.25">
      <c r="A80" t="s">
        <v>22</v>
      </c>
      <c r="B80" t="s">
        <v>23</v>
      </c>
      <c r="C80">
        <v>211</v>
      </c>
      <c r="D80" t="s">
        <v>102</v>
      </c>
      <c r="E80">
        <v>2016</v>
      </c>
      <c r="F80" t="s">
        <v>25</v>
      </c>
      <c r="G80">
        <v>433821.00813199999</v>
      </c>
    </row>
    <row r="81" spans="1:7" x14ac:dyDescent="0.25">
      <c r="A81" t="s">
        <v>22</v>
      </c>
      <c r="B81" t="s">
        <v>23</v>
      </c>
      <c r="C81">
        <v>394</v>
      </c>
      <c r="D81" t="s">
        <v>103</v>
      </c>
      <c r="E81">
        <v>2016</v>
      </c>
      <c r="F81" t="s">
        <v>25</v>
      </c>
      <c r="G81">
        <v>889613.63673000003</v>
      </c>
    </row>
    <row r="82" spans="1:7" x14ac:dyDescent="0.25">
      <c r="A82" t="s">
        <v>22</v>
      </c>
      <c r="B82" t="s">
        <v>23</v>
      </c>
      <c r="C82">
        <v>270</v>
      </c>
      <c r="D82" t="s">
        <v>104</v>
      </c>
      <c r="E82">
        <v>2016</v>
      </c>
      <c r="F82" t="s">
        <v>25</v>
      </c>
      <c r="G82">
        <v>1882951.839072</v>
      </c>
    </row>
    <row r="83" spans="1:7" x14ac:dyDescent="0.25">
      <c r="A83" t="s">
        <v>22</v>
      </c>
      <c r="B83" t="s">
        <v>23</v>
      </c>
      <c r="C83">
        <v>27</v>
      </c>
      <c r="D83" t="s">
        <v>105</v>
      </c>
      <c r="E83">
        <v>2016</v>
      </c>
      <c r="F83" t="s">
        <v>25</v>
      </c>
      <c r="G83">
        <v>42446534.057006001</v>
      </c>
    </row>
    <row r="84" spans="1:7" x14ac:dyDescent="0.25">
      <c r="A84" t="s">
        <v>22</v>
      </c>
      <c r="B84" t="s">
        <v>23</v>
      </c>
      <c r="C84">
        <v>836</v>
      </c>
      <c r="D84" t="s">
        <v>106</v>
      </c>
      <c r="E84">
        <v>2016</v>
      </c>
      <c r="F84" t="s">
        <v>25</v>
      </c>
      <c r="G84">
        <v>1089852.6259300001</v>
      </c>
    </row>
    <row r="85" spans="1:7" x14ac:dyDescent="0.25">
      <c r="A85" t="s">
        <v>22</v>
      </c>
      <c r="B85" t="s">
        <v>23</v>
      </c>
      <c r="C85">
        <v>280</v>
      </c>
      <c r="D85" t="s">
        <v>107</v>
      </c>
      <c r="E85">
        <v>2016</v>
      </c>
      <c r="F85" t="s">
        <v>25</v>
      </c>
      <c r="G85">
        <v>13063.129933</v>
      </c>
    </row>
    <row r="86" spans="1:7" x14ac:dyDescent="0.25">
      <c r="A86" t="s">
        <v>22</v>
      </c>
      <c r="B86" t="s">
        <v>23</v>
      </c>
      <c r="C86">
        <v>289</v>
      </c>
      <c r="D86" t="s">
        <v>108</v>
      </c>
      <c r="E86">
        <v>2016</v>
      </c>
      <c r="F86" t="s">
        <v>25</v>
      </c>
      <c r="G86">
        <v>535169.57248800003</v>
      </c>
    </row>
    <row r="87" spans="1:7" x14ac:dyDescent="0.25">
      <c r="A87" t="s">
        <v>22</v>
      </c>
      <c r="B87" t="s">
        <v>23</v>
      </c>
      <c r="C87">
        <v>1185</v>
      </c>
      <c r="D87" t="s">
        <v>109</v>
      </c>
      <c r="E87">
        <v>2016</v>
      </c>
      <c r="F87" t="s">
        <v>25</v>
      </c>
      <c r="G87">
        <v>487461.23371</v>
      </c>
    </row>
    <row r="88" spans="1:7" x14ac:dyDescent="0.25">
      <c r="A88" t="s">
        <v>22</v>
      </c>
      <c r="B88" t="s">
        <v>23</v>
      </c>
      <c r="C88">
        <v>83</v>
      </c>
      <c r="D88" t="s">
        <v>5</v>
      </c>
      <c r="E88">
        <v>2016</v>
      </c>
      <c r="F88" t="s">
        <v>25</v>
      </c>
      <c r="G88">
        <v>643131.42599999998</v>
      </c>
    </row>
    <row r="89" spans="1:7" x14ac:dyDescent="0.25">
      <c r="A89" t="s">
        <v>22</v>
      </c>
      <c r="B89" t="s">
        <v>23</v>
      </c>
      <c r="C89">
        <v>236</v>
      </c>
      <c r="D89" t="s">
        <v>110</v>
      </c>
      <c r="E89">
        <v>2016</v>
      </c>
      <c r="F89" t="s">
        <v>25</v>
      </c>
      <c r="G89">
        <v>3662790.4148800001</v>
      </c>
    </row>
    <row r="90" spans="1:7" x14ac:dyDescent="0.25">
      <c r="A90" t="s">
        <v>22</v>
      </c>
      <c r="B90" t="s">
        <v>23</v>
      </c>
      <c r="C90">
        <v>723</v>
      </c>
      <c r="D90" t="s">
        <v>111</v>
      </c>
      <c r="E90">
        <v>2016</v>
      </c>
      <c r="F90" t="s">
        <v>25</v>
      </c>
      <c r="G90">
        <v>1058724.111</v>
      </c>
    </row>
    <row r="91" spans="1:7" x14ac:dyDescent="0.25">
      <c r="A91" t="s">
        <v>22</v>
      </c>
      <c r="B91" t="s">
        <v>23</v>
      </c>
      <c r="C91">
        <v>156</v>
      </c>
      <c r="D91" t="s">
        <v>112</v>
      </c>
      <c r="E91">
        <v>2016</v>
      </c>
      <c r="F91" t="s">
        <v>25</v>
      </c>
      <c r="G91">
        <v>10632556.89622</v>
      </c>
    </row>
    <row r="92" spans="1:7" x14ac:dyDescent="0.25">
      <c r="A92" t="s">
        <v>22</v>
      </c>
      <c r="B92" t="s">
        <v>23</v>
      </c>
      <c r="C92">
        <v>267</v>
      </c>
      <c r="D92" t="s">
        <v>113</v>
      </c>
      <c r="E92">
        <v>2016</v>
      </c>
      <c r="F92" t="s">
        <v>25</v>
      </c>
      <c r="G92">
        <v>89548.355840000004</v>
      </c>
    </row>
    <row r="93" spans="1:7" x14ac:dyDescent="0.25">
      <c r="A93" t="s">
        <v>22</v>
      </c>
      <c r="B93" t="s">
        <v>23</v>
      </c>
      <c r="C93">
        <v>122</v>
      </c>
      <c r="D93" t="s">
        <v>114</v>
      </c>
      <c r="E93">
        <v>2016</v>
      </c>
      <c r="F93" t="s">
        <v>25</v>
      </c>
      <c r="G93">
        <v>111177.216</v>
      </c>
    </row>
    <row r="94" spans="1:7" x14ac:dyDescent="0.25">
      <c r="A94" t="s">
        <v>22</v>
      </c>
      <c r="B94" t="s">
        <v>23</v>
      </c>
      <c r="C94">
        <v>667</v>
      </c>
      <c r="D94" t="s">
        <v>115</v>
      </c>
      <c r="E94">
        <v>2016</v>
      </c>
      <c r="F94" t="s">
        <v>25</v>
      </c>
      <c r="G94">
        <v>1331658.1078069999</v>
      </c>
    </row>
    <row r="95" spans="1:7" x14ac:dyDescent="0.25">
      <c r="A95" t="s">
        <v>22</v>
      </c>
      <c r="B95" t="s">
        <v>23</v>
      </c>
      <c r="C95">
        <v>826</v>
      </c>
      <c r="D95" t="s">
        <v>116</v>
      </c>
      <c r="E95">
        <v>2016</v>
      </c>
      <c r="F95" t="s">
        <v>25</v>
      </c>
      <c r="G95">
        <v>1212599.61916</v>
      </c>
    </row>
    <row r="96" spans="1:7" x14ac:dyDescent="0.25">
      <c r="A96" t="s">
        <v>22</v>
      </c>
      <c r="B96" t="s">
        <v>23</v>
      </c>
      <c r="C96">
        <v>388</v>
      </c>
      <c r="D96" t="s">
        <v>117</v>
      </c>
      <c r="E96">
        <v>2016</v>
      </c>
      <c r="F96" t="s">
        <v>25</v>
      </c>
      <c r="G96">
        <v>6799608.0360000003</v>
      </c>
    </row>
    <row r="97" spans="1:7" x14ac:dyDescent="0.25">
      <c r="A97" t="s">
        <v>22</v>
      </c>
      <c r="B97" t="s">
        <v>23</v>
      </c>
      <c r="C97">
        <v>463</v>
      </c>
      <c r="D97" t="s">
        <v>118</v>
      </c>
      <c r="E97">
        <v>2016</v>
      </c>
      <c r="F97" t="s">
        <v>25</v>
      </c>
      <c r="G97">
        <v>6262124.3161970004</v>
      </c>
    </row>
    <row r="98" spans="1:7" x14ac:dyDescent="0.25">
      <c r="A98" t="s">
        <v>22</v>
      </c>
      <c r="B98" t="s">
        <v>23</v>
      </c>
      <c r="C98">
        <v>222</v>
      </c>
      <c r="D98" t="s">
        <v>119</v>
      </c>
      <c r="E98">
        <v>2016</v>
      </c>
      <c r="F98" t="s">
        <v>25</v>
      </c>
      <c r="G98">
        <v>51236.625</v>
      </c>
    </row>
    <row r="99" spans="1:7" x14ac:dyDescent="0.25">
      <c r="A99" t="s">
        <v>22</v>
      </c>
      <c r="B99" t="s">
        <v>23</v>
      </c>
      <c r="C99">
        <v>567</v>
      </c>
      <c r="D99" t="s">
        <v>120</v>
      </c>
      <c r="E99">
        <v>2016</v>
      </c>
      <c r="F99" t="s">
        <v>25</v>
      </c>
      <c r="G99">
        <v>48655.403898999997</v>
      </c>
    </row>
    <row r="100" spans="1:7" x14ac:dyDescent="0.25">
      <c r="A100" t="s">
        <v>22</v>
      </c>
      <c r="B100" t="s">
        <v>23</v>
      </c>
      <c r="C100">
        <v>15</v>
      </c>
      <c r="D100" t="s">
        <v>7</v>
      </c>
      <c r="E100">
        <v>2016</v>
      </c>
      <c r="F100" t="s">
        <v>25</v>
      </c>
      <c r="G100">
        <v>13969327.771059999</v>
      </c>
    </row>
    <row r="101" spans="1:7" x14ac:dyDescent="0.25">
      <c r="A101" t="s">
        <v>22</v>
      </c>
      <c r="B101" t="s">
        <v>23</v>
      </c>
      <c r="C101">
        <v>987</v>
      </c>
      <c r="D101" t="s">
        <v>121</v>
      </c>
      <c r="E101">
        <v>2016</v>
      </c>
      <c r="F101" t="s">
        <v>25</v>
      </c>
      <c r="G101">
        <v>88959.986999999994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6701D-7B63-4ED1-A4E3-F4B19F87487F}">
  <dimension ref="A1:AT219"/>
  <sheetViews>
    <sheetView topLeftCell="A4" zoomScaleNormal="100" workbookViewId="0">
      <selection activeCell="F6" sqref="F6:G6"/>
    </sheetView>
  </sheetViews>
  <sheetFormatPr defaultColWidth="8.85546875" defaultRowHeight="15" x14ac:dyDescent="0.25"/>
  <cols>
    <col min="1" max="1" width="44.85546875" customWidth="1"/>
    <col min="2" max="2" width="14" bestFit="1" customWidth="1"/>
    <col min="3" max="3" width="12.5703125" customWidth="1"/>
    <col min="4" max="4" width="13" customWidth="1"/>
    <col min="5" max="5" width="13.42578125" customWidth="1"/>
    <col min="6" max="6" width="13.85546875" customWidth="1"/>
    <col min="7" max="8" width="13.7109375" bestFit="1" customWidth="1"/>
    <col min="9" max="9" width="12.42578125" customWidth="1"/>
    <col min="10" max="37" width="13.7109375" bestFit="1" customWidth="1"/>
  </cols>
  <sheetData>
    <row r="1" spans="1:46" x14ac:dyDescent="0.25">
      <c r="A1" s="10" t="s">
        <v>124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</row>
    <row r="2" spans="1:46" s="3" customFormat="1" x14ac:dyDescent="0.25">
      <c r="A2" s="2" t="s">
        <v>125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</row>
    <row r="3" spans="1:46" x14ac:dyDescent="0.25">
      <c r="A3" s="11" t="s">
        <v>126</v>
      </c>
    </row>
    <row r="5" spans="1:46" ht="15" customHeight="1" x14ac:dyDescent="0.25">
      <c r="A5" s="54" t="s">
        <v>19</v>
      </c>
      <c r="B5" s="54" t="s">
        <v>127</v>
      </c>
      <c r="C5" s="55" t="s">
        <v>128</v>
      </c>
      <c r="D5" s="55"/>
      <c r="E5" s="55"/>
      <c r="F5" s="55"/>
      <c r="G5" s="55"/>
      <c r="H5" s="55"/>
      <c r="I5" s="55"/>
      <c r="J5" s="55" t="s">
        <v>129</v>
      </c>
      <c r="K5" s="55"/>
      <c r="L5" s="55"/>
      <c r="M5" s="55"/>
      <c r="N5" s="55"/>
      <c r="O5" s="55"/>
      <c r="P5" s="55"/>
      <c r="Q5" s="55" t="s">
        <v>130</v>
      </c>
      <c r="R5" s="55"/>
      <c r="S5" s="55"/>
      <c r="T5" s="55"/>
      <c r="U5" s="55"/>
      <c r="V5" s="55"/>
      <c r="W5" s="55"/>
      <c r="X5" s="56" t="s">
        <v>131</v>
      </c>
      <c r="Y5" s="57" t="s">
        <v>132</v>
      </c>
      <c r="Z5" s="57" t="s">
        <v>133</v>
      </c>
      <c r="AA5" s="57" t="s">
        <v>134</v>
      </c>
      <c r="AB5" s="57" t="s">
        <v>135</v>
      </c>
      <c r="AC5" s="57" t="s">
        <v>136</v>
      </c>
      <c r="AD5" s="57" t="s">
        <v>137</v>
      </c>
      <c r="AE5" s="57" t="s">
        <v>138</v>
      </c>
      <c r="AF5" s="57" t="s">
        <v>139</v>
      </c>
      <c r="AG5" s="57" t="s">
        <v>140</v>
      </c>
    </row>
    <row r="6" spans="1:46" x14ac:dyDescent="0.25">
      <c r="A6" s="54"/>
      <c r="B6" s="54"/>
      <c r="C6" s="55" t="s">
        <v>141</v>
      </c>
      <c r="D6" s="55" t="s">
        <v>142</v>
      </c>
      <c r="E6" s="55"/>
      <c r="F6" s="55" t="s">
        <v>143</v>
      </c>
      <c r="G6" s="55"/>
      <c r="H6" s="12"/>
      <c r="I6" s="57" t="s">
        <v>144</v>
      </c>
      <c r="J6" s="55" t="s">
        <v>141</v>
      </c>
      <c r="K6" s="55" t="s">
        <v>142</v>
      </c>
      <c r="L6" s="55"/>
      <c r="M6" s="55" t="s">
        <v>143</v>
      </c>
      <c r="N6" s="55"/>
      <c r="O6" s="12"/>
      <c r="P6" s="57" t="s">
        <v>145</v>
      </c>
      <c r="Q6" s="55" t="s">
        <v>141</v>
      </c>
      <c r="R6" s="55" t="s">
        <v>143</v>
      </c>
      <c r="S6" s="55"/>
      <c r="T6" s="55"/>
      <c r="U6" s="55"/>
      <c r="V6" s="55"/>
      <c r="W6" s="57" t="s">
        <v>146</v>
      </c>
      <c r="X6" s="56"/>
      <c r="Y6" s="57"/>
      <c r="Z6" s="57"/>
      <c r="AA6" s="57"/>
      <c r="AB6" s="57"/>
      <c r="AC6" s="57"/>
      <c r="AD6" s="57"/>
      <c r="AE6" s="57"/>
      <c r="AF6" s="57"/>
      <c r="AG6" s="57"/>
    </row>
    <row r="7" spans="1:46" x14ac:dyDescent="0.25">
      <c r="A7" s="54"/>
      <c r="B7" s="54"/>
      <c r="C7" s="55"/>
      <c r="D7" s="12" t="s">
        <v>147</v>
      </c>
      <c r="E7" s="12" t="s">
        <v>148</v>
      </c>
      <c r="F7" s="12" t="s">
        <v>149</v>
      </c>
      <c r="G7" s="12" t="s">
        <v>150</v>
      </c>
      <c r="H7" s="12" t="s">
        <v>151</v>
      </c>
      <c r="I7" s="57"/>
      <c r="J7" s="55"/>
      <c r="K7" s="12" t="s">
        <v>147</v>
      </c>
      <c r="L7" s="12" t="s">
        <v>148</v>
      </c>
      <c r="M7" s="12" t="s">
        <v>149</v>
      </c>
      <c r="N7" s="12" t="s">
        <v>150</v>
      </c>
      <c r="O7" s="12" t="s">
        <v>151</v>
      </c>
      <c r="P7" s="57"/>
      <c r="Q7" s="55"/>
      <c r="R7" s="12" t="s">
        <v>147</v>
      </c>
      <c r="S7" s="12" t="s">
        <v>148</v>
      </c>
      <c r="T7" s="12" t="s">
        <v>149</v>
      </c>
      <c r="U7" s="12" t="s">
        <v>150</v>
      </c>
      <c r="V7" s="12" t="s">
        <v>151</v>
      </c>
      <c r="W7" s="57"/>
      <c r="X7" s="56"/>
      <c r="Y7" s="57"/>
      <c r="Z7" s="57"/>
      <c r="AA7" s="57"/>
      <c r="AB7" s="57"/>
      <c r="AC7" s="57"/>
      <c r="AD7" s="57"/>
      <c r="AE7" s="57"/>
      <c r="AF7" s="57"/>
      <c r="AG7" s="57"/>
    </row>
    <row r="8" spans="1:46" x14ac:dyDescent="0.25">
      <c r="A8" s="13">
        <v>2005</v>
      </c>
      <c r="B8" s="14" t="s">
        <v>152</v>
      </c>
      <c r="C8" s="15">
        <v>12819.215</v>
      </c>
      <c r="D8" s="15">
        <v>6925.6975000000002</v>
      </c>
      <c r="E8" s="15">
        <v>5353.7904999999992</v>
      </c>
      <c r="F8" s="15">
        <v>2365.1549999999997</v>
      </c>
      <c r="G8" s="15">
        <v>1410.172</v>
      </c>
      <c r="H8" s="15">
        <v>3775.3270000000002</v>
      </c>
      <c r="I8" s="15">
        <v>28873.03</v>
      </c>
      <c r="J8" s="15">
        <v>47448.478999999992</v>
      </c>
      <c r="K8" s="15">
        <v>26479.482499999998</v>
      </c>
      <c r="L8" s="15">
        <v>27874.163500000002</v>
      </c>
      <c r="M8" s="15">
        <v>54416.212499999994</v>
      </c>
      <c r="N8" s="15">
        <v>7036.6350000000002</v>
      </c>
      <c r="O8" s="15">
        <v>61452.847500000003</v>
      </c>
      <c r="P8" s="15">
        <v>163254.97250000003</v>
      </c>
      <c r="Q8" s="15">
        <v>47932.741000000009</v>
      </c>
      <c r="R8" s="15">
        <v>24604.708500000001</v>
      </c>
      <c r="S8" s="15">
        <v>17745.770000000004</v>
      </c>
      <c r="T8" s="15">
        <v>6557.8320000000003</v>
      </c>
      <c r="U8" s="15">
        <v>4791.2705000000005</v>
      </c>
      <c r="V8" s="15">
        <v>11349.102500000001</v>
      </c>
      <c r="W8" s="15">
        <v>91833.625999999989</v>
      </c>
      <c r="X8" s="15">
        <v>283961.62849999999</v>
      </c>
      <c r="Y8" s="15">
        <v>66513.616000000009</v>
      </c>
      <c r="Z8" s="15">
        <v>132447.70250000001</v>
      </c>
      <c r="AA8" s="15">
        <v>12326.282999999999</v>
      </c>
      <c r="AB8" s="15">
        <v>681.19299999999998</v>
      </c>
      <c r="AC8" s="15">
        <v>543.96849999999995</v>
      </c>
      <c r="AD8" s="15">
        <v>574.41399999999999</v>
      </c>
      <c r="AE8" s="15">
        <v>213243.73849999998</v>
      </c>
      <c r="AF8" s="15">
        <v>507349.80200000003</v>
      </c>
      <c r="AG8" s="15">
        <v>568920.81499999994</v>
      </c>
    </row>
    <row r="9" spans="1:46" x14ac:dyDescent="0.25">
      <c r="A9" s="13">
        <v>2006</v>
      </c>
      <c r="B9" s="14" t="s">
        <v>152</v>
      </c>
      <c r="C9" s="15">
        <v>13613.3225</v>
      </c>
      <c r="D9" s="15">
        <v>7466.5462500000003</v>
      </c>
      <c r="E9" s="15">
        <v>5695.1857499999987</v>
      </c>
      <c r="F9" s="15">
        <v>2612.2324999999996</v>
      </c>
      <c r="G9" s="15">
        <v>1579.758</v>
      </c>
      <c r="H9" s="15">
        <v>4191.9904999999999</v>
      </c>
      <c r="I9" s="15">
        <v>30966.544999999998</v>
      </c>
      <c r="J9" s="15">
        <v>47745.218499999988</v>
      </c>
      <c r="K9" s="15">
        <v>27356.723749999997</v>
      </c>
      <c r="L9" s="15">
        <v>27873.245250000004</v>
      </c>
      <c r="M9" s="15">
        <v>53782.818749999991</v>
      </c>
      <c r="N9" s="15">
        <v>7876.9525000000003</v>
      </c>
      <c r="O9" s="15">
        <v>61659.771250000005</v>
      </c>
      <c r="P9" s="15">
        <v>164634.95875000005</v>
      </c>
      <c r="Q9" s="15">
        <v>48287.111500000014</v>
      </c>
      <c r="R9" s="15">
        <v>25587.562750000001</v>
      </c>
      <c r="S9" s="15">
        <v>17804.155000000006</v>
      </c>
      <c r="T9" s="15">
        <v>6496.7480000000005</v>
      </c>
      <c r="U9" s="15">
        <v>5311.9057500000008</v>
      </c>
      <c r="V9" s="15">
        <v>11808.653750000001</v>
      </c>
      <c r="W9" s="15">
        <v>88789.438999999984</v>
      </c>
      <c r="X9" s="15">
        <v>284390.94274999999</v>
      </c>
      <c r="Y9" s="15">
        <v>69035.924000000014</v>
      </c>
      <c r="Z9" s="15">
        <v>136492.55375000002</v>
      </c>
      <c r="AA9" s="15">
        <v>11729.924499999999</v>
      </c>
      <c r="AB9" s="15">
        <v>646.28949999999998</v>
      </c>
      <c r="AC9" s="15">
        <v>490.95274999999992</v>
      </c>
      <c r="AD9" s="15">
        <v>545.62099999999998</v>
      </c>
      <c r="AE9" s="15">
        <v>219088.10774999997</v>
      </c>
      <c r="AF9" s="15">
        <v>518523.70300000004</v>
      </c>
      <c r="AG9" s="15">
        <v>608875.22249999992</v>
      </c>
    </row>
    <row r="10" spans="1:46" x14ac:dyDescent="0.25">
      <c r="A10" s="13">
        <v>2007</v>
      </c>
      <c r="B10" s="14" t="s">
        <v>152</v>
      </c>
      <c r="C10" s="15">
        <v>14407.43</v>
      </c>
      <c r="D10" s="15">
        <v>8007.3950000000004</v>
      </c>
      <c r="E10" s="15">
        <v>6036.5810000000001</v>
      </c>
      <c r="F10" s="15">
        <v>2859.31</v>
      </c>
      <c r="G10" s="15">
        <v>1749.3440000000001</v>
      </c>
      <c r="H10" s="15">
        <v>4608.6540000000005</v>
      </c>
      <c r="I10" s="15">
        <v>33060.06</v>
      </c>
      <c r="J10" s="15">
        <v>48041.957999999999</v>
      </c>
      <c r="K10" s="15">
        <v>28233.965</v>
      </c>
      <c r="L10" s="15">
        <v>27872.327000000001</v>
      </c>
      <c r="M10" s="15">
        <v>53149.425000000003</v>
      </c>
      <c r="N10" s="15">
        <v>8717.27</v>
      </c>
      <c r="O10" s="15">
        <v>61866.695</v>
      </c>
      <c r="P10" s="15">
        <v>166014.94500000001</v>
      </c>
      <c r="Q10" s="15">
        <v>48641.482000000004</v>
      </c>
      <c r="R10" s="15">
        <v>26570.417000000001</v>
      </c>
      <c r="S10" s="15">
        <v>17862.54</v>
      </c>
      <c r="T10" s="15">
        <v>6435.6639999999998</v>
      </c>
      <c r="U10" s="15">
        <v>5832.5410000000002</v>
      </c>
      <c r="V10" s="15">
        <v>12268.205</v>
      </c>
      <c r="W10" s="15">
        <v>85745.251999999993</v>
      </c>
      <c r="X10" s="15">
        <v>284820.25699999998</v>
      </c>
      <c r="Y10" s="15">
        <v>71558.232000000004</v>
      </c>
      <c r="Z10" s="15">
        <v>140537.405</v>
      </c>
      <c r="AA10" s="15">
        <v>11133.566000000001</v>
      </c>
      <c r="AB10" s="15">
        <v>611.38599999999997</v>
      </c>
      <c r="AC10" s="15">
        <v>437.93700000000001</v>
      </c>
      <c r="AD10" s="15">
        <v>516.82799999999997</v>
      </c>
      <c r="AE10" s="15">
        <v>224932.47700000001</v>
      </c>
      <c r="AF10" s="15">
        <v>529697.60400000005</v>
      </c>
      <c r="AG10" s="15">
        <v>648829.63</v>
      </c>
    </row>
    <row r="11" spans="1:46" x14ac:dyDescent="0.25">
      <c r="A11" s="13">
        <v>2008</v>
      </c>
      <c r="B11" s="14" t="s">
        <v>152</v>
      </c>
      <c r="C11" s="15">
        <v>15409.8544</v>
      </c>
      <c r="D11" s="15">
        <v>8579.3350000000009</v>
      </c>
      <c r="E11" s="15">
        <v>5922.0770000000002</v>
      </c>
      <c r="F11" s="15">
        <v>2713.9744000000001</v>
      </c>
      <c r="G11" s="15">
        <v>1769.1692</v>
      </c>
      <c r="H11" s="15">
        <v>4483.1436000000003</v>
      </c>
      <c r="I11" s="15">
        <v>34394.409999999996</v>
      </c>
      <c r="J11" s="15">
        <v>48058.421799999996</v>
      </c>
      <c r="K11" s="15">
        <v>29235.6492</v>
      </c>
      <c r="L11" s="15">
        <v>25451.671600000001</v>
      </c>
      <c r="M11" s="15">
        <v>51868.300200000005</v>
      </c>
      <c r="N11" s="15">
        <v>8432.3721999999998</v>
      </c>
      <c r="O11" s="15">
        <v>60300.672400000003</v>
      </c>
      <c r="P11" s="15">
        <v>163046.41500000001</v>
      </c>
      <c r="Q11" s="15">
        <v>49123.9306</v>
      </c>
      <c r="R11" s="15">
        <v>27448.3842</v>
      </c>
      <c r="S11" s="15">
        <v>17461.600200000001</v>
      </c>
      <c r="T11" s="15">
        <v>6208.1246000000001</v>
      </c>
      <c r="U11" s="15">
        <v>5772.5</v>
      </c>
      <c r="V11" s="15">
        <v>11980.624599999999</v>
      </c>
      <c r="W11" s="15">
        <v>90336.625999999989</v>
      </c>
      <c r="X11" s="15">
        <v>287777.451</v>
      </c>
      <c r="Y11" s="15">
        <v>70260.4234</v>
      </c>
      <c r="Z11" s="15">
        <v>139464.54259999999</v>
      </c>
      <c r="AA11" s="15">
        <v>10965.5918</v>
      </c>
      <c r="AB11" s="15">
        <v>614.05520000000001</v>
      </c>
      <c r="AC11" s="15">
        <v>414.10700000000003</v>
      </c>
      <c r="AD11" s="15">
        <v>493.5172</v>
      </c>
      <c r="AE11" s="15">
        <v>222361.21120000002</v>
      </c>
      <c r="AF11" s="15">
        <v>526169.54340000008</v>
      </c>
      <c r="AG11" s="15">
        <v>664905.56799999997</v>
      </c>
    </row>
    <row r="12" spans="1:46" x14ac:dyDescent="0.25">
      <c r="A12" s="13">
        <v>2009</v>
      </c>
      <c r="B12" s="14" t="s">
        <v>152</v>
      </c>
      <c r="C12" s="15">
        <v>16412.2788</v>
      </c>
      <c r="D12" s="15">
        <v>9151.2750000000015</v>
      </c>
      <c r="E12" s="15">
        <v>5807.5730000000003</v>
      </c>
      <c r="F12" s="15">
        <v>2568.6388000000002</v>
      </c>
      <c r="G12" s="15">
        <v>1788.9944</v>
      </c>
      <c r="H12" s="15">
        <v>4357.6332000000002</v>
      </c>
      <c r="I12" s="15">
        <v>35728.759999999995</v>
      </c>
      <c r="J12" s="15">
        <v>48074.885599999994</v>
      </c>
      <c r="K12" s="15">
        <v>30237.3334</v>
      </c>
      <c r="L12" s="15">
        <v>23031.016200000002</v>
      </c>
      <c r="M12" s="15">
        <v>50587.175400000007</v>
      </c>
      <c r="N12" s="15">
        <v>8147.4744000000001</v>
      </c>
      <c r="O12" s="15">
        <v>58734.649800000007</v>
      </c>
      <c r="P12" s="15">
        <v>160077.88500000001</v>
      </c>
      <c r="Q12" s="15">
        <v>49606.379199999996</v>
      </c>
      <c r="R12" s="15">
        <v>28326.3514</v>
      </c>
      <c r="S12" s="15">
        <v>17060.660400000001</v>
      </c>
      <c r="T12" s="15">
        <v>5980.5852000000004</v>
      </c>
      <c r="U12" s="15">
        <v>5712.4589999999998</v>
      </c>
      <c r="V12" s="15">
        <v>11693.044199999998</v>
      </c>
      <c r="W12" s="15">
        <v>94927.999999999985</v>
      </c>
      <c r="X12" s="15">
        <v>290734.64500000002</v>
      </c>
      <c r="Y12" s="15">
        <v>68962.614799999996</v>
      </c>
      <c r="Z12" s="15">
        <v>138391.68019999997</v>
      </c>
      <c r="AA12" s="15">
        <v>10797.6176</v>
      </c>
      <c r="AB12" s="15">
        <v>616.72440000000006</v>
      </c>
      <c r="AC12" s="15">
        <v>390.27700000000004</v>
      </c>
      <c r="AD12" s="15">
        <v>470.20640000000003</v>
      </c>
      <c r="AE12" s="15">
        <v>219789.94540000003</v>
      </c>
      <c r="AF12" s="15">
        <v>522641.48280000006</v>
      </c>
      <c r="AG12" s="15">
        <v>680981.50599999994</v>
      </c>
    </row>
    <row r="13" spans="1:46" x14ac:dyDescent="0.25">
      <c r="A13" s="13">
        <v>2010</v>
      </c>
      <c r="B13" s="14" t="s">
        <v>152</v>
      </c>
      <c r="C13" s="15">
        <v>17414.7032</v>
      </c>
      <c r="D13" s="15">
        <v>9723.215000000002</v>
      </c>
      <c r="E13" s="15">
        <v>5693.0690000000004</v>
      </c>
      <c r="F13" s="15">
        <v>2423.3032000000003</v>
      </c>
      <c r="G13" s="15">
        <v>1808.8196</v>
      </c>
      <c r="H13" s="15">
        <v>4232.1228000000001</v>
      </c>
      <c r="I13" s="15">
        <v>37063.109999999993</v>
      </c>
      <c r="J13" s="15">
        <v>48091.349399999992</v>
      </c>
      <c r="K13" s="15">
        <v>31239.017599999999</v>
      </c>
      <c r="L13" s="15">
        <v>20610.360800000002</v>
      </c>
      <c r="M13" s="15">
        <v>49306.05060000001</v>
      </c>
      <c r="N13" s="15">
        <v>7862.5766000000003</v>
      </c>
      <c r="O13" s="15">
        <v>57168.62720000001</v>
      </c>
      <c r="P13" s="15">
        <v>157109.35500000001</v>
      </c>
      <c r="Q13" s="15">
        <v>50088.827799999992</v>
      </c>
      <c r="R13" s="15">
        <v>29204.318599999999</v>
      </c>
      <c r="S13" s="15">
        <v>16659.720600000001</v>
      </c>
      <c r="T13" s="15">
        <v>5753.0458000000008</v>
      </c>
      <c r="U13" s="15">
        <v>5652.4179999999997</v>
      </c>
      <c r="V13" s="15">
        <v>11405.463799999998</v>
      </c>
      <c r="W13" s="15">
        <v>99519.373999999982</v>
      </c>
      <c r="X13" s="15">
        <v>293691.83900000004</v>
      </c>
      <c r="Y13" s="15">
        <v>67664.806199999992</v>
      </c>
      <c r="Z13" s="15">
        <v>137318.81779999996</v>
      </c>
      <c r="AA13" s="15">
        <v>10629.643399999999</v>
      </c>
      <c r="AB13" s="15">
        <v>619.39360000000011</v>
      </c>
      <c r="AC13" s="15">
        <v>366.44700000000006</v>
      </c>
      <c r="AD13" s="15">
        <v>446.89560000000006</v>
      </c>
      <c r="AE13" s="15">
        <v>217218.67960000003</v>
      </c>
      <c r="AF13" s="15">
        <v>519113.42220000003</v>
      </c>
      <c r="AG13" s="15">
        <v>697057.4439999999</v>
      </c>
    </row>
    <row r="14" spans="1:46" x14ac:dyDescent="0.25">
      <c r="A14" s="13">
        <v>2011</v>
      </c>
      <c r="B14" s="14" t="s">
        <v>152</v>
      </c>
      <c r="C14" s="15">
        <v>18417.1276</v>
      </c>
      <c r="D14" s="15">
        <v>10295.155000000002</v>
      </c>
      <c r="E14" s="15">
        <v>5578.5650000000005</v>
      </c>
      <c r="F14" s="15">
        <v>2277.9676000000004</v>
      </c>
      <c r="G14" s="15">
        <v>1828.6448</v>
      </c>
      <c r="H14" s="15">
        <v>4106.6124</v>
      </c>
      <c r="I14" s="15">
        <v>38397.459999999992</v>
      </c>
      <c r="J14" s="15">
        <v>48107.81319999999</v>
      </c>
      <c r="K14" s="15">
        <v>32240.701799999999</v>
      </c>
      <c r="L14" s="15">
        <v>18189.705400000003</v>
      </c>
      <c r="M14" s="15">
        <v>48024.925800000012</v>
      </c>
      <c r="N14" s="15">
        <v>7577.6788000000006</v>
      </c>
      <c r="O14" s="15">
        <v>55602.604600000013</v>
      </c>
      <c r="P14" s="15">
        <v>154140.82500000001</v>
      </c>
      <c r="Q14" s="15">
        <v>50571.276399999988</v>
      </c>
      <c r="R14" s="15">
        <v>30082.285799999998</v>
      </c>
      <c r="S14" s="15">
        <v>16258.7808</v>
      </c>
      <c r="T14" s="15">
        <v>5525.5064000000011</v>
      </c>
      <c r="U14" s="15">
        <v>5592.3769999999995</v>
      </c>
      <c r="V14" s="15">
        <v>11117.883399999997</v>
      </c>
      <c r="W14" s="15">
        <v>104110.74799999998</v>
      </c>
      <c r="X14" s="15">
        <v>296649.03300000005</v>
      </c>
      <c r="Y14" s="15">
        <v>66366.997599999988</v>
      </c>
      <c r="Z14" s="15">
        <v>136245.95539999995</v>
      </c>
      <c r="AA14" s="15">
        <v>10461.669199999998</v>
      </c>
      <c r="AB14" s="15">
        <v>622.06280000000015</v>
      </c>
      <c r="AC14" s="15">
        <v>342.61700000000008</v>
      </c>
      <c r="AD14" s="15">
        <v>423.58480000000009</v>
      </c>
      <c r="AE14" s="15">
        <v>214647.41380000004</v>
      </c>
      <c r="AF14" s="15">
        <v>515585.3616</v>
      </c>
      <c r="AG14" s="15">
        <v>713133.38199999987</v>
      </c>
    </row>
    <row r="15" spans="1:46" x14ac:dyDescent="0.25">
      <c r="A15" s="13">
        <v>2012</v>
      </c>
      <c r="B15" s="14" t="s">
        <v>152</v>
      </c>
      <c r="C15" s="15">
        <v>19419.552</v>
      </c>
      <c r="D15" s="15">
        <v>10867.094999999999</v>
      </c>
      <c r="E15" s="15">
        <v>5464.0609999999997</v>
      </c>
      <c r="F15" s="15">
        <v>2132.6320000000001</v>
      </c>
      <c r="G15" s="15">
        <v>1848.47</v>
      </c>
      <c r="H15" s="15">
        <v>3981.1019999999999</v>
      </c>
      <c r="I15" s="15">
        <v>39731.81</v>
      </c>
      <c r="J15" s="15">
        <v>48124.277000000002</v>
      </c>
      <c r="K15" s="15">
        <v>33242.385999999999</v>
      </c>
      <c r="L15" s="15">
        <v>15769.05</v>
      </c>
      <c r="M15" s="15">
        <v>46743.800999999999</v>
      </c>
      <c r="N15" s="15">
        <v>7292.7809999999999</v>
      </c>
      <c r="O15" s="15">
        <v>54036.582000000002</v>
      </c>
      <c r="P15" s="15">
        <v>151172.29500000001</v>
      </c>
      <c r="Q15" s="15">
        <v>51053.724999999999</v>
      </c>
      <c r="R15" s="15">
        <v>30960.253000000001</v>
      </c>
      <c r="S15" s="15">
        <v>15857.841</v>
      </c>
      <c r="T15" s="15">
        <v>5297.9669999999996</v>
      </c>
      <c r="U15" s="15">
        <v>5532.3360000000002</v>
      </c>
      <c r="V15" s="15">
        <v>10830.303</v>
      </c>
      <c r="W15" s="15">
        <v>108702.122</v>
      </c>
      <c r="X15" s="15">
        <v>299606.22700000001</v>
      </c>
      <c r="Y15" s="15">
        <v>65069.188999999998</v>
      </c>
      <c r="Z15" s="15">
        <v>135173.09299999999</v>
      </c>
      <c r="AA15" s="15">
        <v>10293.695</v>
      </c>
      <c r="AB15" s="15">
        <v>624.73199999999997</v>
      </c>
      <c r="AC15" s="15">
        <v>318.78699999999998</v>
      </c>
      <c r="AD15" s="15">
        <v>400.274</v>
      </c>
      <c r="AE15" s="15">
        <v>212076.14799999999</v>
      </c>
      <c r="AF15" s="15">
        <v>512057.30099999998</v>
      </c>
      <c r="AG15" s="15">
        <v>729209.32</v>
      </c>
    </row>
    <row r="16" spans="1:46" x14ac:dyDescent="0.25">
      <c r="A16" s="13">
        <v>2013</v>
      </c>
      <c r="B16" s="14" t="s">
        <v>152</v>
      </c>
      <c r="C16" s="15">
        <v>20614.354698943545</v>
      </c>
      <c r="D16" s="15">
        <v>11551.48732477478</v>
      </c>
      <c r="E16" s="15">
        <v>5356.2450810793571</v>
      </c>
      <c r="F16" s="15">
        <v>2011.1610855197264</v>
      </c>
      <c r="G16" s="15">
        <v>1868.9592997695179</v>
      </c>
      <c r="H16" s="15">
        <v>3866.2429842057304</v>
      </c>
      <c r="I16" s="15">
        <v>41219.7442160789</v>
      </c>
      <c r="J16" s="15">
        <v>48140.757718520625</v>
      </c>
      <c r="K16" s="15">
        <v>34346.006778237555</v>
      </c>
      <c r="L16" s="15">
        <v>14071.227691286755</v>
      </c>
      <c r="M16" s="15">
        <v>45558.468379525795</v>
      </c>
      <c r="N16" s="15">
        <v>7037.1321534383478</v>
      </c>
      <c r="O16" s="15">
        <v>52593.740777870313</v>
      </c>
      <c r="P16" s="15">
        <v>148366.96416530939</v>
      </c>
      <c r="Q16" s="15">
        <v>51550.343319048676</v>
      </c>
      <c r="R16" s="15">
        <v>31921.679075663233</v>
      </c>
      <c r="S16" s="15">
        <v>15484.751065704</v>
      </c>
      <c r="T16" s="15">
        <v>5095.8006072176413</v>
      </c>
      <c r="U16" s="15">
        <v>5474.1752686308664</v>
      </c>
      <c r="V16" s="15">
        <v>10563.614003432151</v>
      </c>
      <c r="W16" s="15">
        <v>113983.92569950542</v>
      </c>
      <c r="X16" s="15">
        <v>302654.28549585893</v>
      </c>
      <c r="Y16" s="15">
        <v>63843.774103388088</v>
      </c>
      <c r="Z16" s="15">
        <v>134125.05577798653</v>
      </c>
      <c r="AA16" s="15">
        <v>10133.481936248787</v>
      </c>
      <c r="AB16" s="15">
        <v>627.43595819537552</v>
      </c>
      <c r="AC16" s="15">
        <v>299.17024389079705</v>
      </c>
      <c r="AD16" s="15">
        <v>380.32918308853158</v>
      </c>
      <c r="AE16" s="15">
        <v>209594.44047455181</v>
      </c>
      <c r="AF16" s="15">
        <v>508600.372152191</v>
      </c>
      <c r="AG16" s="15">
        <v>746442.77364258026</v>
      </c>
    </row>
    <row r="17" spans="1:46" x14ac:dyDescent="0.25">
      <c r="A17" s="13">
        <v>2014</v>
      </c>
      <c r="B17" s="14" t="s">
        <v>152</v>
      </c>
      <c r="C17" s="15">
        <v>21882.668542191695</v>
      </c>
      <c r="D17" s="15">
        <v>12278.981587483355</v>
      </c>
      <c r="E17" s="15">
        <v>5250.5565674663603</v>
      </c>
      <c r="F17" s="15">
        <v>1896.6089376455404</v>
      </c>
      <c r="G17" s="15">
        <v>1889.6757124513606</v>
      </c>
      <c r="H17" s="15">
        <v>3754.6977728578754</v>
      </c>
      <c r="I17" s="15">
        <v>42763.400742099839</v>
      </c>
      <c r="J17" s="15">
        <v>48157.244081055032</v>
      </c>
      <c r="K17" s="15">
        <v>35486.266888626473</v>
      </c>
      <c r="L17" s="15">
        <v>12556.206540028421</v>
      </c>
      <c r="M17" s="15">
        <v>44403.193507696378</v>
      </c>
      <c r="N17" s="15">
        <v>6790.4450915166435</v>
      </c>
      <c r="O17" s="15">
        <v>51189.425138137318</v>
      </c>
      <c r="P17" s="15">
        <v>145613.6923477294</v>
      </c>
      <c r="Q17" s="15">
        <v>52051.792426738437</v>
      </c>
      <c r="R17" s="15">
        <v>32912.960853699609</v>
      </c>
      <c r="S17" s="15">
        <v>15120.438877323915</v>
      </c>
      <c r="T17" s="15">
        <v>4901.3487302808189</v>
      </c>
      <c r="U17" s="15">
        <v>5416.6259734929008</v>
      </c>
      <c r="V17" s="15">
        <v>10303.492045744964</v>
      </c>
      <c r="W17" s="15">
        <v>119522.37066605169</v>
      </c>
      <c r="X17" s="15">
        <v>305733.35356280452</v>
      </c>
      <c r="Y17" s="15">
        <v>62641.436821418625</v>
      </c>
      <c r="Z17" s="15">
        <v>133085.1443004859</v>
      </c>
      <c r="AA17" s="15">
        <v>9975.7624596688038</v>
      </c>
      <c r="AB17" s="15">
        <v>630.15161963297703</v>
      </c>
      <c r="AC17" s="15">
        <v>280.76061705677768</v>
      </c>
      <c r="AD17" s="15">
        <v>361.3781747222896</v>
      </c>
      <c r="AE17" s="15">
        <v>207141.77380211774</v>
      </c>
      <c r="AF17" s="15">
        <v>505166.78123362444</v>
      </c>
      <c r="AG17" s="15">
        <v>764083.50667162111</v>
      </c>
    </row>
    <row r="19" spans="1:46" x14ac:dyDescent="0.25">
      <c r="A19" s="16" t="s">
        <v>153</v>
      </c>
      <c r="B19" s="17"/>
      <c r="C19" s="17"/>
      <c r="D19" s="17"/>
      <c r="E19" s="17"/>
      <c r="F19" s="17"/>
      <c r="G19" s="17"/>
      <c r="H19" s="17"/>
      <c r="I19" s="17"/>
    </row>
    <row r="20" spans="1:46" x14ac:dyDescent="0.25">
      <c r="A20" s="18"/>
      <c r="B20">
        <v>2015</v>
      </c>
      <c r="C20">
        <v>2020</v>
      </c>
      <c r="D20">
        <v>2025</v>
      </c>
      <c r="E20">
        <v>2030</v>
      </c>
      <c r="F20">
        <v>2035</v>
      </c>
      <c r="G20">
        <v>2040</v>
      </c>
      <c r="H20">
        <v>2045</v>
      </c>
      <c r="I20">
        <v>2050</v>
      </c>
    </row>
    <row r="21" spans="1:46" x14ac:dyDescent="0.25">
      <c r="A21" t="s">
        <v>154</v>
      </c>
      <c r="B21">
        <v>3045.8379293211401</v>
      </c>
      <c r="C21">
        <v>3477.5235487342202</v>
      </c>
      <c r="D21">
        <v>3948.0469793699699</v>
      </c>
      <c r="E21">
        <v>4396.1634141281802</v>
      </c>
      <c r="F21">
        <v>4799.7238606208803</v>
      </c>
      <c r="G21">
        <v>5211.3581804422602</v>
      </c>
      <c r="H21">
        <v>5582.6300002979997</v>
      </c>
      <c r="I21">
        <v>5938.2554336702096</v>
      </c>
    </row>
    <row r="22" spans="1:46" x14ac:dyDescent="0.25">
      <c r="A22" t="s">
        <v>155</v>
      </c>
      <c r="B22">
        <v>670.27046304214196</v>
      </c>
      <c r="C22">
        <v>834.04130225279698</v>
      </c>
      <c r="D22">
        <v>1033.10003264596</v>
      </c>
      <c r="E22">
        <v>1255.48567008754</v>
      </c>
      <c r="F22">
        <v>1499.7822786537099</v>
      </c>
      <c r="G22">
        <v>1778.3980997855399</v>
      </c>
      <c r="H22">
        <v>2081.9049644727402</v>
      </c>
      <c r="I22">
        <v>2413.3933976497601</v>
      </c>
    </row>
    <row r="23" spans="1:46" x14ac:dyDescent="0.25">
      <c r="A23" t="s">
        <v>156</v>
      </c>
      <c r="B23">
        <v>1171.3982496828501</v>
      </c>
      <c r="C23">
        <v>1439.4735038779199</v>
      </c>
      <c r="D23">
        <v>1742.7644527876701</v>
      </c>
      <c r="E23">
        <v>2041.67562970945</v>
      </c>
      <c r="F23">
        <v>2326.7603023606998</v>
      </c>
      <c r="G23">
        <v>2621.30701007277</v>
      </c>
      <c r="H23">
        <v>2895.9637098201301</v>
      </c>
      <c r="I23">
        <v>3153.81216237952</v>
      </c>
    </row>
    <row r="24" spans="1:46" x14ac:dyDescent="0.25">
      <c r="A24" t="s">
        <v>157</v>
      </c>
      <c r="B24">
        <v>2331.1910938357701</v>
      </c>
      <c r="C24">
        <v>2988.3623083226998</v>
      </c>
      <c r="D24">
        <v>3790.1128604708101</v>
      </c>
      <c r="E24">
        <v>4639.94608505622</v>
      </c>
      <c r="F24">
        <v>5510.0430722475503</v>
      </c>
      <c r="G24">
        <v>6471.1450996559697</v>
      </c>
      <c r="H24">
        <v>7426.9557317547496</v>
      </c>
      <c r="I24">
        <v>8397.2625203197804</v>
      </c>
    </row>
    <row r="25" spans="1:46" x14ac:dyDescent="0.25">
      <c r="A25" t="s">
        <v>158</v>
      </c>
      <c r="B25">
        <v>133122.849655753</v>
      </c>
      <c r="C25">
        <v>156970.48470787401</v>
      </c>
      <c r="D25">
        <v>183040.227048801</v>
      </c>
      <c r="E25">
        <v>207585.147838309</v>
      </c>
      <c r="F25">
        <v>229350.963679473</v>
      </c>
      <c r="G25">
        <v>250705.08073616901</v>
      </c>
      <c r="H25">
        <v>269640.733776254</v>
      </c>
      <c r="I25">
        <v>287366.59464907902</v>
      </c>
    </row>
    <row r="28" spans="1:46" s="3" customFormat="1" x14ac:dyDescent="0.25">
      <c r="A28" s="2" t="s">
        <v>159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</row>
    <row r="29" spans="1:46" ht="15" customHeight="1" x14ac:dyDescent="0.25">
      <c r="A29" s="54" t="s">
        <v>19</v>
      </c>
      <c r="B29" s="54" t="s">
        <v>127</v>
      </c>
      <c r="C29" s="55" t="s">
        <v>128</v>
      </c>
      <c r="D29" s="55"/>
      <c r="E29" s="55"/>
      <c r="F29" s="55"/>
      <c r="G29" s="55"/>
      <c r="H29" s="55"/>
      <c r="I29" s="55"/>
      <c r="J29" s="55" t="s">
        <v>129</v>
      </c>
      <c r="K29" s="55"/>
      <c r="L29" s="55"/>
      <c r="M29" s="55"/>
      <c r="N29" s="55"/>
      <c r="O29" s="55"/>
      <c r="P29" s="55"/>
      <c r="Q29" s="55" t="s">
        <v>130</v>
      </c>
      <c r="R29" s="55"/>
      <c r="S29" s="55"/>
      <c r="T29" s="55"/>
      <c r="U29" s="55"/>
      <c r="V29" s="55"/>
      <c r="W29" s="55"/>
      <c r="X29" s="56" t="s">
        <v>131</v>
      </c>
      <c r="Y29" s="57" t="s">
        <v>132</v>
      </c>
      <c r="Z29" s="57" t="s">
        <v>133</v>
      </c>
      <c r="AA29" s="57" t="s">
        <v>134</v>
      </c>
      <c r="AB29" s="57" t="s">
        <v>135</v>
      </c>
      <c r="AC29" s="57" t="s">
        <v>136</v>
      </c>
      <c r="AD29" s="57" t="s">
        <v>137</v>
      </c>
      <c r="AE29" s="57" t="s">
        <v>138</v>
      </c>
      <c r="AF29" s="57" t="s">
        <v>139</v>
      </c>
      <c r="AG29" s="57" t="s">
        <v>140</v>
      </c>
    </row>
    <row r="30" spans="1:46" x14ac:dyDescent="0.25">
      <c r="A30" s="54"/>
      <c r="B30" s="54"/>
      <c r="C30" s="55" t="s">
        <v>141</v>
      </c>
      <c r="D30" s="55" t="s">
        <v>142</v>
      </c>
      <c r="E30" s="55"/>
      <c r="F30" s="55" t="s">
        <v>143</v>
      </c>
      <c r="G30" s="55"/>
      <c r="H30" s="12"/>
      <c r="I30" s="57" t="s">
        <v>144</v>
      </c>
      <c r="J30" s="55" t="s">
        <v>141</v>
      </c>
      <c r="K30" s="55" t="s">
        <v>142</v>
      </c>
      <c r="L30" s="55"/>
      <c r="M30" s="55" t="s">
        <v>143</v>
      </c>
      <c r="N30" s="55"/>
      <c r="O30" s="12"/>
      <c r="P30" s="57" t="s">
        <v>145</v>
      </c>
      <c r="Q30" s="55" t="s">
        <v>141</v>
      </c>
      <c r="R30" s="55" t="s">
        <v>143</v>
      </c>
      <c r="S30" s="55"/>
      <c r="T30" s="55"/>
      <c r="U30" s="55"/>
      <c r="V30" s="55"/>
      <c r="W30" s="57" t="s">
        <v>146</v>
      </c>
      <c r="X30" s="56"/>
      <c r="Y30" s="57"/>
      <c r="Z30" s="57"/>
      <c r="AA30" s="57"/>
      <c r="AB30" s="57"/>
      <c r="AC30" s="57"/>
      <c r="AD30" s="57"/>
      <c r="AE30" s="57"/>
      <c r="AF30" s="57"/>
      <c r="AG30" s="57"/>
    </row>
    <row r="31" spans="1:46" x14ac:dyDescent="0.25">
      <c r="A31" s="54"/>
      <c r="B31" s="54"/>
      <c r="C31" s="55"/>
      <c r="D31" s="12" t="s">
        <v>147</v>
      </c>
      <c r="E31" s="12" t="s">
        <v>148</v>
      </c>
      <c r="F31" s="12" t="s">
        <v>149</v>
      </c>
      <c r="G31" s="12" t="s">
        <v>150</v>
      </c>
      <c r="H31" s="12" t="s">
        <v>151</v>
      </c>
      <c r="I31" s="57"/>
      <c r="J31" s="55"/>
      <c r="K31" s="12" t="s">
        <v>147</v>
      </c>
      <c r="L31" s="12" t="s">
        <v>148</v>
      </c>
      <c r="M31" s="12" t="s">
        <v>149</v>
      </c>
      <c r="N31" s="12" t="s">
        <v>150</v>
      </c>
      <c r="O31" s="12" t="s">
        <v>151</v>
      </c>
      <c r="P31" s="57"/>
      <c r="Q31" s="55"/>
      <c r="R31" s="12" t="s">
        <v>147</v>
      </c>
      <c r="S31" s="12" t="s">
        <v>148</v>
      </c>
      <c r="T31" s="12" t="s">
        <v>149</v>
      </c>
      <c r="U31" s="12" t="s">
        <v>150</v>
      </c>
      <c r="V31" s="12" t="s">
        <v>151</v>
      </c>
      <c r="W31" s="57"/>
      <c r="X31" s="56"/>
      <c r="Y31" s="57"/>
      <c r="Z31" s="57"/>
      <c r="AA31" s="57"/>
      <c r="AB31" s="57"/>
      <c r="AC31" s="57"/>
      <c r="AD31" s="57"/>
      <c r="AE31" s="57"/>
      <c r="AF31" s="57"/>
      <c r="AG31" s="57"/>
    </row>
    <row r="32" spans="1:46" x14ac:dyDescent="0.25">
      <c r="A32" s="13">
        <v>2015</v>
      </c>
      <c r="B32" s="14" t="s">
        <v>152</v>
      </c>
      <c r="C32" s="15">
        <f>(((INDEX($B$25:$I$25,1,MATCH($A32,$B$20:$I$20,1)+1)/INDEX($B$25:$I$25,1,MATCH($A32,$B$20:$I$20,1)))-1)/5+1)*C17</f>
        <v>22666.681045995792</v>
      </c>
      <c r="D32" s="15">
        <f>(((INDEX($B$25:$I$25,1,MATCH($A32,$B$20:$I$20,1)+1)/INDEX($B$25:$I$25,1,MATCH($A32,$B$20:$I$20,1)))-1)/5+1)*D17</f>
        <v>12718.913083041394</v>
      </c>
      <c r="E32" s="15">
        <f t="shared" ref="E32:H32" si="0">(((INDEX($B$25:$I$25,1,MATCH($A32,$B$20:$I$20,1)+1)/INDEX($B$25:$I$25,1,MATCH($A32,$B$20:$I$20,1)))-1)/5+1)*E17</f>
        <v>5438.6735694164363</v>
      </c>
      <c r="F32" s="15">
        <f>(((INDEX($B$21:$I$21,1,MATCH($A32,$B$20:$I$20,1)+1)/INDEX($B$21:$I$21,1,MATCH($A32,$B$20:$I$20,1)))-1)/5+1)*F17</f>
        <v>1950.3700912611159</v>
      </c>
      <c r="G32" s="15">
        <f>(((INDEX($B$21:$I$21,1,MATCH($A32,$B$20:$I$20,1)+1)/INDEX($B$21:$I$21,1,MATCH($A32,$B$20:$I$20,1)))-1)/5+1)*G17</f>
        <v>1943.2403373164291</v>
      </c>
      <c r="H32" s="15">
        <f t="shared" si="0"/>
        <v>3889.2211284646291</v>
      </c>
      <c r="I32" s="15">
        <f>SUM(C32:G32)</f>
        <v>44717.878127031167</v>
      </c>
      <c r="J32" s="15">
        <f>(((INDEX($B$25:$I$25,1,MATCH($A32,$B$20:$I$20,1)+1)/INDEX($B$25:$I$25,1,MATCH($A32,$B$20:$I$20,1)))-1)/5+1)*J17</f>
        <v>49882.622383774207</v>
      </c>
      <c r="K32" s="15">
        <f t="shared" ref="K32:L32" si="1">(((INDEX($B$25:$I$25,1,MATCH($A32,$B$20:$I$20,1)+1)/INDEX($B$25:$I$25,1,MATCH($A32,$B$20:$I$20,1)))-1)/5+1)*K17</f>
        <v>36757.669272680767</v>
      </c>
      <c r="L32" s="15">
        <f t="shared" si="1"/>
        <v>13006.07045442024</v>
      </c>
      <c r="M32" s="15">
        <f>(((INDEX($B$21:$I$21,1,MATCH($A32,$B$20:$I$20,1)+1)/INDEX($B$21:$I$21,1,MATCH($A32,$B$20:$I$20,1)))-1)/5+1)*M17</f>
        <v>45661.8435434559</v>
      </c>
      <c r="N32" s="15">
        <f t="shared" ref="N32:O32" si="2">(((INDEX($B$21:$I$21,1,MATCH($A32,$B$20:$I$20,1)+1)/INDEX($B$21:$I$21,1,MATCH($A32,$B$20:$I$20,1)))-1)/5+1)*N17</f>
        <v>6982.9266065180154</v>
      </c>
      <c r="O32" s="15">
        <f t="shared" si="2"/>
        <v>52640.437254404547</v>
      </c>
      <c r="P32" s="15">
        <f>SUM(J32:N32)</f>
        <v>152291.13226084912</v>
      </c>
      <c r="Q32" s="15">
        <f>(((INDEX($B$25:$I$25,1,MATCH($A32,$B$20:$I$20,1)+1)/INDEX($B$25:$I$25,1,MATCH($A32,$B$20:$I$20,1)))-1)/5+1)*Q17</f>
        <v>53916.704653018998</v>
      </c>
      <c r="R32" s="15">
        <f>(((INDEX($B$21:$I$21,1,MATCH($A32,$B$20:$I$20,1)+1)/INDEX($B$21:$I$21,1,MATCH($A32,$B$20:$I$20,1)))-1)/5+1)*R17</f>
        <v>33845.909501825117</v>
      </c>
      <c r="S32" s="15">
        <f t="shared" ref="S32:V32" si="3">(((INDEX($B$21:$I$21,1,MATCH($A32,$B$20:$I$20,1)+1)/INDEX($B$21:$I$21,1,MATCH($A32,$B$20:$I$20,1)))-1)/5+1)*S17</f>
        <v>15549.041854502679</v>
      </c>
      <c r="T32" s="15">
        <f t="shared" si="3"/>
        <v>5040.282042669005</v>
      </c>
      <c r="U32" s="15">
        <f t="shared" si="3"/>
        <v>5570.1653011102062</v>
      </c>
      <c r="V32" s="15">
        <f t="shared" si="3"/>
        <v>10595.554161267737</v>
      </c>
      <c r="W32" s="15">
        <f>SUM(Q32:V32)</f>
        <v>124517.65751439372</v>
      </c>
      <c r="X32" s="52">
        <f>SUM(W32,P32,I32)</f>
        <v>321526.667902274</v>
      </c>
      <c r="Y32" s="15">
        <f>(((INDEX($B$23:$I$23,1,MATCH($A32,$B$20:$I$20,1)+1)/INDEX($B$21:$I$21,1,MATCH($A32,$B$20:$I$20,1)))-1)/5+1)*Y17</f>
        <v>56034.061248352373</v>
      </c>
      <c r="Z32" s="15">
        <f>(((INDEX($B$23:$I$23,1,MATCH($A32,$B$20:$I$20,1)+1)/INDEX($B$21:$I$21,1,MATCH($A32,$B$20:$I$20,1)))-1)/5+1)*Z17</f>
        <v>119047.41502400229</v>
      </c>
      <c r="AA32" s="15">
        <f>(((INDEX($B$22:$I$22,1,MATCH($A32,$B$20:$I$20,1)+1)/INDEX($B$21:$I$21,1,MATCH($A32,$B$20:$I$20,1)))-1)/5+1)*AA17</f>
        <v>8526.9422484339793</v>
      </c>
      <c r="AB32" s="15">
        <f>(((AB$17-AB$12)/AB$12)/5+1)*AB17</f>
        <v>632.89553059187153</v>
      </c>
      <c r="AC32" s="15">
        <f t="shared" ref="AC32:AF32" si="4">(((AC$17-AC$12)/AC$12)/5+1)*AC17</f>
        <v>265.00366122644925</v>
      </c>
      <c r="AD32" s="15">
        <f t="shared" si="4"/>
        <v>344.65013979587212</v>
      </c>
      <c r="AE32" s="15">
        <f t="shared" si="4"/>
        <v>204757.71142349456</v>
      </c>
      <c r="AF32" s="15">
        <f t="shared" si="4"/>
        <v>501788.6954773959</v>
      </c>
      <c r="AG32" s="15">
        <f>(((INDEX($B$24:$I$24,1,MATCH($A32,$B$20:$I$20,1)+1)/INDEX($B$24:$I$24,1,MATCH($A32,$B$20:$I$20,1)))-1)/5+1)*AG17</f>
        <v>807163.08838215389</v>
      </c>
    </row>
    <row r="33" spans="1:33" x14ac:dyDescent="0.25">
      <c r="A33" s="13">
        <v>2016</v>
      </c>
      <c r="B33" s="14" t="s">
        <v>152</v>
      </c>
      <c r="C33" s="15">
        <f>(((INDEX($B$25:$I$25,1,MATCH($A33,$B$20:$I$20,1)+1)/INDEX($B$25:$I$25,1,MATCH($A33,$B$20:$I$20,1)))-1)/5+1)*C32</f>
        <v>23478.783158932158</v>
      </c>
      <c r="D33" s="15">
        <f>(((INDEX($B$25:$I$25,1,MATCH($A33,$B$20:$I$20,1)+1)/INDEX($B$25:$I$25,1,MATCH($A33,$B$20:$I$20,1)))-1)/5+1)*D32</f>
        <v>13174.606449354351</v>
      </c>
      <c r="E33" s="15">
        <f>(((INDEX($B$25:$I$25,1,MATCH($A33,$B$20:$I$20,1)+1)/INDEX($B$25:$I$25,1,MATCH($A33,$B$20:$I$20,1)))-1)/5+1)*E32</f>
        <v>5633.5304295068772</v>
      </c>
      <c r="F33" s="15">
        <f>(((INDEX($B$21:$I$21,1,MATCH($A33,$B$20:$I$20,1)+1)/INDEX($B$21:$I$21,1,MATCH($A33,$B$20:$I$20,1)))-1)/5+1)*F32</f>
        <v>2005.6551550411482</v>
      </c>
      <c r="G33" s="15">
        <f>(((INDEX($B$21:$I$21,1,MATCH($A33,$B$20:$I$20,1)+1)/INDEX($B$21:$I$21,1,MATCH($A33,$B$20:$I$20,1)))-1)/5+1)*G32</f>
        <v>1998.3233015547721</v>
      </c>
      <c r="H33" s="15">
        <f>(((INDEX($B$25:$I$25,1,MATCH($A33,$B$20:$I$20,1)+1)/INDEX($B$25:$I$25,1,MATCH($A33,$B$20:$I$20,1)))-1)/5+1)*H32</f>
        <v>4028.5641884253569</v>
      </c>
      <c r="I33" s="15">
        <f>SUM(C33:G33)</f>
        <v>46290.898494389308</v>
      </c>
      <c r="J33" s="15">
        <f>(((INDEX($B$25:$I$25,1,MATCH($A33,$B$20:$I$20,1)+1)/INDEX($B$25:$I$25,1,MATCH($A33,$B$20:$I$20,1)))-1)/5+1)*J32</f>
        <v>51669.817560450778</v>
      </c>
      <c r="K33" s="15">
        <f>(((INDEX($B$25:$I$25,1,MATCH($A33,$B$20:$I$20,1)+1)/INDEX($B$25:$I$25,1,MATCH($A33,$B$20:$I$20,1)))-1)/5+1)*K32</f>
        <v>38074.623476182634</v>
      </c>
      <c r="L33" s="15">
        <f>(((INDEX($B$25:$I$25,1,MATCH($A33,$B$20:$I$20,1)+1)/INDEX($B$25:$I$25,1,MATCH($A33,$B$20:$I$20,1)))-1)/5+1)*L32</f>
        <v>13472.052098384822</v>
      </c>
      <c r="M33" s="15">
        <f>(((INDEX($B$21:$I$21,1,MATCH($A33,$B$20:$I$20,1)+1)/INDEX($B$21:$I$21,1,MATCH($A33,$B$20:$I$20,1)))-1)/5+1)*M32</f>
        <v>46956.171191282738</v>
      </c>
      <c r="N33" s="15">
        <f>(((INDEX($B$21:$I$21,1,MATCH($A33,$B$20:$I$20,1)+1)/INDEX($B$21:$I$21,1,MATCH($A33,$B$20:$I$20,1)))-1)/5+1)*N32</f>
        <v>7180.8641900271068</v>
      </c>
      <c r="O33" s="15">
        <f>(((INDEX($B$21:$I$21,1,MATCH($A33,$B$20:$I$20,1)+1)/INDEX($B$21:$I$21,1,MATCH($A33,$B$20:$I$20,1)))-1)/5+1)*O32</f>
        <v>54132.579665764417</v>
      </c>
      <c r="P33" s="15">
        <f>SUM(J33:N33)</f>
        <v>157353.52851632811</v>
      </c>
      <c r="Q33" s="15">
        <f>(((INDEX($B$25:$I$25,1,MATCH($A33,$B$20:$I$20,1)+1)/INDEX($B$25:$I$25,1,MATCH($A33,$B$20:$I$20,1)))-1)/5+1)*Q32</f>
        <v>55848.432976298063</v>
      </c>
      <c r="R33" s="15">
        <f>(((INDEX($B$21:$I$21,1,MATCH($A33,$B$20:$I$20,1)+1)/INDEX($B$21:$I$21,1,MATCH($A33,$B$20:$I$20,1)))-1)/5+1)*R32</f>
        <v>34805.303451663473</v>
      </c>
      <c r="S33" s="15">
        <f>(((INDEX($B$21:$I$21,1,MATCH($A33,$B$20:$I$20,1)+1)/INDEX($B$21:$I$21,1,MATCH($A33,$B$20:$I$20,1)))-1)/5+1)*S32</f>
        <v>15989.793983801756</v>
      </c>
      <c r="T33" s="15">
        <f>(((INDEX($B$21:$I$21,1,MATCH($A33,$B$20:$I$20,1)+1)/INDEX($B$21:$I$21,1,MATCH($A33,$B$20:$I$20,1)))-1)/5+1)*T32</f>
        <v>5183.1535496957194</v>
      </c>
      <c r="U33" s="15">
        <f>(((INDEX($B$21:$I$21,1,MATCH($A33,$B$20:$I$20,1)+1)/INDEX($B$21:$I$21,1,MATCH($A33,$B$20:$I$20,1)))-1)/5+1)*U32</f>
        <v>5728.0568445239387</v>
      </c>
      <c r="V33" s="15">
        <f>(((INDEX($B$21:$I$21,1,MATCH($A33,$B$20:$I$20,1)+1)/INDEX($B$21:$I$21,1,MATCH($A33,$B$20:$I$20,1)))-1)/5+1)*V32</f>
        <v>10895.895050525174</v>
      </c>
      <c r="W33" s="15">
        <f>SUM(Q33:V33)</f>
        <v>128450.63585650812</v>
      </c>
      <c r="X33" s="52">
        <f>SUM(W33,P33,I33)</f>
        <v>332095.06286722556</v>
      </c>
      <c r="Y33" s="15">
        <f>(((INDEX($B$23:$I$23,1,MATCH($A33,$B$20:$I$20,1)+1)/INDEX($B$21:$I$21,1,MATCH($A33,$B$20:$I$20,1)))-1)/5+1)*Y32</f>
        <v>50123.627095835167</v>
      </c>
      <c r="Z33" s="15">
        <f>(((INDEX($B$23:$I$23,1,MATCH($A33,$B$20:$I$20,1)+1)/INDEX($B$21:$I$21,1,MATCH($A33,$B$20:$I$20,1)))-1)/5+1)*Z32</f>
        <v>106490.37575447329</v>
      </c>
      <c r="AA33" s="15">
        <f>(((INDEX($B$22:$I$22,1,MATCH($A33,$B$20:$I$20,1)+1)/INDEX($B$21:$I$21,1,MATCH($A33,$B$20:$I$20,1)))-1)/5+1)*AA32</f>
        <v>7288.5400391282246</v>
      </c>
      <c r="AB33" s="15">
        <f>(((AB$17-AB$12)/AB$12)/5+1)*AB32</f>
        <v>635.6513895440994</v>
      </c>
      <c r="AC33" s="15">
        <f t="shared" ref="AC33:AF48" si="5">(((AC$17-AC$12)/AC$12)/5+1)*AC32</f>
        <v>250.13102335937955</v>
      </c>
      <c r="AD33" s="15">
        <f t="shared" si="5"/>
        <v>328.69643816369546</v>
      </c>
      <c r="AE33" s="15">
        <f t="shared" si="5"/>
        <v>202401.08799801368</v>
      </c>
      <c r="AF33" s="15">
        <f t="shared" si="5"/>
        <v>498433.19921794423</v>
      </c>
      <c r="AG33" s="15">
        <f>(((INDEX($B$24:$I$24,1,MATCH($A33,$B$20:$I$20,1)+1)/INDEX($B$24:$I$24,1,MATCH($A33,$B$20:$I$20,1)))-1)/5+1)*AG32</f>
        <v>852671.52812214301</v>
      </c>
    </row>
    <row r="34" spans="1:33" x14ac:dyDescent="0.25">
      <c r="A34" s="13">
        <v>2017</v>
      </c>
      <c r="B34" s="14" t="s">
        <v>152</v>
      </c>
      <c r="C34" s="15">
        <f t="shared" ref="C34:E49" si="6">(((INDEX($B$25:$I$25,1,MATCH($A34,$B$20:$I$20,1)+1)/INDEX($B$25:$I$25,1,MATCH($A34,$B$20:$I$20,1)))-1)/5+1)*C33</f>
        <v>24319.981275844468</v>
      </c>
      <c r="D34" s="15">
        <f t="shared" si="6"/>
        <v>13646.626402911505</v>
      </c>
      <c r="E34" s="15">
        <f t="shared" si="6"/>
        <v>5835.3686234537608</v>
      </c>
      <c r="F34" s="15">
        <f t="shared" ref="F34:G49" si="7">(((INDEX($B$21:$I$21,1,MATCH($A34,$B$20:$I$20,1)+1)/INDEX($B$21:$I$21,1,MATCH($A34,$B$20:$I$20,1)))-1)/5+1)*F33</f>
        <v>2062.5073256440633</v>
      </c>
      <c r="G34" s="15">
        <f t="shared" si="7"/>
        <v>2054.9676439155314</v>
      </c>
      <c r="H34" s="15">
        <f t="shared" ref="H34:H66" si="8">(((INDEX($B$25:$I$25,1,MATCH($A34,$B$20:$I$20,1)+1)/INDEX($B$25:$I$25,1,MATCH($A34,$B$20:$I$20,1)))-1)/5+1)*H33</f>
        <v>4172.8996331638782</v>
      </c>
      <c r="I34" s="15">
        <f t="shared" ref="I34:I66" si="9">SUM(C34:G34)</f>
        <v>47919.451271769329</v>
      </c>
      <c r="J34" s="15">
        <f t="shared" ref="J34:L49" si="10">(((INDEX($B$25:$I$25,1,MATCH($A34,$B$20:$I$20,1)+1)/INDEX($B$25:$I$25,1,MATCH($A34,$B$20:$I$20,1)))-1)/5+1)*J33</f>
        <v>53521.044386766021</v>
      </c>
      <c r="K34" s="15">
        <f t="shared" si="10"/>
        <v>39438.761530250624</v>
      </c>
      <c r="L34" s="15">
        <f t="shared" si="10"/>
        <v>13954.728938125321</v>
      </c>
      <c r="M34" s="15">
        <f t="shared" ref="M34:O49" si="11">(((INDEX($B$21:$I$21,1,MATCH($A34,$B$20:$I$20,1)+1)/INDEX($B$21:$I$21,1,MATCH($A34,$B$20:$I$20,1)))-1)/5+1)*M33</f>
        <v>48287.187766448536</v>
      </c>
      <c r="N34" s="15">
        <f t="shared" si="11"/>
        <v>7384.4124994070462</v>
      </c>
      <c r="O34" s="15">
        <f t="shared" si="11"/>
        <v>55667.018248887049</v>
      </c>
      <c r="P34" s="15">
        <f t="shared" ref="P34:P66" si="12">SUM(J34:N34)</f>
        <v>162586.13512099753</v>
      </c>
      <c r="Q34" s="15">
        <f t="shared" ref="Q34:Q66" si="13">(((INDEX($B$25:$I$25,1,MATCH($A34,$B$20:$I$20,1)+1)/INDEX($B$25:$I$25,1,MATCH($A34,$B$20:$I$20,1)))-1)/5+1)*Q33</f>
        <v>57849.371284478337</v>
      </c>
      <c r="R34" s="15">
        <f t="shared" ref="R34:V49" si="14">(((INDEX($B$21:$I$21,1,MATCH($A34,$B$20:$I$20,1)+1)/INDEX($B$21:$I$21,1,MATCH($A34,$B$20:$I$20,1)))-1)/5+1)*R33</f>
        <v>35791.892320017367</v>
      </c>
      <c r="S34" s="15">
        <f t="shared" si="14"/>
        <v>16443.039644297121</v>
      </c>
      <c r="T34" s="15">
        <f t="shared" si="14"/>
        <v>5330.0748831700976</v>
      </c>
      <c r="U34" s="15">
        <f t="shared" si="14"/>
        <v>5890.4239713600518</v>
      </c>
      <c r="V34" s="15">
        <f t="shared" si="14"/>
        <v>11204.749383099213</v>
      </c>
      <c r="W34" s="15">
        <f t="shared" ref="W34:W66" si="15">SUM(Q34:V34)</f>
        <v>132509.55148642219</v>
      </c>
      <c r="X34" s="52">
        <f t="shared" ref="X34:X66" si="16">SUM(W34,P34,I34)</f>
        <v>343015.1378791891</v>
      </c>
      <c r="Y34" s="15">
        <f t="shared" ref="Y34:Z49" si="17">(((INDEX($B$23:$I$23,1,MATCH($A34,$B$20:$I$20,1)+1)/INDEX($B$21:$I$21,1,MATCH($A34,$B$20:$I$20,1)))-1)/5+1)*Y33</f>
        <v>44836.621463274991</v>
      </c>
      <c r="Z34" s="15">
        <f t="shared" si="17"/>
        <v>95257.844330702254</v>
      </c>
      <c r="AA34" s="15">
        <f t="shared" ref="AA34:AA66" si="18">(((INDEX($B$22:$I$22,1,MATCH($A34,$B$20:$I$20,1)+1)/INDEX($B$21:$I$21,1,MATCH($A34,$B$20:$I$20,1)))-1)/5+1)*AA33</f>
        <v>6229.9959767795499</v>
      </c>
      <c r="AB34" s="15">
        <f t="shared" ref="AB34:AF49" si="19">(((AB$17-AB$12)/AB$12)/5+1)*AB33</f>
        <v>638.41924851559975</v>
      </c>
      <c r="AC34" s="15">
        <f t="shared" si="5"/>
        <v>236.09307342115315</v>
      </c>
      <c r="AD34" s="15">
        <f t="shared" si="5"/>
        <v>313.48122628207938</v>
      </c>
      <c r="AE34" s="15">
        <f t="shared" si="5"/>
        <v>200071.58772179499</v>
      </c>
      <c r="AF34" s="15">
        <f t="shared" si="5"/>
        <v>495100.14139771741</v>
      </c>
      <c r="AG34" s="15">
        <f t="shared" ref="AG34:AG66" si="20">(((INDEX($B$24:$I$24,1,MATCH($A34,$B$20:$I$20,1)+1)/INDEX($B$24:$I$24,1,MATCH($A34,$B$20:$I$20,1)))-1)/5+1)*AG33</f>
        <v>900745.76666707906</v>
      </c>
    </row>
    <row r="35" spans="1:33" x14ac:dyDescent="0.25">
      <c r="A35" s="13">
        <v>2018</v>
      </c>
      <c r="B35" s="14" t="s">
        <v>152</v>
      </c>
      <c r="C35" s="15">
        <f t="shared" si="6"/>
        <v>25191.317848702591</v>
      </c>
      <c r="D35" s="15">
        <f t="shared" si="6"/>
        <v>14135.5578928711</v>
      </c>
      <c r="E35" s="15">
        <f t="shared" si="6"/>
        <v>6044.4382785679372</v>
      </c>
      <c r="F35" s="15">
        <f t="shared" si="7"/>
        <v>2120.9710241779585</v>
      </c>
      <c r="G35" s="15">
        <f t="shared" si="7"/>
        <v>2113.217623121433</v>
      </c>
      <c r="H35" s="15">
        <f t="shared" si="8"/>
        <v>4322.406329900251</v>
      </c>
      <c r="I35" s="15">
        <f t="shared" si="9"/>
        <v>49605.502667441018</v>
      </c>
      <c r="J35" s="15">
        <f t="shared" si="10"/>
        <v>55438.596989410158</v>
      </c>
      <c r="K35" s="15">
        <f t="shared" si="10"/>
        <v>40851.773938433253</v>
      </c>
      <c r="L35" s="15">
        <f t="shared" si="10"/>
        <v>14454.699129310759</v>
      </c>
      <c r="M35" s="15">
        <f t="shared" si="11"/>
        <v>49655.933250901871</v>
      </c>
      <c r="N35" s="15">
        <f t="shared" si="11"/>
        <v>7593.7305759285182</v>
      </c>
      <c r="O35" s="15">
        <f t="shared" si="11"/>
        <v>57244.951928306822</v>
      </c>
      <c r="P35" s="15">
        <f t="shared" si="12"/>
        <v>167994.73388398456</v>
      </c>
      <c r="Q35" s="15">
        <f t="shared" si="13"/>
        <v>59921.999233706243</v>
      </c>
      <c r="R35" s="15">
        <f t="shared" si="14"/>
        <v>36806.446972278638</v>
      </c>
      <c r="S35" s="15">
        <f t="shared" si="14"/>
        <v>16909.132976811652</v>
      </c>
      <c r="T35" s="15">
        <f t="shared" si="14"/>
        <v>5481.1608392092767</v>
      </c>
      <c r="U35" s="15">
        <f t="shared" si="14"/>
        <v>6057.3935462152031</v>
      </c>
      <c r="V35" s="15">
        <f t="shared" si="14"/>
        <v>11522.358480500505</v>
      </c>
      <c r="W35" s="15">
        <f t="shared" si="15"/>
        <v>136698.49204872153</v>
      </c>
      <c r="X35" s="52">
        <f t="shared" si="16"/>
        <v>354298.72860014712</v>
      </c>
      <c r="Y35" s="15">
        <f t="shared" si="17"/>
        <v>40107.285540156998</v>
      </c>
      <c r="Z35" s="15">
        <f t="shared" si="17"/>
        <v>85210.11257818887</v>
      </c>
      <c r="AA35" s="15">
        <f t="shared" si="18"/>
        <v>5325.1885373921532</v>
      </c>
      <c r="AB35" s="15">
        <f t="shared" si="19"/>
        <v>641.19915975885181</v>
      </c>
      <c r="AC35" s="15">
        <f t="shared" si="5"/>
        <v>222.84296673332204</v>
      </c>
      <c r="AD35" s="15">
        <f t="shared" si="5"/>
        <v>298.97031978903334</v>
      </c>
      <c r="AE35" s="15">
        <f t="shared" si="5"/>
        <v>197768.89842564848</v>
      </c>
      <c r="AF35" s="15">
        <f t="shared" si="5"/>
        <v>491789.37196929596</v>
      </c>
      <c r="AG35" s="15">
        <f t="shared" si="20"/>
        <v>951530.46561259311</v>
      </c>
    </row>
    <row r="36" spans="1:33" x14ac:dyDescent="0.25">
      <c r="A36" s="13">
        <v>2019</v>
      </c>
      <c r="B36" s="14" t="s">
        <v>152</v>
      </c>
      <c r="C36" s="15">
        <f t="shared" si="6"/>
        <v>26093.872678457741</v>
      </c>
      <c r="D36" s="15">
        <f t="shared" si="6"/>
        <v>14642.006825956647</v>
      </c>
      <c r="E36" s="15">
        <f t="shared" si="6"/>
        <v>6260.9984837244674</v>
      </c>
      <c r="F36" s="15">
        <f t="shared" si="7"/>
        <v>2181.0919309087726</v>
      </c>
      <c r="G36" s="15">
        <f t="shared" si="7"/>
        <v>2173.1187524500797</v>
      </c>
      <c r="H36" s="15">
        <f t="shared" si="8"/>
        <v>4477.2695543113796</v>
      </c>
      <c r="I36" s="15">
        <f t="shared" si="9"/>
        <v>51351.08867149771</v>
      </c>
      <c r="J36" s="15">
        <f t="shared" si="10"/>
        <v>57424.851689071227</v>
      </c>
      <c r="K36" s="15">
        <f t="shared" si="10"/>
        <v>42315.411771659885</v>
      </c>
      <c r="L36" s="15">
        <f t="shared" si="10"/>
        <v>14972.58225833844</v>
      </c>
      <c r="M36" s="15">
        <f t="shared" si="11"/>
        <v>51063.477105852013</v>
      </c>
      <c r="N36" s="15">
        <f t="shared" si="11"/>
        <v>7808.9819690357263</v>
      </c>
      <c r="O36" s="15">
        <f t="shared" si="11"/>
        <v>58867.613613195026</v>
      </c>
      <c r="P36" s="15">
        <f t="shared" si="12"/>
        <v>173585.3047939573</v>
      </c>
      <c r="Q36" s="15">
        <f t="shared" si="13"/>
        <v>62068.885321277536</v>
      </c>
      <c r="R36" s="15">
        <f t="shared" si="14"/>
        <v>37849.76012473939</v>
      </c>
      <c r="S36" s="15">
        <f t="shared" si="14"/>
        <v>17388.438160620957</v>
      </c>
      <c r="T36" s="15">
        <f t="shared" si="14"/>
        <v>5636.5294679336648</v>
      </c>
      <c r="U36" s="15">
        <f t="shared" si="14"/>
        <v>6229.0960297816555</v>
      </c>
      <c r="V36" s="15">
        <f t="shared" si="14"/>
        <v>11848.970504723544</v>
      </c>
      <c r="W36" s="15">
        <f t="shared" si="15"/>
        <v>141021.67960907673</v>
      </c>
      <c r="X36" s="52">
        <f t="shared" si="16"/>
        <v>365958.07307453174</v>
      </c>
      <c r="Y36" s="15">
        <f t="shared" si="17"/>
        <v>35876.796709967595</v>
      </c>
      <c r="Z36" s="15">
        <f t="shared" si="17"/>
        <v>76222.208644369108</v>
      </c>
      <c r="AA36" s="15">
        <f t="shared" si="18"/>
        <v>4551.7899312403079</v>
      </c>
      <c r="AB36" s="15">
        <f t="shared" si="19"/>
        <v>643.99117575386106</v>
      </c>
      <c r="AC36" s="15">
        <f t="shared" si="5"/>
        <v>210.33648765258181</v>
      </c>
      <c r="AD36" s="15">
        <f t="shared" si="5"/>
        <v>285.13111670147435</v>
      </c>
      <c r="AE36" s="15">
        <f t="shared" si="5"/>
        <v>195492.71153324138</v>
      </c>
      <c r="AF36" s="15">
        <f t="shared" si="5"/>
        <v>488500.741888638</v>
      </c>
      <c r="AG36" s="15">
        <f t="shared" si="20"/>
        <v>1005178.4426798901</v>
      </c>
    </row>
    <row r="37" spans="1:33" x14ac:dyDescent="0.25">
      <c r="A37" s="13">
        <v>2020</v>
      </c>
      <c r="B37" s="14" t="s">
        <v>152</v>
      </c>
      <c r="C37" s="15">
        <f t="shared" si="6"/>
        <v>26960.609554081624</v>
      </c>
      <c r="D37" s="15">
        <f t="shared" si="6"/>
        <v>15128.357296259597</v>
      </c>
      <c r="E37" s="15">
        <f t="shared" si="6"/>
        <v>6468.9644813722325</v>
      </c>
      <c r="F37" s="15">
        <f t="shared" si="7"/>
        <v>2240.1140967392062</v>
      </c>
      <c r="G37" s="15">
        <f t="shared" si="7"/>
        <v>2231.9251574248997</v>
      </c>
      <c r="H37" s="15">
        <f t="shared" si="8"/>
        <v>4625.9870203866049</v>
      </c>
      <c r="I37" s="15">
        <f t="shared" si="9"/>
        <v>53029.970585877563</v>
      </c>
      <c r="J37" s="15">
        <f t="shared" si="10"/>
        <v>59332.281726362737</v>
      </c>
      <c r="K37" s="15">
        <f t="shared" si="10"/>
        <v>43720.96503091164</v>
      </c>
      <c r="L37" s="15">
        <f t="shared" si="10"/>
        <v>15469.91315768507</v>
      </c>
      <c r="M37" s="15">
        <f t="shared" si="11"/>
        <v>52445.29736336146</v>
      </c>
      <c r="N37" s="15">
        <f t="shared" si="11"/>
        <v>8020.2995307632837</v>
      </c>
      <c r="O37" s="15">
        <f t="shared" si="11"/>
        <v>60460.620310199403</v>
      </c>
      <c r="P37" s="15">
        <f t="shared" si="12"/>
        <v>178988.75680908421</v>
      </c>
      <c r="Q37" s="15">
        <f t="shared" si="13"/>
        <v>64130.572078154932</v>
      </c>
      <c r="R37" s="15">
        <f t="shared" si="14"/>
        <v>38874.006185653336</v>
      </c>
      <c r="S37" s="15">
        <f t="shared" si="14"/>
        <v>17858.983792423278</v>
      </c>
      <c r="T37" s="15">
        <f t="shared" si="14"/>
        <v>5789.0586540032737</v>
      </c>
      <c r="U37" s="15">
        <f t="shared" si="14"/>
        <v>6397.6605609842818</v>
      </c>
      <c r="V37" s="15">
        <f t="shared" si="14"/>
        <v>12169.613524001652</v>
      </c>
      <c r="W37" s="15">
        <f t="shared" si="15"/>
        <v>145219.89479522075</v>
      </c>
      <c r="X37" s="52">
        <f t="shared" si="16"/>
        <v>377238.6221901825</v>
      </c>
      <c r="Y37" s="15">
        <f t="shared" si="17"/>
        <v>32297.375978298052</v>
      </c>
      <c r="Z37" s="15">
        <f t="shared" si="17"/>
        <v>68617.534346356988</v>
      </c>
      <c r="AA37" s="15">
        <f t="shared" si="18"/>
        <v>3911.880398362091</v>
      </c>
      <c r="AB37" s="15">
        <f t="shared" si="19"/>
        <v>646.79534920915046</v>
      </c>
      <c r="AC37" s="15">
        <f t="shared" si="5"/>
        <v>198.5319020230456</v>
      </c>
      <c r="AD37" s="15">
        <f t="shared" si="5"/>
        <v>271.93252416761129</v>
      </c>
      <c r="AE37" s="15">
        <f t="shared" si="5"/>
        <v>193242.72201974678</v>
      </c>
      <c r="AF37" s="15">
        <f t="shared" si="5"/>
        <v>485234.10310836969</v>
      </c>
      <c r="AG37" s="15">
        <f t="shared" si="20"/>
        <v>1059114.497835017</v>
      </c>
    </row>
    <row r="38" spans="1:33" x14ac:dyDescent="0.25">
      <c r="A38" s="13">
        <v>2021</v>
      </c>
      <c r="B38" s="14" t="s">
        <v>152</v>
      </c>
      <c r="C38" s="15">
        <f t="shared" si="6"/>
        <v>27856.136054795785</v>
      </c>
      <c r="D38" s="15">
        <f t="shared" si="6"/>
        <v>15630.862435985633</v>
      </c>
      <c r="E38" s="15">
        <f t="shared" si="6"/>
        <v>6683.8382999195001</v>
      </c>
      <c r="F38" s="15">
        <f t="shared" si="7"/>
        <v>2300.7334515784787</v>
      </c>
      <c r="G38" s="15">
        <f t="shared" si="7"/>
        <v>2292.3229127399454</v>
      </c>
      <c r="H38" s="15">
        <f t="shared" si="8"/>
        <v>4779.6443017772908</v>
      </c>
      <c r="I38" s="15">
        <f t="shared" si="9"/>
        <v>54763.893155019345</v>
      </c>
      <c r="J38" s="15">
        <f t="shared" si="10"/>
        <v>61303.069164503293</v>
      </c>
      <c r="K38" s="15">
        <f t="shared" si="10"/>
        <v>45173.205298085086</v>
      </c>
      <c r="L38" s="15">
        <f t="shared" si="10"/>
        <v>15983.763453564465</v>
      </c>
      <c r="M38" s="15">
        <f t="shared" si="11"/>
        <v>53864.510828938299</v>
      </c>
      <c r="N38" s="15">
        <f t="shared" si="11"/>
        <v>8237.3355218676206</v>
      </c>
      <c r="O38" s="15">
        <f t="shared" si="11"/>
        <v>62096.735096371027</v>
      </c>
      <c r="P38" s="15">
        <f t="shared" si="12"/>
        <v>184561.88426695875</v>
      </c>
      <c r="Q38" s="15">
        <f t="shared" si="13"/>
        <v>66260.740043635989</v>
      </c>
      <c r="R38" s="15">
        <f t="shared" si="14"/>
        <v>39925.969198797371</v>
      </c>
      <c r="S38" s="15">
        <f t="shared" si="14"/>
        <v>18342.262781273712</v>
      </c>
      <c r="T38" s="15">
        <f t="shared" si="14"/>
        <v>5945.7154069977805</v>
      </c>
      <c r="U38" s="15">
        <f t="shared" si="14"/>
        <v>6570.7865889183295</v>
      </c>
      <c r="V38" s="15">
        <f t="shared" si="14"/>
        <v>12498.933410672653</v>
      </c>
      <c r="W38" s="15">
        <f t="shared" si="15"/>
        <v>149544.40743029583</v>
      </c>
      <c r="X38" s="52">
        <f t="shared" si="16"/>
        <v>388870.1848522739</v>
      </c>
      <c r="Y38" s="15">
        <f t="shared" si="17"/>
        <v>29075.07332709376</v>
      </c>
      <c r="Z38" s="15">
        <f t="shared" si="17"/>
        <v>61771.576860772453</v>
      </c>
      <c r="AA38" s="15">
        <f t="shared" si="18"/>
        <v>3361.9320052671501</v>
      </c>
      <c r="AB38" s="15">
        <f t="shared" si="19"/>
        <v>649.61173306275487</v>
      </c>
      <c r="AC38" s="15">
        <f t="shared" si="5"/>
        <v>187.38981790924839</v>
      </c>
      <c r="AD38" s="15">
        <f t="shared" si="5"/>
        <v>259.34488860992889</v>
      </c>
      <c r="AE38" s="15">
        <f t="shared" si="5"/>
        <v>191018.62837096822</v>
      </c>
      <c r="AF38" s="15">
        <f t="shared" si="5"/>
        <v>481989.30857112032</v>
      </c>
      <c r="AG38" s="15">
        <f t="shared" si="20"/>
        <v>1115944.6640476205</v>
      </c>
    </row>
    <row r="39" spans="1:33" x14ac:dyDescent="0.25">
      <c r="A39" s="13">
        <v>2022</v>
      </c>
      <c r="B39" s="14" t="s">
        <v>152</v>
      </c>
      <c r="C39" s="15">
        <f t="shared" si="6"/>
        <v>28781.408459877304</v>
      </c>
      <c r="D39" s="15">
        <f t="shared" si="6"/>
        <v>16150.058840368243</v>
      </c>
      <c r="E39" s="15">
        <f t="shared" si="6"/>
        <v>6905.8493902867067</v>
      </c>
      <c r="F39" s="15">
        <f t="shared" si="7"/>
        <v>2362.9932166926023</v>
      </c>
      <c r="G39" s="15">
        <f t="shared" si="7"/>
        <v>2354.3550816619891</v>
      </c>
      <c r="H39" s="15">
        <f t="shared" si="8"/>
        <v>4938.4054799191626</v>
      </c>
      <c r="I39" s="15">
        <f t="shared" si="9"/>
        <v>56554.664988886841</v>
      </c>
      <c r="J39" s="15">
        <f t="shared" si="10"/>
        <v>63339.318489719852</v>
      </c>
      <c r="K39" s="15">
        <f t="shared" si="10"/>
        <v>46673.683333846413</v>
      </c>
      <c r="L39" s="15">
        <f t="shared" si="10"/>
        <v>16514.681856024934</v>
      </c>
      <c r="M39" s="15">
        <f t="shared" si="11"/>
        <v>55322.129393964184</v>
      </c>
      <c r="N39" s="15">
        <f t="shared" si="11"/>
        <v>8460.2446878146129</v>
      </c>
      <c r="O39" s="15">
        <f t="shared" si="11"/>
        <v>63777.124512538103</v>
      </c>
      <c r="P39" s="15">
        <f t="shared" si="12"/>
        <v>190310.05776137</v>
      </c>
      <c r="Q39" s="15">
        <f t="shared" si="13"/>
        <v>68461.663896896003</v>
      </c>
      <c r="R39" s="15">
        <f t="shared" si="14"/>
        <v>41006.399208003968</v>
      </c>
      <c r="S39" s="15">
        <f t="shared" si="14"/>
        <v>18838.619702428634</v>
      </c>
      <c r="T39" s="15">
        <f t="shared" si="14"/>
        <v>6106.6114223189543</v>
      </c>
      <c r="U39" s="15">
        <f t="shared" si="14"/>
        <v>6748.597551487861</v>
      </c>
      <c r="V39" s="15">
        <f t="shared" si="14"/>
        <v>12837.164968001322</v>
      </c>
      <c r="W39" s="15">
        <f t="shared" si="15"/>
        <v>153999.05674913677</v>
      </c>
      <c r="X39" s="52">
        <f t="shared" si="16"/>
        <v>400863.7794993936</v>
      </c>
      <c r="Y39" s="15">
        <f t="shared" si="17"/>
        <v>26174.259157892931</v>
      </c>
      <c r="Z39" s="15">
        <f t="shared" si="17"/>
        <v>55608.639165113076</v>
      </c>
      <c r="AA39" s="15">
        <f t="shared" si="18"/>
        <v>2889.2976413011011</v>
      </c>
      <c r="AB39" s="15">
        <f t="shared" si="19"/>
        <v>652.44038048322102</v>
      </c>
      <c r="AC39" s="15">
        <f t="shared" si="5"/>
        <v>176.87305414514753</v>
      </c>
      <c r="AD39" s="15">
        <f t="shared" si="5"/>
        <v>247.33992910182178</v>
      </c>
      <c r="AE39" s="15">
        <f t="shared" si="5"/>
        <v>188820.13254293468</v>
      </c>
      <c r="AF39" s="15">
        <f t="shared" si="5"/>
        <v>478766.21220290218</v>
      </c>
      <c r="AG39" s="15">
        <f t="shared" si="20"/>
        <v>1175824.2340766706</v>
      </c>
    </row>
    <row r="40" spans="1:33" x14ac:dyDescent="0.25">
      <c r="A40" s="13">
        <v>2023</v>
      </c>
      <c r="B40" s="14" t="s">
        <v>152</v>
      </c>
      <c r="C40" s="15">
        <f t="shared" si="6"/>
        <v>29737.414812478364</v>
      </c>
      <c r="D40" s="15">
        <f t="shared" si="6"/>
        <v>16686.500928245787</v>
      </c>
      <c r="E40" s="15">
        <f t="shared" si="6"/>
        <v>7135.2348248606895</v>
      </c>
      <c r="F40" s="15">
        <f t="shared" si="7"/>
        <v>2426.9377829510768</v>
      </c>
      <c r="G40" s="15">
        <f t="shared" si="7"/>
        <v>2418.0658927856994</v>
      </c>
      <c r="H40" s="15">
        <f t="shared" si="8"/>
        <v>5102.4400863945239</v>
      </c>
      <c r="I40" s="15">
        <f t="shared" si="9"/>
        <v>58404.154241321616</v>
      </c>
      <c r="J40" s="15">
        <f t="shared" si="10"/>
        <v>65443.204091079759</v>
      </c>
      <c r="K40" s="15">
        <f t="shared" si="10"/>
        <v>48224.001409094548</v>
      </c>
      <c r="L40" s="15">
        <f t="shared" si="10"/>
        <v>17063.23530112665</v>
      </c>
      <c r="M40" s="15">
        <f t="shared" si="11"/>
        <v>56819.192332445076</v>
      </c>
      <c r="N40" s="15">
        <f t="shared" si="11"/>
        <v>8689.1859616114416</v>
      </c>
      <c r="O40" s="15">
        <f t="shared" si="11"/>
        <v>65502.986667096076</v>
      </c>
      <c r="P40" s="15">
        <f t="shared" si="12"/>
        <v>196238.8190953575</v>
      </c>
      <c r="Q40" s="15">
        <f t="shared" si="13"/>
        <v>70735.693873097873</v>
      </c>
      <c r="R40" s="15">
        <f t="shared" si="14"/>
        <v>42116.066553916957</v>
      </c>
      <c r="S40" s="15">
        <f t="shared" si="14"/>
        <v>19348.408455638102</v>
      </c>
      <c r="T40" s="15">
        <f t="shared" si="14"/>
        <v>6271.8614179392462</v>
      </c>
      <c r="U40" s="15">
        <f t="shared" si="14"/>
        <v>6931.2202269295203</v>
      </c>
      <c r="V40" s="15">
        <f t="shared" si="14"/>
        <v>13184.549353224513</v>
      </c>
      <c r="W40" s="15">
        <f t="shared" si="15"/>
        <v>158587.79988074623</v>
      </c>
      <c r="X40" s="52">
        <f t="shared" si="16"/>
        <v>413230.77321742533</v>
      </c>
      <c r="Y40" s="15">
        <f t="shared" si="17"/>
        <v>23562.858630046365</v>
      </c>
      <c r="Z40" s="15">
        <f t="shared" si="17"/>
        <v>50060.576513459564</v>
      </c>
      <c r="AA40" s="15">
        <f t="shared" si="18"/>
        <v>2483.1081791509173</v>
      </c>
      <c r="AB40" s="15">
        <f t="shared" si="19"/>
        <v>655.28134487061072</v>
      </c>
      <c r="AC40" s="15">
        <f t="shared" si="5"/>
        <v>166.94651626046701</v>
      </c>
      <c r="AD40" s="15">
        <f t="shared" si="5"/>
        <v>235.89067382819471</v>
      </c>
      <c r="AE40" s="15">
        <f t="shared" si="5"/>
        <v>186646.93992196055</v>
      </c>
      <c r="AF40" s="15">
        <f t="shared" si="5"/>
        <v>475564.66890653461</v>
      </c>
      <c r="AG40" s="15">
        <f t="shared" si="20"/>
        <v>1238916.8334093951</v>
      </c>
    </row>
    <row r="41" spans="1:33" x14ac:dyDescent="0.25">
      <c r="A41" s="13">
        <v>2024</v>
      </c>
      <c r="B41" s="14" t="s">
        <v>152</v>
      </c>
      <c r="C41" s="15">
        <f t="shared" si="6"/>
        <v>30725.175974698548</v>
      </c>
      <c r="D41" s="15">
        <f t="shared" si="6"/>
        <v>17240.761534092264</v>
      </c>
      <c r="E41" s="15">
        <f t="shared" si="6"/>
        <v>7372.2395506501307</v>
      </c>
      <c r="F41" s="15">
        <f t="shared" si="7"/>
        <v>2492.6127424773354</v>
      </c>
      <c r="G41" s="15">
        <f t="shared" si="7"/>
        <v>2483.5007715683864</v>
      </c>
      <c r="H41" s="15">
        <f t="shared" si="8"/>
        <v>5271.9232839649139</v>
      </c>
      <c r="I41" s="15">
        <f t="shared" si="9"/>
        <v>60314.290573486673</v>
      </c>
      <c r="J41" s="15">
        <f t="shared" si="10"/>
        <v>67616.972582390998</v>
      </c>
      <c r="K41" s="15">
        <f t="shared" si="10"/>
        <v>49825.815015930573</v>
      </c>
      <c r="L41" s="15">
        <f t="shared" si="10"/>
        <v>17630.009556338802</v>
      </c>
      <c r="M41" s="15">
        <f t="shared" si="11"/>
        <v>58356.767042007894</v>
      </c>
      <c r="N41" s="15">
        <f t="shared" si="11"/>
        <v>8924.3225771249472</v>
      </c>
      <c r="O41" s="15">
        <f t="shared" si="11"/>
        <v>67275.552090252342</v>
      </c>
      <c r="P41" s="15">
        <f t="shared" si="12"/>
        <v>202353.88677379323</v>
      </c>
      <c r="Q41" s="15">
        <f t="shared" si="13"/>
        <v>73085.258273067957</v>
      </c>
      <c r="R41" s="15">
        <f t="shared" si="14"/>
        <v>43255.762423240143</v>
      </c>
      <c r="S41" s="15">
        <f t="shared" si="14"/>
        <v>19871.99251747442</v>
      </c>
      <c r="T41" s="15">
        <f t="shared" si="14"/>
        <v>6441.5832161950721</v>
      </c>
      <c r="U41" s="15">
        <f t="shared" si="14"/>
        <v>7118.7848242047185</v>
      </c>
      <c r="V41" s="15">
        <f t="shared" si="14"/>
        <v>13541.334249494939</v>
      </c>
      <c r="W41" s="15">
        <f t="shared" si="15"/>
        <v>163314.71550367726</v>
      </c>
      <c r="X41" s="52">
        <f t="shared" si="16"/>
        <v>425982.89285095717</v>
      </c>
      <c r="Y41" s="15">
        <f t="shared" si="17"/>
        <v>21211.997003251403</v>
      </c>
      <c r="Z41" s="15">
        <f t="shared" si="17"/>
        <v>45066.042947372734</v>
      </c>
      <c r="AA41" s="15">
        <f t="shared" si="18"/>
        <v>2134.0225185625409</v>
      </c>
      <c r="AB41" s="15">
        <f t="shared" si="19"/>
        <v>658.13467985750935</v>
      </c>
      <c r="AC41" s="15">
        <f t="shared" si="5"/>
        <v>157.57707937035141</v>
      </c>
      <c r="AD41" s="15">
        <f t="shared" si="5"/>
        <v>224.97139948727306</v>
      </c>
      <c r="AE41" s="15">
        <f t="shared" si="5"/>
        <v>184498.75928516552</v>
      </c>
      <c r="AF41" s="15">
        <f t="shared" si="5"/>
        <v>472384.5345551119</v>
      </c>
      <c r="AG41" s="15">
        <f t="shared" si="20"/>
        <v>1305394.8673803888</v>
      </c>
    </row>
    <row r="42" spans="1:33" x14ac:dyDescent="0.25">
      <c r="A42" s="13">
        <v>2025</v>
      </c>
      <c r="B42" s="14" t="s">
        <v>152</v>
      </c>
      <c r="C42" s="15">
        <f t="shared" si="6"/>
        <v>31549.199221065701</v>
      </c>
      <c r="D42" s="15">
        <f t="shared" si="6"/>
        <v>17703.144184100962</v>
      </c>
      <c r="E42" s="15">
        <f t="shared" si="6"/>
        <v>7569.9567833366273</v>
      </c>
      <c r="F42" s="15">
        <f t="shared" si="7"/>
        <v>2549.1967062056533</v>
      </c>
      <c r="G42" s="15">
        <f t="shared" si="7"/>
        <v>2539.8778875089915</v>
      </c>
      <c r="H42" s="15">
        <f t="shared" si="8"/>
        <v>5413.3118098639579</v>
      </c>
      <c r="I42" s="15">
        <f t="shared" si="9"/>
        <v>61911.374782217928</v>
      </c>
      <c r="J42" s="15">
        <f t="shared" si="10"/>
        <v>69430.40262760027</v>
      </c>
      <c r="K42" s="15">
        <f t="shared" si="10"/>
        <v>51162.101254815789</v>
      </c>
      <c r="L42" s="15">
        <f t="shared" si="10"/>
        <v>18102.831509256543</v>
      </c>
      <c r="M42" s="15">
        <f t="shared" si="11"/>
        <v>59681.50438822119</v>
      </c>
      <c r="N42" s="15">
        <f t="shared" si="11"/>
        <v>9126.9106231532951</v>
      </c>
      <c r="O42" s="15">
        <f t="shared" si="11"/>
        <v>68802.751776912861</v>
      </c>
      <c r="P42" s="15">
        <f t="shared" si="12"/>
        <v>207503.75040304707</v>
      </c>
      <c r="Q42" s="15">
        <f t="shared" si="13"/>
        <v>75045.343117930955</v>
      </c>
      <c r="R42" s="15">
        <f t="shared" si="14"/>
        <v>44237.696941301205</v>
      </c>
      <c r="S42" s="15">
        <f t="shared" si="14"/>
        <v>20323.099937675051</v>
      </c>
      <c r="T42" s="15">
        <f t="shared" si="14"/>
        <v>6587.8114308096965</v>
      </c>
      <c r="U42" s="15">
        <f t="shared" si="14"/>
        <v>7280.3859648143743</v>
      </c>
      <c r="V42" s="15">
        <f t="shared" si="14"/>
        <v>13848.731525031983</v>
      </c>
      <c r="W42" s="15">
        <f t="shared" si="15"/>
        <v>167323.06891756327</v>
      </c>
      <c r="X42" s="52">
        <f t="shared" si="16"/>
        <v>436738.19410282827</v>
      </c>
      <c r="Y42" s="15">
        <f t="shared" si="17"/>
        <v>19163.493347272295</v>
      </c>
      <c r="Z42" s="15">
        <f t="shared" si="17"/>
        <v>40713.885358247397</v>
      </c>
      <c r="AA42" s="15">
        <f t="shared" si="18"/>
        <v>1842.9425746488093</v>
      </c>
      <c r="AB42" s="15">
        <f t="shared" si="19"/>
        <v>661.00043931003825</v>
      </c>
      <c r="AC42" s="15">
        <f t="shared" si="5"/>
        <v>148.73347763753193</v>
      </c>
      <c r="AD42" s="15">
        <f t="shared" si="5"/>
        <v>214.55757349747677</v>
      </c>
      <c r="AE42" s="15">
        <f t="shared" si="5"/>
        <v>182375.30276144855</v>
      </c>
      <c r="AF42" s="15">
        <f t="shared" si="5"/>
        <v>469225.66598551511</v>
      </c>
      <c r="AG42" s="15">
        <f t="shared" si="20"/>
        <v>1363934.9673902504</v>
      </c>
    </row>
    <row r="43" spans="1:33" x14ac:dyDescent="0.25">
      <c r="A43" s="13">
        <v>2026</v>
      </c>
      <c r="B43" s="14" t="s">
        <v>152</v>
      </c>
      <c r="C43" s="15">
        <f t="shared" si="6"/>
        <v>32395.32207431916</v>
      </c>
      <c r="D43" s="15">
        <f t="shared" si="6"/>
        <v>18177.927545911531</v>
      </c>
      <c r="E43" s="15">
        <f t="shared" si="6"/>
        <v>7772.9766250651428</v>
      </c>
      <c r="F43" s="15">
        <f t="shared" si="7"/>
        <v>2607.0651634682636</v>
      </c>
      <c r="G43" s="15">
        <f t="shared" si="7"/>
        <v>2597.5348014018127</v>
      </c>
      <c r="H43" s="15">
        <f t="shared" si="8"/>
        <v>5558.4922565059896</v>
      </c>
      <c r="I43" s="15">
        <f t="shared" si="9"/>
        <v>63550.82621016592</v>
      </c>
      <c r="J43" s="15">
        <f t="shared" si="10"/>
        <v>71292.467333653913</v>
      </c>
      <c r="K43" s="15">
        <f t="shared" si="10"/>
        <v>52534.225561009349</v>
      </c>
      <c r="L43" s="15">
        <f t="shared" si="10"/>
        <v>18588.334147255398</v>
      </c>
      <c r="M43" s="15">
        <f t="shared" si="11"/>
        <v>61036.314151489198</v>
      </c>
      <c r="N43" s="15">
        <f t="shared" si="11"/>
        <v>9334.0975522944955</v>
      </c>
      <c r="O43" s="15">
        <f t="shared" si="11"/>
        <v>70364.619910140813</v>
      </c>
      <c r="P43" s="15">
        <f t="shared" si="12"/>
        <v>212785.43874570235</v>
      </c>
      <c r="Q43" s="15">
        <f t="shared" si="13"/>
        <v>77057.995781391612</v>
      </c>
      <c r="R43" s="15">
        <f t="shared" si="14"/>
        <v>45241.92202468223</v>
      </c>
      <c r="S43" s="15">
        <f t="shared" si="14"/>
        <v>20784.447795737218</v>
      </c>
      <c r="T43" s="15">
        <f t="shared" si="14"/>
        <v>6737.3591229551894</v>
      </c>
      <c r="U43" s="15">
        <f t="shared" si="14"/>
        <v>7445.6555585787801</v>
      </c>
      <c r="V43" s="15">
        <f t="shared" si="14"/>
        <v>14163.106922758951</v>
      </c>
      <c r="W43" s="15">
        <f t="shared" si="15"/>
        <v>171430.48720610398</v>
      </c>
      <c r="X43" s="52">
        <f t="shared" si="16"/>
        <v>447766.75216197228</v>
      </c>
      <c r="Y43" s="15">
        <f t="shared" si="17"/>
        <v>17312.819590473191</v>
      </c>
      <c r="Z43" s="15">
        <f t="shared" si="17"/>
        <v>36782.028164759198</v>
      </c>
      <c r="AA43" s="15">
        <f t="shared" si="18"/>
        <v>1591.5658358380365</v>
      </c>
      <c r="AB43" s="15">
        <f t="shared" si="19"/>
        <v>663.87867732887139</v>
      </c>
      <c r="AC43" s="15">
        <f t="shared" si="5"/>
        <v>140.38619993813938</v>
      </c>
      <c r="AD43" s="15">
        <f t="shared" si="5"/>
        <v>204.62579887951227</v>
      </c>
      <c r="AE43" s="15">
        <f t="shared" si="5"/>
        <v>180276.28579291116</v>
      </c>
      <c r="AF43" s="15">
        <f t="shared" si="5"/>
        <v>466087.9209919672</v>
      </c>
      <c r="AG43" s="15">
        <f t="shared" si="20"/>
        <v>1425100.2832599245</v>
      </c>
    </row>
    <row r="44" spans="1:33" x14ac:dyDescent="0.25">
      <c r="A44" s="13">
        <v>2027</v>
      </c>
      <c r="B44" s="14" t="s">
        <v>152</v>
      </c>
      <c r="C44" s="15">
        <f t="shared" si="6"/>
        <v>33264.137227233899</v>
      </c>
      <c r="D44" s="15">
        <f t="shared" si="6"/>
        <v>18665.444196131655</v>
      </c>
      <c r="E44" s="15">
        <f t="shared" si="6"/>
        <v>7981.4412873276679</v>
      </c>
      <c r="F44" s="15">
        <f t="shared" si="7"/>
        <v>2666.2472731209787</v>
      </c>
      <c r="G44" s="15">
        <f t="shared" si="7"/>
        <v>2656.5005655098325</v>
      </c>
      <c r="H44" s="15">
        <f t="shared" si="8"/>
        <v>5707.5663199998662</v>
      </c>
      <c r="I44" s="15">
        <f t="shared" si="9"/>
        <v>65233.770549324036</v>
      </c>
      <c r="J44" s="15">
        <f t="shared" si="10"/>
        <v>73204.471041042867</v>
      </c>
      <c r="K44" s="15">
        <f t="shared" si="10"/>
        <v>53943.149081181051</v>
      </c>
      <c r="L44" s="15">
        <f t="shared" si="10"/>
        <v>19086.85755558973</v>
      </c>
      <c r="M44" s="15">
        <f t="shared" si="11"/>
        <v>62421.878995639665</v>
      </c>
      <c r="N44" s="15">
        <f t="shared" si="11"/>
        <v>9545.9877622477215</v>
      </c>
      <c r="O44" s="15">
        <f t="shared" si="11"/>
        <v>71961.943486684497</v>
      </c>
      <c r="P44" s="15">
        <f t="shared" si="12"/>
        <v>218202.34443570103</v>
      </c>
      <c r="Q44" s="15">
        <f t="shared" si="13"/>
        <v>79124.626087906945</v>
      </c>
      <c r="R44" s="15">
        <f t="shared" si="14"/>
        <v>46268.943684011356</v>
      </c>
      <c r="S44" s="15">
        <f t="shared" si="14"/>
        <v>21256.268556397477</v>
      </c>
      <c r="T44" s="15">
        <f t="shared" si="14"/>
        <v>6890.3016469748081</v>
      </c>
      <c r="U44" s="15">
        <f t="shared" si="14"/>
        <v>7614.6768818194878</v>
      </c>
      <c r="V44" s="15">
        <f t="shared" si="14"/>
        <v>14484.61885068129</v>
      </c>
      <c r="W44" s="15">
        <f t="shared" si="15"/>
        <v>175639.43570779136</v>
      </c>
      <c r="X44" s="52">
        <f t="shared" si="16"/>
        <v>459075.55069281644</v>
      </c>
      <c r="Y44" s="15">
        <f t="shared" si="17"/>
        <v>15640.870729601917</v>
      </c>
      <c r="Z44" s="15">
        <f t="shared" si="17"/>
        <v>33229.881746942607</v>
      </c>
      <c r="AA44" s="15">
        <f t="shared" si="18"/>
        <v>1374.4767984914185</v>
      </c>
      <c r="AB44" s="15">
        <f t="shared" si="19"/>
        <v>666.76944825025703</v>
      </c>
      <c r="AC44" s="15">
        <f t="shared" si="5"/>
        <v>132.50739138300082</v>
      </c>
      <c r="AD44" s="15">
        <f t="shared" si="5"/>
        <v>195.1537616898479</v>
      </c>
      <c r="AE44" s="15">
        <f t="shared" si="5"/>
        <v>178201.42709672477</v>
      </c>
      <c r="AF44" s="15">
        <f t="shared" si="5"/>
        <v>462971.15831963113</v>
      </c>
      <c r="AG44" s="15">
        <f t="shared" si="20"/>
        <v>1489008.5421253305</v>
      </c>
    </row>
    <row r="45" spans="1:33" x14ac:dyDescent="0.25">
      <c r="A45" s="13">
        <v>2028</v>
      </c>
      <c r="B45" s="14" t="s">
        <v>152</v>
      </c>
      <c r="C45" s="15">
        <f t="shared" si="6"/>
        <v>34156.253268104083</v>
      </c>
      <c r="D45" s="15">
        <f t="shared" si="6"/>
        <v>19166.035630792503</v>
      </c>
      <c r="E45" s="15">
        <f t="shared" si="6"/>
        <v>8195.4967956081891</v>
      </c>
      <c r="F45" s="15">
        <f t="shared" si="7"/>
        <v>2726.7728559449924</v>
      </c>
      <c r="G45" s="15">
        <f t="shared" si="7"/>
        <v>2716.8048916016864</v>
      </c>
      <c r="H45" s="15">
        <f t="shared" si="8"/>
        <v>5860.6384238581177</v>
      </c>
      <c r="I45" s="15">
        <f t="shared" si="9"/>
        <v>66961.363442051457</v>
      </c>
      <c r="J45" s="15">
        <f t="shared" si="10"/>
        <v>75167.753071567422</v>
      </c>
      <c r="K45" s="15">
        <f t="shared" si="10"/>
        <v>55389.85873914187</v>
      </c>
      <c r="L45" s="15">
        <f t="shared" si="10"/>
        <v>19598.750940312933</v>
      </c>
      <c r="M45" s="15">
        <f t="shared" si="11"/>
        <v>63838.897081422328</v>
      </c>
      <c r="N45" s="15">
        <f t="shared" si="11"/>
        <v>9762.6880206092155</v>
      </c>
      <c r="O45" s="15">
        <f t="shared" si="11"/>
        <v>73595.527368640775</v>
      </c>
      <c r="P45" s="15">
        <f t="shared" si="12"/>
        <v>223757.94785305375</v>
      </c>
      <c r="Q45" s="15">
        <f t="shared" si="13"/>
        <v>81246.681672234117</v>
      </c>
      <c r="R45" s="15">
        <f t="shared" si="14"/>
        <v>47319.279416693862</v>
      </c>
      <c r="S45" s="15">
        <f t="shared" si="14"/>
        <v>21738.799961496203</v>
      </c>
      <c r="T45" s="15">
        <f t="shared" si="14"/>
        <v>7046.7160678054179</v>
      </c>
      <c r="U45" s="15">
        <f t="shared" si="14"/>
        <v>7787.5351012858246</v>
      </c>
      <c r="V45" s="15">
        <f t="shared" si="14"/>
        <v>14813.429312771315</v>
      </c>
      <c r="W45" s="15">
        <f t="shared" si="15"/>
        <v>179952.44153228673</v>
      </c>
      <c r="X45" s="52">
        <f t="shared" si="16"/>
        <v>470671.75282739196</v>
      </c>
      <c r="Y45" s="15">
        <f t="shared" si="17"/>
        <v>14130.386786606123</v>
      </c>
      <c r="Z45" s="15">
        <f t="shared" si="17"/>
        <v>30020.776341358622</v>
      </c>
      <c r="AA45" s="15">
        <f t="shared" si="18"/>
        <v>1186.9986318200099</v>
      </c>
      <c r="AB45" s="15">
        <f t="shared" si="19"/>
        <v>669.67280664704344</v>
      </c>
      <c r="AC45" s="15">
        <f t="shared" si="5"/>
        <v>125.07076036579603</v>
      </c>
      <c r="AD45" s="15">
        <f t="shared" si="5"/>
        <v>186.12018088747033</v>
      </c>
      <c r="AE45" s="15">
        <f t="shared" si="5"/>
        <v>176150.4486274368</v>
      </c>
      <c r="AF45" s="15">
        <f t="shared" si="5"/>
        <v>459875.23765825084</v>
      </c>
      <c r="AG45" s="15">
        <f t="shared" si="20"/>
        <v>1555782.7505657831</v>
      </c>
    </row>
    <row r="46" spans="1:33" x14ac:dyDescent="0.25">
      <c r="A46" s="13">
        <v>2029</v>
      </c>
      <c r="B46" s="14" t="s">
        <v>152</v>
      </c>
      <c r="C46" s="15">
        <f t="shared" si="6"/>
        <v>35072.295107047459</v>
      </c>
      <c r="D46" s="15">
        <f t="shared" si="6"/>
        <v>19680.05250456011</v>
      </c>
      <c r="E46" s="15">
        <f t="shared" si="6"/>
        <v>8415.2930916707355</v>
      </c>
      <c r="F46" s="15">
        <f t="shared" si="7"/>
        <v>2788.6724096730245</v>
      </c>
      <c r="G46" s="15">
        <f t="shared" si="7"/>
        <v>2778.4781659228797</v>
      </c>
      <c r="H46" s="15">
        <f t="shared" si="8"/>
        <v>6017.8157921436059</v>
      </c>
      <c r="I46" s="15">
        <f t="shared" si="9"/>
        <v>68734.791278874196</v>
      </c>
      <c r="J46" s="15">
        <f t="shared" si="10"/>
        <v>77183.688666506365</v>
      </c>
      <c r="K46" s="15">
        <f t="shared" si="10"/>
        <v>56875.367927165113</v>
      </c>
      <c r="L46" s="15">
        <f t="shared" si="10"/>
        <v>20124.372872889558</v>
      </c>
      <c r="M46" s="15">
        <f t="shared" si="11"/>
        <v>65288.082418299367</v>
      </c>
      <c r="N46" s="15">
        <f t="shared" si="11"/>
        <v>9984.3075186705173</v>
      </c>
      <c r="O46" s="15">
        <f t="shared" si="11"/>
        <v>75266.194689010314</v>
      </c>
      <c r="P46" s="15">
        <f t="shared" si="12"/>
        <v>229455.81940353091</v>
      </c>
      <c r="Q46" s="15">
        <f t="shared" si="13"/>
        <v>83425.64899347075</v>
      </c>
      <c r="R46" s="15">
        <f t="shared" si="14"/>
        <v>48393.458467669603</v>
      </c>
      <c r="S46" s="15">
        <f t="shared" si="14"/>
        <v>22232.285149771349</v>
      </c>
      <c r="T46" s="15">
        <f t="shared" si="14"/>
        <v>7206.6811998091034</v>
      </c>
      <c r="U46" s="15">
        <f t="shared" si="14"/>
        <v>7964.3173170688542</v>
      </c>
      <c r="V46" s="15">
        <f t="shared" si="14"/>
        <v>15149.703990599042</v>
      </c>
      <c r="W46" s="15">
        <f t="shared" si="15"/>
        <v>184372.09511838871</v>
      </c>
      <c r="X46" s="52">
        <f t="shared" si="16"/>
        <v>482562.70580079383</v>
      </c>
      <c r="Y46" s="15">
        <f t="shared" si="17"/>
        <v>12765.774629234771</v>
      </c>
      <c r="Z46" s="15">
        <f t="shared" si="17"/>
        <v>27121.583489258093</v>
      </c>
      <c r="AA46" s="15">
        <f t="shared" si="18"/>
        <v>1025.0924231598603</v>
      </c>
      <c r="AB46" s="15">
        <f t="shared" si="19"/>
        <v>672.58880732970886</v>
      </c>
      <c r="AC46" s="15">
        <f t="shared" si="5"/>
        <v>118.0514908278932</v>
      </c>
      <c r="AD46" s="15">
        <f t="shared" si="5"/>
        <v>177.50476052128653</v>
      </c>
      <c r="AE46" s="15">
        <f t="shared" si="5"/>
        <v>174123.07553971067</v>
      </c>
      <c r="AF46" s="15">
        <f t="shared" si="5"/>
        <v>456800.01963583479</v>
      </c>
      <c r="AG46" s="15">
        <f t="shared" si="20"/>
        <v>1625551.4313592855</v>
      </c>
    </row>
    <row r="47" spans="1:33" x14ac:dyDescent="0.25">
      <c r="A47" s="13">
        <v>2030</v>
      </c>
      <c r="B47" s="14" t="s">
        <v>152</v>
      </c>
      <c r="C47" s="15">
        <f t="shared" si="6"/>
        <v>35807.778473151819</v>
      </c>
      <c r="D47" s="15">
        <f t="shared" si="6"/>
        <v>20092.752934257849</v>
      </c>
      <c r="E47" s="15">
        <f t="shared" si="6"/>
        <v>8591.7659478361438</v>
      </c>
      <c r="F47" s="15">
        <f t="shared" si="7"/>
        <v>2839.871502006707</v>
      </c>
      <c r="G47" s="15">
        <f t="shared" si="7"/>
        <v>2829.4900953523697</v>
      </c>
      <c r="H47" s="15">
        <f t="shared" si="8"/>
        <v>6144.0123641641339</v>
      </c>
      <c r="I47" s="15">
        <f t="shared" si="9"/>
        <v>70161.658952604892</v>
      </c>
      <c r="J47" s="15">
        <f t="shared" si="10"/>
        <v>78802.268772984375</v>
      </c>
      <c r="K47" s="15">
        <f t="shared" si="10"/>
        <v>58068.072508482626</v>
      </c>
      <c r="L47" s="15">
        <f t="shared" si="10"/>
        <v>20546.390920357397</v>
      </c>
      <c r="M47" s="15">
        <f t="shared" si="11"/>
        <v>66486.749765682602</v>
      </c>
      <c r="N47" s="15">
        <f t="shared" si="11"/>
        <v>10167.616063899115</v>
      </c>
      <c r="O47" s="15">
        <f t="shared" si="11"/>
        <v>76648.056838942575</v>
      </c>
      <c r="P47" s="15">
        <f t="shared" si="12"/>
        <v>234071.09803140612</v>
      </c>
      <c r="Q47" s="15">
        <f t="shared" si="13"/>
        <v>85175.126093668543</v>
      </c>
      <c r="R47" s="15">
        <f t="shared" si="14"/>
        <v>49281.946172370263</v>
      </c>
      <c r="S47" s="15">
        <f t="shared" si="14"/>
        <v>22640.462466054032</v>
      </c>
      <c r="T47" s="15">
        <f t="shared" si="14"/>
        <v>7338.9934552352261</v>
      </c>
      <c r="U47" s="15">
        <f t="shared" si="14"/>
        <v>8110.5395180978967</v>
      </c>
      <c r="V47" s="15">
        <f t="shared" si="14"/>
        <v>15427.847486677014</v>
      </c>
      <c r="W47" s="15">
        <f t="shared" si="15"/>
        <v>187974.91519210301</v>
      </c>
      <c r="X47" s="52">
        <f t="shared" si="16"/>
        <v>492207.67217611405</v>
      </c>
      <c r="Y47" s="15">
        <f t="shared" si="17"/>
        <v>11563.929690670322</v>
      </c>
      <c r="Z47" s="15">
        <f t="shared" si="17"/>
        <v>24568.198458648956</v>
      </c>
      <c r="AA47" s="15">
        <f t="shared" si="18"/>
        <v>890.01744632818873</v>
      </c>
      <c r="AB47" s="15">
        <f t="shared" si="19"/>
        <v>675.51750534739654</v>
      </c>
      <c r="AC47" s="15">
        <f t="shared" si="5"/>
        <v>111.42615944709144</v>
      </c>
      <c r="AD47" s="15">
        <f t="shared" si="5"/>
        <v>169.28814413074969</v>
      </c>
      <c r="AE47" s="15">
        <f t="shared" si="5"/>
        <v>172119.03615149463</v>
      </c>
      <c r="AF47" s="15">
        <f t="shared" si="5"/>
        <v>453745.36581238185</v>
      </c>
      <c r="AG47" s="15">
        <f t="shared" si="20"/>
        <v>1686517.1140212268</v>
      </c>
    </row>
    <row r="48" spans="1:33" x14ac:dyDescent="0.25">
      <c r="A48" s="13">
        <v>2031</v>
      </c>
      <c r="B48" s="14" t="s">
        <v>152</v>
      </c>
      <c r="C48" s="15">
        <f t="shared" si="6"/>
        <v>36558.685289023728</v>
      </c>
      <c r="D48" s="15">
        <f t="shared" si="6"/>
        <v>20514.107895981517</v>
      </c>
      <c r="E48" s="15">
        <f t="shared" si="6"/>
        <v>8771.9395270332916</v>
      </c>
      <c r="F48" s="15">
        <f t="shared" si="7"/>
        <v>2892.0105925440866</v>
      </c>
      <c r="G48" s="15">
        <f t="shared" si="7"/>
        <v>2881.4385867372621</v>
      </c>
      <c r="H48" s="15">
        <f t="shared" si="8"/>
        <v>6272.855340684202</v>
      </c>
      <c r="I48" s="15">
        <f t="shared" si="9"/>
        <v>71618.18189131988</v>
      </c>
      <c r="J48" s="15">
        <f t="shared" si="10"/>
        <v>80454.791304427403</v>
      </c>
      <c r="K48" s="15">
        <f t="shared" si="10"/>
        <v>59285.788694474373</v>
      </c>
      <c r="L48" s="15">
        <f t="shared" si="10"/>
        <v>20977.258894901894</v>
      </c>
      <c r="M48" s="15">
        <f t="shared" si="11"/>
        <v>67707.42424448191</v>
      </c>
      <c r="N48" s="15">
        <f t="shared" si="11"/>
        <v>10354.290092681878</v>
      </c>
      <c r="O48" s="15">
        <f t="shared" si="11"/>
        <v>78055.289515567536</v>
      </c>
      <c r="P48" s="15">
        <f t="shared" si="12"/>
        <v>238779.55323096749</v>
      </c>
      <c r="Q48" s="15">
        <f t="shared" si="13"/>
        <v>86961.290593497542</v>
      </c>
      <c r="R48" s="15">
        <f t="shared" si="14"/>
        <v>50186.746214035462</v>
      </c>
      <c r="S48" s="15">
        <f t="shared" si="14"/>
        <v>23056.133781284883</v>
      </c>
      <c r="T48" s="15">
        <f t="shared" si="14"/>
        <v>7473.7349193984319</v>
      </c>
      <c r="U48" s="15">
        <f t="shared" si="14"/>
        <v>8259.4463098109336</v>
      </c>
      <c r="V48" s="15">
        <f t="shared" si="14"/>
        <v>15711.097604274355</v>
      </c>
      <c r="W48" s="15">
        <f t="shared" si="15"/>
        <v>191648.44942230161</v>
      </c>
      <c r="X48" s="52">
        <f t="shared" si="16"/>
        <v>502046.18454458896</v>
      </c>
      <c r="Y48" s="15">
        <f t="shared" si="17"/>
        <v>10475.233487557078</v>
      </c>
      <c r="Z48" s="15">
        <f t="shared" si="17"/>
        <v>22255.204079165374</v>
      </c>
      <c r="AA48" s="15">
        <f t="shared" si="18"/>
        <v>772.74110789619954</v>
      </c>
      <c r="AB48" s="15">
        <f t="shared" si="19"/>
        <v>678.4589559889539</v>
      </c>
      <c r="AC48" s="15">
        <f t="shared" si="5"/>
        <v>105.17265747392867</v>
      </c>
      <c r="AD48" s="15">
        <f t="shared" si="5"/>
        <v>161.45187125725977</v>
      </c>
      <c r="AE48" s="15">
        <f t="shared" si="5"/>
        <v>170138.06190761441</v>
      </c>
      <c r="AF48" s="15">
        <f t="shared" si="5"/>
        <v>450711.13867364876</v>
      </c>
      <c r="AG48" s="15">
        <f t="shared" si="20"/>
        <v>1749769.291217105</v>
      </c>
    </row>
    <row r="49" spans="1:33" x14ac:dyDescent="0.25">
      <c r="A49" s="13">
        <v>2032</v>
      </c>
      <c r="B49" s="14" t="s">
        <v>152</v>
      </c>
      <c r="C49" s="15">
        <f t="shared" si="6"/>
        <v>37325.338992029268</v>
      </c>
      <c r="D49" s="15">
        <f t="shared" si="6"/>
        <v>20944.298879545997</v>
      </c>
      <c r="E49" s="15">
        <f t="shared" si="6"/>
        <v>8955.8914352535758</v>
      </c>
      <c r="F49" s="15">
        <f t="shared" si="7"/>
        <v>2945.1069393376538</v>
      </c>
      <c r="G49" s="15">
        <f t="shared" si="7"/>
        <v>2934.340835041678</v>
      </c>
      <c r="H49" s="15">
        <f t="shared" si="8"/>
        <v>6404.4002181143951</v>
      </c>
      <c r="I49" s="15">
        <f t="shared" si="9"/>
        <v>73104.97708120817</v>
      </c>
      <c r="J49" s="15">
        <f t="shared" si="10"/>
        <v>82141.968050266136</v>
      </c>
      <c r="K49" s="15">
        <f t="shared" si="10"/>
        <v>60529.040990854657</v>
      </c>
      <c r="L49" s="15">
        <f t="shared" si="10"/>
        <v>21417.162383868741</v>
      </c>
      <c r="M49" s="15">
        <f t="shared" si="11"/>
        <v>68950.509898266348</v>
      </c>
      <c r="N49" s="15">
        <f t="shared" si="11"/>
        <v>10544.391394170751</v>
      </c>
      <c r="O49" s="15">
        <f t="shared" si="11"/>
        <v>79488.358513266125</v>
      </c>
      <c r="P49" s="15">
        <f t="shared" si="12"/>
        <v>243583.07271742664</v>
      </c>
      <c r="Q49" s="15">
        <f t="shared" si="13"/>
        <v>88784.911845864146</v>
      </c>
      <c r="R49" s="15">
        <f t="shared" si="14"/>
        <v>51108.158081713664</v>
      </c>
      <c r="S49" s="15">
        <f t="shared" si="14"/>
        <v>23479.436682777046</v>
      </c>
      <c r="T49" s="15">
        <f t="shared" si="14"/>
        <v>7610.9501917583048</v>
      </c>
      <c r="U49" s="15">
        <f t="shared" si="14"/>
        <v>8411.0869803946407</v>
      </c>
      <c r="V49" s="15">
        <f t="shared" si="14"/>
        <v>15999.548099253454</v>
      </c>
      <c r="W49" s="15">
        <f t="shared" si="15"/>
        <v>195394.09188176124</v>
      </c>
      <c r="X49" s="52">
        <f t="shared" si="16"/>
        <v>512082.14168039605</v>
      </c>
      <c r="Y49" s="15">
        <f t="shared" si="17"/>
        <v>9489.0335339349949</v>
      </c>
      <c r="Z49" s="15">
        <f t="shared" si="17"/>
        <v>20159.968564196308</v>
      </c>
      <c r="AA49" s="15">
        <f t="shared" si="18"/>
        <v>670.91810648895773</v>
      </c>
      <c r="AB49" s="15">
        <f t="shared" si="19"/>
        <v>681.41321478397617</v>
      </c>
      <c r="AC49" s="15">
        <f t="shared" si="19"/>
        <v>99.270116954722496</v>
      </c>
      <c r="AD49" s="15">
        <f t="shared" si="19"/>
        <v>153.97833596863205</v>
      </c>
      <c r="AE49" s="15">
        <f t="shared" si="19"/>
        <v>168179.88734378503</v>
      </c>
      <c r="AF49" s="15">
        <f t="shared" si="19"/>
        <v>447697.20162495977</v>
      </c>
      <c r="AG49" s="15">
        <f t="shared" si="20"/>
        <v>1815393.7170470215</v>
      </c>
    </row>
    <row r="50" spans="1:33" x14ac:dyDescent="0.25">
      <c r="A50" s="13">
        <v>2033</v>
      </c>
      <c r="B50" s="14" t="s">
        <v>152</v>
      </c>
      <c r="C50" s="15">
        <f t="shared" ref="C50:E65" si="21">(((INDEX($B$25:$I$25,1,MATCH($A50,$B$20:$I$20,1)+1)/INDEX($B$25:$I$25,1,MATCH($A50,$B$20:$I$20,1)))-1)/5+1)*C49</f>
        <v>38108.069802175982</v>
      </c>
      <c r="D50" s="15">
        <f t="shared" si="21"/>
        <v>21383.511180697307</v>
      </c>
      <c r="E50" s="15">
        <f t="shared" si="21"/>
        <v>9143.7009059243992</v>
      </c>
      <c r="F50" s="15">
        <f t="shared" ref="F50:G65" si="22">(((INDEX($B$21:$I$21,1,MATCH($A50,$B$20:$I$20,1)+1)/INDEX($B$21:$I$21,1,MATCH($A50,$B$20:$I$20,1)))-1)/5+1)*F49</f>
        <v>2999.1781172919682</v>
      </c>
      <c r="G50" s="15">
        <f t="shared" si="22"/>
        <v>2988.214350923527</v>
      </c>
      <c r="H50" s="15">
        <f t="shared" si="8"/>
        <v>6538.7036566524612</v>
      </c>
      <c r="I50" s="15">
        <f t="shared" si="9"/>
        <v>74622.674357013195</v>
      </c>
      <c r="J50" s="15">
        <f t="shared" ref="J50:L65" si="23">(((INDEX($B$25:$I$25,1,MATCH($A50,$B$20:$I$20,1)+1)/INDEX($B$25:$I$25,1,MATCH($A50,$B$20:$I$20,1)))-1)/5+1)*J49</f>
        <v>83864.525726507476</v>
      </c>
      <c r="K50" s="15">
        <f t="shared" si="23"/>
        <v>61798.364902481895</v>
      </c>
      <c r="L50" s="15">
        <f t="shared" si="23"/>
        <v>21866.290866462004</v>
      </c>
      <c r="M50" s="15">
        <f t="shared" ref="M50:O65" si="24">(((INDEX($B$21:$I$21,1,MATCH($A50,$B$20:$I$20,1)+1)/INDEX($B$21:$I$21,1,MATCH($A50,$B$20:$I$20,1)))-1)/5+1)*M49</f>
        <v>70216.418188709737</v>
      </c>
      <c r="N50" s="15">
        <f t="shared" si="24"/>
        <v>10737.982891945827</v>
      </c>
      <c r="O50" s="15">
        <f t="shared" si="24"/>
        <v>80947.73817824827</v>
      </c>
      <c r="P50" s="15">
        <f t="shared" si="12"/>
        <v>248483.58257610694</v>
      </c>
      <c r="Q50" s="15">
        <f t="shared" si="13"/>
        <v>90646.775337385508</v>
      </c>
      <c r="R50" s="15">
        <f t="shared" ref="R50:V65" si="25">(((INDEX($B$21:$I$21,1,MATCH($A50,$B$20:$I$20,1)+1)/INDEX($B$21:$I$21,1,MATCH($A50,$B$20:$I$20,1)))-1)/5+1)*R49</f>
        <v>52046.486762972032</v>
      </c>
      <c r="S50" s="15">
        <f t="shared" si="25"/>
        <v>23910.511283900705</v>
      </c>
      <c r="T50" s="15">
        <f t="shared" si="25"/>
        <v>7750.6846906055825</v>
      </c>
      <c r="U50" s="15">
        <f t="shared" si="25"/>
        <v>8565.5117229503121</v>
      </c>
      <c r="V50" s="15">
        <f t="shared" si="25"/>
        <v>16293.294448802957</v>
      </c>
      <c r="W50" s="15">
        <f t="shared" si="15"/>
        <v>199213.26424661709</v>
      </c>
      <c r="X50" s="52">
        <f t="shared" si="16"/>
        <v>522319.52117973723</v>
      </c>
      <c r="Y50" s="15">
        <f t="shared" ref="Y50:Z65" si="26">(((INDEX($B$23:$I$23,1,MATCH($A50,$B$20:$I$20,1)+1)/INDEX($B$21:$I$21,1,MATCH($A50,$B$20:$I$20,1)))-1)/5+1)*Y49</f>
        <v>8595.6802313856042</v>
      </c>
      <c r="Z50" s="15">
        <f t="shared" si="26"/>
        <v>18261.990816335179</v>
      </c>
      <c r="AA50" s="15">
        <f t="shared" si="18"/>
        <v>582.51217777221382</v>
      </c>
      <c r="AB50" s="15">
        <f t="shared" ref="AB50:AF65" si="27">(((AB$17-AB$12)/AB$12)/5+1)*AB49</f>
        <v>684.38033750385478</v>
      </c>
      <c r="AC50" s="15">
        <f t="shared" si="27"/>
        <v>93.698841095150001</v>
      </c>
      <c r="AD50" s="15">
        <f t="shared" si="27"/>
        <v>146.85074730344959</v>
      </c>
      <c r="AE50" s="15">
        <f t="shared" si="27"/>
        <v>166244.25005103677</v>
      </c>
      <c r="AF50" s="15">
        <f t="shared" si="27"/>
        <v>444703.41898505727</v>
      </c>
      <c r="AG50" s="15">
        <f t="shared" si="20"/>
        <v>1883479.3617856952</v>
      </c>
    </row>
    <row r="51" spans="1:33" x14ac:dyDescent="0.25">
      <c r="A51" s="13">
        <v>2034</v>
      </c>
      <c r="B51" s="14" t="s">
        <v>152</v>
      </c>
      <c r="C51" s="15">
        <f t="shared" si="21"/>
        <v>38907.214864348214</v>
      </c>
      <c r="D51" s="15">
        <f t="shared" si="21"/>
        <v>21831.933980924863</v>
      </c>
      <c r="E51" s="15">
        <f t="shared" si="21"/>
        <v>9335.4488340373046</v>
      </c>
      <c r="F51" s="15">
        <f t="shared" si="22"/>
        <v>3054.2420239809562</v>
      </c>
      <c r="G51" s="15">
        <f t="shared" si="22"/>
        <v>3043.0769665305379</v>
      </c>
      <c r="H51" s="15">
        <f t="shared" si="8"/>
        <v>6675.8235046885047</v>
      </c>
      <c r="I51" s="15">
        <f t="shared" si="9"/>
        <v>76171.916669821876</v>
      </c>
      <c r="J51" s="15">
        <f t="shared" si="23"/>
        <v>85623.206288752262</v>
      </c>
      <c r="K51" s="15">
        <f t="shared" si="23"/>
        <v>63094.307164016122</v>
      </c>
      <c r="L51" s="15">
        <f t="shared" si="23"/>
        <v>22324.837795358337</v>
      </c>
      <c r="M51" s="15">
        <f t="shared" si="24"/>
        <v>71505.568131784516</v>
      </c>
      <c r="N51" s="15">
        <f t="shared" si="24"/>
        <v>10935.128664843081</v>
      </c>
      <c r="O51" s="15">
        <f t="shared" si="24"/>
        <v>82433.911565561561</v>
      </c>
      <c r="P51" s="15">
        <f t="shared" si="12"/>
        <v>253483.04804475428</v>
      </c>
      <c r="Q51" s="15">
        <f t="shared" si="13"/>
        <v>92547.683026721454</v>
      </c>
      <c r="R51" s="15">
        <f t="shared" si="25"/>
        <v>53002.042844847427</v>
      </c>
      <c r="S51" s="15">
        <f t="shared" si="25"/>
        <v>24349.50027046063</v>
      </c>
      <c r="T51" s="15">
        <f t="shared" si="25"/>
        <v>7892.9846680956252</v>
      </c>
      <c r="U51" s="15">
        <f t="shared" si="25"/>
        <v>8722.7716521077818</v>
      </c>
      <c r="V51" s="15">
        <f t="shared" si="25"/>
        <v>16592.433883040751</v>
      </c>
      <c r="W51" s="15">
        <f t="shared" si="15"/>
        <v>203107.41634527367</v>
      </c>
      <c r="X51" s="52">
        <f t="shared" si="16"/>
        <v>532762.38105984975</v>
      </c>
      <c r="Y51" s="15">
        <f t="shared" si="26"/>
        <v>7786.4324513134807</v>
      </c>
      <c r="Z51" s="15">
        <f t="shared" si="26"/>
        <v>16542.699831794391</v>
      </c>
      <c r="AA51" s="15">
        <f t="shared" si="18"/>
        <v>505.75537307922082</v>
      </c>
      <c r="AB51" s="15">
        <f t="shared" si="27"/>
        <v>687.36038016283032</v>
      </c>
      <c r="AC51" s="15">
        <f t="shared" si="27"/>
        <v>88.440238531989692</v>
      </c>
      <c r="AD51" s="15">
        <f t="shared" si="27"/>
        <v>140.05309154642887</v>
      </c>
      <c r="AE51" s="15">
        <f t="shared" si="27"/>
        <v>164330.8906405505</v>
      </c>
      <c r="AF51" s="15">
        <f t="shared" si="27"/>
        <v>441729.65597999381</v>
      </c>
      <c r="AG51" s="15">
        <f t="shared" si="20"/>
        <v>1954118.532503858</v>
      </c>
    </row>
    <row r="52" spans="1:33" x14ac:dyDescent="0.25">
      <c r="A52" s="13">
        <v>2035</v>
      </c>
      <c r="B52" s="14" t="s">
        <v>152</v>
      </c>
      <c r="C52" s="15">
        <f t="shared" si="21"/>
        <v>39631.719533728574</v>
      </c>
      <c r="D52" s="15">
        <f t="shared" si="21"/>
        <v>22238.473954704321</v>
      </c>
      <c r="E52" s="15">
        <f t="shared" si="21"/>
        <v>9509.287447122384</v>
      </c>
      <c r="F52" s="15">
        <f t="shared" si="22"/>
        <v>3106.6296560456331</v>
      </c>
      <c r="G52" s="15">
        <f t="shared" si="22"/>
        <v>3095.2730908767362</v>
      </c>
      <c r="H52" s="15">
        <f t="shared" si="8"/>
        <v>6800.1363170542636</v>
      </c>
      <c r="I52" s="15">
        <f t="shared" si="9"/>
        <v>77581.383682477652</v>
      </c>
      <c r="J52" s="15">
        <f t="shared" si="23"/>
        <v>87217.625549545017</v>
      </c>
      <c r="K52" s="15">
        <f t="shared" si="23"/>
        <v>64269.208022662155</v>
      </c>
      <c r="L52" s="15">
        <f t="shared" si="23"/>
        <v>22740.556301097935</v>
      </c>
      <c r="M52" s="15">
        <f t="shared" si="24"/>
        <v>72732.061436653981</v>
      </c>
      <c r="N52" s="15">
        <f t="shared" si="24"/>
        <v>11122.692548967436</v>
      </c>
      <c r="O52" s="15">
        <f t="shared" si="24"/>
        <v>83847.852371444358</v>
      </c>
      <c r="P52" s="15">
        <f t="shared" si="12"/>
        <v>258082.14385892652</v>
      </c>
      <c r="Q52" s="15">
        <f t="shared" si="13"/>
        <v>94271.045357512034</v>
      </c>
      <c r="R52" s="15">
        <f t="shared" si="25"/>
        <v>53911.155972566412</v>
      </c>
      <c r="S52" s="15">
        <f t="shared" si="25"/>
        <v>24767.153046865358</v>
      </c>
      <c r="T52" s="15">
        <f t="shared" si="25"/>
        <v>8028.3684305603201</v>
      </c>
      <c r="U52" s="15">
        <f t="shared" si="25"/>
        <v>8872.3882667397811</v>
      </c>
      <c r="V52" s="15">
        <f t="shared" si="25"/>
        <v>16877.034223975497</v>
      </c>
      <c r="W52" s="15">
        <f t="shared" si="15"/>
        <v>206727.1452982194</v>
      </c>
      <c r="X52" s="52">
        <f t="shared" si="16"/>
        <v>542390.67283962353</v>
      </c>
      <c r="Y52" s="15">
        <f t="shared" si="26"/>
        <v>7079.6378043646982</v>
      </c>
      <c r="Z52" s="15">
        <f t="shared" si="26"/>
        <v>15041.076108696345</v>
      </c>
      <c r="AA52" s="15">
        <f t="shared" si="18"/>
        <v>442.08288767221774</v>
      </c>
      <c r="AB52" s="15">
        <f t="shared" si="27"/>
        <v>690.35339901904979</v>
      </c>
      <c r="AC52" s="15">
        <f t="shared" si="27"/>
        <v>83.47676129369006</v>
      </c>
      <c r="AD52" s="15">
        <f t="shared" si="27"/>
        <v>133.57009625004218</v>
      </c>
      <c r="AE52" s="15">
        <f t="shared" si="27"/>
        <v>162439.55270889777</v>
      </c>
      <c r="AF52" s="15">
        <f t="shared" si="27"/>
        <v>438775.77873706474</v>
      </c>
      <c r="AG52" s="15">
        <f t="shared" si="20"/>
        <v>2022288.8628900319</v>
      </c>
    </row>
    <row r="53" spans="1:33" x14ac:dyDescent="0.25">
      <c r="A53" s="13">
        <v>2036</v>
      </c>
      <c r="B53" s="14" t="s">
        <v>152</v>
      </c>
      <c r="C53" s="15">
        <f t="shared" si="21"/>
        <v>40369.715454481826</v>
      </c>
      <c r="D53" s="15">
        <f t="shared" si="21"/>
        <v>22652.58424957512</v>
      </c>
      <c r="E53" s="15">
        <f t="shared" si="21"/>
        <v>9686.3631689889025</v>
      </c>
      <c r="F53" s="15">
        <f t="shared" si="22"/>
        <v>3159.915862608269</v>
      </c>
      <c r="G53" s="15">
        <f t="shared" si="22"/>
        <v>3148.3645049006946</v>
      </c>
      <c r="H53" s="15">
        <f t="shared" si="8"/>
        <v>6926.7640011819003</v>
      </c>
      <c r="I53" s="15">
        <f t="shared" si="9"/>
        <v>79016.9432405548</v>
      </c>
      <c r="J53" s="15">
        <f t="shared" si="23"/>
        <v>88841.735041402164</v>
      </c>
      <c r="K53" s="15">
        <f t="shared" si="23"/>
        <v>65465.987115489581</v>
      </c>
      <c r="L53" s="15">
        <f t="shared" si="23"/>
        <v>23164.016044538723</v>
      </c>
      <c r="M53" s="15">
        <f t="shared" si="24"/>
        <v>73979.59206583527</v>
      </c>
      <c r="N53" s="15">
        <f t="shared" si="24"/>
        <v>11313.4736070004</v>
      </c>
      <c r="O53" s="15">
        <f t="shared" si="24"/>
        <v>85286.045679295959</v>
      </c>
      <c r="P53" s="15">
        <f t="shared" si="12"/>
        <v>262764.8038742661</v>
      </c>
      <c r="Q53" s="15">
        <f t="shared" si="13"/>
        <v>96026.499012753498</v>
      </c>
      <c r="R53" s="15">
        <f t="shared" si="25"/>
        <v>54835.862587529096</v>
      </c>
      <c r="S53" s="15">
        <f t="shared" si="25"/>
        <v>25191.969577749685</v>
      </c>
      <c r="T53" s="15">
        <f t="shared" si="25"/>
        <v>8166.0743517406136</v>
      </c>
      <c r="U53" s="15">
        <f t="shared" si="25"/>
        <v>9024.5711678993575</v>
      </c>
      <c r="V53" s="15">
        <f t="shared" si="25"/>
        <v>17166.516148566454</v>
      </c>
      <c r="W53" s="15">
        <f t="shared" si="15"/>
        <v>210411.49284623872</v>
      </c>
      <c r="X53" s="52">
        <f t="shared" si="16"/>
        <v>552193.23996105965</v>
      </c>
      <c r="Y53" s="15">
        <f t="shared" si="26"/>
        <v>6437.0007387060714</v>
      </c>
      <c r="Z53" s="15">
        <f t="shared" si="26"/>
        <v>13675.758661399606</v>
      </c>
      <c r="AA53" s="15">
        <f t="shared" si="18"/>
        <v>386.42650177439373</v>
      </c>
      <c r="AB53" s="15">
        <f t="shared" si="27"/>
        <v>693.35945057562878</v>
      </c>
      <c r="AC53" s="15">
        <f t="shared" si="27"/>
        <v>78.791846242739211</v>
      </c>
      <c r="AD53" s="15">
        <f t="shared" si="27"/>
        <v>127.38719592156301</v>
      </c>
      <c r="AE53" s="15">
        <f t="shared" si="27"/>
        <v>160569.98280368099</v>
      </c>
      <c r="AF53" s="15">
        <f t="shared" si="27"/>
        <v>435841.65427878161</v>
      </c>
      <c r="AG53" s="15">
        <f t="shared" si="20"/>
        <v>2092837.3468363204</v>
      </c>
    </row>
    <row r="54" spans="1:33" x14ac:dyDescent="0.25">
      <c r="A54" s="13">
        <v>2037</v>
      </c>
      <c r="B54" s="14" t="s">
        <v>152</v>
      </c>
      <c r="C54" s="15">
        <f t="shared" si="21"/>
        <v>41121.453851853708</v>
      </c>
      <c r="D54" s="15">
        <f t="shared" si="21"/>
        <v>23074.405835097754</v>
      </c>
      <c r="E54" s="15">
        <f t="shared" si="21"/>
        <v>9866.7362789561503</v>
      </c>
      <c r="F54" s="15">
        <f t="shared" si="22"/>
        <v>3214.1160563931376</v>
      </c>
      <c r="G54" s="15">
        <f t="shared" si="22"/>
        <v>3202.3665649840818</v>
      </c>
      <c r="H54" s="15">
        <f t="shared" si="8"/>
        <v>7055.749663097029</v>
      </c>
      <c r="I54" s="15">
        <f t="shared" si="9"/>
        <v>80479.078587284821</v>
      </c>
      <c r="J54" s="15">
        <f t="shared" si="23"/>
        <v>90496.08763635825</v>
      </c>
      <c r="K54" s="15">
        <f t="shared" si="23"/>
        <v>66685.051844644186</v>
      </c>
      <c r="L54" s="15">
        <f t="shared" si="23"/>
        <v>23595.361177938343</v>
      </c>
      <c r="M54" s="15">
        <f t="shared" si="24"/>
        <v>75248.520860282384</v>
      </c>
      <c r="N54" s="15">
        <f t="shared" si="24"/>
        <v>11507.527021249625</v>
      </c>
      <c r="O54" s="15">
        <f t="shared" si="24"/>
        <v>86748.90747813748</v>
      </c>
      <c r="P54" s="15">
        <f t="shared" si="12"/>
        <v>267532.54854047281</v>
      </c>
      <c r="Q54" s="15">
        <f t="shared" si="13"/>
        <v>97814.641576068636</v>
      </c>
      <c r="R54" s="15">
        <f t="shared" si="25"/>
        <v>55776.430155727336</v>
      </c>
      <c r="S54" s="15">
        <f t="shared" si="25"/>
        <v>25624.072738815976</v>
      </c>
      <c r="T54" s="15">
        <f t="shared" si="25"/>
        <v>8306.142262270565</v>
      </c>
      <c r="U54" s="15">
        <f t="shared" si="25"/>
        <v>9179.3643736025442</v>
      </c>
      <c r="V54" s="15">
        <f t="shared" si="25"/>
        <v>17460.963387770913</v>
      </c>
      <c r="W54" s="15">
        <f t="shared" si="15"/>
        <v>214161.61449425598</v>
      </c>
      <c r="X54" s="52">
        <f t="shared" si="16"/>
        <v>562173.24162201362</v>
      </c>
      <c r="Y54" s="15">
        <f t="shared" si="26"/>
        <v>5852.6975044623405</v>
      </c>
      <c r="Z54" s="15">
        <f t="shared" si="26"/>
        <v>12434.37461610295</v>
      </c>
      <c r="AA54" s="15">
        <f t="shared" si="18"/>
        <v>337.77702199663702</v>
      </c>
      <c r="AB54" s="15">
        <f t="shared" si="27"/>
        <v>696.37859158171818</v>
      </c>
      <c r="AC54" s="15">
        <f t="shared" si="27"/>
        <v>74.369859804428302</v>
      </c>
      <c r="AD54" s="15">
        <f t="shared" si="27"/>
        <v>121.49049929844274</v>
      </c>
      <c r="AE54" s="15">
        <f t="shared" si="27"/>
        <v>158721.93038956908</v>
      </c>
      <c r="AF54" s="15">
        <f t="shared" si="27"/>
        <v>432927.15051688574</v>
      </c>
      <c r="AG54" s="15">
        <f t="shared" si="20"/>
        <v>2165846.9473315114</v>
      </c>
    </row>
    <row r="55" spans="1:33" x14ac:dyDescent="0.25">
      <c r="A55" s="13">
        <v>2038</v>
      </c>
      <c r="B55" s="14" t="s">
        <v>152</v>
      </c>
      <c r="C55" s="15">
        <f t="shared" si="21"/>
        <v>41887.19062924193</v>
      </c>
      <c r="D55" s="15">
        <f t="shared" si="21"/>
        <v>23504.08230587553</v>
      </c>
      <c r="E55" s="15">
        <f t="shared" si="21"/>
        <v>10050.468178825413</v>
      </c>
      <c r="F55" s="15">
        <f t="shared" si="22"/>
        <v>3269.2459144899835</v>
      </c>
      <c r="G55" s="15">
        <f t="shared" si="22"/>
        <v>3257.2948909076254</v>
      </c>
      <c r="H55" s="15">
        <f t="shared" si="8"/>
        <v>7187.1372115174354</v>
      </c>
      <c r="I55" s="15">
        <f t="shared" si="9"/>
        <v>81968.281919340472</v>
      </c>
      <c r="J55" s="15">
        <f t="shared" si="23"/>
        <v>92181.24650166872</v>
      </c>
      <c r="K55" s="15">
        <f t="shared" si="23"/>
        <v>67926.817198647652</v>
      </c>
      <c r="L55" s="15">
        <f t="shared" si="23"/>
        <v>24034.738537863352</v>
      </c>
      <c r="M55" s="15">
        <f t="shared" si="24"/>
        <v>76539.214850243734</v>
      </c>
      <c r="N55" s="15">
        <f t="shared" si="24"/>
        <v>11704.908920532702</v>
      </c>
      <c r="O55" s="15">
        <f t="shared" si="24"/>
        <v>88236.8608922071</v>
      </c>
      <c r="P55" s="15">
        <f t="shared" si="12"/>
        <v>272386.92600895616</v>
      </c>
      <c r="Q55" s="15">
        <f t="shared" si="13"/>
        <v>99636.081758891014</v>
      </c>
      <c r="R55" s="15">
        <f t="shared" si="25"/>
        <v>56733.130730841156</v>
      </c>
      <c r="S55" s="15">
        <f t="shared" si="25"/>
        <v>26063.587513381848</v>
      </c>
      <c r="T55" s="15">
        <f t="shared" si="25"/>
        <v>8448.6126759758681</v>
      </c>
      <c r="U55" s="15">
        <f t="shared" si="25"/>
        <v>9336.8126568807293</v>
      </c>
      <c r="V55" s="15">
        <f t="shared" si="25"/>
        <v>17760.461108734442</v>
      </c>
      <c r="W55" s="15">
        <f t="shared" si="15"/>
        <v>217978.68644470506</v>
      </c>
      <c r="X55" s="52">
        <f t="shared" si="16"/>
        <v>572333.89437300165</v>
      </c>
      <c r="Y55" s="15">
        <f t="shared" si="26"/>
        <v>5321.4329886227824</v>
      </c>
      <c r="Z55" s="15">
        <f t="shared" si="26"/>
        <v>11305.674216816129</v>
      </c>
      <c r="AA55" s="15">
        <f t="shared" si="18"/>
        <v>295.2523081750935</v>
      </c>
      <c r="AB55" s="15">
        <f t="shared" si="27"/>
        <v>699.4108790335755</v>
      </c>
      <c r="AC55" s="15">
        <f t="shared" si="27"/>
        <v>70.1960457975688</v>
      </c>
      <c r="AD55" s="15">
        <f t="shared" si="27"/>
        <v>115.86675813849577</v>
      </c>
      <c r="AE55" s="15">
        <f t="shared" si="27"/>
        <v>156895.14781472395</v>
      </c>
      <c r="AF55" s="15">
        <f t="shared" si="27"/>
        <v>430032.13624640199</v>
      </c>
      <c r="AG55" s="15">
        <f t="shared" si="20"/>
        <v>2241403.5215666946</v>
      </c>
    </row>
    <row r="56" spans="1:33" x14ac:dyDescent="0.25">
      <c r="A56" s="13">
        <v>2039</v>
      </c>
      <c r="B56" s="14" t="s">
        <v>152</v>
      </c>
      <c r="C56" s="15">
        <f t="shared" si="21"/>
        <v>42667.186455309638</v>
      </c>
      <c r="D56" s="15">
        <f t="shared" si="21"/>
        <v>23941.759930436398</v>
      </c>
      <c r="E56" s="15">
        <f t="shared" si="21"/>
        <v>10237.621413782103</v>
      </c>
      <c r="F56" s="15">
        <f t="shared" si="22"/>
        <v>3325.3213828885273</v>
      </c>
      <c r="G56" s="15">
        <f t="shared" si="22"/>
        <v>3313.1653703690408</v>
      </c>
      <c r="H56" s="15">
        <f t="shared" si="8"/>
        <v>7320.9713728002871</v>
      </c>
      <c r="I56" s="15">
        <f t="shared" si="9"/>
        <v>83485.054552785703</v>
      </c>
      <c r="J56" s="15">
        <f t="shared" si="23"/>
        <v>93897.785291520748</v>
      </c>
      <c r="K56" s="15">
        <f t="shared" si="23"/>
        <v>69191.705893666061</v>
      </c>
      <c r="L56" s="15">
        <f t="shared" si="23"/>
        <v>24482.297695174671</v>
      </c>
      <c r="M56" s="15">
        <f t="shared" si="24"/>
        <v>77852.047361423538</v>
      </c>
      <c r="N56" s="15">
        <f t="shared" si="24"/>
        <v>11905.676396412093</v>
      </c>
      <c r="O56" s="15">
        <f t="shared" si="24"/>
        <v>89750.336303346237</v>
      </c>
      <c r="P56" s="15">
        <f t="shared" si="12"/>
        <v>277329.51263819711</v>
      </c>
      <c r="Q56" s="15">
        <f t="shared" si="13"/>
        <v>101491.4396076798</v>
      </c>
      <c r="R56" s="15">
        <f t="shared" si="25"/>
        <v>57706.241032928679</v>
      </c>
      <c r="S56" s="15">
        <f t="shared" si="25"/>
        <v>26510.64102853087</v>
      </c>
      <c r="T56" s="15">
        <f t="shared" si="25"/>
        <v>8593.5268015922429</v>
      </c>
      <c r="U56" s="15">
        <f t="shared" si="25"/>
        <v>9496.9615587309945</v>
      </c>
      <c r="V56" s="15">
        <f t="shared" si="25"/>
        <v>18065.095939424984</v>
      </c>
      <c r="W56" s="15">
        <f t="shared" si="15"/>
        <v>221863.90596888756</v>
      </c>
      <c r="X56" s="52">
        <f t="shared" si="16"/>
        <v>582678.47315987037</v>
      </c>
      <c r="Y56" s="15">
        <f t="shared" si="26"/>
        <v>4838.3927293034094</v>
      </c>
      <c r="Z56" s="15">
        <f t="shared" si="26"/>
        <v>10279.428877046366</v>
      </c>
      <c r="AA56" s="15">
        <f t="shared" si="18"/>
        <v>258.08127790169311</v>
      </c>
      <c r="AB56" s="15">
        <f t="shared" si="27"/>
        <v>702.4563701756407</v>
      </c>
      <c r="AC56" s="15">
        <f t="shared" si="27"/>
        <v>66.256476193074292</v>
      </c>
      <c r="AD56" s="15">
        <f t="shared" si="27"/>
        <v>110.50333745477296</v>
      </c>
      <c r="AE56" s="15">
        <f t="shared" si="27"/>
        <v>155089.39027761348</v>
      </c>
      <c r="AF56" s="15">
        <f t="shared" si="27"/>
        <v>427156.48113973206</v>
      </c>
      <c r="AG56" s="15">
        <f t="shared" si="20"/>
        <v>2319595.9219008507</v>
      </c>
    </row>
    <row r="57" spans="1:33" x14ac:dyDescent="0.25">
      <c r="A57" s="13">
        <v>2040</v>
      </c>
      <c r="B57" s="14" t="s">
        <v>152</v>
      </c>
      <c r="C57" s="15">
        <f t="shared" si="21"/>
        <v>43311.713511994683</v>
      </c>
      <c r="D57" s="15">
        <f t="shared" si="21"/>
        <v>24303.422213371014</v>
      </c>
      <c r="E57" s="15">
        <f t="shared" si="21"/>
        <v>10392.270092203684</v>
      </c>
      <c r="F57" s="15">
        <f t="shared" si="22"/>
        <v>3372.7024332282854</v>
      </c>
      <c r="G57" s="15">
        <f t="shared" si="22"/>
        <v>3360.3732150018018</v>
      </c>
      <c r="H57" s="15">
        <f t="shared" si="8"/>
        <v>7431.5613723524903</v>
      </c>
      <c r="I57" s="15">
        <f t="shared" si="9"/>
        <v>84740.481465799472</v>
      </c>
      <c r="J57" s="15">
        <f t="shared" si="23"/>
        <v>95316.197617502869</v>
      </c>
      <c r="K57" s="15">
        <f t="shared" si="23"/>
        <v>70236.910188853712</v>
      </c>
      <c r="L57" s="15">
        <f t="shared" si="23"/>
        <v>24852.125297725539</v>
      </c>
      <c r="M57" s="15">
        <f t="shared" si="24"/>
        <v>78961.327142339229</v>
      </c>
      <c r="N57" s="15">
        <f t="shared" si="24"/>
        <v>12075.315173454828</v>
      </c>
      <c r="O57" s="15">
        <f t="shared" si="24"/>
        <v>91029.149600695921</v>
      </c>
      <c r="P57" s="15">
        <f t="shared" si="12"/>
        <v>281441.87541987619</v>
      </c>
      <c r="Q57" s="15">
        <f t="shared" si="13"/>
        <v>103024.56105963168</v>
      </c>
      <c r="R57" s="15">
        <f t="shared" si="25"/>
        <v>58528.472028515753</v>
      </c>
      <c r="S57" s="15">
        <f t="shared" si="25"/>
        <v>26888.379560383983</v>
      </c>
      <c r="T57" s="15">
        <f t="shared" si="25"/>
        <v>8715.972207343857</v>
      </c>
      <c r="U57" s="15">
        <f t="shared" si="25"/>
        <v>9632.2796112971228</v>
      </c>
      <c r="V57" s="15">
        <f t="shared" si="25"/>
        <v>18322.49759224055</v>
      </c>
      <c r="W57" s="15">
        <f t="shared" si="15"/>
        <v>225112.16205941295</v>
      </c>
      <c r="X57" s="52">
        <f t="shared" si="16"/>
        <v>591294.51894508861</v>
      </c>
      <c r="Y57" s="15">
        <f t="shared" si="26"/>
        <v>4408.4553738489158</v>
      </c>
      <c r="Z57" s="15">
        <f t="shared" si="26"/>
        <v>9366.0035487935784</v>
      </c>
      <c r="AA57" s="15">
        <f t="shared" si="18"/>
        <v>227.08539325334851</v>
      </c>
      <c r="AB57" s="15">
        <f t="shared" si="27"/>
        <v>705.51512250161716</v>
      </c>
      <c r="AC57" s="15">
        <f t="shared" si="27"/>
        <v>62.538004636088239</v>
      </c>
      <c r="AD57" s="15">
        <f t="shared" si="27"/>
        <v>105.3881871282496</v>
      </c>
      <c r="AE57" s="15">
        <f t="shared" si="27"/>
        <v>153304.41579420638</v>
      </c>
      <c r="AF57" s="15">
        <f t="shared" si="27"/>
        <v>424300.05574078741</v>
      </c>
      <c r="AG57" s="15">
        <f t="shared" si="20"/>
        <v>2388118.3985315682</v>
      </c>
    </row>
    <row r="58" spans="1:33" x14ac:dyDescent="0.25">
      <c r="A58" s="13">
        <v>2041</v>
      </c>
      <c r="B58" s="14" t="s">
        <v>152</v>
      </c>
      <c r="C58" s="15">
        <f t="shared" si="21"/>
        <v>43965.976742102699</v>
      </c>
      <c r="D58" s="15">
        <f t="shared" si="21"/>
        <v>24670.547737407265</v>
      </c>
      <c r="E58" s="15">
        <f t="shared" si="21"/>
        <v>10549.254881013694</v>
      </c>
      <c r="F58" s="15">
        <f t="shared" si="22"/>
        <v>3420.758595436283</v>
      </c>
      <c r="G58" s="15">
        <f t="shared" si="22"/>
        <v>3408.2537035704199</v>
      </c>
      <c r="H58" s="15">
        <f t="shared" si="8"/>
        <v>7543.8219354649327</v>
      </c>
      <c r="I58" s="15">
        <f t="shared" si="9"/>
        <v>86014.791659530369</v>
      </c>
      <c r="J58" s="15">
        <f t="shared" si="23"/>
        <v>96756.036364994841</v>
      </c>
      <c r="K58" s="15">
        <f t="shared" si="23"/>
        <v>71297.903255319208</v>
      </c>
      <c r="L58" s="15">
        <f t="shared" si="23"/>
        <v>25227.539486033653</v>
      </c>
      <c r="M58" s="15">
        <f t="shared" si="24"/>
        <v>80086.412565804509</v>
      </c>
      <c r="N58" s="15">
        <f t="shared" si="24"/>
        <v>12247.37105925463</v>
      </c>
      <c r="O58" s="15">
        <f t="shared" si="24"/>
        <v>92326.184149539869</v>
      </c>
      <c r="P58" s="15">
        <f t="shared" si="12"/>
        <v>285615.26273140684</v>
      </c>
      <c r="Q58" s="15">
        <f t="shared" si="13"/>
        <v>104580.84171984311</v>
      </c>
      <c r="R58" s="15">
        <f t="shared" si="25"/>
        <v>59362.418634026508</v>
      </c>
      <c r="S58" s="15">
        <f t="shared" si="25"/>
        <v>27271.500323405817</v>
      </c>
      <c r="T58" s="15">
        <f t="shared" si="25"/>
        <v>8840.1622841409953</v>
      </c>
      <c r="U58" s="15">
        <f t="shared" si="25"/>
        <v>9769.5257516244837</v>
      </c>
      <c r="V58" s="15">
        <f t="shared" si="25"/>
        <v>18583.566848654478</v>
      </c>
      <c r="W58" s="15">
        <f t="shared" si="15"/>
        <v>228408.01556169539</v>
      </c>
      <c r="X58" s="52">
        <f t="shared" si="16"/>
        <v>600038.06995263253</v>
      </c>
      <c r="Y58" s="15">
        <f t="shared" si="26"/>
        <v>4016.7220543123199</v>
      </c>
      <c r="Z58" s="15">
        <f t="shared" si="26"/>
        <v>8533.7447756357706</v>
      </c>
      <c r="AA58" s="15">
        <f t="shared" si="18"/>
        <v>199.81215316467416</v>
      </c>
      <c r="AB58" s="15">
        <f t="shared" si="27"/>
        <v>708.58719375555688</v>
      </c>
      <c r="AC58" s="15">
        <f t="shared" si="27"/>
        <v>59.02822257656085</v>
      </c>
      <c r="AD58" s="15">
        <f t="shared" si="27"/>
        <v>100.50981483454936</v>
      </c>
      <c r="AE58" s="15">
        <f t="shared" si="27"/>
        <v>151539.98516554467</v>
      </c>
      <c r="AF58" s="15">
        <f t="shared" si="27"/>
        <v>421462.73145916162</v>
      </c>
      <c r="AG58" s="15">
        <f t="shared" si="20"/>
        <v>2458665.0767739872</v>
      </c>
    </row>
    <row r="59" spans="1:33" x14ac:dyDescent="0.25">
      <c r="A59" s="13">
        <v>2042</v>
      </c>
      <c r="B59" s="14" t="s">
        <v>152</v>
      </c>
      <c r="C59" s="15">
        <f t="shared" si="21"/>
        <v>44630.123219479443</v>
      </c>
      <c r="D59" s="15">
        <f t="shared" si="21"/>
        <v>25043.219029821961</v>
      </c>
      <c r="E59" s="15">
        <f t="shared" si="21"/>
        <v>10708.611069306115</v>
      </c>
      <c r="F59" s="15">
        <f t="shared" si="22"/>
        <v>3469.499488886328</v>
      </c>
      <c r="G59" s="15">
        <f t="shared" si="22"/>
        <v>3456.816420284214</v>
      </c>
      <c r="H59" s="15">
        <f t="shared" si="8"/>
        <v>7657.7782975352102</v>
      </c>
      <c r="I59" s="15">
        <f t="shared" si="9"/>
        <v>87308.269227778073</v>
      </c>
      <c r="J59" s="15">
        <f t="shared" si="23"/>
        <v>98217.625199781512</v>
      </c>
      <c r="K59" s="15">
        <f t="shared" si="23"/>
        <v>72374.923596960405</v>
      </c>
      <c r="L59" s="15">
        <f t="shared" si="23"/>
        <v>25608.624650610182</v>
      </c>
      <c r="M59" s="15">
        <f t="shared" si="24"/>
        <v>81227.528839508814</v>
      </c>
      <c r="N59" s="15">
        <f t="shared" si="24"/>
        <v>12421.878494137261</v>
      </c>
      <c r="O59" s="15">
        <f t="shared" si="24"/>
        <v>93641.699576523111</v>
      </c>
      <c r="P59" s="15">
        <f t="shared" si="12"/>
        <v>289850.58078099816</v>
      </c>
      <c r="Q59" s="15">
        <f t="shared" si="13"/>
        <v>106160.63142943497</v>
      </c>
      <c r="R59" s="15">
        <f t="shared" si="25"/>
        <v>60208.247780063939</v>
      </c>
      <c r="S59" s="15">
        <f t="shared" si="25"/>
        <v>27660.080006654836</v>
      </c>
      <c r="T59" s="15">
        <f t="shared" si="25"/>
        <v>8966.1218910385032</v>
      </c>
      <c r="U59" s="15">
        <f t="shared" si="25"/>
        <v>9908.7274521925028</v>
      </c>
      <c r="V59" s="15">
        <f t="shared" si="25"/>
        <v>18848.355966746731</v>
      </c>
      <c r="W59" s="15">
        <f t="shared" si="15"/>
        <v>231752.16452613147</v>
      </c>
      <c r="X59" s="52">
        <f t="shared" si="16"/>
        <v>608911.01453490765</v>
      </c>
      <c r="Y59" s="15">
        <f t="shared" si="26"/>
        <v>3659.7979776106317</v>
      </c>
      <c r="Z59" s="15">
        <f t="shared" si="26"/>
        <v>7775.4401347703169</v>
      </c>
      <c r="AA59" s="15">
        <f t="shared" si="18"/>
        <v>175.81446336251523</v>
      </c>
      <c r="AB59" s="15">
        <f t="shared" si="27"/>
        <v>711.67264193295046</v>
      </c>
      <c r="AC59" s="15">
        <f t="shared" si="27"/>
        <v>55.715417861882607</v>
      </c>
      <c r="AD59" s="15">
        <f t="shared" si="27"/>
        <v>95.857260223878257</v>
      </c>
      <c r="AE59" s="15">
        <f t="shared" si="27"/>
        <v>149795.86194568936</v>
      </c>
      <c r="AF59" s="15">
        <f t="shared" si="27"/>
        <v>418644.38056434115</v>
      </c>
      <c r="AG59" s="15">
        <f t="shared" si="20"/>
        <v>2531295.752951391</v>
      </c>
    </row>
    <row r="60" spans="1:33" x14ac:dyDescent="0.25">
      <c r="A60" s="13">
        <v>2043</v>
      </c>
      <c r="B60" s="14" t="s">
        <v>152</v>
      </c>
      <c r="C60" s="15">
        <f t="shared" si="21"/>
        <v>45304.302239656259</v>
      </c>
      <c r="D60" s="15">
        <f t="shared" si="21"/>
        <v>25421.519864542257</v>
      </c>
      <c r="E60" s="15">
        <f t="shared" si="21"/>
        <v>10870.374479249118</v>
      </c>
      <c r="F60" s="15">
        <f t="shared" si="22"/>
        <v>3518.9348700144801</v>
      </c>
      <c r="G60" s="15">
        <f t="shared" si="22"/>
        <v>3506.0710859137102</v>
      </c>
      <c r="H60" s="15">
        <f t="shared" si="8"/>
        <v>7773.4560751647869</v>
      </c>
      <c r="I60" s="15">
        <f t="shared" si="9"/>
        <v>88621.202539375809</v>
      </c>
      <c r="J60" s="15">
        <f t="shared" si="23"/>
        <v>99701.292676916812</v>
      </c>
      <c r="K60" s="15">
        <f t="shared" si="23"/>
        <v>73468.213320495692</v>
      </c>
      <c r="L60" s="15">
        <f t="shared" si="23"/>
        <v>25995.466456762504</v>
      </c>
      <c r="M60" s="15">
        <f t="shared" si="24"/>
        <v>82384.904380027481</v>
      </c>
      <c r="N60" s="15">
        <f t="shared" si="24"/>
        <v>12598.872409153628</v>
      </c>
      <c r="O60" s="15">
        <f t="shared" si="24"/>
        <v>94975.959207597232</v>
      </c>
      <c r="P60" s="15">
        <f t="shared" si="12"/>
        <v>294148.74924335611</v>
      </c>
      <c r="Q60" s="15">
        <f t="shared" si="13"/>
        <v>107764.28531419973</v>
      </c>
      <c r="R60" s="15">
        <f t="shared" si="25"/>
        <v>61066.128775752186</v>
      </c>
      <c r="S60" s="15">
        <f t="shared" si="25"/>
        <v>28054.196391898367</v>
      </c>
      <c r="T60" s="15">
        <f t="shared" si="25"/>
        <v>9093.8762412970282</v>
      </c>
      <c r="U60" s="15">
        <f t="shared" si="25"/>
        <v>10049.912576923953</v>
      </c>
      <c r="V60" s="15">
        <f t="shared" si="25"/>
        <v>19116.917949199793</v>
      </c>
      <c r="W60" s="15">
        <f t="shared" si="15"/>
        <v>235145.31724927106</v>
      </c>
      <c r="X60" s="52">
        <f t="shared" si="16"/>
        <v>617915.26903200289</v>
      </c>
      <c r="Y60" s="15">
        <f t="shared" si="26"/>
        <v>3334.5900104148486</v>
      </c>
      <c r="Z60" s="15">
        <f t="shared" si="26"/>
        <v>7084.5180959718728</v>
      </c>
      <c r="AA60" s="15">
        <f t="shared" si="18"/>
        <v>154.69892615577939</v>
      </c>
      <c r="AB60" s="15">
        <f t="shared" si="27"/>
        <v>714.77152528182228</v>
      </c>
      <c r="AC60" s="15">
        <f t="shared" si="27"/>
        <v>52.588535653398075</v>
      </c>
      <c r="AD60" s="15">
        <f t="shared" si="27"/>
        <v>91.42007029615786</v>
      </c>
      <c r="AE60" s="15">
        <f t="shared" si="27"/>
        <v>148071.81241003508</v>
      </c>
      <c r="AF60" s="15">
        <f t="shared" si="27"/>
        <v>415844.87617995549</v>
      </c>
      <c r="AG60" s="15">
        <f t="shared" si="20"/>
        <v>2606071.989812037</v>
      </c>
    </row>
    <row r="61" spans="1:33" x14ac:dyDescent="0.25">
      <c r="A61" s="13">
        <v>2044</v>
      </c>
      <c r="B61" s="14" t="s">
        <v>152</v>
      </c>
      <c r="C61" s="15">
        <f t="shared" si="21"/>
        <v>45988.665353410666</v>
      </c>
      <c r="D61" s="15">
        <f t="shared" si="21"/>
        <v>25805.535280977452</v>
      </c>
      <c r="E61" s="15">
        <f t="shared" si="21"/>
        <v>11034.581474137642</v>
      </c>
      <c r="F61" s="15">
        <f t="shared" si="22"/>
        <v>3569.0746342719895</v>
      </c>
      <c r="G61" s="15">
        <f t="shared" si="22"/>
        <v>3556.0275597364439</v>
      </c>
      <c r="H61" s="15">
        <f t="shared" si="8"/>
        <v>7890.8812719174302</v>
      </c>
      <c r="I61" s="15">
        <f t="shared" si="9"/>
        <v>89953.884302534192</v>
      </c>
      <c r="J61" s="15">
        <f t="shared" si="23"/>
        <v>101207.37231458064</v>
      </c>
      <c r="K61" s="15">
        <f t="shared" si="23"/>
        <v>74578.018189887909</v>
      </c>
      <c r="L61" s="15">
        <f t="shared" si="23"/>
        <v>26388.151863851188</v>
      </c>
      <c r="M61" s="15">
        <f t="shared" si="24"/>
        <v>83558.770858543765</v>
      </c>
      <c r="N61" s="15">
        <f t="shared" si="24"/>
        <v>12778.388233071904</v>
      </c>
      <c r="O61" s="15">
        <f t="shared" si="24"/>
        <v>96329.23012073015</v>
      </c>
      <c r="P61" s="15">
        <f t="shared" si="12"/>
        <v>298510.7014599354</v>
      </c>
      <c r="Q61" s="15">
        <f t="shared" si="13"/>
        <v>109392.16386443129</v>
      </c>
      <c r="R61" s="15">
        <f t="shared" si="25"/>
        <v>61936.233342627085</v>
      </c>
      <c r="S61" s="15">
        <f t="shared" si="25"/>
        <v>28453.928369182126</v>
      </c>
      <c r="T61" s="15">
        <f t="shared" si="25"/>
        <v>9223.450907429944</v>
      </c>
      <c r="U61" s="15">
        <f t="shared" si="25"/>
        <v>10193.109386762457</v>
      </c>
      <c r="V61" s="15">
        <f t="shared" si="25"/>
        <v>19389.306553908205</v>
      </c>
      <c r="W61" s="15">
        <f t="shared" si="15"/>
        <v>238588.19242434113</v>
      </c>
      <c r="X61" s="52">
        <f t="shared" si="16"/>
        <v>627052.77818681067</v>
      </c>
      <c r="Y61" s="15">
        <f t="shared" si="26"/>
        <v>3038.27987380278</v>
      </c>
      <c r="Z61" s="15">
        <f t="shared" si="26"/>
        <v>6454.9910721723445</v>
      </c>
      <c r="AA61" s="15">
        <f t="shared" si="18"/>
        <v>136.11939140869163</v>
      </c>
      <c r="AB61" s="15">
        <f t="shared" si="27"/>
        <v>717.88390230382993</v>
      </c>
      <c r="AC61" s="15">
        <f t="shared" si="27"/>
        <v>49.637141536378188</v>
      </c>
      <c r="AD61" s="15">
        <f t="shared" si="27"/>
        <v>87.188275916032708</v>
      </c>
      <c r="AE61" s="15">
        <f t="shared" si="27"/>
        <v>146367.60552398927</v>
      </c>
      <c r="AF61" s="15">
        <f t="shared" si="27"/>
        <v>413064.09227806533</v>
      </c>
      <c r="AG61" s="15">
        <f t="shared" si="20"/>
        <v>2683057.1687105782</v>
      </c>
    </row>
    <row r="62" spans="1:33" x14ac:dyDescent="0.25">
      <c r="A62" s="13">
        <v>2045</v>
      </c>
      <c r="B62" s="14" t="s">
        <v>152</v>
      </c>
      <c r="C62" s="15">
        <f t="shared" si="21"/>
        <v>46593.313376997416</v>
      </c>
      <c r="D62" s="15">
        <f t="shared" si="21"/>
        <v>26144.820315351339</v>
      </c>
      <c r="E62" s="15">
        <f t="shared" si="21"/>
        <v>11179.661524366789</v>
      </c>
      <c r="F62" s="15">
        <f t="shared" si="22"/>
        <v>3614.54616698983</v>
      </c>
      <c r="G62" s="15">
        <f t="shared" si="22"/>
        <v>3601.3328671613422</v>
      </c>
      <c r="H62" s="15">
        <f t="shared" si="8"/>
        <v>7994.628700305645</v>
      </c>
      <c r="I62" s="15">
        <f t="shared" si="9"/>
        <v>91133.674250866723</v>
      </c>
      <c r="J62" s="15">
        <f t="shared" si="23"/>
        <v>102538.02275142531</v>
      </c>
      <c r="K62" s="15">
        <f t="shared" si="23"/>
        <v>75558.552218327328</v>
      </c>
      <c r="L62" s="15">
        <f t="shared" si="23"/>
        <v>26735.097002353694</v>
      </c>
      <c r="M62" s="15">
        <f t="shared" si="24"/>
        <v>84623.345229298502</v>
      </c>
      <c r="N62" s="15">
        <f t="shared" si="24"/>
        <v>12941.190347951164</v>
      </c>
      <c r="O62" s="15">
        <f t="shared" si="24"/>
        <v>97556.505587894106</v>
      </c>
      <c r="P62" s="15">
        <f t="shared" si="12"/>
        <v>302396.20754935598</v>
      </c>
      <c r="Q62" s="15">
        <f t="shared" si="13"/>
        <v>110830.42599202749</v>
      </c>
      <c r="R62" s="15">
        <f t="shared" si="25"/>
        <v>62725.327365434918</v>
      </c>
      <c r="S62" s="15">
        <f t="shared" si="25"/>
        <v>28816.443549550237</v>
      </c>
      <c r="T62" s="15">
        <f t="shared" si="25"/>
        <v>9340.9616049315518</v>
      </c>
      <c r="U62" s="15">
        <f t="shared" si="25"/>
        <v>10322.973946759599</v>
      </c>
      <c r="V62" s="15">
        <f t="shared" si="25"/>
        <v>19636.334587134559</v>
      </c>
      <c r="W62" s="15">
        <f t="shared" si="15"/>
        <v>241672.46704583833</v>
      </c>
      <c r="X62" s="52">
        <f t="shared" si="16"/>
        <v>635202.34884606104</v>
      </c>
      <c r="Y62" s="15">
        <f t="shared" si="26"/>
        <v>2773.9088388716818</v>
      </c>
      <c r="Z62" s="15">
        <f t="shared" si="26"/>
        <v>5893.3204094610473</v>
      </c>
      <c r="AA62" s="15">
        <f t="shared" si="18"/>
        <v>120.66450517909733</v>
      </c>
      <c r="AB62" s="15">
        <f t="shared" si="27"/>
        <v>721.00983175536851</v>
      </c>
      <c r="AC62" s="15">
        <f t="shared" si="27"/>
        <v>46.851386700348947</v>
      </c>
      <c r="AD62" s="15">
        <f t="shared" si="27"/>
        <v>83.152369414987561</v>
      </c>
      <c r="AE62" s="15">
        <f t="shared" si="27"/>
        <v>144683.01291201208</v>
      </c>
      <c r="AF62" s="15">
        <f t="shared" si="27"/>
        <v>410301.90367348905</v>
      </c>
      <c r="AG62" s="15">
        <f t="shared" si="20"/>
        <v>2753163.6478370624</v>
      </c>
    </row>
    <row r="63" spans="1:33" x14ac:dyDescent="0.25">
      <c r="A63" s="13">
        <v>2046</v>
      </c>
      <c r="B63" s="14" t="s">
        <v>152</v>
      </c>
      <c r="C63" s="15">
        <f t="shared" si="21"/>
        <v>47205.911168850274</v>
      </c>
      <c r="D63" s="15">
        <f t="shared" si="21"/>
        <v>26488.566188583893</v>
      </c>
      <c r="E63" s="15">
        <f t="shared" si="21"/>
        <v>11326.649052557274</v>
      </c>
      <c r="F63" s="15">
        <f t="shared" si="22"/>
        <v>3660.5970264238604</v>
      </c>
      <c r="G63" s="15">
        <f t="shared" si="22"/>
        <v>3647.2153835213185</v>
      </c>
      <c r="H63" s="15">
        <f t="shared" si="8"/>
        <v>8099.7401751832513</v>
      </c>
      <c r="I63" s="15">
        <f t="shared" si="9"/>
        <v>92328.938819936622</v>
      </c>
      <c r="J63" s="15">
        <f t="shared" si="23"/>
        <v>103886.16826342687</v>
      </c>
      <c r="K63" s="15">
        <f t="shared" si="23"/>
        <v>76551.978074737824</v>
      </c>
      <c r="L63" s="15">
        <f t="shared" si="23"/>
        <v>27086.603692940316</v>
      </c>
      <c r="M63" s="15">
        <f t="shared" si="24"/>
        <v>85701.48273147826</v>
      </c>
      <c r="N63" s="15">
        <f t="shared" si="24"/>
        <v>13106.066631193891</v>
      </c>
      <c r="O63" s="15">
        <f t="shared" si="24"/>
        <v>98799.417067828166</v>
      </c>
      <c r="P63" s="15">
        <f t="shared" si="12"/>
        <v>306332.29939377721</v>
      </c>
      <c r="Q63" s="15">
        <f t="shared" si="13"/>
        <v>112287.59804767156</v>
      </c>
      <c r="R63" s="15">
        <f t="shared" si="25"/>
        <v>63524.474782568272</v>
      </c>
      <c r="S63" s="15">
        <f t="shared" si="25"/>
        <v>29183.577327895124</v>
      </c>
      <c r="T63" s="15">
        <f t="shared" si="25"/>
        <v>9459.9694388266744</v>
      </c>
      <c r="U63" s="15">
        <f t="shared" si="25"/>
        <v>10454.49303662622</v>
      </c>
      <c r="V63" s="15">
        <f t="shared" si="25"/>
        <v>19886.509862838615</v>
      </c>
      <c r="W63" s="15">
        <f t="shared" si="15"/>
        <v>244796.62249642645</v>
      </c>
      <c r="X63" s="52">
        <f t="shared" si="16"/>
        <v>643457.8607101402</v>
      </c>
      <c r="Y63" s="15">
        <f t="shared" si="26"/>
        <v>2532.5416241986104</v>
      </c>
      <c r="Z63" s="15">
        <f t="shared" si="26"/>
        <v>5380.5226157937632</v>
      </c>
      <c r="AA63" s="15">
        <f t="shared" si="18"/>
        <v>106.96435430276772</v>
      </c>
      <c r="AB63" s="15">
        <f t="shared" si="27"/>
        <v>724.14937264868013</v>
      </c>
      <c r="AC63" s="15">
        <f t="shared" si="27"/>
        <v>44.221975073583131</v>
      </c>
      <c r="AD63" s="15">
        <f t="shared" si="27"/>
        <v>79.30328323025266</v>
      </c>
      <c r="AE63" s="15">
        <f t="shared" si="27"/>
        <v>143017.80882701234</v>
      </c>
      <c r="AF63" s="15">
        <f t="shared" si="27"/>
        <v>407558.18601816712</v>
      </c>
      <c r="AG63" s="15">
        <f t="shared" si="20"/>
        <v>2825101.9621077357</v>
      </c>
    </row>
    <row r="64" spans="1:33" x14ac:dyDescent="0.25">
      <c r="A64" s="13">
        <v>2047</v>
      </c>
      <c r="B64" s="14" t="s">
        <v>152</v>
      </c>
      <c r="C64" s="15">
        <f t="shared" si="21"/>
        <v>47826.563250629813</v>
      </c>
      <c r="D64" s="15">
        <f t="shared" si="21"/>
        <v>26836.83155072244</v>
      </c>
      <c r="E64" s="15">
        <f t="shared" si="21"/>
        <v>11475.569137775217</v>
      </c>
      <c r="F64" s="15">
        <f t="shared" si="22"/>
        <v>3707.2345934434738</v>
      </c>
      <c r="G64" s="15">
        <f t="shared" si="22"/>
        <v>3693.6824627043316</v>
      </c>
      <c r="H64" s="15">
        <f t="shared" si="8"/>
        <v>8206.2336307087553</v>
      </c>
      <c r="I64" s="15">
        <f t="shared" si="9"/>
        <v>93539.880995275278</v>
      </c>
      <c r="J64" s="15">
        <f t="shared" si="23"/>
        <v>105252.03887166844</v>
      </c>
      <c r="K64" s="15">
        <f t="shared" si="23"/>
        <v>77558.465257804404</v>
      </c>
      <c r="L64" s="15">
        <f t="shared" si="23"/>
        <v>27442.731909811893</v>
      </c>
      <c r="M64" s="15">
        <f t="shared" si="24"/>
        <v>86793.356165160818</v>
      </c>
      <c r="N64" s="15">
        <f t="shared" si="24"/>
        <v>13273.043508589477</v>
      </c>
      <c r="O64" s="15">
        <f t="shared" si="24"/>
        <v>100058.16377000233</v>
      </c>
      <c r="P64" s="15">
        <f t="shared" si="12"/>
        <v>310319.63571303507</v>
      </c>
      <c r="Q64" s="15">
        <f t="shared" si="13"/>
        <v>113763.92865459561</v>
      </c>
      <c r="R64" s="15">
        <f t="shared" si="25"/>
        <v>64333.803678557691</v>
      </c>
      <c r="S64" s="15">
        <f t="shared" si="25"/>
        <v>29555.388547124418</v>
      </c>
      <c r="T64" s="15">
        <f t="shared" si="25"/>
        <v>9580.4934832713552</v>
      </c>
      <c r="U64" s="15">
        <f t="shared" si="25"/>
        <v>10587.687735778358</v>
      </c>
      <c r="V64" s="15">
        <f t="shared" si="25"/>
        <v>20139.872478231548</v>
      </c>
      <c r="W64" s="15">
        <f t="shared" si="15"/>
        <v>247961.17457755902</v>
      </c>
      <c r="X64" s="52">
        <f t="shared" si="16"/>
        <v>651820.69128586934</v>
      </c>
      <c r="Y64" s="15">
        <f t="shared" si="26"/>
        <v>2312.1765893746556</v>
      </c>
      <c r="Z64" s="15">
        <f t="shared" si="26"/>
        <v>4912.3450971021748</v>
      </c>
      <c r="AA64" s="15">
        <f t="shared" si="18"/>
        <v>94.819707538899408</v>
      </c>
      <c r="AB64" s="15">
        <f t="shared" si="27"/>
        <v>727.30258425296768</v>
      </c>
      <c r="AC64" s="15">
        <f t="shared" si="27"/>
        <v>41.740132302082806</v>
      </c>
      <c r="AD64" s="15">
        <f t="shared" si="27"/>
        <v>75.632369532504597</v>
      </c>
      <c r="AE64" s="15">
        <f t="shared" si="27"/>
        <v>141371.77012009599</v>
      </c>
      <c r="AF64" s="15">
        <f t="shared" si="27"/>
        <v>404832.81579556415</v>
      </c>
      <c r="AG64" s="15">
        <f t="shared" si="20"/>
        <v>2898919.9761427771</v>
      </c>
    </row>
    <row r="65" spans="1:33" x14ac:dyDescent="0.25">
      <c r="A65" s="13">
        <v>2048</v>
      </c>
      <c r="B65" s="14" t="s">
        <v>152</v>
      </c>
      <c r="C65" s="15">
        <f t="shared" si="21"/>
        <v>48455.375518222507</v>
      </c>
      <c r="D65" s="15">
        <f t="shared" si="21"/>
        <v>27189.675822931164</v>
      </c>
      <c r="E65" s="15">
        <f t="shared" si="21"/>
        <v>11626.447188820337</v>
      </c>
      <c r="F65" s="15">
        <f t="shared" si="22"/>
        <v>3754.4663429534867</v>
      </c>
      <c r="G65" s="15">
        <f t="shared" si="22"/>
        <v>3740.7415522900087</v>
      </c>
      <c r="H65" s="15">
        <f t="shared" si="8"/>
        <v>8314.1272368347072</v>
      </c>
      <c r="I65" s="15">
        <f t="shared" si="9"/>
        <v>94766.706425217504</v>
      </c>
      <c r="J65" s="15">
        <f t="shared" si="23"/>
        <v>106635.86762149559</v>
      </c>
      <c r="K65" s="15">
        <f t="shared" si="23"/>
        <v>78578.18549474045</v>
      </c>
      <c r="L65" s="15">
        <f t="shared" si="23"/>
        <v>27803.542415695774</v>
      </c>
      <c r="M65" s="15">
        <f t="shared" si="24"/>
        <v>87899.140531970595</v>
      </c>
      <c r="N65" s="15">
        <f t="shared" si="24"/>
        <v>13442.147742603136</v>
      </c>
      <c r="O65" s="15">
        <f t="shared" si="24"/>
        <v>101332.94744190018</v>
      </c>
      <c r="P65" s="15">
        <f t="shared" si="12"/>
        <v>314358.88380650559</v>
      </c>
      <c r="Q65" s="15">
        <f t="shared" si="13"/>
        <v>115259.6697048708</v>
      </c>
      <c r="R65" s="15">
        <f t="shared" si="25"/>
        <v>65153.443769785248</v>
      </c>
      <c r="S65" s="15">
        <f t="shared" si="25"/>
        <v>29931.936799829473</v>
      </c>
      <c r="T65" s="15">
        <f t="shared" si="25"/>
        <v>9702.5530554345169</v>
      </c>
      <c r="U65" s="15">
        <f t="shared" si="25"/>
        <v>10722.579392192802</v>
      </c>
      <c r="V65" s="15">
        <f t="shared" si="25"/>
        <v>20396.463041380095</v>
      </c>
      <c r="W65" s="15">
        <f t="shared" si="15"/>
        <v>251166.64576349294</v>
      </c>
      <c r="X65" s="52">
        <f t="shared" si="16"/>
        <v>660292.23599521606</v>
      </c>
      <c r="Y65" s="15">
        <f t="shared" si="26"/>
        <v>2110.9862635106488</v>
      </c>
      <c r="Z65" s="15">
        <f t="shared" si="26"/>
        <v>4484.905291948824</v>
      </c>
      <c r="AA65" s="15">
        <f t="shared" si="18"/>
        <v>84.053954201542638</v>
      </c>
      <c r="AB65" s="15">
        <f t="shared" si="27"/>
        <v>730.46952609551408</v>
      </c>
      <c r="AC65" s="15">
        <f t="shared" si="27"/>
        <v>39.397576469535323</v>
      </c>
      <c r="AD65" s="15">
        <f t="shared" si="27"/>
        <v>72.131380796591841</v>
      </c>
      <c r="AE65" s="15">
        <f t="shared" si="27"/>
        <v>139744.67621066247</v>
      </c>
      <c r="AF65" s="15">
        <f t="shared" si="27"/>
        <v>402125.67031510861</v>
      </c>
      <c r="AG65" s="15">
        <f t="shared" si="20"/>
        <v>2974666.8052326962</v>
      </c>
    </row>
    <row r="66" spans="1:33" x14ac:dyDescent="0.25">
      <c r="A66" s="13">
        <v>2049</v>
      </c>
      <c r="B66" s="14" t="s">
        <v>152</v>
      </c>
      <c r="C66" s="15">
        <f t="shared" ref="C66:E66" si="28">(((INDEX($B$25:$I$25,1,MATCH($A66,$B$20:$I$20,1)+1)/INDEX($B$25:$I$25,1,MATCH($A66,$B$20:$I$20,1)))-1)/5+1)*C65</f>
        <v>49092.455259808747</v>
      </c>
      <c r="D66" s="15">
        <f t="shared" si="28"/>
        <v>27547.159207629571</v>
      </c>
      <c r="E66" s="15">
        <f t="shared" si="28"/>
        <v>11779.308948561198</v>
      </c>
      <c r="F66" s="15">
        <f t="shared" ref="F66:G66" si="29">(((INDEX($B$21:$I$21,1,MATCH($A66,$B$20:$I$20,1)+1)/INDEX($B$21:$I$21,1,MATCH($A66,$B$20:$I$20,1)))-1)/5+1)*F65</f>
        <v>3802.29984509219</v>
      </c>
      <c r="G66" s="15">
        <f t="shared" si="29"/>
        <v>3788.4001947433171</v>
      </c>
      <c r="H66" s="15">
        <f t="shared" si="8"/>
        <v>8423.4394024078701</v>
      </c>
      <c r="I66" s="15">
        <f t="shared" si="9"/>
        <v>96009.623455835012</v>
      </c>
      <c r="J66" s="15">
        <f t="shared" ref="J66:L66" si="30">(((INDEX($B$25:$I$25,1,MATCH($A66,$B$20:$I$20,1)+1)/INDEX($B$25:$I$25,1,MATCH($A66,$B$20:$I$20,1)))-1)/5+1)*J65</f>
        <v>108037.89062227862</v>
      </c>
      <c r="K66" s="15">
        <f t="shared" si="30"/>
        <v>79611.312770587858</v>
      </c>
      <c r="L66" s="15">
        <f t="shared" si="30"/>
        <v>28169.096772213186</v>
      </c>
      <c r="M66" s="15">
        <f t="shared" ref="M66:O66" si="31">(((INDEX($B$21:$I$21,1,MATCH($A66,$B$20:$I$20,1)+1)/INDEX($B$21:$I$21,1,MATCH($A66,$B$20:$I$20,1)))-1)/5+1)*M65</f>
        <v>89019.01306312735</v>
      </c>
      <c r="N66" s="15">
        <f t="shared" si="31"/>
        <v>13613.406436665302</v>
      </c>
      <c r="O66" s="15">
        <f t="shared" si="31"/>
        <v>102623.97240135426</v>
      </c>
      <c r="P66" s="15">
        <f t="shared" si="12"/>
        <v>318450.71966487227</v>
      </c>
      <c r="Q66" s="15">
        <f t="shared" si="13"/>
        <v>116775.0764023853</v>
      </c>
      <c r="R66" s="15">
        <f t="shared" ref="R66:V66" si="32">(((INDEX($B$21:$I$21,1,MATCH($A66,$B$20:$I$20,1)+1)/INDEX($B$21:$I$21,1,MATCH($A66,$B$20:$I$20,1)))-1)/5+1)*R65</f>
        <v>65983.526425275049</v>
      </c>
      <c r="S66" s="15">
        <f t="shared" si="32"/>
        <v>30313.282437836675</v>
      </c>
      <c r="T66" s="15">
        <f t="shared" si="32"/>
        <v>9826.1677185940516</v>
      </c>
      <c r="U66" s="15">
        <f t="shared" si="32"/>
        <v>10859.189625828667</v>
      </c>
      <c r="V66" s="15">
        <f t="shared" si="32"/>
        <v>20656.322677715081</v>
      </c>
      <c r="W66" s="15">
        <f t="shared" si="15"/>
        <v>254413.56528763479</v>
      </c>
      <c r="X66" s="52">
        <f t="shared" si="16"/>
        <v>668873.90840834216</v>
      </c>
      <c r="Y66" s="15">
        <f t="shared" ref="Y66:Z66" si="33">(((INDEX($B$23:$I$23,1,MATCH($A66,$B$20:$I$20,1)+1)/INDEX($B$21:$I$21,1,MATCH($A66,$B$20:$I$20,1)))-1)/5+1)*Y65</f>
        <v>1927.3021901566256</v>
      </c>
      <c r="Z66" s="15">
        <f t="shared" si="33"/>
        <v>4094.6584737330791</v>
      </c>
      <c r="AA66" s="15">
        <f t="shared" si="18"/>
        <v>74.5105358399952</v>
      </c>
      <c r="AB66" s="15">
        <f t="shared" ref="AB66:AF67" si="34">(((AB$17-AB$12)/AB$12)/5+1)*AB65</f>
        <v>733.65025796280565</v>
      </c>
      <c r="AC66" s="15">
        <f t="shared" si="34"/>
        <v>37.186490460535296</v>
      </c>
      <c r="AD66" s="15">
        <f t="shared" si="34"/>
        <v>68.792451271632672</v>
      </c>
      <c r="AE66" s="15">
        <f t="shared" si="34"/>
        <v>138136.30905684546</v>
      </c>
      <c r="AF66" s="15">
        <f t="shared" si="34"/>
        <v>399436.62770666939</v>
      </c>
      <c r="AG66" s="15">
        <f t="shared" si="20"/>
        <v>3052392.8480175072</v>
      </c>
    </row>
    <row r="67" spans="1:33" x14ac:dyDescent="0.25">
      <c r="A67" s="13">
        <v>2050</v>
      </c>
      <c r="B67" s="14" t="s">
        <v>152</v>
      </c>
      <c r="C67" s="15">
        <f>TREND(C65:C66,$A65:$A66,$A67)</f>
        <v>49729.535001394805</v>
      </c>
      <c r="D67" s="15">
        <f t="shared" ref="D67:AA67" si="35">TREND(D65:D66,$A65:$A66,$A67)</f>
        <v>27904.642592328019</v>
      </c>
      <c r="E67" s="15">
        <f t="shared" si="35"/>
        <v>11932.170708302059</v>
      </c>
      <c r="F67" s="15">
        <f t="shared" si="35"/>
        <v>3850.1333472308906</v>
      </c>
      <c r="G67" s="15">
        <f t="shared" si="35"/>
        <v>3836.0588371966151</v>
      </c>
      <c r="H67" s="15">
        <f t="shared" si="35"/>
        <v>8532.7515679810313</v>
      </c>
      <c r="I67" s="15">
        <f t="shared" si="35"/>
        <v>97252.540486452635</v>
      </c>
      <c r="J67" s="15">
        <f t="shared" si="35"/>
        <v>109439.9136230615</v>
      </c>
      <c r="K67" s="15">
        <f t="shared" si="35"/>
        <v>80644.440046434989</v>
      </c>
      <c r="L67" s="15">
        <f t="shared" si="35"/>
        <v>28534.651128730504</v>
      </c>
      <c r="M67" s="15">
        <f t="shared" si="35"/>
        <v>90138.885594284162</v>
      </c>
      <c r="N67" s="15">
        <f t="shared" si="35"/>
        <v>13784.665130727459</v>
      </c>
      <c r="O67" s="15">
        <f t="shared" si="35"/>
        <v>103914.99736080831</v>
      </c>
      <c r="P67" s="15">
        <f t="shared" si="35"/>
        <v>322542.55552323908</v>
      </c>
      <c r="Q67" s="15">
        <f t="shared" si="35"/>
        <v>118290.48309989972</v>
      </c>
      <c r="R67" s="15">
        <f t="shared" si="35"/>
        <v>66813.609080764698</v>
      </c>
      <c r="S67" s="15">
        <f t="shared" si="35"/>
        <v>30694.62807584391</v>
      </c>
      <c r="T67" s="15">
        <f t="shared" si="35"/>
        <v>9949.7823817535827</v>
      </c>
      <c r="U67" s="15">
        <f t="shared" si="35"/>
        <v>10995.799859464518</v>
      </c>
      <c r="V67" s="15">
        <f t="shared" si="35"/>
        <v>20916.182314050093</v>
      </c>
      <c r="W67" s="15">
        <f t="shared" si="35"/>
        <v>257660.48481177632</v>
      </c>
      <c r="X67" s="52">
        <f t="shared" si="35"/>
        <v>677455.58082146943</v>
      </c>
      <c r="Y67" s="15">
        <f t="shared" si="35"/>
        <v>1743.6181168025942</v>
      </c>
      <c r="Z67" s="15">
        <f t="shared" si="35"/>
        <v>3704.411655517295</v>
      </c>
      <c r="AA67" s="15">
        <f t="shared" si="35"/>
        <v>64.967117478448927</v>
      </c>
      <c r="AB67" s="15">
        <f t="shared" si="34"/>
        <v>736.84483990166098</v>
      </c>
      <c r="AC67" s="15">
        <f t="shared" si="34"/>
        <v>35.099495874848479</v>
      </c>
      <c r="AD67" s="15">
        <f t="shared" si="34"/>
        <v>65.60807930885413</v>
      </c>
      <c r="AE67" s="15">
        <f t="shared" si="34"/>
        <v>136546.45312629381</v>
      </c>
      <c r="AF67" s="15">
        <f t="shared" si="34"/>
        <v>396765.56691506947</v>
      </c>
      <c r="AG67" s="15">
        <f t="shared" ref="AG67" si="36">TREND(AG65:AG66,$A65:$A66,$A67)</f>
        <v>3130118.8908023238</v>
      </c>
    </row>
    <row r="69" spans="1:33" x14ac:dyDescent="0.25">
      <c r="A69" s="2" t="s">
        <v>160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33" ht="25.5" x14ac:dyDescent="0.25">
      <c r="A70" s="65" t="s">
        <v>161</v>
      </c>
      <c r="B70" s="67" t="s">
        <v>162</v>
      </c>
      <c r="C70" s="68" t="s">
        <v>163</v>
      </c>
      <c r="D70" s="58" t="s">
        <v>164</v>
      </c>
      <c r="E70" s="59"/>
      <c r="F70" s="19" t="s">
        <v>165</v>
      </c>
      <c r="G70" s="20"/>
    </row>
    <row r="71" spans="1:33" ht="63.75" x14ac:dyDescent="0.25">
      <c r="A71" s="66"/>
      <c r="B71" s="67"/>
      <c r="C71" s="69"/>
      <c r="D71" s="20" t="s">
        <v>166</v>
      </c>
      <c r="E71" s="21" t="s">
        <v>167</v>
      </c>
      <c r="F71" s="20" t="s">
        <v>168</v>
      </c>
      <c r="G71" s="20" t="s">
        <v>169</v>
      </c>
    </row>
    <row r="72" spans="1:33" x14ac:dyDescent="0.25">
      <c r="A72" s="60" t="s">
        <v>170</v>
      </c>
      <c r="B72" s="22" t="s">
        <v>171</v>
      </c>
      <c r="C72" s="23" t="s">
        <v>172</v>
      </c>
      <c r="D72" s="24">
        <v>28</v>
      </c>
      <c r="E72" s="25">
        <v>3.5</v>
      </c>
      <c r="F72" s="26">
        <v>5.9999999999999995E-4</v>
      </c>
      <c r="G72" s="27" t="s">
        <v>173</v>
      </c>
    </row>
    <row r="73" spans="1:33" x14ac:dyDescent="0.25">
      <c r="A73" s="61"/>
      <c r="B73" s="63" t="s">
        <v>174</v>
      </c>
      <c r="C73" s="28" t="s">
        <v>175</v>
      </c>
      <c r="D73" s="29">
        <v>9</v>
      </c>
      <c r="E73" s="30">
        <v>1.2</v>
      </c>
      <c r="F73" s="31">
        <v>4.0000000000000002E-4</v>
      </c>
      <c r="G73" s="27" t="s">
        <v>173</v>
      </c>
    </row>
    <row r="74" spans="1:33" x14ac:dyDescent="0.25">
      <c r="A74" s="61"/>
      <c r="B74" s="63"/>
      <c r="C74" s="28" t="s">
        <v>176</v>
      </c>
      <c r="D74" s="29">
        <v>23</v>
      </c>
      <c r="E74" s="30">
        <v>2.8</v>
      </c>
      <c r="F74" s="31">
        <v>4.0000000000000002E-4</v>
      </c>
      <c r="G74" s="27" t="s">
        <v>173</v>
      </c>
    </row>
    <row r="75" spans="1:33" x14ac:dyDescent="0.25">
      <c r="A75" s="62"/>
      <c r="B75" s="63"/>
      <c r="C75" s="32" t="s">
        <v>177</v>
      </c>
      <c r="D75" s="33">
        <v>32</v>
      </c>
      <c r="E75" s="34">
        <v>2.9</v>
      </c>
      <c r="F75" s="31">
        <v>4.0000000000000002E-4</v>
      </c>
      <c r="G75" s="27" t="s">
        <v>173</v>
      </c>
    </row>
    <row r="76" spans="1:33" x14ac:dyDescent="0.25">
      <c r="A76" s="60" t="s">
        <v>178</v>
      </c>
      <c r="B76" s="22" t="s">
        <v>171</v>
      </c>
      <c r="C76" s="23" t="s">
        <v>179</v>
      </c>
      <c r="D76" s="35">
        <v>43</v>
      </c>
      <c r="E76" s="30">
        <v>3.8</v>
      </c>
      <c r="F76" s="26">
        <v>5.9999999999999995E-4</v>
      </c>
      <c r="G76" s="27" t="s">
        <v>173</v>
      </c>
    </row>
    <row r="77" spans="1:33" x14ac:dyDescent="0.25">
      <c r="A77" s="61"/>
      <c r="B77" s="63" t="s">
        <v>180</v>
      </c>
      <c r="C77" s="28" t="s">
        <v>175</v>
      </c>
      <c r="D77" s="29">
        <v>11</v>
      </c>
      <c r="E77" s="30">
        <v>1.1000000000000001</v>
      </c>
      <c r="F77" s="31">
        <v>4.0000000000000002E-4</v>
      </c>
      <c r="G77" s="27" t="s">
        <v>173</v>
      </c>
    </row>
    <row r="78" spans="1:33" x14ac:dyDescent="0.25">
      <c r="A78" s="61"/>
      <c r="B78" s="63"/>
      <c r="C78" s="28" t="s">
        <v>181</v>
      </c>
      <c r="D78" s="29">
        <v>26</v>
      </c>
      <c r="E78" s="30">
        <v>2.2999999999999998</v>
      </c>
      <c r="F78" s="31">
        <v>4.0000000000000002E-4</v>
      </c>
      <c r="G78" s="27" t="s">
        <v>173</v>
      </c>
    </row>
    <row r="79" spans="1:33" x14ac:dyDescent="0.25">
      <c r="A79" s="62"/>
      <c r="B79" s="63"/>
      <c r="C79" s="32" t="s">
        <v>177</v>
      </c>
      <c r="D79" s="33">
        <v>33</v>
      </c>
      <c r="E79" s="30">
        <v>2.5</v>
      </c>
      <c r="F79" s="31">
        <v>4.0000000000000002E-4</v>
      </c>
      <c r="G79" s="27" t="s">
        <v>173</v>
      </c>
    </row>
    <row r="80" spans="1:33" x14ac:dyDescent="0.25">
      <c r="A80" s="60" t="s">
        <v>182</v>
      </c>
      <c r="B80" s="22" t="s">
        <v>183</v>
      </c>
      <c r="C80" s="36"/>
      <c r="D80" s="35">
        <v>50</v>
      </c>
      <c r="E80" s="37">
        <v>4.4000000000000004</v>
      </c>
      <c r="F80" s="26">
        <v>5.9999999999999995E-4</v>
      </c>
      <c r="G80" s="27" t="s">
        <v>173</v>
      </c>
    </row>
    <row r="81" spans="1:46" x14ac:dyDescent="0.25">
      <c r="A81" s="61"/>
      <c r="B81" s="64" t="s">
        <v>184</v>
      </c>
      <c r="C81" s="28" t="s">
        <v>175</v>
      </c>
      <c r="D81" s="29">
        <v>8</v>
      </c>
      <c r="E81" s="30">
        <v>1.8</v>
      </c>
      <c r="F81" s="31">
        <v>4.0000000000000002E-4</v>
      </c>
      <c r="G81" s="27" t="s">
        <v>173</v>
      </c>
    </row>
    <row r="82" spans="1:46" x14ac:dyDescent="0.25">
      <c r="A82" s="61"/>
      <c r="B82" s="64"/>
      <c r="C82" s="28" t="s">
        <v>181</v>
      </c>
      <c r="D82" s="29">
        <v>22</v>
      </c>
      <c r="E82" s="30">
        <v>3.4</v>
      </c>
      <c r="F82" s="31">
        <v>4.0000000000000002E-4</v>
      </c>
      <c r="G82" s="27" t="s">
        <v>173</v>
      </c>
    </row>
    <row r="83" spans="1:46" x14ac:dyDescent="0.25">
      <c r="A83" s="62"/>
      <c r="B83" s="64"/>
      <c r="C83" s="32" t="s">
        <v>177</v>
      </c>
      <c r="D83" s="33">
        <v>44</v>
      </c>
      <c r="E83" s="34">
        <v>4</v>
      </c>
      <c r="F83" s="31">
        <v>4.0000000000000002E-4</v>
      </c>
      <c r="G83" s="27" t="s">
        <v>173</v>
      </c>
    </row>
    <row r="84" spans="1:46" x14ac:dyDescent="0.25">
      <c r="A84" s="38" t="s">
        <v>132</v>
      </c>
      <c r="B84" s="22"/>
      <c r="C84" s="39"/>
      <c r="D84" s="40">
        <v>5</v>
      </c>
      <c r="E84" s="41">
        <v>0.2</v>
      </c>
      <c r="F84" s="42">
        <v>0</v>
      </c>
      <c r="G84" s="43" t="s">
        <v>185</v>
      </c>
    </row>
    <row r="85" spans="1:46" x14ac:dyDescent="0.25">
      <c r="A85" s="38" t="s">
        <v>186</v>
      </c>
      <c r="B85" s="22"/>
      <c r="C85" s="39"/>
      <c r="D85" s="40">
        <v>5</v>
      </c>
      <c r="E85" s="41">
        <v>0.22</v>
      </c>
      <c r="F85" s="42">
        <v>0</v>
      </c>
      <c r="G85" s="43" t="s">
        <v>185</v>
      </c>
    </row>
    <row r="86" spans="1:46" x14ac:dyDescent="0.25">
      <c r="A86" s="38" t="s">
        <v>187</v>
      </c>
      <c r="B86" s="22"/>
      <c r="C86" s="39"/>
      <c r="D86" s="40">
        <v>18</v>
      </c>
      <c r="E86" s="41">
        <v>2.19</v>
      </c>
      <c r="F86" s="42">
        <v>0</v>
      </c>
      <c r="G86" s="43" t="s">
        <v>185</v>
      </c>
    </row>
    <row r="87" spans="1:46" x14ac:dyDescent="0.25">
      <c r="A87" s="44" t="s">
        <v>136</v>
      </c>
      <c r="B87" s="22"/>
      <c r="C87" s="45"/>
      <c r="D87" s="46">
        <v>10</v>
      </c>
      <c r="E87" s="41">
        <v>0.9</v>
      </c>
      <c r="F87" s="42">
        <v>0</v>
      </c>
      <c r="G87" s="43" t="s">
        <v>185</v>
      </c>
    </row>
    <row r="88" spans="1:46" x14ac:dyDescent="0.25">
      <c r="A88" s="38" t="s">
        <v>137</v>
      </c>
      <c r="B88" s="22"/>
      <c r="C88" s="39"/>
      <c r="D88" s="40">
        <v>46</v>
      </c>
      <c r="E88" s="41">
        <v>2.56</v>
      </c>
      <c r="F88" s="42">
        <v>0</v>
      </c>
      <c r="G88" s="43" t="s">
        <v>185</v>
      </c>
    </row>
    <row r="89" spans="1:46" x14ac:dyDescent="0.25">
      <c r="A89" s="44" t="s">
        <v>134</v>
      </c>
      <c r="B89" s="22"/>
      <c r="C89" s="45"/>
      <c r="D89" s="46">
        <v>1</v>
      </c>
      <c r="E89" s="41">
        <v>4</v>
      </c>
      <c r="F89" s="31">
        <v>7.4000000000000003E-3</v>
      </c>
      <c r="G89" s="43" t="s">
        <v>185</v>
      </c>
    </row>
    <row r="90" spans="1:46" x14ac:dyDescent="0.25">
      <c r="A90" s="38" t="s">
        <v>188</v>
      </c>
      <c r="B90" s="22"/>
      <c r="C90" s="39"/>
      <c r="D90" s="40">
        <v>0</v>
      </c>
      <c r="E90" s="41">
        <v>0</v>
      </c>
      <c r="F90" s="47">
        <v>2.5000000000000001E-3</v>
      </c>
      <c r="G90" s="43" t="s">
        <v>185</v>
      </c>
    </row>
    <row r="92" spans="1:46" s="3" customFormat="1" x14ac:dyDescent="0.25">
      <c r="A92" s="2" t="s">
        <v>189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</row>
    <row r="93" spans="1:46" ht="15" customHeight="1" x14ac:dyDescent="0.25">
      <c r="A93" s="54" t="s">
        <v>19</v>
      </c>
      <c r="B93" s="54" t="s">
        <v>127</v>
      </c>
      <c r="C93" s="55" t="s">
        <v>128</v>
      </c>
      <c r="D93" s="55"/>
      <c r="E93" s="55"/>
      <c r="F93" s="55"/>
      <c r="G93" s="55"/>
      <c r="H93" s="55"/>
      <c r="I93" s="55"/>
      <c r="J93" s="55" t="s">
        <v>129</v>
      </c>
      <c r="K93" s="55"/>
      <c r="L93" s="55"/>
      <c r="M93" s="55"/>
      <c r="N93" s="55"/>
      <c r="O93" s="55"/>
      <c r="P93" s="55"/>
      <c r="Q93" s="55" t="s">
        <v>130</v>
      </c>
      <c r="R93" s="55"/>
      <c r="S93" s="55"/>
      <c r="T93" s="55"/>
      <c r="U93" s="55"/>
      <c r="V93" s="55"/>
      <c r="W93" s="55"/>
      <c r="X93" s="56" t="s">
        <v>131</v>
      </c>
      <c r="Y93" s="57" t="s">
        <v>132</v>
      </c>
      <c r="Z93" s="57" t="s">
        <v>133</v>
      </c>
      <c r="AA93" s="57" t="s">
        <v>134</v>
      </c>
      <c r="AB93" s="57" t="s">
        <v>135</v>
      </c>
      <c r="AC93" s="57" t="s">
        <v>136</v>
      </c>
      <c r="AD93" s="57" t="s">
        <v>137</v>
      </c>
      <c r="AE93" s="57" t="s">
        <v>138</v>
      </c>
      <c r="AF93" s="57" t="s">
        <v>139</v>
      </c>
      <c r="AG93" s="57" t="s">
        <v>140</v>
      </c>
    </row>
    <row r="94" spans="1:46" x14ac:dyDescent="0.25">
      <c r="A94" s="54"/>
      <c r="B94" s="54"/>
      <c r="C94" s="55" t="s">
        <v>141</v>
      </c>
      <c r="D94" s="55" t="s">
        <v>142</v>
      </c>
      <c r="E94" s="55"/>
      <c r="F94" s="55" t="s">
        <v>143</v>
      </c>
      <c r="G94" s="55"/>
      <c r="H94" s="12"/>
      <c r="I94" s="57" t="s">
        <v>144</v>
      </c>
      <c r="J94" s="55" t="s">
        <v>141</v>
      </c>
      <c r="K94" s="55" t="s">
        <v>142</v>
      </c>
      <c r="L94" s="55"/>
      <c r="M94" s="55" t="s">
        <v>143</v>
      </c>
      <c r="N94" s="55"/>
      <c r="O94" s="12"/>
      <c r="P94" s="57" t="s">
        <v>145</v>
      </c>
      <c r="Q94" s="55" t="s">
        <v>141</v>
      </c>
      <c r="R94" s="55" t="s">
        <v>143</v>
      </c>
      <c r="S94" s="55"/>
      <c r="T94" s="55"/>
      <c r="U94" s="55"/>
      <c r="V94" s="55"/>
      <c r="W94" s="57" t="s">
        <v>146</v>
      </c>
      <c r="X94" s="56"/>
      <c r="Y94" s="57"/>
      <c r="Z94" s="57"/>
      <c r="AA94" s="57"/>
      <c r="AB94" s="57"/>
      <c r="AC94" s="57"/>
      <c r="AD94" s="57"/>
      <c r="AE94" s="57"/>
      <c r="AF94" s="57"/>
      <c r="AG94" s="57"/>
    </row>
    <row r="95" spans="1:46" x14ac:dyDescent="0.25">
      <c r="A95" s="54"/>
      <c r="B95" s="54"/>
      <c r="C95" s="55"/>
      <c r="D95" s="12" t="s">
        <v>147</v>
      </c>
      <c r="E95" s="12" t="s">
        <v>148</v>
      </c>
      <c r="F95" s="12" t="s">
        <v>149</v>
      </c>
      <c r="G95" s="12" t="s">
        <v>150</v>
      </c>
      <c r="H95" s="12" t="s">
        <v>151</v>
      </c>
      <c r="I95" s="57"/>
      <c r="J95" s="55"/>
      <c r="K95" s="12" t="s">
        <v>147</v>
      </c>
      <c r="L95" s="12" t="s">
        <v>148</v>
      </c>
      <c r="M95" s="12" t="s">
        <v>149</v>
      </c>
      <c r="N95" s="12" t="s">
        <v>150</v>
      </c>
      <c r="O95" s="12" t="s">
        <v>151</v>
      </c>
      <c r="P95" s="57"/>
      <c r="Q95" s="55"/>
      <c r="R95" s="12" t="s">
        <v>147</v>
      </c>
      <c r="S95" s="12" t="s">
        <v>148</v>
      </c>
      <c r="T95" s="12" t="s">
        <v>149</v>
      </c>
      <c r="U95" s="12" t="s">
        <v>150</v>
      </c>
      <c r="V95" s="12" t="s">
        <v>151</v>
      </c>
      <c r="W95" s="57"/>
      <c r="X95" s="56"/>
      <c r="Y95" s="57"/>
      <c r="Z95" s="57"/>
      <c r="AA95" s="57"/>
      <c r="AB95" s="57"/>
      <c r="AC95" s="57"/>
      <c r="AD95" s="57"/>
      <c r="AE95" s="57"/>
      <c r="AF95" s="57"/>
      <c r="AG95" s="57"/>
    </row>
    <row r="96" spans="1:46" x14ac:dyDescent="0.25">
      <c r="A96" s="13">
        <v>2015</v>
      </c>
      <c r="B96" s="14" t="s">
        <v>152</v>
      </c>
      <c r="C96" s="15">
        <f>$D$76*C32</f>
        <v>974667.28497781907</v>
      </c>
      <c r="D96" s="15">
        <f>$D$77*D32</f>
        <v>139908.04391345533</v>
      </c>
      <c r="E96" s="15">
        <f>$D$78*E32</f>
        <v>141405.51280482733</v>
      </c>
      <c r="F96" s="15">
        <f>$D$79*F32</f>
        <v>64362.213011616826</v>
      </c>
      <c r="G96" s="15">
        <f>$D$79*G32</f>
        <v>64126.931131442157</v>
      </c>
      <c r="H96" s="15">
        <f>SUM(F96:G96)</f>
        <v>128489.14414305898</v>
      </c>
      <c r="I96" s="15">
        <f>SUM(C96:G96)</f>
        <v>1384469.9858391609</v>
      </c>
      <c r="J96" s="15">
        <f>$D$72*J32</f>
        <v>1396713.4267456778</v>
      </c>
      <c r="K96" s="15">
        <f>$D$73*K32</f>
        <v>330819.0234541269</v>
      </c>
      <c r="L96" s="15">
        <f>$D$74*L32</f>
        <v>299139.62045166554</v>
      </c>
      <c r="M96" s="15">
        <f>$D$75*M32</f>
        <v>1461178.9933905888</v>
      </c>
      <c r="N96" s="15">
        <f>$D$75*N32</f>
        <v>223453.65140857649</v>
      </c>
      <c r="O96" s="15">
        <f>SUM(M96:N96)</f>
        <v>1684632.6447991652</v>
      </c>
      <c r="P96" s="15">
        <f>SUM(J96:N96)</f>
        <v>3711304.7154506352</v>
      </c>
      <c r="Q96" s="15">
        <f>$D$80*Q32</f>
        <v>2695835.2326509501</v>
      </c>
      <c r="R96" s="15">
        <f>$D$81*R32</f>
        <v>270767.27601460094</v>
      </c>
      <c r="S96" s="15">
        <f>$D$82*S32</f>
        <v>342078.92079905892</v>
      </c>
      <c r="T96" s="15">
        <f>$D$83*T32</f>
        <v>221772.40987743624</v>
      </c>
      <c r="U96" s="15">
        <f>$D$83*U32</f>
        <v>245087.27324884909</v>
      </c>
      <c r="V96" s="15">
        <f>SUM(R96:U96)</f>
        <v>1079705.8799399452</v>
      </c>
      <c r="W96" s="15">
        <f>SUM(Q96:U96)</f>
        <v>3775541.112590895</v>
      </c>
      <c r="X96" s="15">
        <f>SUM(W96,P96,I96)</f>
        <v>8871315.8138806913</v>
      </c>
      <c r="Y96" s="15">
        <f>$D$84*Y32</f>
        <v>280170.30624176189</v>
      </c>
      <c r="Z96" s="15">
        <f>$D$85*Z32</f>
        <v>595237.07512001146</v>
      </c>
      <c r="AA96" s="15">
        <f>$D$89*AA32</f>
        <v>8526.9422484339793</v>
      </c>
      <c r="AB96" s="15">
        <f>$D$86*AB32</f>
        <v>11392.119550653688</v>
      </c>
      <c r="AC96" s="15">
        <f>$D$87*AC32</f>
        <v>2650.0366122644928</v>
      </c>
      <c r="AD96" s="15">
        <f>$D$88*AD32</f>
        <v>15853.906430610117</v>
      </c>
      <c r="AE96" s="15">
        <f>SUM(Y96:AD96)</f>
        <v>913830.3862037356</v>
      </c>
      <c r="AF96" s="15">
        <f>SUM(AE96,X96)</f>
        <v>9785146.2000844274</v>
      </c>
      <c r="AG96" s="15">
        <f>$D$90*AG32</f>
        <v>0</v>
      </c>
    </row>
    <row r="97" spans="1:33" x14ac:dyDescent="0.25">
      <c r="A97" s="13">
        <v>2016</v>
      </c>
      <c r="B97" s="14" t="s">
        <v>152</v>
      </c>
      <c r="C97" s="15">
        <f t="shared" ref="C97:C131" si="37">$D$76*C33</f>
        <v>1009587.6758340828</v>
      </c>
      <c r="D97" s="15">
        <f t="shared" ref="D97:D131" si="38">$D$77*D33</f>
        <v>144920.67094289785</v>
      </c>
      <c r="E97" s="15">
        <f t="shared" ref="E97:E131" si="39">$D$78*E33</f>
        <v>146471.7911671788</v>
      </c>
      <c r="F97" s="15">
        <f t="shared" ref="F97:G112" si="40">$D$79*F33</f>
        <v>66186.620116357895</v>
      </c>
      <c r="G97" s="15">
        <f t="shared" si="40"/>
        <v>65944.668951307482</v>
      </c>
      <c r="H97" s="15">
        <f t="shared" ref="H97:H131" si="41">SUM(F97:G97)</f>
        <v>132131.28906766538</v>
      </c>
      <c r="I97" s="15">
        <f t="shared" ref="I97:I131" si="42">SUM(C97:G97)</f>
        <v>1433111.4270118249</v>
      </c>
      <c r="J97" s="15">
        <f t="shared" ref="J97:J131" si="43">$D$72*J33</f>
        <v>1446754.8916926219</v>
      </c>
      <c r="K97" s="15">
        <f t="shared" ref="K97:K131" si="44">$D$73*K33</f>
        <v>342671.61128564371</v>
      </c>
      <c r="L97" s="15">
        <f t="shared" ref="L97:L131" si="45">$D$74*L33</f>
        <v>309857.19826285093</v>
      </c>
      <c r="M97" s="15">
        <f t="shared" ref="M97:N112" si="46">$D$75*M33</f>
        <v>1502597.4781210476</v>
      </c>
      <c r="N97" s="15">
        <f t="shared" si="46"/>
        <v>229787.65408086742</v>
      </c>
      <c r="O97" s="15">
        <f t="shared" ref="O97:O131" si="47">SUM(M97:N97)</f>
        <v>1732385.1322019151</v>
      </c>
      <c r="P97" s="15">
        <f t="shared" ref="P97:P131" si="48">SUM(J97:N97)</f>
        <v>3831668.8334430312</v>
      </c>
      <c r="Q97" s="15">
        <f t="shared" ref="Q97:Q131" si="49">$D$80*Q33</f>
        <v>2792421.6488149031</v>
      </c>
      <c r="R97" s="15">
        <f t="shared" ref="R97:R131" si="50">$D$81*R33</f>
        <v>278442.42761330778</v>
      </c>
      <c r="S97" s="15">
        <f t="shared" ref="S97:S131" si="51">$D$82*S33</f>
        <v>351775.46764363861</v>
      </c>
      <c r="T97" s="15">
        <f t="shared" ref="T97:U112" si="52">$D$83*T33</f>
        <v>228058.75618661166</v>
      </c>
      <c r="U97" s="15">
        <f t="shared" si="52"/>
        <v>252034.5011590533</v>
      </c>
      <c r="V97" s="15">
        <f t="shared" ref="V97:V131" si="53">SUM(R97:U97)</f>
        <v>1110311.1526026113</v>
      </c>
      <c r="W97" s="15">
        <f t="shared" ref="W97:W131" si="54">SUM(Q97:U97)</f>
        <v>3902732.8014175142</v>
      </c>
      <c r="X97" s="15">
        <f t="shared" ref="X97:X131" si="55">SUM(W97,P97,I97)</f>
        <v>9167513.0618723705</v>
      </c>
      <c r="Y97" s="15">
        <f t="shared" ref="Y97:Y131" si="56">$D$84*Y33</f>
        <v>250618.13547917583</v>
      </c>
      <c r="Z97" s="15">
        <f t="shared" ref="Z97:Z131" si="57">$D$85*Z33</f>
        <v>532451.87877236644</v>
      </c>
      <c r="AA97" s="15">
        <f t="shared" ref="AA97:AA131" si="58">$D$89*AA33</f>
        <v>7288.5400391282246</v>
      </c>
      <c r="AB97" s="15">
        <f t="shared" ref="AB97:AB131" si="59">$D$86*AB33</f>
        <v>11441.725011793789</v>
      </c>
      <c r="AC97" s="15">
        <f t="shared" ref="AC97:AC131" si="60">$D$87*AC33</f>
        <v>2501.3102335937956</v>
      </c>
      <c r="AD97" s="15">
        <f t="shared" ref="AD97:AD131" si="61">$D$88*AD33</f>
        <v>15120.036155529991</v>
      </c>
      <c r="AE97" s="15">
        <f t="shared" ref="AE97:AE131" si="62">SUM(Y97:AD97)</f>
        <v>819421.62569158815</v>
      </c>
      <c r="AF97" s="15">
        <f t="shared" ref="AF97:AF131" si="63">SUM(AE97,X97)</f>
        <v>9986934.6875639595</v>
      </c>
      <c r="AG97" s="15">
        <f t="shared" ref="AG97:AG131" si="64">$D$90*AG33</f>
        <v>0</v>
      </c>
    </row>
    <row r="98" spans="1:33" x14ac:dyDescent="0.25">
      <c r="A98" s="13">
        <v>2017</v>
      </c>
      <c r="B98" s="14" t="s">
        <v>152</v>
      </c>
      <c r="C98" s="15">
        <f t="shared" si="37"/>
        <v>1045759.1948613122</v>
      </c>
      <c r="D98" s="15">
        <f t="shared" si="38"/>
        <v>150112.89043202656</v>
      </c>
      <c r="E98" s="15">
        <f t="shared" si="39"/>
        <v>151719.58420979779</v>
      </c>
      <c r="F98" s="15">
        <f t="shared" si="40"/>
        <v>68062.741746254091</v>
      </c>
      <c r="G98" s="15">
        <f t="shared" si="40"/>
        <v>67813.932249212536</v>
      </c>
      <c r="H98" s="15">
        <f t="shared" si="41"/>
        <v>135876.67399546661</v>
      </c>
      <c r="I98" s="15">
        <f t="shared" si="42"/>
        <v>1483468.3434986032</v>
      </c>
      <c r="J98" s="15">
        <f t="shared" si="43"/>
        <v>1498589.2428294485</v>
      </c>
      <c r="K98" s="15">
        <f t="shared" si="44"/>
        <v>354948.85377225559</v>
      </c>
      <c r="L98" s="15">
        <f t="shared" si="45"/>
        <v>320958.7655768824</v>
      </c>
      <c r="M98" s="15">
        <f t="shared" si="46"/>
        <v>1545190.0085263532</v>
      </c>
      <c r="N98" s="15">
        <f t="shared" si="46"/>
        <v>236301.19998102548</v>
      </c>
      <c r="O98" s="15">
        <f t="shared" si="47"/>
        <v>1781491.2085073786</v>
      </c>
      <c r="P98" s="15">
        <f t="shared" si="48"/>
        <v>3955988.070685965</v>
      </c>
      <c r="Q98" s="15">
        <f t="shared" si="49"/>
        <v>2892468.5642239167</v>
      </c>
      <c r="R98" s="15">
        <f t="shared" si="50"/>
        <v>286335.13856013893</v>
      </c>
      <c r="S98" s="15">
        <f t="shared" si="51"/>
        <v>361746.87217453669</v>
      </c>
      <c r="T98" s="15">
        <f t="shared" si="52"/>
        <v>234523.2948594843</v>
      </c>
      <c r="U98" s="15">
        <f t="shared" si="52"/>
        <v>259178.65473984228</v>
      </c>
      <c r="V98" s="15">
        <f t="shared" si="53"/>
        <v>1141783.9603340023</v>
      </c>
      <c r="W98" s="15">
        <f t="shared" si="54"/>
        <v>4034252.5245579192</v>
      </c>
      <c r="X98" s="15">
        <f t="shared" si="55"/>
        <v>9473708.9387424868</v>
      </c>
      <c r="Y98" s="15">
        <f t="shared" si="56"/>
        <v>224183.10731637495</v>
      </c>
      <c r="Z98" s="15">
        <f t="shared" si="57"/>
        <v>476289.22165351128</v>
      </c>
      <c r="AA98" s="15">
        <f t="shared" si="58"/>
        <v>6229.9959767795499</v>
      </c>
      <c r="AB98" s="15">
        <f t="shared" si="59"/>
        <v>11491.546473280796</v>
      </c>
      <c r="AC98" s="15">
        <f t="shared" si="60"/>
        <v>2360.9307342115317</v>
      </c>
      <c r="AD98" s="15">
        <f t="shared" si="61"/>
        <v>14420.136408975652</v>
      </c>
      <c r="AE98" s="15">
        <f t="shared" si="62"/>
        <v>734974.93856313382</v>
      </c>
      <c r="AF98" s="15">
        <f t="shared" si="63"/>
        <v>10208683.877305621</v>
      </c>
      <c r="AG98" s="15">
        <f t="shared" si="64"/>
        <v>0</v>
      </c>
    </row>
    <row r="99" spans="1:33" x14ac:dyDescent="0.25">
      <c r="A99" s="13">
        <v>2018</v>
      </c>
      <c r="B99" s="14" t="s">
        <v>152</v>
      </c>
      <c r="C99" s="15">
        <f t="shared" si="37"/>
        <v>1083226.6674942113</v>
      </c>
      <c r="D99" s="15">
        <f t="shared" si="38"/>
        <v>155491.1368215821</v>
      </c>
      <c r="E99" s="15">
        <f t="shared" si="39"/>
        <v>157155.39524276636</v>
      </c>
      <c r="F99" s="15">
        <f t="shared" si="40"/>
        <v>69992.043797872626</v>
      </c>
      <c r="G99" s="15">
        <f t="shared" si="40"/>
        <v>69736.181563007296</v>
      </c>
      <c r="H99" s="15">
        <f t="shared" si="41"/>
        <v>139728.22536087991</v>
      </c>
      <c r="I99" s="15">
        <f t="shared" si="42"/>
        <v>1535601.4249194399</v>
      </c>
      <c r="J99" s="15">
        <f t="shared" si="43"/>
        <v>1552280.7157034844</v>
      </c>
      <c r="K99" s="15">
        <f t="shared" si="44"/>
        <v>367665.96544589929</v>
      </c>
      <c r="L99" s="15">
        <f t="shared" si="45"/>
        <v>332458.07997414743</v>
      </c>
      <c r="M99" s="15">
        <f t="shared" si="46"/>
        <v>1588989.8640288599</v>
      </c>
      <c r="N99" s="15">
        <f t="shared" si="46"/>
        <v>242999.37842971258</v>
      </c>
      <c r="O99" s="15">
        <f t="shared" si="47"/>
        <v>1831989.2424585724</v>
      </c>
      <c r="P99" s="15">
        <f t="shared" si="48"/>
        <v>4084394.0035821036</v>
      </c>
      <c r="Q99" s="15">
        <f t="shared" si="49"/>
        <v>2996099.961685312</v>
      </c>
      <c r="R99" s="15">
        <f t="shared" si="50"/>
        <v>294451.5757782291</v>
      </c>
      <c r="S99" s="15">
        <f t="shared" si="51"/>
        <v>372000.92548985634</v>
      </c>
      <c r="T99" s="15">
        <f t="shared" si="52"/>
        <v>241171.07692520818</v>
      </c>
      <c r="U99" s="15">
        <f t="shared" si="52"/>
        <v>266525.31603346893</v>
      </c>
      <c r="V99" s="15">
        <f t="shared" si="53"/>
        <v>1174148.8942267625</v>
      </c>
      <c r="W99" s="15">
        <f t="shared" si="54"/>
        <v>4170248.8559120749</v>
      </c>
      <c r="X99" s="15">
        <f t="shared" si="55"/>
        <v>9790244.284413619</v>
      </c>
      <c r="Y99" s="15">
        <f t="shared" si="56"/>
        <v>200536.42770078499</v>
      </c>
      <c r="Z99" s="15">
        <f t="shared" si="57"/>
        <v>426050.56289094436</v>
      </c>
      <c r="AA99" s="15">
        <f t="shared" si="58"/>
        <v>5325.1885373921532</v>
      </c>
      <c r="AB99" s="15">
        <f t="shared" si="59"/>
        <v>11541.584875659333</v>
      </c>
      <c r="AC99" s="15">
        <f t="shared" si="60"/>
        <v>2228.4296673332206</v>
      </c>
      <c r="AD99" s="15">
        <f t="shared" si="61"/>
        <v>13752.634710295533</v>
      </c>
      <c r="AE99" s="15">
        <f t="shared" si="62"/>
        <v>659434.82838240964</v>
      </c>
      <c r="AF99" s="15">
        <f t="shared" si="63"/>
        <v>10449679.112796029</v>
      </c>
      <c r="AG99" s="15">
        <f t="shared" si="64"/>
        <v>0</v>
      </c>
    </row>
    <row r="100" spans="1:33" x14ac:dyDescent="0.25">
      <c r="A100" s="13">
        <v>2019</v>
      </c>
      <c r="B100" s="14" t="s">
        <v>152</v>
      </c>
      <c r="C100" s="15">
        <f t="shared" si="37"/>
        <v>1122036.525173683</v>
      </c>
      <c r="D100" s="15">
        <f t="shared" si="38"/>
        <v>161062.07508552313</v>
      </c>
      <c r="E100" s="15">
        <f t="shared" si="39"/>
        <v>162785.96057683617</v>
      </c>
      <c r="F100" s="15">
        <f t="shared" si="40"/>
        <v>71976.0337199895</v>
      </c>
      <c r="G100" s="15">
        <f t="shared" si="40"/>
        <v>71712.918830852635</v>
      </c>
      <c r="H100" s="15">
        <f t="shared" si="41"/>
        <v>143688.95255084214</v>
      </c>
      <c r="I100" s="15">
        <f t="shared" si="42"/>
        <v>1589573.5133868845</v>
      </c>
      <c r="J100" s="15">
        <f t="shared" si="43"/>
        <v>1607895.8472939944</v>
      </c>
      <c r="K100" s="15">
        <f t="shared" si="44"/>
        <v>380838.70594493893</v>
      </c>
      <c r="L100" s="15">
        <f t="shared" si="45"/>
        <v>344369.39194178412</v>
      </c>
      <c r="M100" s="15">
        <f t="shared" si="46"/>
        <v>1634031.2673872644</v>
      </c>
      <c r="N100" s="15">
        <f t="shared" si="46"/>
        <v>249887.42300914324</v>
      </c>
      <c r="O100" s="15">
        <f t="shared" si="47"/>
        <v>1883918.6903964076</v>
      </c>
      <c r="P100" s="15">
        <f t="shared" si="48"/>
        <v>4217022.6355771255</v>
      </c>
      <c r="Q100" s="15">
        <f t="shared" si="49"/>
        <v>3103444.2660638769</v>
      </c>
      <c r="R100" s="15">
        <f t="shared" si="50"/>
        <v>302798.08099791512</v>
      </c>
      <c r="S100" s="15">
        <f t="shared" si="51"/>
        <v>382545.63953366107</v>
      </c>
      <c r="T100" s="15">
        <f t="shared" si="52"/>
        <v>248007.29658908126</v>
      </c>
      <c r="U100" s="15">
        <f t="shared" si="52"/>
        <v>274080.22531039285</v>
      </c>
      <c r="V100" s="15">
        <f t="shared" si="53"/>
        <v>1207431.2424310504</v>
      </c>
      <c r="W100" s="15">
        <f t="shared" si="54"/>
        <v>4310875.5084949266</v>
      </c>
      <c r="X100" s="15">
        <f t="shared" si="55"/>
        <v>10117471.657458937</v>
      </c>
      <c r="Y100" s="15">
        <f t="shared" si="56"/>
        <v>179383.98354983798</v>
      </c>
      <c r="Z100" s="15">
        <f t="shared" si="57"/>
        <v>381111.04322184552</v>
      </c>
      <c r="AA100" s="15">
        <f t="shared" si="58"/>
        <v>4551.7899312403079</v>
      </c>
      <c r="AB100" s="15">
        <f t="shared" si="59"/>
        <v>11591.841163569499</v>
      </c>
      <c r="AC100" s="15">
        <f t="shared" si="60"/>
        <v>2103.3648765258181</v>
      </c>
      <c r="AD100" s="15">
        <f t="shared" si="61"/>
        <v>13116.031368267821</v>
      </c>
      <c r="AE100" s="15">
        <f t="shared" si="62"/>
        <v>591858.05411128688</v>
      </c>
      <c r="AF100" s="15">
        <f t="shared" si="63"/>
        <v>10709329.711570224</v>
      </c>
      <c r="AG100" s="15">
        <f t="shared" si="64"/>
        <v>0</v>
      </c>
    </row>
    <row r="101" spans="1:33" x14ac:dyDescent="0.25">
      <c r="A101" s="13">
        <v>2020</v>
      </c>
      <c r="B101" s="14" t="s">
        <v>152</v>
      </c>
      <c r="C101" s="15">
        <f t="shared" si="37"/>
        <v>1159306.2108255099</v>
      </c>
      <c r="D101" s="15">
        <f t="shared" si="38"/>
        <v>166411.93025885557</v>
      </c>
      <c r="E101" s="15">
        <f t="shared" si="39"/>
        <v>168193.07651567805</v>
      </c>
      <c r="F101" s="15">
        <f t="shared" si="40"/>
        <v>73923.76519239381</v>
      </c>
      <c r="G101" s="15">
        <f t="shared" si="40"/>
        <v>73653.530195021696</v>
      </c>
      <c r="H101" s="15">
        <f t="shared" si="41"/>
        <v>147577.29538741551</v>
      </c>
      <c r="I101" s="15">
        <f t="shared" si="42"/>
        <v>1641488.5129874593</v>
      </c>
      <c r="J101" s="15">
        <f t="shared" si="43"/>
        <v>1661303.8883381565</v>
      </c>
      <c r="K101" s="15">
        <f t="shared" si="44"/>
        <v>393488.68527820474</v>
      </c>
      <c r="L101" s="15">
        <f t="shared" si="45"/>
        <v>355808.00262675661</v>
      </c>
      <c r="M101" s="15">
        <f t="shared" si="46"/>
        <v>1678249.5156275667</v>
      </c>
      <c r="N101" s="15">
        <f t="shared" si="46"/>
        <v>256649.58498442508</v>
      </c>
      <c r="O101" s="15">
        <f t="shared" si="47"/>
        <v>1934899.1006119917</v>
      </c>
      <c r="P101" s="15">
        <f t="shared" si="48"/>
        <v>4345499.6768551096</v>
      </c>
      <c r="Q101" s="15">
        <f t="shared" si="49"/>
        <v>3206528.6039077467</v>
      </c>
      <c r="R101" s="15">
        <f t="shared" si="50"/>
        <v>310992.04948522669</v>
      </c>
      <c r="S101" s="15">
        <f t="shared" si="51"/>
        <v>392897.64343331213</v>
      </c>
      <c r="T101" s="15">
        <f t="shared" si="52"/>
        <v>254718.58077614405</v>
      </c>
      <c r="U101" s="15">
        <f t="shared" si="52"/>
        <v>281497.06468330842</v>
      </c>
      <c r="V101" s="15">
        <f t="shared" si="53"/>
        <v>1240105.3383779912</v>
      </c>
      <c r="W101" s="15">
        <f t="shared" si="54"/>
        <v>4446633.942285738</v>
      </c>
      <c r="X101" s="15">
        <f t="shared" si="55"/>
        <v>10433622.132128308</v>
      </c>
      <c r="Y101" s="15">
        <f t="shared" si="56"/>
        <v>161486.87989149027</v>
      </c>
      <c r="Z101" s="15">
        <f t="shared" si="57"/>
        <v>343087.67173178494</v>
      </c>
      <c r="AA101" s="15">
        <f t="shared" si="58"/>
        <v>3911.880398362091</v>
      </c>
      <c r="AB101" s="15">
        <f t="shared" si="59"/>
        <v>11642.316285764708</v>
      </c>
      <c r="AC101" s="15">
        <f t="shared" si="60"/>
        <v>1985.3190202304561</v>
      </c>
      <c r="AD101" s="15">
        <f t="shared" si="61"/>
        <v>12508.896111710119</v>
      </c>
      <c r="AE101" s="15">
        <f t="shared" si="62"/>
        <v>534622.96343934257</v>
      </c>
      <c r="AF101" s="15">
        <f t="shared" si="63"/>
        <v>10968245.095567651</v>
      </c>
      <c r="AG101" s="15">
        <f t="shared" si="64"/>
        <v>0</v>
      </c>
    </row>
    <row r="102" spans="1:33" x14ac:dyDescent="0.25">
      <c r="A102" s="13">
        <v>2021</v>
      </c>
      <c r="B102" s="14" t="s">
        <v>152</v>
      </c>
      <c r="C102" s="15">
        <f t="shared" si="37"/>
        <v>1197813.8503562186</v>
      </c>
      <c r="D102" s="15">
        <f t="shared" si="38"/>
        <v>171939.48679584195</v>
      </c>
      <c r="E102" s="15">
        <f t="shared" si="39"/>
        <v>173779.79579790699</v>
      </c>
      <c r="F102" s="15">
        <f t="shared" si="40"/>
        <v>75924.203902089794</v>
      </c>
      <c r="G102" s="15">
        <f t="shared" si="40"/>
        <v>75646.656120418193</v>
      </c>
      <c r="H102" s="15">
        <f t="shared" si="41"/>
        <v>151570.86002250799</v>
      </c>
      <c r="I102" s="15">
        <f t="shared" si="42"/>
        <v>1695103.9929724755</v>
      </c>
      <c r="J102" s="15">
        <f t="shared" si="43"/>
        <v>1716485.9366060921</v>
      </c>
      <c r="K102" s="15">
        <f t="shared" si="44"/>
        <v>406558.8476827658</v>
      </c>
      <c r="L102" s="15">
        <f t="shared" si="45"/>
        <v>367626.55943198269</v>
      </c>
      <c r="M102" s="15">
        <f t="shared" si="46"/>
        <v>1723664.3465260256</v>
      </c>
      <c r="N102" s="15">
        <f t="shared" si="46"/>
        <v>263594.73669976386</v>
      </c>
      <c r="O102" s="15">
        <f t="shared" si="47"/>
        <v>1987259.0832257895</v>
      </c>
      <c r="P102" s="15">
        <f t="shared" si="48"/>
        <v>4477930.4269466298</v>
      </c>
      <c r="Q102" s="15">
        <f t="shared" si="49"/>
        <v>3313037.0021817996</v>
      </c>
      <c r="R102" s="15">
        <f t="shared" si="50"/>
        <v>319407.75359037897</v>
      </c>
      <c r="S102" s="15">
        <f t="shared" si="51"/>
        <v>403529.78118802165</v>
      </c>
      <c r="T102" s="15">
        <f t="shared" si="52"/>
        <v>261611.47790790233</v>
      </c>
      <c r="U102" s="15">
        <f t="shared" si="52"/>
        <v>289114.60991240648</v>
      </c>
      <c r="V102" s="15">
        <f t="shared" si="53"/>
        <v>1273663.6225987093</v>
      </c>
      <c r="W102" s="15">
        <f t="shared" si="54"/>
        <v>4586700.6247805096</v>
      </c>
      <c r="X102" s="15">
        <f t="shared" si="55"/>
        <v>10759735.044699613</v>
      </c>
      <c r="Y102" s="15">
        <f t="shared" si="56"/>
        <v>145375.36663546879</v>
      </c>
      <c r="Z102" s="15">
        <f t="shared" si="57"/>
        <v>308857.88430386229</v>
      </c>
      <c r="AA102" s="15">
        <f t="shared" si="58"/>
        <v>3361.9320052671501</v>
      </c>
      <c r="AB102" s="15">
        <f t="shared" si="59"/>
        <v>11693.011195129588</v>
      </c>
      <c r="AC102" s="15">
        <f t="shared" si="60"/>
        <v>1873.898179092484</v>
      </c>
      <c r="AD102" s="15">
        <f t="shared" si="61"/>
        <v>11929.864876056728</v>
      </c>
      <c r="AE102" s="15">
        <f t="shared" si="62"/>
        <v>483091.95719487703</v>
      </c>
      <c r="AF102" s="15">
        <f t="shared" si="63"/>
        <v>11242827.001894491</v>
      </c>
      <c r="AG102" s="15">
        <f t="shared" si="64"/>
        <v>0</v>
      </c>
    </row>
    <row r="103" spans="1:33" x14ac:dyDescent="0.25">
      <c r="A103" s="13">
        <v>2022</v>
      </c>
      <c r="B103" s="14" t="s">
        <v>152</v>
      </c>
      <c r="C103" s="15">
        <f t="shared" si="37"/>
        <v>1237600.563774724</v>
      </c>
      <c r="D103" s="15">
        <f t="shared" si="38"/>
        <v>177650.64724405066</v>
      </c>
      <c r="E103" s="15">
        <f t="shared" si="39"/>
        <v>179552.08414745438</v>
      </c>
      <c r="F103" s="15">
        <f t="shared" si="40"/>
        <v>77978.776150855876</v>
      </c>
      <c r="G103" s="15">
        <f t="shared" si="40"/>
        <v>77693.717694845633</v>
      </c>
      <c r="H103" s="15">
        <f t="shared" si="41"/>
        <v>155672.49384570151</v>
      </c>
      <c r="I103" s="15">
        <f t="shared" si="42"/>
        <v>1750475.7890119306</v>
      </c>
      <c r="J103" s="15">
        <f t="shared" si="43"/>
        <v>1773500.9177121557</v>
      </c>
      <c r="K103" s="15">
        <f t="shared" si="44"/>
        <v>420063.1500046177</v>
      </c>
      <c r="L103" s="15">
        <f t="shared" si="45"/>
        <v>379837.68268857349</v>
      </c>
      <c r="M103" s="15">
        <f t="shared" si="46"/>
        <v>1770308.1406068539</v>
      </c>
      <c r="N103" s="15">
        <f t="shared" si="46"/>
        <v>270727.83001006761</v>
      </c>
      <c r="O103" s="15">
        <f t="shared" si="47"/>
        <v>2041035.9706169215</v>
      </c>
      <c r="P103" s="15">
        <f t="shared" si="48"/>
        <v>4614437.7210222688</v>
      </c>
      <c r="Q103" s="15">
        <f t="shared" si="49"/>
        <v>3423083.1948448</v>
      </c>
      <c r="R103" s="15">
        <f t="shared" si="50"/>
        <v>328051.19366403174</v>
      </c>
      <c r="S103" s="15">
        <f t="shared" si="51"/>
        <v>414449.63345342997</v>
      </c>
      <c r="T103" s="15">
        <f t="shared" si="52"/>
        <v>268690.902582034</v>
      </c>
      <c r="U103" s="15">
        <f t="shared" si="52"/>
        <v>296938.29226546589</v>
      </c>
      <c r="V103" s="15">
        <f t="shared" si="53"/>
        <v>1308130.0219649617</v>
      </c>
      <c r="W103" s="15">
        <f t="shared" si="54"/>
        <v>4731213.2168097608</v>
      </c>
      <c r="X103" s="15">
        <f t="shared" si="55"/>
        <v>11096126.726843961</v>
      </c>
      <c r="Y103" s="15">
        <f t="shared" si="56"/>
        <v>130871.29578946465</v>
      </c>
      <c r="Z103" s="15">
        <f t="shared" si="57"/>
        <v>278043.19582556537</v>
      </c>
      <c r="AA103" s="15">
        <f t="shared" si="58"/>
        <v>2889.2976413011011</v>
      </c>
      <c r="AB103" s="15">
        <f t="shared" si="59"/>
        <v>11743.926848697978</v>
      </c>
      <c r="AC103" s="15">
        <f t="shared" si="60"/>
        <v>1768.7305414514753</v>
      </c>
      <c r="AD103" s="15">
        <f t="shared" si="61"/>
        <v>11377.636738683803</v>
      </c>
      <c r="AE103" s="15">
        <f t="shared" si="62"/>
        <v>436694.08338516444</v>
      </c>
      <c r="AF103" s="15">
        <f t="shared" si="63"/>
        <v>11532820.810229125</v>
      </c>
      <c r="AG103" s="15">
        <f t="shared" si="64"/>
        <v>0</v>
      </c>
    </row>
    <row r="104" spans="1:33" x14ac:dyDescent="0.25">
      <c r="A104" s="13">
        <v>2023</v>
      </c>
      <c r="B104" s="14" t="s">
        <v>152</v>
      </c>
      <c r="C104" s="15">
        <f t="shared" si="37"/>
        <v>1278708.8369365698</v>
      </c>
      <c r="D104" s="15">
        <f t="shared" si="38"/>
        <v>183551.51021070365</v>
      </c>
      <c r="E104" s="15">
        <f t="shared" si="39"/>
        <v>185516.10544637791</v>
      </c>
      <c r="F104" s="15">
        <f t="shared" si="40"/>
        <v>80088.946837385534</v>
      </c>
      <c r="G104" s="15">
        <f t="shared" si="40"/>
        <v>79796.17446192808</v>
      </c>
      <c r="H104" s="15">
        <f t="shared" si="41"/>
        <v>159885.12129931361</v>
      </c>
      <c r="I104" s="15">
        <f t="shared" si="42"/>
        <v>1807661.573892965</v>
      </c>
      <c r="J104" s="15">
        <f t="shared" si="43"/>
        <v>1832409.7145502332</v>
      </c>
      <c r="K104" s="15">
        <f t="shared" si="44"/>
        <v>434016.01268185093</v>
      </c>
      <c r="L104" s="15">
        <f t="shared" si="45"/>
        <v>392454.41192591295</v>
      </c>
      <c r="M104" s="15">
        <f t="shared" si="46"/>
        <v>1818214.1546382424</v>
      </c>
      <c r="N104" s="15">
        <f t="shared" si="46"/>
        <v>278053.95077156613</v>
      </c>
      <c r="O104" s="15">
        <f t="shared" si="47"/>
        <v>2096268.1054098085</v>
      </c>
      <c r="P104" s="15">
        <f t="shared" si="48"/>
        <v>4755148.2445678059</v>
      </c>
      <c r="Q104" s="15">
        <f t="shared" si="49"/>
        <v>3536784.6936548934</v>
      </c>
      <c r="R104" s="15">
        <f t="shared" si="50"/>
        <v>336928.53243133565</v>
      </c>
      <c r="S104" s="15">
        <f t="shared" si="51"/>
        <v>425664.98602403823</v>
      </c>
      <c r="T104" s="15">
        <f t="shared" si="52"/>
        <v>275961.90238932683</v>
      </c>
      <c r="U104" s="15">
        <f t="shared" si="52"/>
        <v>304973.6899848989</v>
      </c>
      <c r="V104" s="15">
        <f t="shared" si="53"/>
        <v>1343529.1108295997</v>
      </c>
      <c r="W104" s="15">
        <f t="shared" si="54"/>
        <v>4880313.8044844931</v>
      </c>
      <c r="X104" s="15">
        <f t="shared" si="55"/>
        <v>11443123.622945264</v>
      </c>
      <c r="Y104" s="15">
        <f t="shared" si="56"/>
        <v>117814.29315023182</v>
      </c>
      <c r="Z104" s="15">
        <f t="shared" si="57"/>
        <v>250302.88256729781</v>
      </c>
      <c r="AA104" s="15">
        <f t="shared" si="58"/>
        <v>2483.1081791509173</v>
      </c>
      <c r="AB104" s="15">
        <f t="shared" si="59"/>
        <v>11795.064207670994</v>
      </c>
      <c r="AC104" s="15">
        <f t="shared" si="60"/>
        <v>1669.46516260467</v>
      </c>
      <c r="AD104" s="15">
        <f t="shared" si="61"/>
        <v>10850.970996096956</v>
      </c>
      <c r="AE104" s="15">
        <f t="shared" si="62"/>
        <v>394915.78426305315</v>
      </c>
      <c r="AF104" s="15">
        <f t="shared" si="63"/>
        <v>11838039.407208318</v>
      </c>
      <c r="AG104" s="15">
        <f t="shared" si="64"/>
        <v>0</v>
      </c>
    </row>
    <row r="105" spans="1:33" x14ac:dyDescent="0.25">
      <c r="A105" s="13">
        <v>2024</v>
      </c>
      <c r="B105" s="14" t="s">
        <v>152</v>
      </c>
      <c r="C105" s="15">
        <f t="shared" si="37"/>
        <v>1321182.5669120376</v>
      </c>
      <c r="D105" s="15">
        <f t="shared" si="38"/>
        <v>189648.37687501492</v>
      </c>
      <c r="E105" s="15">
        <f t="shared" si="39"/>
        <v>191678.22831690341</v>
      </c>
      <c r="F105" s="15">
        <f t="shared" si="40"/>
        <v>82256.220501752061</v>
      </c>
      <c r="G105" s="15">
        <f t="shared" si="40"/>
        <v>81955.525461756755</v>
      </c>
      <c r="H105" s="15">
        <f t="shared" si="41"/>
        <v>164211.74596350882</v>
      </c>
      <c r="I105" s="15">
        <f t="shared" si="42"/>
        <v>1866720.9180674648</v>
      </c>
      <c r="J105" s="15">
        <f t="shared" si="43"/>
        <v>1893275.2323069479</v>
      </c>
      <c r="K105" s="15">
        <f t="shared" si="44"/>
        <v>448432.33514337515</v>
      </c>
      <c r="L105" s="15">
        <f t="shared" si="45"/>
        <v>405490.21979579248</v>
      </c>
      <c r="M105" s="15">
        <f t="shared" si="46"/>
        <v>1867416.5453442526</v>
      </c>
      <c r="N105" s="15">
        <f t="shared" si="46"/>
        <v>285578.32246799831</v>
      </c>
      <c r="O105" s="15">
        <f t="shared" si="47"/>
        <v>2152994.8678122507</v>
      </c>
      <c r="P105" s="15">
        <f t="shared" si="48"/>
        <v>4900192.6550583662</v>
      </c>
      <c r="Q105" s="15">
        <f t="shared" si="49"/>
        <v>3654262.9136533979</v>
      </c>
      <c r="R105" s="15">
        <f t="shared" si="50"/>
        <v>346046.09938592114</v>
      </c>
      <c r="S105" s="15">
        <f t="shared" si="51"/>
        <v>437183.83538443723</v>
      </c>
      <c r="T105" s="15">
        <f t="shared" si="52"/>
        <v>283429.66151258314</v>
      </c>
      <c r="U105" s="15">
        <f t="shared" si="52"/>
        <v>313226.53226500761</v>
      </c>
      <c r="V105" s="15">
        <f t="shared" si="53"/>
        <v>1379886.1285479493</v>
      </c>
      <c r="W105" s="15">
        <f t="shared" si="54"/>
        <v>5034149.0422013467</v>
      </c>
      <c r="X105" s="15">
        <f t="shared" si="55"/>
        <v>11801062.615327178</v>
      </c>
      <c r="Y105" s="15">
        <f t="shared" si="56"/>
        <v>106059.98501625701</v>
      </c>
      <c r="Z105" s="15">
        <f t="shared" si="57"/>
        <v>225330.21473686368</v>
      </c>
      <c r="AA105" s="15">
        <f t="shared" si="58"/>
        <v>2134.0225185625409</v>
      </c>
      <c r="AB105" s="15">
        <f t="shared" si="59"/>
        <v>11846.424237435169</v>
      </c>
      <c r="AC105" s="15">
        <f t="shared" si="60"/>
        <v>1575.7707937035141</v>
      </c>
      <c r="AD105" s="15">
        <f t="shared" si="61"/>
        <v>10348.684376414561</v>
      </c>
      <c r="AE105" s="15">
        <f t="shared" si="62"/>
        <v>357295.10167923645</v>
      </c>
      <c r="AF105" s="15">
        <f t="shared" si="63"/>
        <v>12158357.717006413</v>
      </c>
      <c r="AG105" s="15">
        <f t="shared" si="64"/>
        <v>0</v>
      </c>
    </row>
    <row r="106" spans="1:33" x14ac:dyDescent="0.25">
      <c r="A106" s="13">
        <v>2025</v>
      </c>
      <c r="B106" s="14" t="s">
        <v>152</v>
      </c>
      <c r="C106" s="15">
        <f t="shared" si="37"/>
        <v>1356615.5665058251</v>
      </c>
      <c r="D106" s="15">
        <f t="shared" si="38"/>
        <v>194734.58602511059</v>
      </c>
      <c r="E106" s="15">
        <f t="shared" si="39"/>
        <v>196818.87636675232</v>
      </c>
      <c r="F106" s="15">
        <f t="shared" si="40"/>
        <v>84123.491304786556</v>
      </c>
      <c r="G106" s="15">
        <f t="shared" si="40"/>
        <v>83815.970287796721</v>
      </c>
      <c r="H106" s="15">
        <f t="shared" si="41"/>
        <v>167939.46159258328</v>
      </c>
      <c r="I106" s="15">
        <f t="shared" si="42"/>
        <v>1916108.4904902717</v>
      </c>
      <c r="J106" s="15">
        <f t="shared" si="43"/>
        <v>1944051.2735728077</v>
      </c>
      <c r="K106" s="15">
        <f t="shared" si="44"/>
        <v>460458.91129334213</v>
      </c>
      <c r="L106" s="15">
        <f t="shared" si="45"/>
        <v>416365.12471290049</v>
      </c>
      <c r="M106" s="15">
        <f t="shared" si="46"/>
        <v>1909808.1404230781</v>
      </c>
      <c r="N106" s="15">
        <f t="shared" si="46"/>
        <v>292061.13994090544</v>
      </c>
      <c r="O106" s="15">
        <f t="shared" si="47"/>
        <v>2201869.2803639835</v>
      </c>
      <c r="P106" s="15">
        <f t="shared" si="48"/>
        <v>5022744.5899430336</v>
      </c>
      <c r="Q106" s="15">
        <f t="shared" si="49"/>
        <v>3752267.1558965477</v>
      </c>
      <c r="R106" s="15">
        <f t="shared" si="50"/>
        <v>353901.57553040964</v>
      </c>
      <c r="S106" s="15">
        <f t="shared" si="51"/>
        <v>447108.19862885115</v>
      </c>
      <c r="T106" s="15">
        <f t="shared" si="52"/>
        <v>289863.70295562665</v>
      </c>
      <c r="U106" s="15">
        <f t="shared" si="52"/>
        <v>320336.98245183245</v>
      </c>
      <c r="V106" s="15">
        <f t="shared" si="53"/>
        <v>1411210.4595667198</v>
      </c>
      <c r="W106" s="15">
        <f t="shared" si="54"/>
        <v>5163477.615463268</v>
      </c>
      <c r="X106" s="15">
        <f t="shared" si="55"/>
        <v>12102330.695896573</v>
      </c>
      <c r="Y106" s="15">
        <f t="shared" si="56"/>
        <v>95817.466736361472</v>
      </c>
      <c r="Z106" s="15">
        <f t="shared" si="57"/>
        <v>203569.42679123697</v>
      </c>
      <c r="AA106" s="15">
        <f t="shared" si="58"/>
        <v>1842.9425746488093</v>
      </c>
      <c r="AB106" s="15">
        <f t="shared" si="59"/>
        <v>11898.007907580688</v>
      </c>
      <c r="AC106" s="15">
        <f t="shared" si="60"/>
        <v>1487.3347763753193</v>
      </c>
      <c r="AD106" s="15">
        <f t="shared" si="61"/>
        <v>9869.6483808839312</v>
      </c>
      <c r="AE106" s="15">
        <f t="shared" si="62"/>
        <v>324484.82716708723</v>
      </c>
      <c r="AF106" s="15">
        <f t="shared" si="63"/>
        <v>12426815.52306366</v>
      </c>
      <c r="AG106" s="15">
        <f t="shared" si="64"/>
        <v>0</v>
      </c>
    </row>
    <row r="107" spans="1:33" x14ac:dyDescent="0.25">
      <c r="A107" s="13">
        <v>2026</v>
      </c>
      <c r="B107" s="14" t="s">
        <v>152</v>
      </c>
      <c r="C107" s="15">
        <f t="shared" si="37"/>
        <v>1392998.8491957239</v>
      </c>
      <c r="D107" s="15">
        <f t="shared" si="38"/>
        <v>199957.20300502685</v>
      </c>
      <c r="E107" s="15">
        <f t="shared" si="39"/>
        <v>202097.3922516937</v>
      </c>
      <c r="F107" s="15">
        <f t="shared" si="40"/>
        <v>86033.150394452692</v>
      </c>
      <c r="G107" s="15">
        <f t="shared" si="40"/>
        <v>85718.648446259816</v>
      </c>
      <c r="H107" s="15">
        <f t="shared" si="41"/>
        <v>171751.79884071252</v>
      </c>
      <c r="I107" s="15">
        <f t="shared" si="42"/>
        <v>1966805.2432931568</v>
      </c>
      <c r="J107" s="15">
        <f t="shared" si="43"/>
        <v>1996189.0853423094</v>
      </c>
      <c r="K107" s="15">
        <f t="shared" si="44"/>
        <v>472808.03004908416</v>
      </c>
      <c r="L107" s="15">
        <f t="shared" si="45"/>
        <v>427531.68538687419</v>
      </c>
      <c r="M107" s="15">
        <f t="shared" si="46"/>
        <v>1953162.0528476543</v>
      </c>
      <c r="N107" s="15">
        <f t="shared" si="46"/>
        <v>298691.12167342386</v>
      </c>
      <c r="O107" s="15">
        <f t="shared" si="47"/>
        <v>2251853.1745210784</v>
      </c>
      <c r="P107" s="15">
        <f t="shared" si="48"/>
        <v>5148381.9752993463</v>
      </c>
      <c r="Q107" s="15">
        <f t="shared" si="49"/>
        <v>3852899.7890695804</v>
      </c>
      <c r="R107" s="15">
        <f t="shared" si="50"/>
        <v>361935.37619745784</v>
      </c>
      <c r="S107" s="15">
        <f t="shared" si="51"/>
        <v>457257.85150621878</v>
      </c>
      <c r="T107" s="15">
        <f t="shared" si="52"/>
        <v>296443.80141002836</v>
      </c>
      <c r="U107" s="15">
        <f t="shared" si="52"/>
        <v>327608.84457746631</v>
      </c>
      <c r="V107" s="15">
        <f t="shared" si="53"/>
        <v>1443245.8736911712</v>
      </c>
      <c r="W107" s="15">
        <f t="shared" si="54"/>
        <v>5296145.6627607523</v>
      </c>
      <c r="X107" s="15">
        <f t="shared" si="55"/>
        <v>12411332.881353255</v>
      </c>
      <c r="Y107" s="15">
        <f t="shared" si="56"/>
        <v>86564.097952365963</v>
      </c>
      <c r="Z107" s="15">
        <f t="shared" si="57"/>
        <v>183910.14082379598</v>
      </c>
      <c r="AA107" s="15">
        <f t="shared" si="58"/>
        <v>1591.5658358380365</v>
      </c>
      <c r="AB107" s="15">
        <f t="shared" si="59"/>
        <v>11949.816191919685</v>
      </c>
      <c r="AC107" s="15">
        <f t="shared" si="60"/>
        <v>1403.8619993813938</v>
      </c>
      <c r="AD107" s="15">
        <f t="shared" si="61"/>
        <v>9412.7867484575654</v>
      </c>
      <c r="AE107" s="15">
        <f t="shared" si="62"/>
        <v>294832.2695517586</v>
      </c>
      <c r="AF107" s="15">
        <f t="shared" si="63"/>
        <v>12706165.150905013</v>
      </c>
      <c r="AG107" s="15">
        <f t="shared" si="64"/>
        <v>0</v>
      </c>
    </row>
    <row r="108" spans="1:33" x14ac:dyDescent="0.25">
      <c r="A108" s="13">
        <v>2027</v>
      </c>
      <c r="B108" s="14" t="s">
        <v>152</v>
      </c>
      <c r="C108" s="15">
        <f t="shared" si="37"/>
        <v>1430357.9007710577</v>
      </c>
      <c r="D108" s="15">
        <f t="shared" si="38"/>
        <v>205319.8861574482</v>
      </c>
      <c r="E108" s="15">
        <f t="shared" si="39"/>
        <v>207517.47347051936</v>
      </c>
      <c r="F108" s="15">
        <f t="shared" si="40"/>
        <v>87986.160012992303</v>
      </c>
      <c r="G108" s="15">
        <f t="shared" si="40"/>
        <v>87664.518661824477</v>
      </c>
      <c r="H108" s="15">
        <f t="shared" si="41"/>
        <v>175650.67867481679</v>
      </c>
      <c r="I108" s="15">
        <f t="shared" si="42"/>
        <v>2018845.939073842</v>
      </c>
      <c r="J108" s="15">
        <f t="shared" si="43"/>
        <v>2049725.1891492002</v>
      </c>
      <c r="K108" s="15">
        <f t="shared" si="44"/>
        <v>485488.34173062944</v>
      </c>
      <c r="L108" s="15">
        <f t="shared" si="45"/>
        <v>438997.72377856378</v>
      </c>
      <c r="M108" s="15">
        <f t="shared" si="46"/>
        <v>1997500.1278604693</v>
      </c>
      <c r="N108" s="15">
        <f t="shared" si="46"/>
        <v>305471.60839192709</v>
      </c>
      <c r="O108" s="15">
        <f t="shared" si="47"/>
        <v>2302971.7362523964</v>
      </c>
      <c r="P108" s="15">
        <f t="shared" si="48"/>
        <v>5277182.9909107909</v>
      </c>
      <c r="Q108" s="15">
        <f t="shared" si="49"/>
        <v>3956231.3043953474</v>
      </c>
      <c r="R108" s="15">
        <f t="shared" si="50"/>
        <v>370151.54947209085</v>
      </c>
      <c r="S108" s="15">
        <f t="shared" si="51"/>
        <v>467637.90824074449</v>
      </c>
      <c r="T108" s="15">
        <f t="shared" si="52"/>
        <v>303173.27246689156</v>
      </c>
      <c r="U108" s="15">
        <f t="shared" si="52"/>
        <v>335045.78280005744</v>
      </c>
      <c r="V108" s="15">
        <f t="shared" si="53"/>
        <v>1476008.5129797845</v>
      </c>
      <c r="W108" s="15">
        <f t="shared" si="54"/>
        <v>5432239.8173751328</v>
      </c>
      <c r="X108" s="15">
        <f t="shared" si="55"/>
        <v>12728268.747359766</v>
      </c>
      <c r="Y108" s="15">
        <f t="shared" si="56"/>
        <v>78204.353648009579</v>
      </c>
      <c r="Z108" s="15">
        <f t="shared" si="57"/>
        <v>166149.40873471304</v>
      </c>
      <c r="AA108" s="15">
        <f t="shared" si="58"/>
        <v>1374.4767984914185</v>
      </c>
      <c r="AB108" s="15">
        <f t="shared" si="59"/>
        <v>12001.850068504627</v>
      </c>
      <c r="AC108" s="15">
        <f t="shared" si="60"/>
        <v>1325.0739138300082</v>
      </c>
      <c r="AD108" s="15">
        <f t="shared" si="61"/>
        <v>8977.0730377330037</v>
      </c>
      <c r="AE108" s="15">
        <f t="shared" si="62"/>
        <v>268032.23620128166</v>
      </c>
      <c r="AF108" s="15">
        <f t="shared" si="63"/>
        <v>12996300.983561046</v>
      </c>
      <c r="AG108" s="15">
        <f t="shared" si="64"/>
        <v>0</v>
      </c>
    </row>
    <row r="109" spans="1:33" x14ac:dyDescent="0.25">
      <c r="A109" s="13">
        <v>2028</v>
      </c>
      <c r="B109" s="14" t="s">
        <v>152</v>
      </c>
      <c r="C109" s="15">
        <f t="shared" si="37"/>
        <v>1468718.8905284756</v>
      </c>
      <c r="D109" s="15">
        <f t="shared" si="38"/>
        <v>210826.39193871754</v>
      </c>
      <c r="E109" s="15">
        <f t="shared" si="39"/>
        <v>213082.91668581293</v>
      </c>
      <c r="F109" s="15">
        <f t="shared" si="40"/>
        <v>89983.504246184748</v>
      </c>
      <c r="G109" s="15">
        <f t="shared" si="40"/>
        <v>89654.561422855651</v>
      </c>
      <c r="H109" s="15">
        <f t="shared" si="41"/>
        <v>179638.0656690404</v>
      </c>
      <c r="I109" s="15">
        <f t="shared" si="42"/>
        <v>2072266.2648220465</v>
      </c>
      <c r="J109" s="15">
        <f t="shared" si="43"/>
        <v>2104697.0860038879</v>
      </c>
      <c r="K109" s="15">
        <f t="shared" si="44"/>
        <v>498508.7286522768</v>
      </c>
      <c r="L109" s="15">
        <f t="shared" si="45"/>
        <v>450771.27162719745</v>
      </c>
      <c r="M109" s="15">
        <f t="shared" si="46"/>
        <v>2042844.7066055145</v>
      </c>
      <c r="N109" s="15">
        <f t="shared" si="46"/>
        <v>312406.0166594949</v>
      </c>
      <c r="O109" s="15">
        <f t="shared" si="47"/>
        <v>2355250.7232650095</v>
      </c>
      <c r="P109" s="15">
        <f t="shared" si="48"/>
        <v>5409227.8095483705</v>
      </c>
      <c r="Q109" s="15">
        <f t="shared" si="49"/>
        <v>4062334.0836117058</v>
      </c>
      <c r="R109" s="15">
        <f t="shared" si="50"/>
        <v>378554.2353335509</v>
      </c>
      <c r="S109" s="15">
        <f t="shared" si="51"/>
        <v>478253.59915291646</v>
      </c>
      <c r="T109" s="15">
        <f t="shared" si="52"/>
        <v>310055.50698343839</v>
      </c>
      <c r="U109" s="15">
        <f t="shared" si="52"/>
        <v>342651.54445657629</v>
      </c>
      <c r="V109" s="15">
        <f t="shared" si="53"/>
        <v>1509514.885926482</v>
      </c>
      <c r="W109" s="15">
        <f t="shared" si="54"/>
        <v>5571848.9695381876</v>
      </c>
      <c r="X109" s="15">
        <f t="shared" si="55"/>
        <v>13053343.043908605</v>
      </c>
      <c r="Y109" s="15">
        <f t="shared" si="56"/>
        <v>70651.93393303061</v>
      </c>
      <c r="Z109" s="15">
        <f t="shared" si="57"/>
        <v>150103.88170679309</v>
      </c>
      <c r="AA109" s="15">
        <f t="shared" si="58"/>
        <v>1186.9986318200099</v>
      </c>
      <c r="AB109" s="15">
        <f t="shared" si="59"/>
        <v>12054.110519646782</v>
      </c>
      <c r="AC109" s="15">
        <f t="shared" si="60"/>
        <v>1250.7076036579604</v>
      </c>
      <c r="AD109" s="15">
        <f t="shared" si="61"/>
        <v>8561.5283208236342</v>
      </c>
      <c r="AE109" s="15">
        <f t="shared" si="62"/>
        <v>243809.16071577207</v>
      </c>
      <c r="AF109" s="15">
        <f t="shared" si="63"/>
        <v>13297152.204624377</v>
      </c>
      <c r="AG109" s="15">
        <f t="shared" si="64"/>
        <v>0</v>
      </c>
    </row>
    <row r="110" spans="1:33" x14ac:dyDescent="0.25">
      <c r="A110" s="13">
        <v>2029</v>
      </c>
      <c r="B110" s="14" t="s">
        <v>152</v>
      </c>
      <c r="C110" s="15">
        <f t="shared" si="37"/>
        <v>1508108.6896030407</v>
      </c>
      <c r="D110" s="15">
        <f t="shared" si="38"/>
        <v>216480.57755016122</v>
      </c>
      <c r="E110" s="15">
        <f t="shared" si="39"/>
        <v>218797.62038343912</v>
      </c>
      <c r="F110" s="15">
        <f t="shared" si="40"/>
        <v>92026.189519209802</v>
      </c>
      <c r="G110" s="15">
        <f t="shared" si="40"/>
        <v>91689.779475455027</v>
      </c>
      <c r="H110" s="15">
        <f t="shared" si="41"/>
        <v>183715.96899466484</v>
      </c>
      <c r="I110" s="15">
        <f t="shared" si="42"/>
        <v>2127102.8565313057</v>
      </c>
      <c r="J110" s="15">
        <f t="shared" si="43"/>
        <v>2161143.2826621784</v>
      </c>
      <c r="K110" s="15">
        <f t="shared" si="44"/>
        <v>511878.31134448602</v>
      </c>
      <c r="L110" s="15">
        <f t="shared" si="45"/>
        <v>462860.57607645984</v>
      </c>
      <c r="M110" s="15">
        <f t="shared" si="46"/>
        <v>2089218.6373855798</v>
      </c>
      <c r="N110" s="15">
        <f t="shared" si="46"/>
        <v>319497.84059745655</v>
      </c>
      <c r="O110" s="15">
        <f t="shared" si="47"/>
        <v>2408716.4779830361</v>
      </c>
      <c r="P110" s="15">
        <f t="shared" si="48"/>
        <v>5544598.6480661603</v>
      </c>
      <c r="Q110" s="15">
        <f t="shared" si="49"/>
        <v>4171282.4496735376</v>
      </c>
      <c r="R110" s="15">
        <f t="shared" si="50"/>
        <v>387147.66774135682</v>
      </c>
      <c r="S110" s="15">
        <f t="shared" si="51"/>
        <v>489110.27329496969</v>
      </c>
      <c r="T110" s="15">
        <f t="shared" si="52"/>
        <v>317093.97279160056</v>
      </c>
      <c r="U110" s="15">
        <f t="shared" si="52"/>
        <v>350429.9619510296</v>
      </c>
      <c r="V110" s="15">
        <f t="shared" si="53"/>
        <v>1543781.8757789568</v>
      </c>
      <c r="W110" s="15">
        <f t="shared" si="54"/>
        <v>5715064.3254524944</v>
      </c>
      <c r="X110" s="15">
        <f t="shared" si="55"/>
        <v>13386765.83004996</v>
      </c>
      <c r="Y110" s="15">
        <f t="shared" si="56"/>
        <v>63828.873146173857</v>
      </c>
      <c r="Z110" s="15">
        <f t="shared" si="57"/>
        <v>135607.91744629046</v>
      </c>
      <c r="AA110" s="15">
        <f t="shared" si="58"/>
        <v>1025.0924231598603</v>
      </c>
      <c r="AB110" s="15">
        <f t="shared" si="59"/>
        <v>12106.59853193476</v>
      </c>
      <c r="AC110" s="15">
        <f t="shared" si="60"/>
        <v>1180.5149082789321</v>
      </c>
      <c r="AD110" s="15">
        <f t="shared" si="61"/>
        <v>8165.2189839791799</v>
      </c>
      <c r="AE110" s="15">
        <f t="shared" si="62"/>
        <v>221914.21543981705</v>
      </c>
      <c r="AF110" s="15">
        <f t="shared" si="63"/>
        <v>13608680.045489777</v>
      </c>
      <c r="AG110" s="15">
        <f t="shared" si="64"/>
        <v>0</v>
      </c>
    </row>
    <row r="111" spans="1:33" x14ac:dyDescent="0.25">
      <c r="A111" s="13">
        <v>2030</v>
      </c>
      <c r="B111" s="14" t="s">
        <v>152</v>
      </c>
      <c r="C111" s="15">
        <f t="shared" si="37"/>
        <v>1539734.4743455283</v>
      </c>
      <c r="D111" s="15">
        <f t="shared" si="38"/>
        <v>221020.28227683634</v>
      </c>
      <c r="E111" s="15">
        <f t="shared" si="39"/>
        <v>223385.91464373973</v>
      </c>
      <c r="F111" s="15">
        <f t="shared" si="40"/>
        <v>93715.759566221328</v>
      </c>
      <c r="G111" s="15">
        <f t="shared" si="40"/>
        <v>93373.173146628207</v>
      </c>
      <c r="H111" s="15">
        <f t="shared" si="41"/>
        <v>187088.93271284952</v>
      </c>
      <c r="I111" s="15">
        <f t="shared" si="42"/>
        <v>2171229.6039789543</v>
      </c>
      <c r="J111" s="15">
        <f t="shared" si="43"/>
        <v>2206463.5256435624</v>
      </c>
      <c r="K111" s="15">
        <f t="shared" si="44"/>
        <v>522612.65257634362</v>
      </c>
      <c r="L111" s="15">
        <f t="shared" si="45"/>
        <v>472566.99116822012</v>
      </c>
      <c r="M111" s="15">
        <f t="shared" si="46"/>
        <v>2127575.9925018433</v>
      </c>
      <c r="N111" s="15">
        <f t="shared" si="46"/>
        <v>325363.71404477168</v>
      </c>
      <c r="O111" s="15">
        <f t="shared" si="47"/>
        <v>2452939.7065466149</v>
      </c>
      <c r="P111" s="15">
        <f t="shared" si="48"/>
        <v>5654582.8759347415</v>
      </c>
      <c r="Q111" s="15">
        <f t="shared" si="49"/>
        <v>4258756.3046834273</v>
      </c>
      <c r="R111" s="15">
        <f t="shared" si="50"/>
        <v>394255.5693789621</v>
      </c>
      <c r="S111" s="15">
        <f t="shared" si="51"/>
        <v>498090.17425318871</v>
      </c>
      <c r="T111" s="15">
        <f t="shared" si="52"/>
        <v>322915.71203034994</v>
      </c>
      <c r="U111" s="15">
        <f t="shared" si="52"/>
        <v>356863.73879630747</v>
      </c>
      <c r="V111" s="15">
        <f t="shared" si="53"/>
        <v>1572125.1944588083</v>
      </c>
      <c r="W111" s="15">
        <f t="shared" si="54"/>
        <v>5830881.4991422361</v>
      </c>
      <c r="X111" s="15">
        <f t="shared" si="55"/>
        <v>13656693.979055932</v>
      </c>
      <c r="Y111" s="15">
        <f t="shared" si="56"/>
        <v>57819.648453351612</v>
      </c>
      <c r="Z111" s="15">
        <f t="shared" si="57"/>
        <v>122840.99229324478</v>
      </c>
      <c r="AA111" s="15">
        <f t="shared" si="58"/>
        <v>890.01744632818873</v>
      </c>
      <c r="AB111" s="15">
        <f t="shared" si="59"/>
        <v>12159.315096253138</v>
      </c>
      <c r="AC111" s="15">
        <f t="shared" si="60"/>
        <v>1114.2615944709144</v>
      </c>
      <c r="AD111" s="15">
        <f t="shared" si="61"/>
        <v>7787.2546300144859</v>
      </c>
      <c r="AE111" s="15">
        <f t="shared" si="62"/>
        <v>202611.48951366311</v>
      </c>
      <c r="AF111" s="15">
        <f t="shared" si="63"/>
        <v>13859305.468569595</v>
      </c>
      <c r="AG111" s="15">
        <f t="shared" si="64"/>
        <v>0</v>
      </c>
    </row>
    <row r="112" spans="1:33" x14ac:dyDescent="0.25">
      <c r="A112" s="13">
        <v>2031</v>
      </c>
      <c r="B112" s="14" t="s">
        <v>152</v>
      </c>
      <c r="C112" s="15">
        <f t="shared" si="37"/>
        <v>1572023.4674280202</v>
      </c>
      <c r="D112" s="15">
        <f t="shared" si="38"/>
        <v>225655.1868557967</v>
      </c>
      <c r="E112" s="15">
        <f t="shared" si="39"/>
        <v>228070.42770286559</v>
      </c>
      <c r="F112" s="15">
        <f t="shared" si="40"/>
        <v>95436.34955395486</v>
      </c>
      <c r="G112" s="15">
        <f t="shared" si="40"/>
        <v>95087.473362329649</v>
      </c>
      <c r="H112" s="15">
        <f t="shared" si="41"/>
        <v>190523.82291628449</v>
      </c>
      <c r="I112" s="15">
        <f t="shared" si="42"/>
        <v>2216272.9049029667</v>
      </c>
      <c r="J112" s="15">
        <f t="shared" si="43"/>
        <v>2252734.1565239672</v>
      </c>
      <c r="K112" s="15">
        <f t="shared" si="44"/>
        <v>533572.09825026931</v>
      </c>
      <c r="L112" s="15">
        <f t="shared" si="45"/>
        <v>482476.95458274358</v>
      </c>
      <c r="M112" s="15">
        <f t="shared" si="46"/>
        <v>2166637.5758234211</v>
      </c>
      <c r="N112" s="15">
        <f t="shared" si="46"/>
        <v>331337.28296582011</v>
      </c>
      <c r="O112" s="15">
        <f t="shared" si="47"/>
        <v>2497974.8587892414</v>
      </c>
      <c r="P112" s="15">
        <f t="shared" si="48"/>
        <v>5766758.0681462213</v>
      </c>
      <c r="Q112" s="15">
        <f t="shared" si="49"/>
        <v>4348064.5296748774</v>
      </c>
      <c r="R112" s="15">
        <f t="shared" si="50"/>
        <v>401493.9697122837</v>
      </c>
      <c r="S112" s="15">
        <f t="shared" si="51"/>
        <v>507234.94318826741</v>
      </c>
      <c r="T112" s="15">
        <f t="shared" si="52"/>
        <v>328844.336453531</v>
      </c>
      <c r="U112" s="15">
        <f t="shared" si="52"/>
        <v>363415.63763168105</v>
      </c>
      <c r="V112" s="15">
        <f t="shared" si="53"/>
        <v>1600988.8869857632</v>
      </c>
      <c r="W112" s="15">
        <f t="shared" si="54"/>
        <v>5949053.4166606404</v>
      </c>
      <c r="X112" s="15">
        <f t="shared" si="55"/>
        <v>13932084.389709828</v>
      </c>
      <c r="Y112" s="15">
        <f t="shared" si="56"/>
        <v>52376.167437785392</v>
      </c>
      <c r="Z112" s="15">
        <f t="shared" si="57"/>
        <v>111276.02039582687</v>
      </c>
      <c r="AA112" s="15">
        <f t="shared" si="58"/>
        <v>772.74110789619954</v>
      </c>
      <c r="AB112" s="15">
        <f t="shared" si="59"/>
        <v>12212.26120780117</v>
      </c>
      <c r="AC112" s="15">
        <f t="shared" si="60"/>
        <v>1051.7265747392867</v>
      </c>
      <c r="AD112" s="15">
        <f t="shared" si="61"/>
        <v>7426.7860778339491</v>
      </c>
      <c r="AE112" s="15">
        <f t="shared" si="62"/>
        <v>185115.70280188287</v>
      </c>
      <c r="AF112" s="15">
        <f t="shared" si="63"/>
        <v>14117200.092511712</v>
      </c>
      <c r="AG112" s="15">
        <f t="shared" si="64"/>
        <v>0</v>
      </c>
    </row>
    <row r="113" spans="1:33" x14ac:dyDescent="0.25">
      <c r="A113" s="13">
        <v>2032</v>
      </c>
      <c r="B113" s="14" t="s">
        <v>152</v>
      </c>
      <c r="C113" s="15">
        <f t="shared" si="37"/>
        <v>1604989.5766572584</v>
      </c>
      <c r="D113" s="15">
        <f t="shared" si="38"/>
        <v>230387.28767500597</v>
      </c>
      <c r="E113" s="15">
        <f t="shared" si="39"/>
        <v>232853.17731659298</v>
      </c>
      <c r="F113" s="15">
        <f t="shared" ref="F113:G128" si="65">$D$79*F49</f>
        <v>97188.528998142574</v>
      </c>
      <c r="G113" s="15">
        <f t="shared" si="65"/>
        <v>96833.247556375369</v>
      </c>
      <c r="H113" s="15">
        <f t="shared" si="41"/>
        <v>194021.77655451794</v>
      </c>
      <c r="I113" s="15">
        <f t="shared" si="42"/>
        <v>2262251.8182033752</v>
      </c>
      <c r="J113" s="15">
        <f t="shared" si="43"/>
        <v>2299975.1054074517</v>
      </c>
      <c r="K113" s="15">
        <f t="shared" si="44"/>
        <v>544761.36891769187</v>
      </c>
      <c r="L113" s="15">
        <f t="shared" si="45"/>
        <v>492594.73482898105</v>
      </c>
      <c r="M113" s="15">
        <f t="shared" ref="M113:N128" si="66">$D$75*M49</f>
        <v>2206416.3167445231</v>
      </c>
      <c r="N113" s="15">
        <f t="shared" si="66"/>
        <v>337420.52461346402</v>
      </c>
      <c r="O113" s="15">
        <f t="shared" si="47"/>
        <v>2543836.8413579874</v>
      </c>
      <c r="P113" s="15">
        <f t="shared" si="48"/>
        <v>5881168.0505121127</v>
      </c>
      <c r="Q113" s="15">
        <f t="shared" si="49"/>
        <v>4439245.5922932075</v>
      </c>
      <c r="R113" s="15">
        <f t="shared" si="50"/>
        <v>408865.26465370931</v>
      </c>
      <c r="S113" s="15">
        <f t="shared" si="51"/>
        <v>516547.607021095</v>
      </c>
      <c r="T113" s="15">
        <f t="shared" ref="T113:U128" si="67">$D$83*T49</f>
        <v>334881.8084373654</v>
      </c>
      <c r="U113" s="15">
        <f t="shared" si="67"/>
        <v>370087.82713736419</v>
      </c>
      <c r="V113" s="15">
        <f t="shared" si="53"/>
        <v>1630382.5072495337</v>
      </c>
      <c r="W113" s="15">
        <f t="shared" si="54"/>
        <v>6069628.0995427417</v>
      </c>
      <c r="X113" s="15">
        <f t="shared" si="55"/>
        <v>14213047.968258228</v>
      </c>
      <c r="Y113" s="15">
        <f t="shared" si="56"/>
        <v>47445.167669674978</v>
      </c>
      <c r="Z113" s="15">
        <f t="shared" si="57"/>
        <v>100799.84282098155</v>
      </c>
      <c r="AA113" s="15">
        <f t="shared" si="58"/>
        <v>670.91810648895773</v>
      </c>
      <c r="AB113" s="15">
        <f t="shared" si="59"/>
        <v>12265.437866111572</v>
      </c>
      <c r="AC113" s="15">
        <f t="shared" si="60"/>
        <v>992.70116954722494</v>
      </c>
      <c r="AD113" s="15">
        <f t="shared" si="61"/>
        <v>7083.0034545570743</v>
      </c>
      <c r="AE113" s="15">
        <f t="shared" si="62"/>
        <v>169257.07108736137</v>
      </c>
      <c r="AF113" s="15">
        <f t="shared" si="63"/>
        <v>14382305.03934559</v>
      </c>
      <c r="AG113" s="15">
        <f t="shared" si="64"/>
        <v>0</v>
      </c>
    </row>
    <row r="114" spans="1:33" x14ac:dyDescent="0.25">
      <c r="A114" s="13">
        <v>2033</v>
      </c>
      <c r="B114" s="14" t="s">
        <v>152</v>
      </c>
      <c r="C114" s="15">
        <f t="shared" si="37"/>
        <v>1638647.0014935671</v>
      </c>
      <c r="D114" s="15">
        <f t="shared" si="38"/>
        <v>235218.62298767039</v>
      </c>
      <c r="E114" s="15">
        <f t="shared" si="39"/>
        <v>237736.22355403437</v>
      </c>
      <c r="F114" s="15">
        <f t="shared" si="65"/>
        <v>98972.877870634955</v>
      </c>
      <c r="G114" s="15">
        <f t="shared" si="65"/>
        <v>98611.073580476397</v>
      </c>
      <c r="H114" s="15">
        <f t="shared" si="41"/>
        <v>197583.95145111135</v>
      </c>
      <c r="I114" s="15">
        <f t="shared" si="42"/>
        <v>2309185.7994863833</v>
      </c>
      <c r="J114" s="15">
        <f t="shared" si="43"/>
        <v>2348206.7203422096</v>
      </c>
      <c r="K114" s="15">
        <f t="shared" si="44"/>
        <v>556185.28412233701</v>
      </c>
      <c r="L114" s="15">
        <f t="shared" si="45"/>
        <v>502924.68992862612</v>
      </c>
      <c r="M114" s="15">
        <f t="shared" si="66"/>
        <v>2246925.3820387116</v>
      </c>
      <c r="N114" s="15">
        <f t="shared" si="66"/>
        <v>343615.45254226646</v>
      </c>
      <c r="O114" s="15">
        <f t="shared" si="47"/>
        <v>2590540.8345809779</v>
      </c>
      <c r="P114" s="15">
        <f t="shared" si="48"/>
        <v>5997857.5289741512</v>
      </c>
      <c r="Q114" s="15">
        <f t="shared" si="49"/>
        <v>4532338.7668692758</v>
      </c>
      <c r="R114" s="15">
        <f t="shared" si="50"/>
        <v>416371.89410377626</v>
      </c>
      <c r="S114" s="15">
        <f t="shared" si="51"/>
        <v>526031.24824581551</v>
      </c>
      <c r="T114" s="15">
        <f t="shared" si="67"/>
        <v>341030.12638664566</v>
      </c>
      <c r="U114" s="15">
        <f t="shared" si="67"/>
        <v>376882.51580981375</v>
      </c>
      <c r="V114" s="15">
        <f t="shared" si="53"/>
        <v>1660315.7845460512</v>
      </c>
      <c r="W114" s="15">
        <f t="shared" si="54"/>
        <v>6192654.551415327</v>
      </c>
      <c r="X114" s="15">
        <f t="shared" si="55"/>
        <v>14499697.879875861</v>
      </c>
      <c r="Y114" s="15">
        <f t="shared" si="56"/>
        <v>42978.401156928019</v>
      </c>
      <c r="Z114" s="15">
        <f t="shared" si="57"/>
        <v>91309.954081675896</v>
      </c>
      <c r="AA114" s="15">
        <f t="shared" si="58"/>
        <v>582.51217777221382</v>
      </c>
      <c r="AB114" s="15">
        <f t="shared" si="59"/>
        <v>12318.846075069387</v>
      </c>
      <c r="AC114" s="15">
        <f t="shared" si="60"/>
        <v>936.98841095149999</v>
      </c>
      <c r="AD114" s="15">
        <f t="shared" si="61"/>
        <v>6755.1343759586816</v>
      </c>
      <c r="AE114" s="15">
        <f t="shared" si="62"/>
        <v>154881.83627835571</v>
      </c>
      <c r="AF114" s="15">
        <f t="shared" si="63"/>
        <v>14654579.716154218</v>
      </c>
      <c r="AG114" s="15">
        <f t="shared" si="64"/>
        <v>0</v>
      </c>
    </row>
    <row r="115" spans="1:33" x14ac:dyDescent="0.25">
      <c r="A115" s="13">
        <v>2034</v>
      </c>
      <c r="B115" s="14" t="s">
        <v>152</v>
      </c>
      <c r="C115" s="15">
        <f t="shared" si="37"/>
        <v>1673010.2391669732</v>
      </c>
      <c r="D115" s="15">
        <f t="shared" si="38"/>
        <v>240151.27379017349</v>
      </c>
      <c r="E115" s="15">
        <f t="shared" si="39"/>
        <v>242721.66968496991</v>
      </c>
      <c r="F115" s="15">
        <f t="shared" si="65"/>
        <v>100789.98679137156</v>
      </c>
      <c r="G115" s="15">
        <f t="shared" si="65"/>
        <v>100421.53989550775</v>
      </c>
      <c r="H115" s="15">
        <f t="shared" si="41"/>
        <v>201211.52668687931</v>
      </c>
      <c r="I115" s="15">
        <f t="shared" si="42"/>
        <v>2357094.709328996</v>
      </c>
      <c r="J115" s="15">
        <f t="shared" si="43"/>
        <v>2397449.7760850633</v>
      </c>
      <c r="K115" s="15">
        <f t="shared" si="44"/>
        <v>567848.76447614515</v>
      </c>
      <c r="L115" s="15">
        <f t="shared" si="45"/>
        <v>513471.26929324173</v>
      </c>
      <c r="M115" s="15">
        <f t="shared" si="66"/>
        <v>2288178.1802171045</v>
      </c>
      <c r="N115" s="15">
        <f t="shared" si="66"/>
        <v>349924.11727497861</v>
      </c>
      <c r="O115" s="15">
        <f t="shared" si="47"/>
        <v>2638102.2974920832</v>
      </c>
      <c r="P115" s="15">
        <f t="shared" si="48"/>
        <v>6116872.1073465329</v>
      </c>
      <c r="Q115" s="15">
        <f t="shared" si="49"/>
        <v>4627384.1513360729</v>
      </c>
      <c r="R115" s="15">
        <f t="shared" si="50"/>
        <v>424016.34275877941</v>
      </c>
      <c r="S115" s="15">
        <f t="shared" si="51"/>
        <v>535689.0059501339</v>
      </c>
      <c r="T115" s="15">
        <f t="shared" si="67"/>
        <v>347291.32539620751</v>
      </c>
      <c r="U115" s="15">
        <f t="shared" si="67"/>
        <v>383801.9526927424</v>
      </c>
      <c r="V115" s="15">
        <f t="shared" si="53"/>
        <v>1690798.6267978633</v>
      </c>
      <c r="W115" s="15">
        <f t="shared" si="54"/>
        <v>6318182.7781339362</v>
      </c>
      <c r="X115" s="15">
        <f t="shared" si="55"/>
        <v>14792149.594809465</v>
      </c>
      <c r="Y115" s="15">
        <f t="shared" si="56"/>
        <v>38932.162256567404</v>
      </c>
      <c r="Z115" s="15">
        <f t="shared" si="57"/>
        <v>82713.499158971958</v>
      </c>
      <c r="AA115" s="15">
        <f t="shared" si="58"/>
        <v>505.75537307922082</v>
      </c>
      <c r="AB115" s="15">
        <f t="shared" si="59"/>
        <v>12372.486842930946</v>
      </c>
      <c r="AC115" s="15">
        <f t="shared" si="60"/>
        <v>884.40238531989689</v>
      </c>
      <c r="AD115" s="15">
        <f t="shared" si="61"/>
        <v>6442.442211135728</v>
      </c>
      <c r="AE115" s="15">
        <f t="shared" si="62"/>
        <v>141850.74822800516</v>
      </c>
      <c r="AF115" s="15">
        <f t="shared" si="63"/>
        <v>14934000.343037471</v>
      </c>
      <c r="AG115" s="15">
        <f t="shared" si="64"/>
        <v>0</v>
      </c>
    </row>
    <row r="116" spans="1:33" x14ac:dyDescent="0.25">
      <c r="A116" s="13">
        <v>2035</v>
      </c>
      <c r="B116" s="14" t="s">
        <v>152</v>
      </c>
      <c r="C116" s="15">
        <f t="shared" si="37"/>
        <v>1704163.9399503288</v>
      </c>
      <c r="D116" s="15">
        <f t="shared" si="38"/>
        <v>244623.21350174752</v>
      </c>
      <c r="E116" s="15">
        <f t="shared" si="39"/>
        <v>247241.473625182</v>
      </c>
      <c r="F116" s="15">
        <f t="shared" si="65"/>
        <v>102518.7786495059</v>
      </c>
      <c r="G116" s="15">
        <f t="shared" si="65"/>
        <v>102144.0119989323</v>
      </c>
      <c r="H116" s="15">
        <f t="shared" si="41"/>
        <v>204662.79064843821</v>
      </c>
      <c r="I116" s="15">
        <f t="shared" si="42"/>
        <v>2400691.4177256962</v>
      </c>
      <c r="J116" s="15">
        <f t="shared" si="43"/>
        <v>2442093.5153872604</v>
      </c>
      <c r="K116" s="15">
        <f t="shared" si="44"/>
        <v>578422.87220395938</v>
      </c>
      <c r="L116" s="15">
        <f t="shared" si="45"/>
        <v>523032.7949252525</v>
      </c>
      <c r="M116" s="15">
        <f t="shared" si="66"/>
        <v>2327425.9659729274</v>
      </c>
      <c r="N116" s="15">
        <f t="shared" si="66"/>
        <v>355926.16156695795</v>
      </c>
      <c r="O116" s="15">
        <f t="shared" si="47"/>
        <v>2683352.1275398852</v>
      </c>
      <c r="P116" s="15">
        <f t="shared" si="48"/>
        <v>6226901.3100563567</v>
      </c>
      <c r="Q116" s="15">
        <f t="shared" si="49"/>
        <v>4713552.2678756015</v>
      </c>
      <c r="R116" s="15">
        <f t="shared" si="50"/>
        <v>431289.2477805313</v>
      </c>
      <c r="S116" s="15">
        <f t="shared" si="51"/>
        <v>544877.36703103792</v>
      </c>
      <c r="T116" s="15">
        <f t="shared" si="67"/>
        <v>353248.21094465407</v>
      </c>
      <c r="U116" s="15">
        <f t="shared" si="67"/>
        <v>390385.08373655035</v>
      </c>
      <c r="V116" s="15">
        <f t="shared" si="53"/>
        <v>1719799.9094927737</v>
      </c>
      <c r="W116" s="15">
        <f t="shared" si="54"/>
        <v>6433352.1773683755</v>
      </c>
      <c r="X116" s="15">
        <f t="shared" si="55"/>
        <v>15060944.905150428</v>
      </c>
      <c r="Y116" s="15">
        <f t="shared" si="56"/>
        <v>35398.189021823491</v>
      </c>
      <c r="Z116" s="15">
        <f t="shared" si="57"/>
        <v>75205.380543481719</v>
      </c>
      <c r="AA116" s="15">
        <f t="shared" si="58"/>
        <v>442.08288767221774</v>
      </c>
      <c r="AB116" s="15">
        <f t="shared" si="59"/>
        <v>12426.361182342896</v>
      </c>
      <c r="AC116" s="15">
        <f t="shared" si="60"/>
        <v>834.7676129369006</v>
      </c>
      <c r="AD116" s="15">
        <f t="shared" si="61"/>
        <v>6144.2244275019402</v>
      </c>
      <c r="AE116" s="15">
        <f t="shared" si="62"/>
        <v>130451.00567575917</v>
      </c>
      <c r="AF116" s="15">
        <f t="shared" si="63"/>
        <v>15191395.910826188</v>
      </c>
      <c r="AG116" s="15">
        <f t="shared" si="64"/>
        <v>0</v>
      </c>
    </row>
    <row r="117" spans="1:33" x14ac:dyDescent="0.25">
      <c r="A117" s="13">
        <v>2036</v>
      </c>
      <c r="B117" s="14" t="s">
        <v>152</v>
      </c>
      <c r="C117" s="15">
        <f t="shared" si="37"/>
        <v>1735897.7645427184</v>
      </c>
      <c r="D117" s="15">
        <f t="shared" si="38"/>
        <v>249178.42674532632</v>
      </c>
      <c r="E117" s="15">
        <f t="shared" si="39"/>
        <v>251845.44239371148</v>
      </c>
      <c r="F117" s="15">
        <f t="shared" si="65"/>
        <v>104277.22346607287</v>
      </c>
      <c r="G117" s="15">
        <f t="shared" si="65"/>
        <v>103896.02866172291</v>
      </c>
      <c r="H117" s="15">
        <f t="shared" si="41"/>
        <v>208173.25212779577</v>
      </c>
      <c r="I117" s="15">
        <f t="shared" si="42"/>
        <v>2445094.8858095515</v>
      </c>
      <c r="J117" s="15">
        <f t="shared" si="43"/>
        <v>2487568.5811592606</v>
      </c>
      <c r="K117" s="15">
        <f t="shared" si="44"/>
        <v>589193.8840394062</v>
      </c>
      <c r="L117" s="15">
        <f t="shared" si="45"/>
        <v>532772.36902439059</v>
      </c>
      <c r="M117" s="15">
        <f t="shared" si="66"/>
        <v>2367346.9461067286</v>
      </c>
      <c r="N117" s="15">
        <f t="shared" si="66"/>
        <v>362031.1554240128</v>
      </c>
      <c r="O117" s="15">
        <f t="shared" si="47"/>
        <v>2729378.1015307414</v>
      </c>
      <c r="P117" s="15">
        <f t="shared" si="48"/>
        <v>6338912.935753799</v>
      </c>
      <c r="Q117" s="15">
        <f t="shared" si="49"/>
        <v>4801324.9506376749</v>
      </c>
      <c r="R117" s="15">
        <f t="shared" si="50"/>
        <v>438686.90070023277</v>
      </c>
      <c r="S117" s="15">
        <f t="shared" si="51"/>
        <v>554223.33071049303</v>
      </c>
      <c r="T117" s="15">
        <f t="shared" si="67"/>
        <v>359307.27147658699</v>
      </c>
      <c r="U117" s="15">
        <f t="shared" si="67"/>
        <v>397081.13138757175</v>
      </c>
      <c r="V117" s="15">
        <f t="shared" si="53"/>
        <v>1749298.6342748846</v>
      </c>
      <c r="W117" s="15">
        <f t="shared" si="54"/>
        <v>6550623.5849125599</v>
      </c>
      <c r="X117" s="15">
        <f t="shared" si="55"/>
        <v>15334631.406475911</v>
      </c>
      <c r="Y117" s="15">
        <f t="shared" si="56"/>
        <v>32185.003693530358</v>
      </c>
      <c r="Z117" s="15">
        <f t="shared" si="57"/>
        <v>68378.793306998035</v>
      </c>
      <c r="AA117" s="15">
        <f t="shared" si="58"/>
        <v>386.42650177439373</v>
      </c>
      <c r="AB117" s="15">
        <f t="shared" si="59"/>
        <v>12480.470110361319</v>
      </c>
      <c r="AC117" s="15">
        <f t="shared" si="60"/>
        <v>787.91846242739211</v>
      </c>
      <c r="AD117" s="15">
        <f t="shared" si="61"/>
        <v>5859.8110123918987</v>
      </c>
      <c r="AE117" s="15">
        <f t="shared" si="62"/>
        <v>120078.4230874834</v>
      </c>
      <c r="AF117" s="15">
        <f t="shared" si="63"/>
        <v>15454709.829563394</v>
      </c>
      <c r="AG117" s="15">
        <f t="shared" si="64"/>
        <v>0</v>
      </c>
    </row>
    <row r="118" spans="1:33" x14ac:dyDescent="0.25">
      <c r="A118" s="13">
        <v>2037</v>
      </c>
      <c r="B118" s="14" t="s">
        <v>152</v>
      </c>
      <c r="C118" s="15">
        <f t="shared" si="37"/>
        <v>1768222.5156297095</v>
      </c>
      <c r="D118" s="15">
        <f t="shared" si="38"/>
        <v>253818.46418607529</v>
      </c>
      <c r="E118" s="15">
        <f t="shared" si="39"/>
        <v>256535.14325285991</v>
      </c>
      <c r="F118" s="15">
        <f t="shared" si="65"/>
        <v>106065.82986097354</v>
      </c>
      <c r="G118" s="15">
        <f t="shared" si="65"/>
        <v>105678.0966444747</v>
      </c>
      <c r="H118" s="15">
        <f t="shared" si="41"/>
        <v>211743.92650544824</v>
      </c>
      <c r="I118" s="15">
        <f t="shared" si="42"/>
        <v>2490320.049574093</v>
      </c>
      <c r="J118" s="15">
        <f t="shared" si="43"/>
        <v>2533890.4538180311</v>
      </c>
      <c r="K118" s="15">
        <f t="shared" si="44"/>
        <v>600165.46660179761</v>
      </c>
      <c r="L118" s="15">
        <f t="shared" si="45"/>
        <v>542693.30709258188</v>
      </c>
      <c r="M118" s="15">
        <f t="shared" si="66"/>
        <v>2407952.6675290363</v>
      </c>
      <c r="N118" s="15">
        <f t="shared" si="66"/>
        <v>368240.86467998801</v>
      </c>
      <c r="O118" s="15">
        <f t="shared" si="47"/>
        <v>2776193.5322090243</v>
      </c>
      <c r="P118" s="15">
        <f t="shared" si="48"/>
        <v>6452942.7597214356</v>
      </c>
      <c r="Q118" s="15">
        <f t="shared" si="49"/>
        <v>4890732.0788034322</v>
      </c>
      <c r="R118" s="15">
        <f t="shared" si="50"/>
        <v>446211.44124581869</v>
      </c>
      <c r="S118" s="15">
        <f t="shared" si="51"/>
        <v>563729.6002539515</v>
      </c>
      <c r="T118" s="15">
        <f t="shared" si="67"/>
        <v>365470.25953990489</v>
      </c>
      <c r="U118" s="15">
        <f t="shared" si="67"/>
        <v>403892.03243851196</v>
      </c>
      <c r="V118" s="15">
        <f t="shared" si="53"/>
        <v>1779303.3334781872</v>
      </c>
      <c r="W118" s="15">
        <f t="shared" si="54"/>
        <v>6670035.4122816194</v>
      </c>
      <c r="X118" s="15">
        <f t="shared" si="55"/>
        <v>15613298.221577149</v>
      </c>
      <c r="Y118" s="15">
        <f t="shared" si="56"/>
        <v>29263.487522311701</v>
      </c>
      <c r="Z118" s="15">
        <f t="shared" si="57"/>
        <v>62171.87308051475</v>
      </c>
      <c r="AA118" s="15">
        <f t="shared" si="58"/>
        <v>337.77702199663702</v>
      </c>
      <c r="AB118" s="15">
        <f t="shared" si="59"/>
        <v>12534.814648470927</v>
      </c>
      <c r="AC118" s="15">
        <f t="shared" si="60"/>
        <v>743.69859804428302</v>
      </c>
      <c r="AD118" s="15">
        <f t="shared" si="61"/>
        <v>5588.5629677283659</v>
      </c>
      <c r="AE118" s="15">
        <f t="shared" si="62"/>
        <v>110640.21383906667</v>
      </c>
      <c r="AF118" s="15">
        <f t="shared" si="63"/>
        <v>15723938.435416216</v>
      </c>
      <c r="AG118" s="15">
        <f t="shared" si="64"/>
        <v>0</v>
      </c>
    </row>
    <row r="119" spans="1:33" x14ac:dyDescent="0.25">
      <c r="A119" s="13">
        <v>2038</v>
      </c>
      <c r="B119" s="14" t="s">
        <v>152</v>
      </c>
      <c r="C119" s="15">
        <f t="shared" si="37"/>
        <v>1801149.1970574029</v>
      </c>
      <c r="D119" s="15">
        <f t="shared" si="38"/>
        <v>258544.90536463083</v>
      </c>
      <c r="E119" s="15">
        <f t="shared" si="39"/>
        <v>261312.17264946073</v>
      </c>
      <c r="F119" s="15">
        <f t="shared" si="65"/>
        <v>107885.11517816945</v>
      </c>
      <c r="G119" s="15">
        <f t="shared" si="65"/>
        <v>107490.73139995163</v>
      </c>
      <c r="H119" s="15">
        <f t="shared" si="41"/>
        <v>215375.84657812107</v>
      </c>
      <c r="I119" s="15">
        <f t="shared" si="42"/>
        <v>2536382.1216496155</v>
      </c>
      <c r="J119" s="15">
        <f t="shared" si="43"/>
        <v>2581074.9020467242</v>
      </c>
      <c r="K119" s="15">
        <f t="shared" si="44"/>
        <v>611341.35478782887</v>
      </c>
      <c r="L119" s="15">
        <f t="shared" si="45"/>
        <v>552798.98637085711</v>
      </c>
      <c r="M119" s="15">
        <f t="shared" si="66"/>
        <v>2449254.8752077995</v>
      </c>
      <c r="N119" s="15">
        <f t="shared" si="66"/>
        <v>374557.08545704646</v>
      </c>
      <c r="O119" s="15">
        <f t="shared" si="47"/>
        <v>2823811.960664846</v>
      </c>
      <c r="P119" s="15">
        <f t="shared" si="48"/>
        <v>6569027.2038702564</v>
      </c>
      <c r="Q119" s="15">
        <f t="shared" si="49"/>
        <v>4981804.0879445504</v>
      </c>
      <c r="R119" s="15">
        <f t="shared" si="50"/>
        <v>453865.04584672925</v>
      </c>
      <c r="S119" s="15">
        <f t="shared" si="51"/>
        <v>573398.92529440066</v>
      </c>
      <c r="T119" s="15">
        <f t="shared" si="67"/>
        <v>371738.95774293819</v>
      </c>
      <c r="U119" s="15">
        <f t="shared" si="67"/>
        <v>410819.75690275209</v>
      </c>
      <c r="V119" s="15">
        <f t="shared" si="53"/>
        <v>1809822.68578682</v>
      </c>
      <c r="W119" s="15">
        <f t="shared" si="54"/>
        <v>6791626.7737313705</v>
      </c>
      <c r="X119" s="15">
        <f t="shared" si="55"/>
        <v>15897036.099251242</v>
      </c>
      <c r="Y119" s="15">
        <f t="shared" si="56"/>
        <v>26607.164943113912</v>
      </c>
      <c r="Z119" s="15">
        <f t="shared" si="57"/>
        <v>56528.371084080645</v>
      </c>
      <c r="AA119" s="15">
        <f t="shared" si="58"/>
        <v>295.2523081750935</v>
      </c>
      <c r="AB119" s="15">
        <f t="shared" si="59"/>
        <v>12589.39582260436</v>
      </c>
      <c r="AC119" s="15">
        <f t="shared" si="60"/>
        <v>701.96045797568797</v>
      </c>
      <c r="AD119" s="15">
        <f t="shared" si="61"/>
        <v>5329.8708743708057</v>
      </c>
      <c r="AE119" s="15">
        <f t="shared" si="62"/>
        <v>102052.01549032051</v>
      </c>
      <c r="AF119" s="15">
        <f t="shared" si="63"/>
        <v>15999088.114741564</v>
      </c>
      <c r="AG119" s="15">
        <f t="shared" si="64"/>
        <v>0</v>
      </c>
    </row>
    <row r="120" spans="1:33" x14ac:dyDescent="0.25">
      <c r="A120" s="13">
        <v>2039</v>
      </c>
      <c r="B120" s="14" t="s">
        <v>152</v>
      </c>
      <c r="C120" s="15">
        <f t="shared" si="37"/>
        <v>1834689.0175783145</v>
      </c>
      <c r="D120" s="15">
        <f t="shared" si="38"/>
        <v>263359.35923480039</v>
      </c>
      <c r="E120" s="15">
        <f t="shared" si="39"/>
        <v>266178.15675833466</v>
      </c>
      <c r="F120" s="15">
        <f t="shared" si="65"/>
        <v>109735.60563532141</v>
      </c>
      <c r="G120" s="15">
        <f t="shared" si="65"/>
        <v>109334.45722217835</v>
      </c>
      <c r="H120" s="15">
        <f t="shared" si="41"/>
        <v>219070.06285749975</v>
      </c>
      <c r="I120" s="15">
        <f t="shared" si="42"/>
        <v>2583296.5964289494</v>
      </c>
      <c r="J120" s="15">
        <f t="shared" si="43"/>
        <v>2629137.9881625809</v>
      </c>
      <c r="K120" s="15">
        <f t="shared" si="44"/>
        <v>622725.35304299451</v>
      </c>
      <c r="L120" s="15">
        <f t="shared" si="45"/>
        <v>563092.84698901745</v>
      </c>
      <c r="M120" s="15">
        <f t="shared" si="66"/>
        <v>2491265.5155655532</v>
      </c>
      <c r="N120" s="15">
        <f t="shared" si="66"/>
        <v>380981.64468518697</v>
      </c>
      <c r="O120" s="15">
        <f t="shared" si="47"/>
        <v>2872247.1602507401</v>
      </c>
      <c r="P120" s="15">
        <f t="shared" si="48"/>
        <v>6687203.3484453335</v>
      </c>
      <c r="Q120" s="15">
        <f t="shared" si="49"/>
        <v>5074571.9803839903</v>
      </c>
      <c r="R120" s="15">
        <f t="shared" si="50"/>
        <v>461649.92826342944</v>
      </c>
      <c r="S120" s="15">
        <f t="shared" si="51"/>
        <v>583234.10262767912</v>
      </c>
      <c r="T120" s="15">
        <f t="shared" si="67"/>
        <v>378115.1792700587</v>
      </c>
      <c r="U120" s="15">
        <f t="shared" si="67"/>
        <v>417866.30858416378</v>
      </c>
      <c r="V120" s="15">
        <f t="shared" si="53"/>
        <v>1840865.5187453311</v>
      </c>
      <c r="W120" s="15">
        <f t="shared" si="54"/>
        <v>6915437.4991293214</v>
      </c>
      <c r="X120" s="15">
        <f t="shared" si="55"/>
        <v>16185937.444003604</v>
      </c>
      <c r="Y120" s="15">
        <f t="shared" si="56"/>
        <v>24191.963646517048</v>
      </c>
      <c r="Z120" s="15">
        <f t="shared" si="57"/>
        <v>51397.144385231833</v>
      </c>
      <c r="AA120" s="15">
        <f t="shared" si="58"/>
        <v>258.08127790169311</v>
      </c>
      <c r="AB120" s="15">
        <f t="shared" si="59"/>
        <v>12644.214663161532</v>
      </c>
      <c r="AC120" s="15">
        <f t="shared" si="60"/>
        <v>662.56476193074286</v>
      </c>
      <c r="AD120" s="15">
        <f t="shared" si="61"/>
        <v>5083.1535229195561</v>
      </c>
      <c r="AE120" s="15">
        <f t="shared" si="62"/>
        <v>94237.122257662413</v>
      </c>
      <c r="AF120" s="15">
        <f t="shared" si="63"/>
        <v>16280174.566261267</v>
      </c>
      <c r="AG120" s="15">
        <f t="shared" si="64"/>
        <v>0</v>
      </c>
    </row>
    <row r="121" spans="1:33" x14ac:dyDescent="0.25">
      <c r="A121" s="13">
        <v>2040</v>
      </c>
      <c r="B121" s="14" t="s">
        <v>152</v>
      </c>
      <c r="C121" s="15">
        <f t="shared" si="37"/>
        <v>1862403.6810157713</v>
      </c>
      <c r="D121" s="15">
        <f t="shared" si="38"/>
        <v>267337.64434708114</v>
      </c>
      <c r="E121" s="15">
        <f t="shared" si="39"/>
        <v>270199.0223972958</v>
      </c>
      <c r="F121" s="15">
        <f t="shared" si="65"/>
        <v>111299.18029653342</v>
      </c>
      <c r="G121" s="15">
        <f t="shared" si="65"/>
        <v>110892.31609505946</v>
      </c>
      <c r="H121" s="15">
        <f t="shared" si="41"/>
        <v>222191.4963915929</v>
      </c>
      <c r="I121" s="15">
        <f t="shared" si="42"/>
        <v>2622131.8441517409</v>
      </c>
      <c r="J121" s="15">
        <f t="shared" si="43"/>
        <v>2668853.5332900803</v>
      </c>
      <c r="K121" s="15">
        <f t="shared" si="44"/>
        <v>632132.19169968343</v>
      </c>
      <c r="L121" s="15">
        <f t="shared" si="45"/>
        <v>571598.88184768741</v>
      </c>
      <c r="M121" s="15">
        <f t="shared" si="66"/>
        <v>2526762.4685548553</v>
      </c>
      <c r="N121" s="15">
        <f t="shared" si="66"/>
        <v>386410.0855505545</v>
      </c>
      <c r="O121" s="15">
        <f t="shared" si="47"/>
        <v>2913172.5541054099</v>
      </c>
      <c r="P121" s="15">
        <f t="shared" si="48"/>
        <v>6785757.1609428599</v>
      </c>
      <c r="Q121" s="15">
        <f t="shared" si="49"/>
        <v>5151228.0529815843</v>
      </c>
      <c r="R121" s="15">
        <f t="shared" si="50"/>
        <v>468227.77622812602</v>
      </c>
      <c r="S121" s="15">
        <f t="shared" si="51"/>
        <v>591544.35032844765</v>
      </c>
      <c r="T121" s="15">
        <f t="shared" si="67"/>
        <v>383502.77712312969</v>
      </c>
      <c r="U121" s="15">
        <f t="shared" si="67"/>
        <v>423820.30289707339</v>
      </c>
      <c r="V121" s="15">
        <f t="shared" si="53"/>
        <v>1867095.2065767767</v>
      </c>
      <c r="W121" s="15">
        <f t="shared" si="54"/>
        <v>7018323.259558361</v>
      </c>
      <c r="X121" s="15">
        <f t="shared" si="55"/>
        <v>16426212.264652962</v>
      </c>
      <c r="Y121" s="15">
        <f t="shared" si="56"/>
        <v>22042.276869244579</v>
      </c>
      <c r="Z121" s="15">
        <f t="shared" si="57"/>
        <v>46830.017743967896</v>
      </c>
      <c r="AA121" s="15">
        <f t="shared" si="58"/>
        <v>227.08539325334851</v>
      </c>
      <c r="AB121" s="15">
        <f t="shared" si="59"/>
        <v>12699.272205029109</v>
      </c>
      <c r="AC121" s="15">
        <f t="shared" si="60"/>
        <v>625.38004636088237</v>
      </c>
      <c r="AD121" s="15">
        <f t="shared" si="61"/>
        <v>4847.8566078994818</v>
      </c>
      <c r="AE121" s="15">
        <f t="shared" si="62"/>
        <v>87271.888865755289</v>
      </c>
      <c r="AF121" s="15">
        <f t="shared" si="63"/>
        <v>16513484.153518718</v>
      </c>
      <c r="AG121" s="15">
        <f t="shared" si="64"/>
        <v>0</v>
      </c>
    </row>
    <row r="122" spans="1:33" x14ac:dyDescent="0.25">
      <c r="A122" s="13">
        <v>2041</v>
      </c>
      <c r="B122" s="14" t="s">
        <v>152</v>
      </c>
      <c r="C122" s="15">
        <f t="shared" si="37"/>
        <v>1890536.9999104161</v>
      </c>
      <c r="D122" s="15">
        <f t="shared" si="38"/>
        <v>271376.02511147992</v>
      </c>
      <c r="E122" s="15">
        <f t="shared" si="39"/>
        <v>274280.62690635608</v>
      </c>
      <c r="F122" s="15">
        <f t="shared" si="65"/>
        <v>112885.03364939734</v>
      </c>
      <c r="G122" s="15">
        <f t="shared" si="65"/>
        <v>112472.37221782385</v>
      </c>
      <c r="H122" s="15">
        <f t="shared" si="41"/>
        <v>225357.40586722118</v>
      </c>
      <c r="I122" s="15">
        <f t="shared" si="42"/>
        <v>2661551.0577954729</v>
      </c>
      <c r="J122" s="15">
        <f t="shared" si="43"/>
        <v>2709169.0182198556</v>
      </c>
      <c r="K122" s="15">
        <f t="shared" si="44"/>
        <v>641681.12929787289</v>
      </c>
      <c r="L122" s="15">
        <f t="shared" si="45"/>
        <v>580233.40817877406</v>
      </c>
      <c r="M122" s="15">
        <f t="shared" si="66"/>
        <v>2562765.2021057443</v>
      </c>
      <c r="N122" s="15">
        <f t="shared" si="66"/>
        <v>391915.87389614817</v>
      </c>
      <c r="O122" s="15">
        <f t="shared" si="47"/>
        <v>2954681.0760018923</v>
      </c>
      <c r="P122" s="15">
        <f t="shared" si="48"/>
        <v>6885764.6316983951</v>
      </c>
      <c r="Q122" s="15">
        <f t="shared" si="49"/>
        <v>5229042.0859921556</v>
      </c>
      <c r="R122" s="15">
        <f t="shared" si="50"/>
        <v>474899.34907221206</v>
      </c>
      <c r="S122" s="15">
        <f t="shared" si="51"/>
        <v>599973.00711492798</v>
      </c>
      <c r="T122" s="15">
        <f t="shared" si="67"/>
        <v>388967.14050220378</v>
      </c>
      <c r="U122" s="15">
        <f t="shared" si="67"/>
        <v>429859.13307147729</v>
      </c>
      <c r="V122" s="15">
        <f t="shared" si="53"/>
        <v>1893698.6297608211</v>
      </c>
      <c r="W122" s="15">
        <f t="shared" si="54"/>
        <v>7122740.7157529779</v>
      </c>
      <c r="X122" s="15">
        <f t="shared" si="55"/>
        <v>16670056.405246846</v>
      </c>
      <c r="Y122" s="15">
        <f t="shared" si="56"/>
        <v>20083.6102715616</v>
      </c>
      <c r="Z122" s="15">
        <f t="shared" si="57"/>
        <v>42668.723878178855</v>
      </c>
      <c r="AA122" s="15">
        <f t="shared" si="58"/>
        <v>199.81215316467416</v>
      </c>
      <c r="AB122" s="15">
        <f t="shared" si="59"/>
        <v>12754.569487600023</v>
      </c>
      <c r="AC122" s="15">
        <f t="shared" si="60"/>
        <v>590.28222576560847</v>
      </c>
      <c r="AD122" s="15">
        <f t="shared" si="61"/>
        <v>4623.4514823892705</v>
      </c>
      <c r="AE122" s="15">
        <f t="shared" si="62"/>
        <v>80920.449498660033</v>
      </c>
      <c r="AF122" s="15">
        <f t="shared" si="63"/>
        <v>16750976.854745507</v>
      </c>
      <c r="AG122" s="15">
        <f t="shared" si="64"/>
        <v>0</v>
      </c>
    </row>
    <row r="123" spans="1:33" x14ac:dyDescent="0.25">
      <c r="A123" s="13">
        <v>2042</v>
      </c>
      <c r="B123" s="14" t="s">
        <v>152</v>
      </c>
      <c r="C123" s="15">
        <f t="shared" si="37"/>
        <v>1919095.2984376161</v>
      </c>
      <c r="D123" s="15">
        <f t="shared" si="38"/>
        <v>275475.4093280416</v>
      </c>
      <c r="E123" s="15">
        <f t="shared" si="39"/>
        <v>278423.887801959</v>
      </c>
      <c r="F123" s="15">
        <f t="shared" si="65"/>
        <v>114493.48313324882</v>
      </c>
      <c r="G123" s="15">
        <f t="shared" si="65"/>
        <v>114074.94186937906</v>
      </c>
      <c r="H123" s="15">
        <f t="shared" si="41"/>
        <v>228568.42500262789</v>
      </c>
      <c r="I123" s="15">
        <f t="shared" si="42"/>
        <v>2701563.0205702446</v>
      </c>
      <c r="J123" s="15">
        <f t="shared" si="43"/>
        <v>2750093.5055938824</v>
      </c>
      <c r="K123" s="15">
        <f t="shared" si="44"/>
        <v>651374.31237264362</v>
      </c>
      <c r="L123" s="15">
        <f t="shared" si="45"/>
        <v>588998.36696403415</v>
      </c>
      <c r="M123" s="15">
        <f t="shared" si="66"/>
        <v>2599280.922864282</v>
      </c>
      <c r="N123" s="15">
        <f t="shared" si="66"/>
        <v>397500.11181239237</v>
      </c>
      <c r="O123" s="15">
        <f t="shared" si="47"/>
        <v>2996781.0346766743</v>
      </c>
      <c r="P123" s="15">
        <f t="shared" si="48"/>
        <v>6987247.219607234</v>
      </c>
      <c r="Q123" s="15">
        <f t="shared" si="49"/>
        <v>5308031.5714717489</v>
      </c>
      <c r="R123" s="15">
        <f t="shared" si="50"/>
        <v>481665.98224051151</v>
      </c>
      <c r="S123" s="15">
        <f t="shared" si="51"/>
        <v>608521.76014640636</v>
      </c>
      <c r="T123" s="15">
        <f t="shared" si="67"/>
        <v>394509.36320569413</v>
      </c>
      <c r="U123" s="15">
        <f t="shared" si="67"/>
        <v>435984.00789647014</v>
      </c>
      <c r="V123" s="15">
        <f t="shared" si="53"/>
        <v>1920681.1134890821</v>
      </c>
      <c r="W123" s="15">
        <f t="shared" si="54"/>
        <v>7228712.684960831</v>
      </c>
      <c r="X123" s="15">
        <f t="shared" si="55"/>
        <v>16917522.92513831</v>
      </c>
      <c r="Y123" s="15">
        <f t="shared" si="56"/>
        <v>18298.989888053158</v>
      </c>
      <c r="Z123" s="15">
        <f t="shared" si="57"/>
        <v>38877.200673851585</v>
      </c>
      <c r="AA123" s="15">
        <f t="shared" si="58"/>
        <v>175.81446336251523</v>
      </c>
      <c r="AB123" s="15">
        <f t="shared" si="59"/>
        <v>12810.107554793109</v>
      </c>
      <c r="AC123" s="15">
        <f t="shared" si="60"/>
        <v>557.15417861882611</v>
      </c>
      <c r="AD123" s="15">
        <f t="shared" si="61"/>
        <v>4409.4339702983998</v>
      </c>
      <c r="AE123" s="15">
        <f t="shared" si="62"/>
        <v>75128.700728977594</v>
      </c>
      <c r="AF123" s="15">
        <f t="shared" si="63"/>
        <v>16992651.625867289</v>
      </c>
      <c r="AG123" s="15">
        <f t="shared" si="64"/>
        <v>0</v>
      </c>
    </row>
    <row r="124" spans="1:33" x14ac:dyDescent="0.25">
      <c r="A124" s="13">
        <v>2043</v>
      </c>
      <c r="B124" s="14" t="s">
        <v>152</v>
      </c>
      <c r="C124" s="15">
        <f t="shared" si="37"/>
        <v>1948084.9963052191</v>
      </c>
      <c r="D124" s="15">
        <f t="shared" si="38"/>
        <v>279636.71850996482</v>
      </c>
      <c r="E124" s="15">
        <f t="shared" si="39"/>
        <v>282629.73646047706</v>
      </c>
      <c r="F124" s="15">
        <f t="shared" si="65"/>
        <v>116124.85071047784</v>
      </c>
      <c r="G124" s="15">
        <f t="shared" si="65"/>
        <v>115700.34583515243</v>
      </c>
      <c r="H124" s="15">
        <f t="shared" si="41"/>
        <v>231825.19654563029</v>
      </c>
      <c r="I124" s="15">
        <f t="shared" si="42"/>
        <v>2742176.6478212913</v>
      </c>
      <c r="J124" s="15">
        <f t="shared" si="43"/>
        <v>2791636.1949536707</v>
      </c>
      <c r="K124" s="15">
        <f t="shared" si="44"/>
        <v>661213.91988446121</v>
      </c>
      <c r="L124" s="15">
        <f t="shared" si="45"/>
        <v>597895.72850553761</v>
      </c>
      <c r="M124" s="15">
        <f t="shared" si="66"/>
        <v>2636316.9401608794</v>
      </c>
      <c r="N124" s="15">
        <f t="shared" si="66"/>
        <v>403163.91709291609</v>
      </c>
      <c r="O124" s="15">
        <f t="shared" si="47"/>
        <v>3039480.8572537955</v>
      </c>
      <c r="P124" s="15">
        <f t="shared" si="48"/>
        <v>7090226.700597465</v>
      </c>
      <c r="Q124" s="15">
        <f t="shared" si="49"/>
        <v>5388214.2657099869</v>
      </c>
      <c r="R124" s="15">
        <f t="shared" si="50"/>
        <v>488529.03020601749</v>
      </c>
      <c r="S124" s="15">
        <f t="shared" si="51"/>
        <v>617192.32062176405</v>
      </c>
      <c r="T124" s="15">
        <f t="shared" si="67"/>
        <v>400130.55461706925</v>
      </c>
      <c r="U124" s="15">
        <f t="shared" si="67"/>
        <v>442196.15338465391</v>
      </c>
      <c r="V124" s="15">
        <f t="shared" si="53"/>
        <v>1948048.0588295045</v>
      </c>
      <c r="W124" s="15">
        <f t="shared" si="54"/>
        <v>7336262.3245394919</v>
      </c>
      <c r="X124" s="15">
        <f t="shared" si="55"/>
        <v>17168665.672958247</v>
      </c>
      <c r="Y124" s="15">
        <f t="shared" si="56"/>
        <v>16672.950052074244</v>
      </c>
      <c r="Z124" s="15">
        <f t="shared" si="57"/>
        <v>35422.590479859362</v>
      </c>
      <c r="AA124" s="15">
        <f t="shared" si="58"/>
        <v>154.69892615577939</v>
      </c>
      <c r="AB124" s="15">
        <f t="shared" si="59"/>
        <v>12865.887455072801</v>
      </c>
      <c r="AC124" s="15">
        <f t="shared" si="60"/>
        <v>525.88535653398071</v>
      </c>
      <c r="AD124" s="15">
        <f t="shared" si="61"/>
        <v>4205.3232336232613</v>
      </c>
      <c r="AE124" s="15">
        <f t="shared" si="62"/>
        <v>69847.335503319424</v>
      </c>
      <c r="AF124" s="15">
        <f t="shared" si="63"/>
        <v>17238513.008461569</v>
      </c>
      <c r="AG124" s="15">
        <f t="shared" si="64"/>
        <v>0</v>
      </c>
    </row>
    <row r="125" spans="1:33" x14ac:dyDescent="0.25">
      <c r="A125" s="13">
        <v>2044</v>
      </c>
      <c r="B125" s="14" t="s">
        <v>152</v>
      </c>
      <c r="C125" s="15">
        <f t="shared" si="37"/>
        <v>1977512.6101966586</v>
      </c>
      <c r="D125" s="15">
        <f t="shared" si="38"/>
        <v>283860.88809075195</v>
      </c>
      <c r="E125" s="15">
        <f t="shared" si="39"/>
        <v>286899.1183275787</v>
      </c>
      <c r="F125" s="15">
        <f t="shared" si="65"/>
        <v>117779.46293097566</v>
      </c>
      <c r="G125" s="15">
        <f t="shared" si="65"/>
        <v>117348.90947130264</v>
      </c>
      <c r="H125" s="15">
        <f t="shared" si="41"/>
        <v>235128.3724022783</v>
      </c>
      <c r="I125" s="15">
        <f t="shared" si="42"/>
        <v>2783400.9890172672</v>
      </c>
      <c r="J125" s="15">
        <f t="shared" si="43"/>
        <v>2833806.4248082582</v>
      </c>
      <c r="K125" s="15">
        <f t="shared" si="44"/>
        <v>671202.16370899114</v>
      </c>
      <c r="L125" s="15">
        <f t="shared" si="45"/>
        <v>606927.49286857736</v>
      </c>
      <c r="M125" s="15">
        <f t="shared" si="66"/>
        <v>2673880.6674734005</v>
      </c>
      <c r="N125" s="15">
        <f t="shared" si="66"/>
        <v>408908.42345830094</v>
      </c>
      <c r="O125" s="15">
        <f t="shared" si="47"/>
        <v>3082789.0909317015</v>
      </c>
      <c r="P125" s="15">
        <f t="shared" si="48"/>
        <v>7194725.1723175272</v>
      </c>
      <c r="Q125" s="15">
        <f t="shared" si="49"/>
        <v>5469608.1932215644</v>
      </c>
      <c r="R125" s="15">
        <f t="shared" si="50"/>
        <v>495489.86674101668</v>
      </c>
      <c r="S125" s="15">
        <f t="shared" si="51"/>
        <v>625986.42412200675</v>
      </c>
      <c r="T125" s="15">
        <f t="shared" si="67"/>
        <v>405831.83992691751</v>
      </c>
      <c r="U125" s="15">
        <f t="shared" si="67"/>
        <v>448496.81301754812</v>
      </c>
      <c r="V125" s="15">
        <f t="shared" si="53"/>
        <v>1975804.943807489</v>
      </c>
      <c r="W125" s="15">
        <f t="shared" si="54"/>
        <v>7445413.1370290527</v>
      </c>
      <c r="X125" s="15">
        <f t="shared" si="55"/>
        <v>17423539.298363846</v>
      </c>
      <c r="Y125" s="15">
        <f t="shared" si="56"/>
        <v>15191.3993690139</v>
      </c>
      <c r="Z125" s="15">
        <f t="shared" si="57"/>
        <v>32274.955360861721</v>
      </c>
      <c r="AA125" s="15">
        <f t="shared" si="58"/>
        <v>136.11939140869163</v>
      </c>
      <c r="AB125" s="15">
        <f t="shared" si="59"/>
        <v>12921.910241468939</v>
      </c>
      <c r="AC125" s="15">
        <f t="shared" si="60"/>
        <v>496.37141536378186</v>
      </c>
      <c r="AD125" s="15">
        <f t="shared" si="61"/>
        <v>4010.6606921375046</v>
      </c>
      <c r="AE125" s="15">
        <f t="shared" si="62"/>
        <v>65031.416470254539</v>
      </c>
      <c r="AF125" s="15">
        <f t="shared" si="63"/>
        <v>17488570.714834101</v>
      </c>
      <c r="AG125" s="15">
        <f t="shared" si="64"/>
        <v>0</v>
      </c>
    </row>
    <row r="126" spans="1:33" x14ac:dyDescent="0.25">
      <c r="A126" s="13">
        <v>2045</v>
      </c>
      <c r="B126" s="14" t="s">
        <v>152</v>
      </c>
      <c r="C126" s="15">
        <f t="shared" si="37"/>
        <v>2003512.4752108888</v>
      </c>
      <c r="D126" s="15">
        <f t="shared" si="38"/>
        <v>287593.02346886473</v>
      </c>
      <c r="E126" s="15">
        <f t="shared" si="39"/>
        <v>290671.19963353651</v>
      </c>
      <c r="F126" s="15">
        <f t="shared" si="65"/>
        <v>119280.0235106644</v>
      </c>
      <c r="G126" s="15">
        <f t="shared" si="65"/>
        <v>118843.98461632429</v>
      </c>
      <c r="H126" s="15">
        <f t="shared" si="41"/>
        <v>238124.00812698869</v>
      </c>
      <c r="I126" s="15">
        <f t="shared" si="42"/>
        <v>2819900.7064402783</v>
      </c>
      <c r="J126" s="15">
        <f t="shared" si="43"/>
        <v>2871064.6370399087</v>
      </c>
      <c r="K126" s="15">
        <f t="shared" si="44"/>
        <v>680026.96996494592</v>
      </c>
      <c r="L126" s="15">
        <f t="shared" si="45"/>
        <v>614907.2310541349</v>
      </c>
      <c r="M126" s="15">
        <f t="shared" si="66"/>
        <v>2707947.0473375521</v>
      </c>
      <c r="N126" s="15">
        <f t="shared" si="66"/>
        <v>414118.09113443724</v>
      </c>
      <c r="O126" s="15">
        <f t="shared" si="47"/>
        <v>3122065.1384719894</v>
      </c>
      <c r="P126" s="15">
        <f t="shared" si="48"/>
        <v>7288063.9765309794</v>
      </c>
      <c r="Q126" s="15">
        <f t="shared" si="49"/>
        <v>5541521.2996013742</v>
      </c>
      <c r="R126" s="15">
        <f t="shared" si="50"/>
        <v>501802.61892347934</v>
      </c>
      <c r="S126" s="15">
        <f t="shared" si="51"/>
        <v>633961.75809010526</v>
      </c>
      <c r="T126" s="15">
        <f t="shared" si="67"/>
        <v>411002.31061698828</v>
      </c>
      <c r="U126" s="15">
        <f t="shared" si="67"/>
        <v>454210.85365742235</v>
      </c>
      <c r="V126" s="15">
        <f t="shared" si="53"/>
        <v>2000977.5412879952</v>
      </c>
      <c r="W126" s="15">
        <f t="shared" si="54"/>
        <v>7542498.8408893701</v>
      </c>
      <c r="X126" s="15">
        <f t="shared" si="55"/>
        <v>17650463.523860626</v>
      </c>
      <c r="Y126" s="15">
        <f t="shared" si="56"/>
        <v>13869.544194358408</v>
      </c>
      <c r="Z126" s="15">
        <f t="shared" si="57"/>
        <v>29466.602047305238</v>
      </c>
      <c r="AA126" s="15">
        <f t="shared" si="58"/>
        <v>120.66450517909733</v>
      </c>
      <c r="AB126" s="15">
        <f t="shared" si="59"/>
        <v>12978.176971596633</v>
      </c>
      <c r="AC126" s="15">
        <f t="shared" si="60"/>
        <v>468.51386700348945</v>
      </c>
      <c r="AD126" s="15">
        <f t="shared" si="61"/>
        <v>3825.0089930894278</v>
      </c>
      <c r="AE126" s="15">
        <f t="shared" si="62"/>
        <v>60728.510578532296</v>
      </c>
      <c r="AF126" s="15">
        <f t="shared" si="63"/>
        <v>17711192.034439158</v>
      </c>
      <c r="AG126" s="15">
        <f t="shared" si="64"/>
        <v>0</v>
      </c>
    </row>
    <row r="127" spans="1:33" x14ac:dyDescent="0.25">
      <c r="A127" s="13">
        <v>2046</v>
      </c>
      <c r="B127" s="14" t="s">
        <v>152</v>
      </c>
      <c r="C127" s="15">
        <f t="shared" si="37"/>
        <v>2029854.1802605619</v>
      </c>
      <c r="D127" s="15">
        <f t="shared" si="38"/>
        <v>291374.2280744228</v>
      </c>
      <c r="E127" s="15">
        <f t="shared" si="39"/>
        <v>294492.87536648911</v>
      </c>
      <c r="F127" s="15">
        <f t="shared" si="65"/>
        <v>120799.70187198739</v>
      </c>
      <c r="G127" s="15">
        <f t="shared" si="65"/>
        <v>120358.10765620352</v>
      </c>
      <c r="H127" s="15">
        <f t="shared" si="41"/>
        <v>241157.8095281909</v>
      </c>
      <c r="I127" s="15">
        <f t="shared" si="42"/>
        <v>2856879.0932296645</v>
      </c>
      <c r="J127" s="15">
        <f t="shared" si="43"/>
        <v>2908812.7113759522</v>
      </c>
      <c r="K127" s="15">
        <f t="shared" si="44"/>
        <v>688967.80267264042</v>
      </c>
      <c r="L127" s="15">
        <f t="shared" si="45"/>
        <v>622991.88493762724</v>
      </c>
      <c r="M127" s="15">
        <f t="shared" si="66"/>
        <v>2742447.4474073043</v>
      </c>
      <c r="N127" s="15">
        <f t="shared" si="66"/>
        <v>419394.13219820452</v>
      </c>
      <c r="O127" s="15">
        <f t="shared" si="47"/>
        <v>3161841.5796055086</v>
      </c>
      <c r="P127" s="15">
        <f t="shared" si="48"/>
        <v>7382613.978591729</v>
      </c>
      <c r="Q127" s="15">
        <f t="shared" si="49"/>
        <v>5614379.902383578</v>
      </c>
      <c r="R127" s="15">
        <f t="shared" si="50"/>
        <v>508195.79826054617</v>
      </c>
      <c r="S127" s="15">
        <f t="shared" si="51"/>
        <v>642038.70121369278</v>
      </c>
      <c r="T127" s="15">
        <f t="shared" si="67"/>
        <v>416238.65530837368</v>
      </c>
      <c r="U127" s="15">
        <f t="shared" si="67"/>
        <v>459997.69361155364</v>
      </c>
      <c r="V127" s="15">
        <f t="shared" si="53"/>
        <v>2026470.8483941664</v>
      </c>
      <c r="W127" s="15">
        <f t="shared" si="54"/>
        <v>7640850.7507777447</v>
      </c>
      <c r="X127" s="15">
        <f t="shared" si="55"/>
        <v>17880343.822599135</v>
      </c>
      <c r="Y127" s="15">
        <f t="shared" si="56"/>
        <v>12662.708120993051</v>
      </c>
      <c r="Z127" s="15">
        <f t="shared" si="57"/>
        <v>26902.613078968818</v>
      </c>
      <c r="AA127" s="15">
        <f t="shared" si="58"/>
        <v>106.96435430276772</v>
      </c>
      <c r="AB127" s="15">
        <f t="shared" si="59"/>
        <v>13034.688707676243</v>
      </c>
      <c r="AC127" s="15">
        <f t="shared" si="60"/>
        <v>442.21975073583133</v>
      </c>
      <c r="AD127" s="15">
        <f t="shared" si="61"/>
        <v>3647.9510285916222</v>
      </c>
      <c r="AE127" s="15">
        <f t="shared" si="62"/>
        <v>56797.145041268333</v>
      </c>
      <c r="AF127" s="15">
        <f t="shared" si="63"/>
        <v>17937140.967640404</v>
      </c>
      <c r="AG127" s="15">
        <f t="shared" si="64"/>
        <v>0</v>
      </c>
    </row>
    <row r="128" spans="1:33" x14ac:dyDescent="0.25">
      <c r="A128" s="13">
        <v>2047</v>
      </c>
      <c r="B128" s="14" t="s">
        <v>152</v>
      </c>
      <c r="C128" s="15">
        <f t="shared" si="37"/>
        <v>2056542.2197770821</v>
      </c>
      <c r="D128" s="15">
        <f t="shared" si="38"/>
        <v>295205.14705794683</v>
      </c>
      <c r="E128" s="15">
        <f t="shared" si="39"/>
        <v>298364.79758215568</v>
      </c>
      <c r="F128" s="15">
        <f t="shared" si="65"/>
        <v>122338.74158363463</v>
      </c>
      <c r="G128" s="15">
        <f t="shared" si="65"/>
        <v>121891.52126924295</v>
      </c>
      <c r="H128" s="15">
        <f t="shared" si="41"/>
        <v>244230.26285287758</v>
      </c>
      <c r="I128" s="15">
        <f t="shared" si="42"/>
        <v>2894342.4272700618</v>
      </c>
      <c r="J128" s="15">
        <f t="shared" si="43"/>
        <v>2947057.0884067165</v>
      </c>
      <c r="K128" s="15">
        <f t="shared" si="44"/>
        <v>698026.18732023961</v>
      </c>
      <c r="L128" s="15">
        <f t="shared" si="45"/>
        <v>631182.83392567351</v>
      </c>
      <c r="M128" s="15">
        <f t="shared" si="66"/>
        <v>2777387.3972851462</v>
      </c>
      <c r="N128" s="15">
        <f t="shared" si="66"/>
        <v>424737.39227486326</v>
      </c>
      <c r="O128" s="15">
        <f t="shared" si="47"/>
        <v>3202124.7895600093</v>
      </c>
      <c r="P128" s="15">
        <f t="shared" si="48"/>
        <v>7478390.8992126388</v>
      </c>
      <c r="Q128" s="15">
        <f t="shared" si="49"/>
        <v>5688196.4327297807</v>
      </c>
      <c r="R128" s="15">
        <f t="shared" si="50"/>
        <v>514670.42942846153</v>
      </c>
      <c r="S128" s="15">
        <f t="shared" si="51"/>
        <v>650218.54803673713</v>
      </c>
      <c r="T128" s="15">
        <f t="shared" si="67"/>
        <v>421541.7132639396</v>
      </c>
      <c r="U128" s="15">
        <f t="shared" si="67"/>
        <v>465858.26037424774</v>
      </c>
      <c r="V128" s="15">
        <f t="shared" si="53"/>
        <v>2052288.951103386</v>
      </c>
      <c r="W128" s="15">
        <f t="shared" si="54"/>
        <v>7740485.3838331681</v>
      </c>
      <c r="X128" s="15">
        <f t="shared" si="55"/>
        <v>18113218.710315868</v>
      </c>
      <c r="Y128" s="15">
        <f t="shared" si="56"/>
        <v>11560.882946873278</v>
      </c>
      <c r="Z128" s="15">
        <f t="shared" si="57"/>
        <v>24561.725485510873</v>
      </c>
      <c r="AA128" s="15">
        <f t="shared" si="58"/>
        <v>94.819707538899408</v>
      </c>
      <c r="AB128" s="15">
        <f t="shared" si="59"/>
        <v>13091.446516553418</v>
      </c>
      <c r="AC128" s="15">
        <f t="shared" si="60"/>
        <v>417.40132302082804</v>
      </c>
      <c r="AD128" s="15">
        <f t="shared" si="61"/>
        <v>3479.0889984952114</v>
      </c>
      <c r="AE128" s="15">
        <f t="shared" si="62"/>
        <v>53205.364977992504</v>
      </c>
      <c r="AF128" s="15">
        <f t="shared" si="63"/>
        <v>18166424.075293861</v>
      </c>
      <c r="AG128" s="15">
        <f t="shared" si="64"/>
        <v>0</v>
      </c>
    </row>
    <row r="129" spans="1:33" x14ac:dyDescent="0.25">
      <c r="A129" s="13">
        <v>2048</v>
      </c>
      <c r="B129" s="14" t="s">
        <v>152</v>
      </c>
      <c r="C129" s="15">
        <f t="shared" si="37"/>
        <v>2083581.1472835678</v>
      </c>
      <c r="D129" s="15">
        <f t="shared" si="38"/>
        <v>299086.43405224278</v>
      </c>
      <c r="E129" s="15">
        <f t="shared" si="39"/>
        <v>302287.62690932874</v>
      </c>
      <c r="F129" s="15">
        <f t="shared" ref="F129:G131" si="68">$D$79*F65</f>
        <v>123897.38931746506</v>
      </c>
      <c r="G129" s="15">
        <f t="shared" si="68"/>
        <v>123444.47122557029</v>
      </c>
      <c r="H129" s="15">
        <f t="shared" si="41"/>
        <v>247341.86054303535</v>
      </c>
      <c r="I129" s="15">
        <f t="shared" si="42"/>
        <v>2932297.0687881745</v>
      </c>
      <c r="J129" s="15">
        <f t="shared" si="43"/>
        <v>2985804.2934018765</v>
      </c>
      <c r="K129" s="15">
        <f t="shared" si="44"/>
        <v>707203.66945266409</v>
      </c>
      <c r="L129" s="15">
        <f t="shared" si="45"/>
        <v>639481.47556100285</v>
      </c>
      <c r="M129" s="15">
        <f t="shared" ref="M129:N131" si="69">$D$75*M65</f>
        <v>2812772.4970230591</v>
      </c>
      <c r="N129" s="15">
        <f t="shared" si="69"/>
        <v>430148.72776330035</v>
      </c>
      <c r="O129" s="15">
        <f t="shared" si="47"/>
        <v>3242921.2247863594</v>
      </c>
      <c r="P129" s="15">
        <f t="shared" si="48"/>
        <v>7575410.663201903</v>
      </c>
      <c r="Q129" s="15">
        <f t="shared" si="49"/>
        <v>5762983.4852435403</v>
      </c>
      <c r="R129" s="15">
        <f t="shared" si="50"/>
        <v>521227.55015828199</v>
      </c>
      <c r="S129" s="15">
        <f t="shared" si="51"/>
        <v>658502.60959624837</v>
      </c>
      <c r="T129" s="15">
        <f t="shared" ref="T129:U131" si="70">$D$83*T65</f>
        <v>426912.33443911874</v>
      </c>
      <c r="U129" s="15">
        <f t="shared" si="70"/>
        <v>471793.49325648329</v>
      </c>
      <c r="V129" s="15">
        <f t="shared" si="53"/>
        <v>2078435.9874501321</v>
      </c>
      <c r="W129" s="15">
        <f t="shared" si="54"/>
        <v>7841419.4726936724</v>
      </c>
      <c r="X129" s="15">
        <f t="shared" si="55"/>
        <v>18349127.204683751</v>
      </c>
      <c r="Y129" s="15">
        <f t="shared" si="56"/>
        <v>10554.931317553244</v>
      </c>
      <c r="Z129" s="15">
        <f t="shared" si="57"/>
        <v>22424.52645974412</v>
      </c>
      <c r="AA129" s="15">
        <f t="shared" si="58"/>
        <v>84.053954201542638</v>
      </c>
      <c r="AB129" s="15">
        <f t="shared" si="59"/>
        <v>13148.451469719254</v>
      </c>
      <c r="AC129" s="15">
        <f t="shared" si="60"/>
        <v>393.97576469535323</v>
      </c>
      <c r="AD129" s="15">
        <f t="shared" si="61"/>
        <v>3318.0435166432248</v>
      </c>
      <c r="AE129" s="15">
        <f t="shared" si="62"/>
        <v>49923.982482556727</v>
      </c>
      <c r="AF129" s="15">
        <f t="shared" si="63"/>
        <v>18399051.187166307</v>
      </c>
      <c r="AG129" s="15">
        <f t="shared" si="64"/>
        <v>0</v>
      </c>
    </row>
    <row r="130" spans="1:33" x14ac:dyDescent="0.25">
      <c r="A130" s="13">
        <v>2049</v>
      </c>
      <c r="B130" s="14" t="s">
        <v>152</v>
      </c>
      <c r="C130" s="15">
        <f t="shared" si="37"/>
        <v>2110975.5761717763</v>
      </c>
      <c r="D130" s="15">
        <f t="shared" si="38"/>
        <v>303018.75128392526</v>
      </c>
      <c r="E130" s="15">
        <f t="shared" si="39"/>
        <v>306262.03266259114</v>
      </c>
      <c r="F130" s="15">
        <f t="shared" si="68"/>
        <v>125475.89488804227</v>
      </c>
      <c r="G130" s="15">
        <f t="shared" si="68"/>
        <v>125017.20642652946</v>
      </c>
      <c r="H130" s="15">
        <f t="shared" si="41"/>
        <v>250493.10131457174</v>
      </c>
      <c r="I130" s="15">
        <f t="shared" si="42"/>
        <v>2970749.4614328644</v>
      </c>
      <c r="J130" s="15">
        <f t="shared" si="43"/>
        <v>3025060.937423801</v>
      </c>
      <c r="K130" s="15">
        <f t="shared" si="44"/>
        <v>716501.81493529072</v>
      </c>
      <c r="L130" s="15">
        <f t="shared" si="45"/>
        <v>647889.22576090333</v>
      </c>
      <c r="M130" s="15">
        <f t="shared" si="69"/>
        <v>2848608.4180200752</v>
      </c>
      <c r="N130" s="15">
        <f t="shared" si="69"/>
        <v>435629.00597328966</v>
      </c>
      <c r="O130" s="15">
        <f t="shared" si="47"/>
        <v>3284237.4239933649</v>
      </c>
      <c r="P130" s="15">
        <f t="shared" si="48"/>
        <v>7673689.4021133604</v>
      </c>
      <c r="Q130" s="15">
        <f t="shared" si="49"/>
        <v>5838753.8201192645</v>
      </c>
      <c r="R130" s="15">
        <f t="shared" si="50"/>
        <v>527868.2114022004</v>
      </c>
      <c r="S130" s="15">
        <f t="shared" si="51"/>
        <v>666892.2136324069</v>
      </c>
      <c r="T130" s="15">
        <f t="shared" si="70"/>
        <v>432351.37961813825</v>
      </c>
      <c r="U130" s="15">
        <f t="shared" si="70"/>
        <v>477804.34353646135</v>
      </c>
      <c r="V130" s="15">
        <f t="shared" si="53"/>
        <v>2104916.1481892071</v>
      </c>
      <c r="W130" s="15">
        <f t="shared" si="54"/>
        <v>7943669.9683084711</v>
      </c>
      <c r="X130" s="15">
        <f t="shared" si="55"/>
        <v>18588108.831854694</v>
      </c>
      <c r="Y130" s="15">
        <f t="shared" si="56"/>
        <v>9636.5109507831276</v>
      </c>
      <c r="Z130" s="15">
        <f t="shared" si="57"/>
        <v>20473.292368665396</v>
      </c>
      <c r="AA130" s="15">
        <f t="shared" si="58"/>
        <v>74.5105358399952</v>
      </c>
      <c r="AB130" s="15">
        <f t="shared" si="59"/>
        <v>13205.704643330502</v>
      </c>
      <c r="AC130" s="15">
        <f t="shared" si="60"/>
        <v>371.86490460535299</v>
      </c>
      <c r="AD130" s="15">
        <f t="shared" si="61"/>
        <v>3164.4527584951029</v>
      </c>
      <c r="AE130" s="15">
        <f t="shared" si="62"/>
        <v>46926.336161719475</v>
      </c>
      <c r="AF130" s="15">
        <f t="shared" si="63"/>
        <v>18635035.168016411</v>
      </c>
      <c r="AG130" s="15">
        <f t="shared" si="64"/>
        <v>0</v>
      </c>
    </row>
    <row r="131" spans="1:33" x14ac:dyDescent="0.25">
      <c r="A131" s="13">
        <v>2050</v>
      </c>
      <c r="B131" s="14" t="s">
        <v>152</v>
      </c>
      <c r="C131" s="15">
        <f t="shared" si="37"/>
        <v>2138370.0050599766</v>
      </c>
      <c r="D131" s="15">
        <f t="shared" si="38"/>
        <v>306951.0685156082</v>
      </c>
      <c r="E131" s="15">
        <f t="shared" si="39"/>
        <v>310236.43841585354</v>
      </c>
      <c r="F131" s="15">
        <f t="shared" si="68"/>
        <v>127054.40045861939</v>
      </c>
      <c r="G131" s="15">
        <f t="shared" si="68"/>
        <v>126589.9416274883</v>
      </c>
      <c r="H131" s="15">
        <f t="shared" si="41"/>
        <v>253644.3420861077</v>
      </c>
      <c r="I131" s="15">
        <f t="shared" si="42"/>
        <v>3009201.8540775464</v>
      </c>
      <c r="J131" s="15">
        <f t="shared" si="43"/>
        <v>3064317.5814457219</v>
      </c>
      <c r="K131" s="15">
        <f t="shared" si="44"/>
        <v>725799.9604179149</v>
      </c>
      <c r="L131" s="15">
        <f t="shared" si="45"/>
        <v>656296.97596080159</v>
      </c>
      <c r="M131" s="15">
        <f t="shared" si="69"/>
        <v>2884444.3390170932</v>
      </c>
      <c r="N131" s="15">
        <f t="shared" si="69"/>
        <v>441109.28418327868</v>
      </c>
      <c r="O131" s="15">
        <f t="shared" si="47"/>
        <v>3325553.6232003719</v>
      </c>
      <c r="P131" s="15">
        <f t="shared" si="48"/>
        <v>7771968.1410248103</v>
      </c>
      <c r="Q131" s="15">
        <f t="shared" si="49"/>
        <v>5914524.154994986</v>
      </c>
      <c r="R131" s="15">
        <f t="shared" si="50"/>
        <v>534508.87264611758</v>
      </c>
      <c r="S131" s="15">
        <f t="shared" si="51"/>
        <v>675281.81766856601</v>
      </c>
      <c r="T131" s="15">
        <f t="shared" si="70"/>
        <v>437790.42479715764</v>
      </c>
      <c r="U131" s="15">
        <f t="shared" si="70"/>
        <v>483815.19381643878</v>
      </c>
      <c r="V131" s="15">
        <f t="shared" si="53"/>
        <v>2131396.3089282801</v>
      </c>
      <c r="W131" s="15">
        <f t="shared" si="54"/>
        <v>8045920.4639232662</v>
      </c>
      <c r="X131" s="15">
        <f t="shared" si="55"/>
        <v>18827090.459025625</v>
      </c>
      <c r="Y131" s="15">
        <f t="shared" si="56"/>
        <v>8718.0905840129708</v>
      </c>
      <c r="Z131" s="15">
        <f t="shared" si="57"/>
        <v>18522.058277586475</v>
      </c>
      <c r="AA131" s="15">
        <f t="shared" si="58"/>
        <v>64.967117478448927</v>
      </c>
      <c r="AB131" s="15">
        <f t="shared" si="59"/>
        <v>13263.207118229897</v>
      </c>
      <c r="AC131" s="15">
        <f t="shared" si="60"/>
        <v>350.99495874848481</v>
      </c>
      <c r="AD131" s="15">
        <f t="shared" si="61"/>
        <v>3017.9716482072899</v>
      </c>
      <c r="AE131" s="15">
        <f t="shared" si="62"/>
        <v>43937.289704263567</v>
      </c>
      <c r="AF131" s="15">
        <f t="shared" si="63"/>
        <v>18871027.748729888</v>
      </c>
      <c r="AG131" s="15">
        <f t="shared" si="64"/>
        <v>0</v>
      </c>
    </row>
    <row r="133" spans="1:33" s="3" customFormat="1" x14ac:dyDescent="0.25">
      <c r="A133" s="2" t="s">
        <v>190</v>
      </c>
    </row>
    <row r="134" spans="1:33" ht="15" customHeight="1" x14ac:dyDescent="0.25">
      <c r="A134" s="54" t="s">
        <v>19</v>
      </c>
      <c r="B134" s="54" t="s">
        <v>127</v>
      </c>
      <c r="C134" s="55" t="s">
        <v>128</v>
      </c>
      <c r="D134" s="55"/>
      <c r="E134" s="55"/>
      <c r="F134" s="55"/>
      <c r="G134" s="55"/>
      <c r="H134" s="55"/>
      <c r="I134" s="55"/>
      <c r="J134" s="55" t="s">
        <v>129</v>
      </c>
      <c r="K134" s="55"/>
      <c r="L134" s="55"/>
      <c r="M134" s="55"/>
      <c r="N134" s="55"/>
      <c r="O134" s="55"/>
      <c r="P134" s="55"/>
      <c r="Q134" s="55" t="s">
        <v>130</v>
      </c>
      <c r="R134" s="55"/>
      <c r="S134" s="55"/>
      <c r="T134" s="55"/>
      <c r="U134" s="55"/>
      <c r="V134" s="55"/>
      <c r="W134" s="55"/>
      <c r="X134" s="56" t="s">
        <v>131</v>
      </c>
      <c r="Y134" s="57" t="s">
        <v>132</v>
      </c>
      <c r="Z134" s="57" t="s">
        <v>133</v>
      </c>
      <c r="AA134" s="57" t="s">
        <v>134</v>
      </c>
      <c r="AB134" s="57" t="s">
        <v>135</v>
      </c>
      <c r="AC134" s="57" t="s">
        <v>136</v>
      </c>
      <c r="AD134" s="57" t="s">
        <v>137</v>
      </c>
      <c r="AE134" s="57" t="s">
        <v>138</v>
      </c>
      <c r="AF134" s="57" t="s">
        <v>139</v>
      </c>
      <c r="AG134" s="57" t="s">
        <v>140</v>
      </c>
    </row>
    <row r="135" spans="1:33" x14ac:dyDescent="0.25">
      <c r="A135" s="54"/>
      <c r="B135" s="54"/>
      <c r="C135" s="55" t="s">
        <v>141</v>
      </c>
      <c r="D135" s="55" t="s">
        <v>142</v>
      </c>
      <c r="E135" s="55"/>
      <c r="F135" s="55" t="s">
        <v>143</v>
      </c>
      <c r="G135" s="55"/>
      <c r="H135" s="12"/>
      <c r="I135" s="57" t="s">
        <v>144</v>
      </c>
      <c r="J135" s="55" t="s">
        <v>141</v>
      </c>
      <c r="K135" s="55" t="s">
        <v>142</v>
      </c>
      <c r="L135" s="55"/>
      <c r="M135" s="55" t="s">
        <v>143</v>
      </c>
      <c r="N135" s="55"/>
      <c r="O135" s="12"/>
      <c r="P135" s="57" t="s">
        <v>145</v>
      </c>
      <c r="Q135" s="55" t="s">
        <v>141</v>
      </c>
      <c r="R135" s="55" t="s">
        <v>143</v>
      </c>
      <c r="S135" s="55"/>
      <c r="T135" s="55"/>
      <c r="U135" s="55"/>
      <c r="V135" s="55"/>
      <c r="W135" s="57" t="s">
        <v>146</v>
      </c>
      <c r="X135" s="56"/>
      <c r="Y135" s="57"/>
      <c r="Z135" s="57"/>
      <c r="AA135" s="57"/>
      <c r="AB135" s="57"/>
      <c r="AC135" s="57"/>
      <c r="AD135" s="57"/>
      <c r="AE135" s="57"/>
      <c r="AF135" s="57"/>
      <c r="AG135" s="57"/>
    </row>
    <row r="136" spans="1:33" x14ac:dyDescent="0.25">
      <c r="A136" s="54"/>
      <c r="B136" s="54"/>
      <c r="C136" s="55"/>
      <c r="D136" s="12" t="s">
        <v>147</v>
      </c>
      <c r="E136" s="12" t="s">
        <v>148</v>
      </c>
      <c r="F136" s="12" t="s">
        <v>149</v>
      </c>
      <c r="G136" s="12" t="s">
        <v>150</v>
      </c>
      <c r="H136" s="12" t="s">
        <v>151</v>
      </c>
      <c r="I136" s="57"/>
      <c r="J136" s="55"/>
      <c r="K136" s="12" t="s">
        <v>147</v>
      </c>
      <c r="L136" s="12" t="s">
        <v>148</v>
      </c>
      <c r="M136" s="12" t="s">
        <v>149</v>
      </c>
      <c r="N136" s="12" t="s">
        <v>150</v>
      </c>
      <c r="O136" s="12" t="s">
        <v>151</v>
      </c>
      <c r="P136" s="57"/>
      <c r="Q136" s="55"/>
      <c r="R136" s="12" t="s">
        <v>147</v>
      </c>
      <c r="S136" s="12" t="s">
        <v>148</v>
      </c>
      <c r="T136" s="12" t="s">
        <v>149</v>
      </c>
      <c r="U136" s="12" t="s">
        <v>150</v>
      </c>
      <c r="V136" s="12" t="s">
        <v>151</v>
      </c>
      <c r="W136" s="57"/>
      <c r="X136" s="56"/>
      <c r="Y136" s="57"/>
      <c r="Z136" s="57"/>
      <c r="AA136" s="57"/>
      <c r="AB136" s="57"/>
      <c r="AC136" s="57"/>
      <c r="AD136" s="57"/>
      <c r="AE136" s="57"/>
      <c r="AF136" s="57"/>
      <c r="AG136" s="57"/>
    </row>
    <row r="137" spans="1:33" x14ac:dyDescent="0.25">
      <c r="A137" s="13">
        <v>2015</v>
      </c>
      <c r="B137" s="14" t="s">
        <v>152</v>
      </c>
      <c r="C137" s="15">
        <f>$E$76*C32</f>
        <v>86133.387974784011</v>
      </c>
      <c r="D137" s="15">
        <f>$E$77*D32</f>
        <v>13990.804391345535</v>
      </c>
      <c r="E137" s="15">
        <f>$E$78*E32</f>
        <v>12508.949209657803</v>
      </c>
      <c r="F137" s="15">
        <f>$E$79*F32</f>
        <v>4875.9252281527897</v>
      </c>
      <c r="G137" s="15">
        <f>$E$79*G32</f>
        <v>4858.100843291073</v>
      </c>
      <c r="H137" s="15">
        <f>SUM(F137:G137)</f>
        <v>9734.0260714438627</v>
      </c>
      <c r="I137" s="15">
        <f>SUM(C137:G137)</f>
        <v>122367.16764723121</v>
      </c>
      <c r="J137" s="15">
        <f>$E$72*J32</f>
        <v>174589.17834320973</v>
      </c>
      <c r="K137" s="15">
        <f>$E$73*K32</f>
        <v>44109.203127216919</v>
      </c>
      <c r="L137" s="15">
        <f>$E$74*L32</f>
        <v>36416.99727237667</v>
      </c>
      <c r="M137" s="15">
        <f>$E$75*M32</f>
        <v>132419.34627602212</v>
      </c>
      <c r="N137" s="15">
        <f>$E$75*N32</f>
        <v>20250.487158902244</v>
      </c>
      <c r="O137" s="15">
        <f>SUM(M137:N137)</f>
        <v>152669.83343492437</v>
      </c>
      <c r="P137" s="15">
        <f>SUM(J137:N137)</f>
        <v>407785.21217772766</v>
      </c>
      <c r="Q137" s="15">
        <f>$E$80*Q32</f>
        <v>237233.50047328361</v>
      </c>
      <c r="R137" s="15">
        <f>$E$81*R32</f>
        <v>60922.637103285211</v>
      </c>
      <c r="S137" s="15">
        <f>$E$82*S32</f>
        <v>52866.742305309104</v>
      </c>
      <c r="T137" s="15">
        <f>$E$83*T32</f>
        <v>20161.12817067602</v>
      </c>
      <c r="U137" s="15">
        <f>$E$83*U32</f>
        <v>22280.661204440825</v>
      </c>
      <c r="V137" s="15">
        <f>SUM(R137:U137)</f>
        <v>156231.16878371115</v>
      </c>
      <c r="W137" s="15">
        <f>SUM(Q137:U137)</f>
        <v>393464.66925699473</v>
      </c>
      <c r="X137" s="15">
        <f>SUM(W137,P137,I137)</f>
        <v>923617.04908195359</v>
      </c>
      <c r="Y137" s="15">
        <f>$E$84*Y32</f>
        <v>11206.812249670475</v>
      </c>
      <c r="Z137" s="15">
        <f>$E$85*Z32</f>
        <v>26190.431305280505</v>
      </c>
      <c r="AA137" s="15">
        <f>$E$89*AA32</f>
        <v>34107.768993735917</v>
      </c>
      <c r="AB137" s="15">
        <f>$E$86*AB32</f>
        <v>1386.0412119961986</v>
      </c>
      <c r="AC137" s="15">
        <f>$E$87*AC32</f>
        <v>238.50329510380433</v>
      </c>
      <c r="AD137" s="15">
        <f>$E$88*AD32</f>
        <v>882.30435787743261</v>
      </c>
      <c r="AE137" s="15">
        <f>SUM(Y137:AD137)</f>
        <v>74011.861413664345</v>
      </c>
      <c r="AF137" s="15">
        <f>SUM(AE137,X137)</f>
        <v>997628.91049561789</v>
      </c>
      <c r="AG137" s="15">
        <f>$E$90*AG32</f>
        <v>0</v>
      </c>
    </row>
    <row r="138" spans="1:33" x14ac:dyDescent="0.25">
      <c r="A138" s="13">
        <v>2016</v>
      </c>
      <c r="B138" s="14" t="s">
        <v>152</v>
      </c>
      <c r="C138" s="15">
        <f t="shared" ref="C138:C172" si="71">$E$76*C33</f>
        <v>89219.37600394219</v>
      </c>
      <c r="D138" s="15">
        <f t="shared" ref="D138:D172" si="72">$E$77*D33</f>
        <v>14492.067094289787</v>
      </c>
      <c r="E138" s="15">
        <f t="shared" ref="E138:E172" si="73">$E$78*E33</f>
        <v>12957.119987865817</v>
      </c>
      <c r="F138" s="15">
        <f t="shared" ref="F138:G153" si="74">$E$79*F33</f>
        <v>5014.1378876028703</v>
      </c>
      <c r="G138" s="15">
        <f t="shared" si="74"/>
        <v>4995.8082538869303</v>
      </c>
      <c r="H138" s="15">
        <f t="shared" ref="H138:H172" si="75">SUM(F138:G138)</f>
        <v>10009.9461414898</v>
      </c>
      <c r="I138" s="15">
        <f t="shared" ref="I138:I172" si="76">SUM(C138:G138)</f>
        <v>126678.50922758761</v>
      </c>
      <c r="J138" s="15">
        <f t="shared" ref="J138:J172" si="77">$E$72*J33</f>
        <v>180844.36146157773</v>
      </c>
      <c r="K138" s="15">
        <f t="shared" ref="K138:K172" si="78">$E$73*K33</f>
        <v>45689.548171419163</v>
      </c>
      <c r="L138" s="15">
        <f t="shared" ref="L138:L172" si="79">$E$74*L33</f>
        <v>37721.7458754775</v>
      </c>
      <c r="M138" s="15">
        <f t="shared" ref="M138:N153" si="80">$E$75*M33</f>
        <v>136172.89645471994</v>
      </c>
      <c r="N138" s="15">
        <f t="shared" si="80"/>
        <v>20824.506151078611</v>
      </c>
      <c r="O138" s="15">
        <f t="shared" ref="O138:O172" si="81">SUM(M138:N138)</f>
        <v>156997.40260579856</v>
      </c>
      <c r="P138" s="15">
        <f t="shared" ref="P138:P172" si="82">SUM(J138:N138)</f>
        <v>421253.05811427295</v>
      </c>
      <c r="Q138" s="15">
        <f t="shared" ref="Q138:Q172" si="83">$E$80*Q33</f>
        <v>245733.10509571151</v>
      </c>
      <c r="R138" s="15">
        <f t="shared" ref="R138:R172" si="84">$E$81*R33</f>
        <v>62649.546212994253</v>
      </c>
      <c r="S138" s="15">
        <f t="shared" ref="S138:S172" si="85">$E$82*S33</f>
        <v>54365.299544925969</v>
      </c>
      <c r="T138" s="15">
        <f t="shared" ref="T138:U153" si="86">$E$83*T33</f>
        <v>20732.614198782878</v>
      </c>
      <c r="U138" s="15">
        <f t="shared" si="86"/>
        <v>22912.227378095755</v>
      </c>
      <c r="V138" s="15">
        <f t="shared" ref="V138:V172" si="87">SUM(R138:U138)</f>
        <v>160659.68733479886</v>
      </c>
      <c r="W138" s="15">
        <f t="shared" ref="W138:W172" si="88">SUM(Q138:U138)</f>
        <v>406392.79243051034</v>
      </c>
      <c r="X138" s="15">
        <f t="shared" ref="X138:X172" si="89">SUM(W138,P138,I138)</f>
        <v>954324.3597723709</v>
      </c>
      <c r="Y138" s="15">
        <f t="shared" ref="Y138:Y172" si="90">$E$84*Y33</f>
        <v>10024.725419167034</v>
      </c>
      <c r="Z138" s="15">
        <f t="shared" ref="Z138:Z172" si="91">$E$85*Z33</f>
        <v>23427.882665984125</v>
      </c>
      <c r="AA138" s="15">
        <f t="shared" ref="AA138:AA172" si="92">$E$89*AA33</f>
        <v>29154.160156512899</v>
      </c>
      <c r="AB138" s="15">
        <f t="shared" ref="AB138:AB172" si="93">$E$86*AB33</f>
        <v>1392.0765431015777</v>
      </c>
      <c r="AC138" s="15">
        <f t="shared" ref="AC138:AC172" si="94">$E$87*AC33</f>
        <v>225.1179210234416</v>
      </c>
      <c r="AD138" s="15">
        <f t="shared" ref="AD138:AD172" si="95">$E$88*AD33</f>
        <v>841.4628816990604</v>
      </c>
      <c r="AE138" s="15">
        <f t="shared" ref="AE138:AE172" si="96">SUM(Y138:AD138)</f>
        <v>65065.425587488135</v>
      </c>
      <c r="AF138" s="15">
        <f t="shared" ref="AF138:AF172" si="97">SUM(AE138,X138)</f>
        <v>1019389.785359859</v>
      </c>
      <c r="AG138" s="15">
        <f t="shared" ref="AG138:AG172" si="98">$E$90*AG33</f>
        <v>0</v>
      </c>
    </row>
    <row r="139" spans="1:33" x14ac:dyDescent="0.25">
      <c r="A139" s="13">
        <v>2017</v>
      </c>
      <c r="B139" s="14" t="s">
        <v>152</v>
      </c>
      <c r="C139" s="15">
        <f t="shared" si="71"/>
        <v>92415.928848208976</v>
      </c>
      <c r="D139" s="15">
        <f t="shared" si="72"/>
        <v>15011.289043202656</v>
      </c>
      <c r="E139" s="15">
        <f t="shared" si="73"/>
        <v>13421.34783394365</v>
      </c>
      <c r="F139" s="15">
        <f t="shared" si="74"/>
        <v>5156.2683141101579</v>
      </c>
      <c r="G139" s="15">
        <f t="shared" si="74"/>
        <v>5137.4191097888288</v>
      </c>
      <c r="H139" s="15">
        <f t="shared" si="75"/>
        <v>10293.687423898988</v>
      </c>
      <c r="I139" s="15">
        <f t="shared" si="76"/>
        <v>131142.25314925428</v>
      </c>
      <c r="J139" s="15">
        <f t="shared" si="77"/>
        <v>187323.65535368107</v>
      </c>
      <c r="K139" s="15">
        <f t="shared" si="78"/>
        <v>47326.51383630075</v>
      </c>
      <c r="L139" s="15">
        <f t="shared" si="79"/>
        <v>39073.241026750897</v>
      </c>
      <c r="M139" s="15">
        <f t="shared" si="80"/>
        <v>140032.84452270076</v>
      </c>
      <c r="N139" s="15">
        <f t="shared" si="80"/>
        <v>21414.796248280432</v>
      </c>
      <c r="O139" s="15">
        <f t="shared" si="81"/>
        <v>161447.6407709812</v>
      </c>
      <c r="P139" s="15">
        <f t="shared" si="82"/>
        <v>435171.05098771391</v>
      </c>
      <c r="Q139" s="15">
        <f t="shared" si="83"/>
        <v>254537.23365170471</v>
      </c>
      <c r="R139" s="15">
        <f t="shared" si="84"/>
        <v>64425.406176031262</v>
      </c>
      <c r="S139" s="15">
        <f t="shared" si="85"/>
        <v>55906.334790610214</v>
      </c>
      <c r="T139" s="15">
        <f t="shared" si="86"/>
        <v>21320.29953268039</v>
      </c>
      <c r="U139" s="15">
        <f t="shared" si="86"/>
        <v>23561.695885440207</v>
      </c>
      <c r="V139" s="15">
        <f t="shared" si="87"/>
        <v>165213.73638476207</v>
      </c>
      <c r="W139" s="15">
        <f t="shared" si="88"/>
        <v>419750.97003646678</v>
      </c>
      <c r="X139" s="15">
        <f t="shared" si="89"/>
        <v>986064.27417343494</v>
      </c>
      <c r="Y139" s="15">
        <f t="shared" si="90"/>
        <v>8967.3242926549992</v>
      </c>
      <c r="Z139" s="15">
        <f t="shared" si="91"/>
        <v>20956.725752754497</v>
      </c>
      <c r="AA139" s="15">
        <f t="shared" si="92"/>
        <v>24919.9839071182</v>
      </c>
      <c r="AB139" s="15">
        <f t="shared" si="93"/>
        <v>1398.1381542491633</v>
      </c>
      <c r="AC139" s="15">
        <f t="shared" si="94"/>
        <v>212.48376607903785</v>
      </c>
      <c r="AD139" s="15">
        <f t="shared" si="95"/>
        <v>802.51193928212319</v>
      </c>
      <c r="AE139" s="15">
        <f t="shared" si="96"/>
        <v>57257.167812138017</v>
      </c>
      <c r="AF139" s="15">
        <f t="shared" si="97"/>
        <v>1043321.4419855729</v>
      </c>
      <c r="AG139" s="15">
        <f t="shared" si="98"/>
        <v>0</v>
      </c>
    </row>
    <row r="140" spans="1:33" x14ac:dyDescent="0.25">
      <c r="A140" s="13">
        <v>2018</v>
      </c>
      <c r="B140" s="14" t="s">
        <v>152</v>
      </c>
      <c r="C140" s="15">
        <f t="shared" si="71"/>
        <v>95727.007825069843</v>
      </c>
      <c r="D140" s="15">
        <f t="shared" si="72"/>
        <v>15549.113682158211</v>
      </c>
      <c r="E140" s="15">
        <f t="shared" si="73"/>
        <v>13902.208040706255</v>
      </c>
      <c r="F140" s="15">
        <f t="shared" si="74"/>
        <v>5302.4275604448958</v>
      </c>
      <c r="G140" s="15">
        <f t="shared" si="74"/>
        <v>5283.0440578035823</v>
      </c>
      <c r="H140" s="15">
        <f t="shared" si="75"/>
        <v>10585.471618248477</v>
      </c>
      <c r="I140" s="15">
        <f t="shared" si="76"/>
        <v>135763.80116618279</v>
      </c>
      <c r="J140" s="15">
        <f t="shared" si="77"/>
        <v>194035.08946293555</v>
      </c>
      <c r="K140" s="15">
        <f t="shared" si="78"/>
        <v>49022.128726119903</v>
      </c>
      <c r="L140" s="15">
        <f t="shared" si="79"/>
        <v>40473.157562070119</v>
      </c>
      <c r="M140" s="15">
        <f t="shared" si="80"/>
        <v>144002.20642761543</v>
      </c>
      <c r="N140" s="15">
        <f t="shared" si="80"/>
        <v>22021.818670192701</v>
      </c>
      <c r="O140" s="15">
        <f t="shared" si="81"/>
        <v>166024.02509780813</v>
      </c>
      <c r="P140" s="15">
        <f t="shared" si="82"/>
        <v>449554.40084893367</v>
      </c>
      <c r="Q140" s="15">
        <f t="shared" si="83"/>
        <v>263656.79662830749</v>
      </c>
      <c r="R140" s="15">
        <f t="shared" si="84"/>
        <v>66251.604550101547</v>
      </c>
      <c r="S140" s="15">
        <f t="shared" si="85"/>
        <v>57491.052121159613</v>
      </c>
      <c r="T140" s="15">
        <f t="shared" si="86"/>
        <v>21924.643356837107</v>
      </c>
      <c r="U140" s="15">
        <f t="shared" si="86"/>
        <v>24229.574184860812</v>
      </c>
      <c r="V140" s="15">
        <f t="shared" si="87"/>
        <v>169896.87421295905</v>
      </c>
      <c r="W140" s="15">
        <f t="shared" si="88"/>
        <v>433553.67084126658</v>
      </c>
      <c r="X140" s="15">
        <f t="shared" si="89"/>
        <v>1018871.872856383</v>
      </c>
      <c r="Y140" s="15">
        <f t="shared" si="90"/>
        <v>8021.4571080313999</v>
      </c>
      <c r="Z140" s="15">
        <f t="shared" si="91"/>
        <v>18746.224767201551</v>
      </c>
      <c r="AA140" s="15">
        <f t="shared" si="92"/>
        <v>21300.754149568613</v>
      </c>
      <c r="AB140" s="15">
        <f t="shared" si="93"/>
        <v>1404.2261598718853</v>
      </c>
      <c r="AC140" s="15">
        <f t="shared" si="94"/>
        <v>200.55867005998985</v>
      </c>
      <c r="AD140" s="15">
        <f t="shared" si="95"/>
        <v>765.36401865992536</v>
      </c>
      <c r="AE140" s="15">
        <f t="shared" si="96"/>
        <v>50438.584873393353</v>
      </c>
      <c r="AF140" s="15">
        <f t="shared" si="97"/>
        <v>1069310.4577297764</v>
      </c>
      <c r="AG140" s="15">
        <f t="shared" si="98"/>
        <v>0</v>
      </c>
    </row>
    <row r="141" spans="1:33" x14ac:dyDescent="0.25">
      <c r="A141" s="13">
        <v>2019</v>
      </c>
      <c r="B141" s="14" t="s">
        <v>152</v>
      </c>
      <c r="C141" s="15">
        <f t="shared" si="71"/>
        <v>99156.71617813941</v>
      </c>
      <c r="D141" s="15">
        <f t="shared" si="72"/>
        <v>16106.207508552314</v>
      </c>
      <c r="E141" s="15">
        <f t="shared" si="73"/>
        <v>14400.296512566274</v>
      </c>
      <c r="F141" s="15">
        <f t="shared" si="74"/>
        <v>5452.7298272719318</v>
      </c>
      <c r="G141" s="15">
        <f t="shared" si="74"/>
        <v>5432.7968811251994</v>
      </c>
      <c r="H141" s="15">
        <f t="shared" si="75"/>
        <v>10885.52670839713</v>
      </c>
      <c r="I141" s="15">
        <f t="shared" si="76"/>
        <v>140548.74690765512</v>
      </c>
      <c r="J141" s="15">
        <f t="shared" si="77"/>
        <v>200986.9809117493</v>
      </c>
      <c r="K141" s="15">
        <f t="shared" si="78"/>
        <v>50778.494125991863</v>
      </c>
      <c r="L141" s="15">
        <f t="shared" si="79"/>
        <v>41923.230323347627</v>
      </c>
      <c r="M141" s="15">
        <f t="shared" si="80"/>
        <v>148084.08360697085</v>
      </c>
      <c r="N141" s="15">
        <f t="shared" si="80"/>
        <v>22646.047710203606</v>
      </c>
      <c r="O141" s="15">
        <f t="shared" si="81"/>
        <v>170730.13131717444</v>
      </c>
      <c r="P141" s="15">
        <f t="shared" si="82"/>
        <v>464418.83667826327</v>
      </c>
      <c r="Q141" s="15">
        <f t="shared" si="83"/>
        <v>273103.09541362117</v>
      </c>
      <c r="R141" s="15">
        <f t="shared" si="84"/>
        <v>68129.5682245309</v>
      </c>
      <c r="S141" s="15">
        <f t="shared" si="85"/>
        <v>59120.689746111253</v>
      </c>
      <c r="T141" s="15">
        <f t="shared" si="86"/>
        <v>22546.117871734659</v>
      </c>
      <c r="U141" s="15">
        <f t="shared" si="86"/>
        <v>24916.384119126622</v>
      </c>
      <c r="V141" s="15">
        <f t="shared" si="87"/>
        <v>174712.75996150344</v>
      </c>
      <c r="W141" s="15">
        <f t="shared" si="88"/>
        <v>447815.85537512461</v>
      </c>
      <c r="X141" s="15">
        <f t="shared" si="89"/>
        <v>1052783.438961043</v>
      </c>
      <c r="Y141" s="15">
        <f t="shared" si="90"/>
        <v>7175.3593419935196</v>
      </c>
      <c r="Z141" s="15">
        <f t="shared" si="91"/>
        <v>16768.885901761205</v>
      </c>
      <c r="AA141" s="15">
        <f t="shared" si="92"/>
        <v>18207.159724961231</v>
      </c>
      <c r="AB141" s="15">
        <f t="shared" si="93"/>
        <v>1410.3406749009557</v>
      </c>
      <c r="AC141" s="15">
        <f t="shared" si="94"/>
        <v>189.30283888732365</v>
      </c>
      <c r="AD141" s="15">
        <f t="shared" si="95"/>
        <v>729.9356587557744</v>
      </c>
      <c r="AE141" s="15">
        <f t="shared" si="96"/>
        <v>44480.984141260014</v>
      </c>
      <c r="AF141" s="15">
        <f t="shared" si="97"/>
        <v>1097264.4231023029</v>
      </c>
      <c r="AG141" s="15">
        <f t="shared" si="98"/>
        <v>0</v>
      </c>
    </row>
    <row r="142" spans="1:33" x14ac:dyDescent="0.25">
      <c r="A142" s="13">
        <v>2020</v>
      </c>
      <c r="B142" s="14" t="s">
        <v>152</v>
      </c>
      <c r="C142" s="15">
        <f t="shared" si="71"/>
        <v>102450.31630551016</v>
      </c>
      <c r="D142" s="15">
        <f t="shared" si="72"/>
        <v>16641.193025885557</v>
      </c>
      <c r="E142" s="15">
        <f t="shared" si="73"/>
        <v>14878.618307156134</v>
      </c>
      <c r="F142" s="15">
        <f t="shared" si="74"/>
        <v>5600.2852418480152</v>
      </c>
      <c r="G142" s="15">
        <f t="shared" si="74"/>
        <v>5579.812893562249</v>
      </c>
      <c r="H142" s="15">
        <f t="shared" si="75"/>
        <v>11180.098135410264</v>
      </c>
      <c r="I142" s="15">
        <f t="shared" si="76"/>
        <v>145150.2257739621</v>
      </c>
      <c r="J142" s="15">
        <f t="shared" si="77"/>
        <v>207662.98604226956</v>
      </c>
      <c r="K142" s="15">
        <f t="shared" si="78"/>
        <v>52465.15803709397</v>
      </c>
      <c r="L142" s="15">
        <f t="shared" si="79"/>
        <v>43315.756841518196</v>
      </c>
      <c r="M142" s="15">
        <f t="shared" si="80"/>
        <v>152091.36235374823</v>
      </c>
      <c r="N142" s="15">
        <f t="shared" si="80"/>
        <v>23258.868639213521</v>
      </c>
      <c r="O142" s="15">
        <f t="shared" si="81"/>
        <v>175350.23099296176</v>
      </c>
      <c r="P142" s="15">
        <f t="shared" si="82"/>
        <v>478794.13191384345</v>
      </c>
      <c r="Q142" s="15">
        <f t="shared" si="83"/>
        <v>282174.51714388171</v>
      </c>
      <c r="R142" s="15">
        <f t="shared" si="84"/>
        <v>69973.211134176003</v>
      </c>
      <c r="S142" s="15">
        <f t="shared" si="85"/>
        <v>60720.544894239145</v>
      </c>
      <c r="T142" s="15">
        <f t="shared" si="86"/>
        <v>23156.234616013095</v>
      </c>
      <c r="U142" s="15">
        <f t="shared" si="86"/>
        <v>25590.642243937127</v>
      </c>
      <c r="V142" s="15">
        <f t="shared" si="87"/>
        <v>179440.63288836536</v>
      </c>
      <c r="W142" s="15">
        <f t="shared" si="88"/>
        <v>461615.15003224707</v>
      </c>
      <c r="X142" s="15">
        <f t="shared" si="89"/>
        <v>1085559.5077200527</v>
      </c>
      <c r="Y142" s="15">
        <f t="shared" si="90"/>
        <v>6459.475195659611</v>
      </c>
      <c r="Z142" s="15">
        <f t="shared" si="91"/>
        <v>15095.857556198538</v>
      </c>
      <c r="AA142" s="15">
        <f t="shared" si="92"/>
        <v>15647.521593448364</v>
      </c>
      <c r="AB142" s="15">
        <f t="shared" si="93"/>
        <v>1416.4818147680394</v>
      </c>
      <c r="AC142" s="15">
        <f t="shared" si="94"/>
        <v>178.67871182074106</v>
      </c>
      <c r="AD142" s="15">
        <f t="shared" si="95"/>
        <v>696.1472618690849</v>
      </c>
      <c r="AE142" s="15">
        <f t="shared" si="96"/>
        <v>39494.162133764381</v>
      </c>
      <c r="AF142" s="15">
        <f t="shared" si="97"/>
        <v>1125053.6698538172</v>
      </c>
      <c r="AG142" s="15">
        <f t="shared" si="98"/>
        <v>0</v>
      </c>
    </row>
    <row r="143" spans="1:33" x14ac:dyDescent="0.25">
      <c r="A143" s="13">
        <v>2021</v>
      </c>
      <c r="B143" s="14" t="s">
        <v>152</v>
      </c>
      <c r="C143" s="15">
        <f t="shared" si="71"/>
        <v>105853.31700822398</v>
      </c>
      <c r="D143" s="15">
        <f t="shared" si="72"/>
        <v>17193.948679584199</v>
      </c>
      <c r="E143" s="15">
        <f t="shared" si="73"/>
        <v>15372.82808981485</v>
      </c>
      <c r="F143" s="15">
        <f t="shared" si="74"/>
        <v>5751.8336289461968</v>
      </c>
      <c r="G143" s="15">
        <f t="shared" si="74"/>
        <v>5730.807281849864</v>
      </c>
      <c r="H143" s="15">
        <f t="shared" si="75"/>
        <v>11482.640910796061</v>
      </c>
      <c r="I143" s="15">
        <f t="shared" si="76"/>
        <v>149902.73468841909</v>
      </c>
      <c r="J143" s="15">
        <f t="shared" si="77"/>
        <v>214560.74207576152</v>
      </c>
      <c r="K143" s="15">
        <f t="shared" si="78"/>
        <v>54207.846357702103</v>
      </c>
      <c r="L143" s="15">
        <f t="shared" si="79"/>
        <v>44754.537669980498</v>
      </c>
      <c r="M143" s="15">
        <f t="shared" si="80"/>
        <v>156207.08140392107</v>
      </c>
      <c r="N143" s="15">
        <f t="shared" si="80"/>
        <v>23888.273013416099</v>
      </c>
      <c r="O143" s="15">
        <f t="shared" si="81"/>
        <v>180095.35441733716</v>
      </c>
      <c r="P143" s="15">
        <f t="shared" si="82"/>
        <v>493618.48052078125</v>
      </c>
      <c r="Q143" s="15">
        <f t="shared" si="83"/>
        <v>291547.25619199837</v>
      </c>
      <c r="R143" s="15">
        <f t="shared" si="84"/>
        <v>71866.744557835264</v>
      </c>
      <c r="S143" s="15">
        <f t="shared" si="85"/>
        <v>62363.69345633062</v>
      </c>
      <c r="T143" s="15">
        <f t="shared" si="86"/>
        <v>23782.861627991122</v>
      </c>
      <c r="U143" s="15">
        <f t="shared" si="86"/>
        <v>26283.146355673318</v>
      </c>
      <c r="V143" s="15">
        <f t="shared" si="87"/>
        <v>184296.44599783031</v>
      </c>
      <c r="W143" s="15">
        <f t="shared" si="88"/>
        <v>475843.70218982873</v>
      </c>
      <c r="X143" s="15">
        <f t="shared" si="89"/>
        <v>1119364.917399029</v>
      </c>
      <c r="Y143" s="15">
        <f t="shared" si="90"/>
        <v>5815.014665418752</v>
      </c>
      <c r="Z143" s="15">
        <f t="shared" si="91"/>
        <v>13589.74690936994</v>
      </c>
      <c r="AA143" s="15">
        <f t="shared" si="92"/>
        <v>13447.7280210686</v>
      </c>
      <c r="AB143" s="15">
        <f t="shared" si="93"/>
        <v>1422.6496954074332</v>
      </c>
      <c r="AC143" s="15">
        <f t="shared" si="94"/>
        <v>168.65083611832355</v>
      </c>
      <c r="AD143" s="15">
        <f t="shared" si="95"/>
        <v>663.92291484141799</v>
      </c>
      <c r="AE143" s="15">
        <f t="shared" si="96"/>
        <v>35107.713042224459</v>
      </c>
      <c r="AF143" s="15">
        <f t="shared" si="97"/>
        <v>1154472.6304412535</v>
      </c>
      <c r="AG143" s="15">
        <f t="shared" si="98"/>
        <v>0</v>
      </c>
    </row>
    <row r="144" spans="1:33" x14ac:dyDescent="0.25">
      <c r="A144" s="13">
        <v>2022</v>
      </c>
      <c r="B144" s="14" t="s">
        <v>152</v>
      </c>
      <c r="C144" s="15">
        <f t="shared" si="71"/>
        <v>109369.35214753375</v>
      </c>
      <c r="D144" s="15">
        <f t="shared" si="72"/>
        <v>17765.064724405071</v>
      </c>
      <c r="E144" s="15">
        <f t="shared" si="73"/>
        <v>15883.453597659423</v>
      </c>
      <c r="F144" s="15">
        <f t="shared" si="74"/>
        <v>5907.4830417315061</v>
      </c>
      <c r="G144" s="15">
        <f t="shared" si="74"/>
        <v>5885.8877041549731</v>
      </c>
      <c r="H144" s="15">
        <f t="shared" si="75"/>
        <v>11793.370745886479</v>
      </c>
      <c r="I144" s="15">
        <f t="shared" si="76"/>
        <v>154811.24121548471</v>
      </c>
      <c r="J144" s="15">
        <f t="shared" si="77"/>
        <v>221687.61471401947</v>
      </c>
      <c r="K144" s="15">
        <f t="shared" si="78"/>
        <v>56008.420000615697</v>
      </c>
      <c r="L144" s="15">
        <f t="shared" si="79"/>
        <v>46241.109196869809</v>
      </c>
      <c r="M144" s="15">
        <f t="shared" si="80"/>
        <v>160434.17524249613</v>
      </c>
      <c r="N144" s="15">
        <f t="shared" si="80"/>
        <v>24534.709594662378</v>
      </c>
      <c r="O144" s="15">
        <f t="shared" si="81"/>
        <v>184968.88483715852</v>
      </c>
      <c r="P144" s="15">
        <f t="shared" si="82"/>
        <v>508906.02874866349</v>
      </c>
      <c r="Q144" s="15">
        <f t="shared" si="83"/>
        <v>301231.32114634244</v>
      </c>
      <c r="R144" s="15">
        <f t="shared" si="84"/>
        <v>73811.51857440715</v>
      </c>
      <c r="S144" s="15">
        <f t="shared" si="85"/>
        <v>64051.306988257355</v>
      </c>
      <c r="T144" s="15">
        <f t="shared" si="86"/>
        <v>24426.445689275817</v>
      </c>
      <c r="U144" s="15">
        <f t="shared" si="86"/>
        <v>26994.390205951444</v>
      </c>
      <c r="V144" s="15">
        <f t="shared" si="87"/>
        <v>189283.66145789178</v>
      </c>
      <c r="W144" s="15">
        <f t="shared" si="88"/>
        <v>490514.98260423419</v>
      </c>
      <c r="X144" s="15">
        <f t="shared" si="89"/>
        <v>1154232.2525683823</v>
      </c>
      <c r="Y144" s="15">
        <f t="shared" si="90"/>
        <v>5234.8518315785868</v>
      </c>
      <c r="Z144" s="15">
        <f t="shared" si="91"/>
        <v>12233.900616324876</v>
      </c>
      <c r="AA144" s="15">
        <f t="shared" si="92"/>
        <v>11557.190565204404</v>
      </c>
      <c r="AB144" s="15">
        <f t="shared" si="93"/>
        <v>1428.844433258254</v>
      </c>
      <c r="AC144" s="15">
        <f t="shared" si="94"/>
        <v>159.18574873063278</v>
      </c>
      <c r="AD144" s="15">
        <f t="shared" si="95"/>
        <v>633.19021850066372</v>
      </c>
      <c r="AE144" s="15">
        <f t="shared" si="96"/>
        <v>31247.163413597416</v>
      </c>
      <c r="AF144" s="15">
        <f t="shared" si="97"/>
        <v>1185479.4159819798</v>
      </c>
      <c r="AG144" s="15">
        <f t="shared" si="98"/>
        <v>0</v>
      </c>
    </row>
    <row r="145" spans="1:33" x14ac:dyDescent="0.25">
      <c r="A145" s="13">
        <v>2023</v>
      </c>
      <c r="B145" s="14" t="s">
        <v>152</v>
      </c>
      <c r="C145" s="15">
        <f t="shared" si="71"/>
        <v>113002.17628741778</v>
      </c>
      <c r="D145" s="15">
        <f t="shared" si="72"/>
        <v>18355.151021070367</v>
      </c>
      <c r="E145" s="15">
        <f t="shared" si="73"/>
        <v>16411.040097179586</v>
      </c>
      <c r="F145" s="15">
        <f t="shared" si="74"/>
        <v>6067.3444573776924</v>
      </c>
      <c r="G145" s="15">
        <f t="shared" si="74"/>
        <v>6045.1647319642489</v>
      </c>
      <c r="H145" s="15">
        <f t="shared" si="75"/>
        <v>12112.509189341941</v>
      </c>
      <c r="I145" s="15">
        <f t="shared" si="76"/>
        <v>159880.87659500964</v>
      </c>
      <c r="J145" s="15">
        <f t="shared" si="77"/>
        <v>229051.21431877915</v>
      </c>
      <c r="K145" s="15">
        <f t="shared" si="78"/>
        <v>57868.801690913453</v>
      </c>
      <c r="L145" s="15">
        <f t="shared" si="79"/>
        <v>47777.058843154613</v>
      </c>
      <c r="M145" s="15">
        <f t="shared" si="80"/>
        <v>164775.65776409072</v>
      </c>
      <c r="N145" s="15">
        <f t="shared" si="80"/>
        <v>25198.639288673181</v>
      </c>
      <c r="O145" s="15">
        <f t="shared" si="81"/>
        <v>189974.2970527639</v>
      </c>
      <c r="P145" s="15">
        <f t="shared" si="82"/>
        <v>524671.37190561113</v>
      </c>
      <c r="Q145" s="15">
        <f t="shared" si="83"/>
        <v>311237.05304163066</v>
      </c>
      <c r="R145" s="15">
        <f t="shared" si="84"/>
        <v>75808.919797050519</v>
      </c>
      <c r="S145" s="15">
        <f t="shared" si="85"/>
        <v>65784.588749169547</v>
      </c>
      <c r="T145" s="15">
        <f t="shared" si="86"/>
        <v>25087.445671756985</v>
      </c>
      <c r="U145" s="15">
        <f t="shared" si="86"/>
        <v>27724.880907718081</v>
      </c>
      <c r="V145" s="15">
        <f t="shared" si="87"/>
        <v>194405.83512569516</v>
      </c>
      <c r="W145" s="15">
        <f t="shared" si="88"/>
        <v>505642.88816732581</v>
      </c>
      <c r="X145" s="15">
        <f t="shared" si="89"/>
        <v>1190195.1366679466</v>
      </c>
      <c r="Y145" s="15">
        <f t="shared" si="90"/>
        <v>4712.5717260092733</v>
      </c>
      <c r="Z145" s="15">
        <f t="shared" si="91"/>
        <v>11013.326832961104</v>
      </c>
      <c r="AA145" s="15">
        <f t="shared" si="92"/>
        <v>9932.4327166036692</v>
      </c>
      <c r="AB145" s="15">
        <f t="shared" si="93"/>
        <v>1435.0661452666375</v>
      </c>
      <c r="AC145" s="15">
        <f t="shared" si="94"/>
        <v>150.25186463442031</v>
      </c>
      <c r="AD145" s="15">
        <f t="shared" si="95"/>
        <v>603.88012500017851</v>
      </c>
      <c r="AE145" s="15">
        <f t="shared" si="96"/>
        <v>27847.529410475287</v>
      </c>
      <c r="AF145" s="15">
        <f t="shared" si="97"/>
        <v>1218042.666078422</v>
      </c>
      <c r="AG145" s="15">
        <f t="shared" si="98"/>
        <v>0</v>
      </c>
    </row>
    <row r="146" spans="1:33" x14ac:dyDescent="0.25">
      <c r="A146" s="13">
        <v>2024</v>
      </c>
      <c r="B146" s="14" t="s">
        <v>152</v>
      </c>
      <c r="C146" s="15">
        <f t="shared" si="71"/>
        <v>116755.66870385448</v>
      </c>
      <c r="D146" s="15">
        <f t="shared" si="72"/>
        <v>18964.837687501491</v>
      </c>
      <c r="E146" s="15">
        <f t="shared" si="73"/>
        <v>16956.150966495301</v>
      </c>
      <c r="F146" s="15">
        <f t="shared" si="74"/>
        <v>6231.5318561933382</v>
      </c>
      <c r="G146" s="15">
        <f t="shared" si="74"/>
        <v>6208.7519289209658</v>
      </c>
      <c r="H146" s="15">
        <f t="shared" si="75"/>
        <v>12440.283785114305</v>
      </c>
      <c r="I146" s="15">
        <f t="shared" si="76"/>
        <v>165116.94114296557</v>
      </c>
      <c r="J146" s="15">
        <f t="shared" si="77"/>
        <v>236659.40403836849</v>
      </c>
      <c r="K146" s="15">
        <f t="shared" si="78"/>
        <v>59790.978019116686</v>
      </c>
      <c r="L146" s="15">
        <f t="shared" si="79"/>
        <v>49364.026757748645</v>
      </c>
      <c r="M146" s="15">
        <f t="shared" si="80"/>
        <v>169234.6244218229</v>
      </c>
      <c r="N146" s="15">
        <f t="shared" si="80"/>
        <v>25880.535473662345</v>
      </c>
      <c r="O146" s="15">
        <f t="shared" si="81"/>
        <v>195115.15989548524</v>
      </c>
      <c r="P146" s="15">
        <f t="shared" si="82"/>
        <v>540929.568710719</v>
      </c>
      <c r="Q146" s="15">
        <f t="shared" si="83"/>
        <v>321575.13640149904</v>
      </c>
      <c r="R146" s="15">
        <f t="shared" si="84"/>
        <v>77860.372361832255</v>
      </c>
      <c r="S146" s="15">
        <f t="shared" si="85"/>
        <v>67564.774559413025</v>
      </c>
      <c r="T146" s="15">
        <f t="shared" si="86"/>
        <v>25766.332864780288</v>
      </c>
      <c r="U146" s="15">
        <f t="shared" si="86"/>
        <v>28475.139296818874</v>
      </c>
      <c r="V146" s="15">
        <f t="shared" si="87"/>
        <v>199666.61908284444</v>
      </c>
      <c r="W146" s="15">
        <f t="shared" si="88"/>
        <v>521241.75548434345</v>
      </c>
      <c r="X146" s="15">
        <f t="shared" si="89"/>
        <v>1227288.2653380281</v>
      </c>
      <c r="Y146" s="15">
        <f t="shared" si="90"/>
        <v>4242.3994006502808</v>
      </c>
      <c r="Z146" s="15">
        <f t="shared" si="91"/>
        <v>9914.5294484220012</v>
      </c>
      <c r="AA146" s="15">
        <f t="shared" si="92"/>
        <v>8536.0900742501635</v>
      </c>
      <c r="AB146" s="15">
        <f t="shared" si="93"/>
        <v>1441.3149488879455</v>
      </c>
      <c r="AC146" s="15">
        <f t="shared" si="94"/>
        <v>141.81937143331626</v>
      </c>
      <c r="AD146" s="15">
        <f t="shared" si="95"/>
        <v>575.92678268741906</v>
      </c>
      <c r="AE146" s="15">
        <f t="shared" si="96"/>
        <v>24852.080026331128</v>
      </c>
      <c r="AF146" s="15">
        <f t="shared" si="97"/>
        <v>1252140.3453643592</v>
      </c>
      <c r="AG146" s="15">
        <f t="shared" si="98"/>
        <v>0</v>
      </c>
    </row>
    <row r="147" spans="1:33" x14ac:dyDescent="0.25">
      <c r="A147" s="13">
        <v>2025</v>
      </c>
      <c r="B147" s="14" t="s">
        <v>152</v>
      </c>
      <c r="C147" s="15">
        <f t="shared" si="71"/>
        <v>119886.95704004966</v>
      </c>
      <c r="D147" s="15">
        <f t="shared" si="72"/>
        <v>19473.458602511058</v>
      </c>
      <c r="E147" s="15">
        <f t="shared" si="73"/>
        <v>17410.900601674242</v>
      </c>
      <c r="F147" s="15">
        <f t="shared" si="74"/>
        <v>6372.9917655141335</v>
      </c>
      <c r="G147" s="15">
        <f t="shared" si="74"/>
        <v>6349.6947187724791</v>
      </c>
      <c r="H147" s="15">
        <f t="shared" si="75"/>
        <v>12722.686484286613</v>
      </c>
      <c r="I147" s="15">
        <f t="shared" si="76"/>
        <v>169494.00272852159</v>
      </c>
      <c r="J147" s="15">
        <f t="shared" si="77"/>
        <v>243006.40919660096</v>
      </c>
      <c r="K147" s="15">
        <f t="shared" si="78"/>
        <v>61394.521505778946</v>
      </c>
      <c r="L147" s="15">
        <f t="shared" si="79"/>
        <v>50687.928225918316</v>
      </c>
      <c r="M147" s="15">
        <f t="shared" si="80"/>
        <v>173076.36272584143</v>
      </c>
      <c r="N147" s="15">
        <f t="shared" si="80"/>
        <v>26468.040807144556</v>
      </c>
      <c r="O147" s="15">
        <f t="shared" si="81"/>
        <v>199544.40353298601</v>
      </c>
      <c r="P147" s="15">
        <f t="shared" si="82"/>
        <v>554633.26246128429</v>
      </c>
      <c r="Q147" s="15">
        <f t="shared" si="83"/>
        <v>330199.50971889624</v>
      </c>
      <c r="R147" s="15">
        <f t="shared" si="84"/>
        <v>79627.854494342173</v>
      </c>
      <c r="S147" s="15">
        <f t="shared" si="85"/>
        <v>69098.539788095179</v>
      </c>
      <c r="T147" s="15">
        <f t="shared" si="86"/>
        <v>26351.245723238786</v>
      </c>
      <c r="U147" s="15">
        <f t="shared" si="86"/>
        <v>29121.543859257497</v>
      </c>
      <c r="V147" s="15">
        <f t="shared" si="87"/>
        <v>204199.18386493364</v>
      </c>
      <c r="W147" s="15">
        <f t="shared" si="88"/>
        <v>534398.69358382991</v>
      </c>
      <c r="X147" s="15">
        <f t="shared" si="89"/>
        <v>1258525.9587736358</v>
      </c>
      <c r="Y147" s="15">
        <f t="shared" si="90"/>
        <v>3832.6986694544594</v>
      </c>
      <c r="Z147" s="15">
        <f t="shared" si="91"/>
        <v>8957.0547788144268</v>
      </c>
      <c r="AA147" s="15">
        <f t="shared" si="92"/>
        <v>7371.7702985952374</v>
      </c>
      <c r="AB147" s="15">
        <f t="shared" si="93"/>
        <v>1447.5909620889838</v>
      </c>
      <c r="AC147" s="15">
        <f t="shared" si="94"/>
        <v>133.86012987377873</v>
      </c>
      <c r="AD147" s="15">
        <f t="shared" si="95"/>
        <v>549.26738815354054</v>
      </c>
      <c r="AE147" s="15">
        <f t="shared" si="96"/>
        <v>22292.242226980426</v>
      </c>
      <c r="AF147" s="15">
        <f t="shared" si="97"/>
        <v>1280818.2010006162</v>
      </c>
      <c r="AG147" s="15">
        <f t="shared" si="98"/>
        <v>0</v>
      </c>
    </row>
    <row r="148" spans="1:33" x14ac:dyDescent="0.25">
      <c r="A148" s="13">
        <v>2026</v>
      </c>
      <c r="B148" s="14" t="s">
        <v>152</v>
      </c>
      <c r="C148" s="15">
        <f t="shared" si="71"/>
        <v>123102.2238824128</v>
      </c>
      <c r="D148" s="15">
        <f t="shared" si="72"/>
        <v>19995.720300502686</v>
      </c>
      <c r="E148" s="15">
        <f t="shared" si="73"/>
        <v>17877.846237649828</v>
      </c>
      <c r="F148" s="15">
        <f t="shared" si="74"/>
        <v>6517.6629086706589</v>
      </c>
      <c r="G148" s="15">
        <f t="shared" si="74"/>
        <v>6493.8370035045318</v>
      </c>
      <c r="H148" s="15">
        <f t="shared" si="75"/>
        <v>13011.49991217519</v>
      </c>
      <c r="I148" s="15">
        <f t="shared" si="76"/>
        <v>173987.29033274052</v>
      </c>
      <c r="J148" s="15">
        <f t="shared" si="77"/>
        <v>249523.63566778868</v>
      </c>
      <c r="K148" s="15">
        <f t="shared" si="78"/>
        <v>63041.070673211216</v>
      </c>
      <c r="L148" s="15">
        <f t="shared" si="79"/>
        <v>52047.33561231511</v>
      </c>
      <c r="M148" s="15">
        <f t="shared" si="80"/>
        <v>177005.31103931868</v>
      </c>
      <c r="N148" s="15">
        <f t="shared" si="80"/>
        <v>27068.882901654037</v>
      </c>
      <c r="O148" s="15">
        <f t="shared" si="81"/>
        <v>204074.19394097271</v>
      </c>
      <c r="P148" s="15">
        <f t="shared" si="82"/>
        <v>568686.2358942877</v>
      </c>
      <c r="Q148" s="15">
        <f t="shared" si="83"/>
        <v>339055.18143812311</v>
      </c>
      <c r="R148" s="15">
        <f t="shared" si="84"/>
        <v>81435.459644428018</v>
      </c>
      <c r="S148" s="15">
        <f t="shared" si="85"/>
        <v>70667.122505506544</v>
      </c>
      <c r="T148" s="15">
        <f t="shared" si="86"/>
        <v>26949.436491820758</v>
      </c>
      <c r="U148" s="15">
        <f t="shared" si="86"/>
        <v>29782.62223431512</v>
      </c>
      <c r="V148" s="15">
        <f t="shared" si="87"/>
        <v>208834.64087607042</v>
      </c>
      <c r="W148" s="15">
        <f t="shared" si="88"/>
        <v>547889.82231419359</v>
      </c>
      <c r="X148" s="15">
        <f t="shared" si="89"/>
        <v>1290563.348541222</v>
      </c>
      <c r="Y148" s="15">
        <f t="shared" si="90"/>
        <v>3462.5639180946382</v>
      </c>
      <c r="Z148" s="15">
        <f t="shared" si="91"/>
        <v>8092.0461962470235</v>
      </c>
      <c r="AA148" s="15">
        <f t="shared" si="92"/>
        <v>6366.263343352146</v>
      </c>
      <c r="AB148" s="15">
        <f t="shared" si="93"/>
        <v>1453.8943033502283</v>
      </c>
      <c r="AC148" s="15">
        <f t="shared" si="94"/>
        <v>126.34757994432545</v>
      </c>
      <c r="AD148" s="15">
        <f t="shared" si="95"/>
        <v>523.84204513155146</v>
      </c>
      <c r="AE148" s="15">
        <f t="shared" si="96"/>
        <v>20024.957386119913</v>
      </c>
      <c r="AF148" s="15">
        <f t="shared" si="97"/>
        <v>1310588.305927342</v>
      </c>
      <c r="AG148" s="15">
        <f t="shared" si="98"/>
        <v>0</v>
      </c>
    </row>
    <row r="149" spans="1:33" x14ac:dyDescent="0.25">
      <c r="A149" s="13">
        <v>2027</v>
      </c>
      <c r="B149" s="14" t="s">
        <v>152</v>
      </c>
      <c r="C149" s="15">
        <f t="shared" si="71"/>
        <v>126403.72146348881</v>
      </c>
      <c r="D149" s="15">
        <f t="shared" si="72"/>
        <v>20531.988615744824</v>
      </c>
      <c r="E149" s="15">
        <f t="shared" si="73"/>
        <v>18357.314960853633</v>
      </c>
      <c r="F149" s="15">
        <f t="shared" si="74"/>
        <v>6665.6181828024464</v>
      </c>
      <c r="G149" s="15">
        <f t="shared" si="74"/>
        <v>6641.2514137745811</v>
      </c>
      <c r="H149" s="15">
        <f t="shared" si="75"/>
        <v>13306.869596577028</v>
      </c>
      <c r="I149" s="15">
        <f t="shared" si="76"/>
        <v>178599.89463666431</v>
      </c>
      <c r="J149" s="15">
        <f t="shared" si="77"/>
        <v>256215.64864365003</v>
      </c>
      <c r="K149" s="15">
        <f t="shared" si="78"/>
        <v>64731.778897417258</v>
      </c>
      <c r="L149" s="15">
        <f t="shared" si="79"/>
        <v>53443.201155651237</v>
      </c>
      <c r="M149" s="15">
        <f t="shared" si="80"/>
        <v>181023.44908735502</v>
      </c>
      <c r="N149" s="15">
        <f t="shared" si="80"/>
        <v>27683.364510518393</v>
      </c>
      <c r="O149" s="15">
        <f t="shared" si="81"/>
        <v>208706.81359787341</v>
      </c>
      <c r="P149" s="15">
        <f t="shared" si="82"/>
        <v>583097.44229459192</v>
      </c>
      <c r="Q149" s="15">
        <f t="shared" si="83"/>
        <v>348148.35478679056</v>
      </c>
      <c r="R149" s="15">
        <f t="shared" si="84"/>
        <v>83284.098631220448</v>
      </c>
      <c r="S149" s="15">
        <f t="shared" si="85"/>
        <v>72271.313091751421</v>
      </c>
      <c r="T149" s="15">
        <f t="shared" si="86"/>
        <v>27561.206587899233</v>
      </c>
      <c r="U149" s="15">
        <f t="shared" si="86"/>
        <v>30458.707527277951</v>
      </c>
      <c r="V149" s="15">
        <f t="shared" si="87"/>
        <v>213575.32583814909</v>
      </c>
      <c r="W149" s="15">
        <f t="shared" si="88"/>
        <v>561723.68062493962</v>
      </c>
      <c r="X149" s="15">
        <f t="shared" si="89"/>
        <v>1323421.0175561958</v>
      </c>
      <c r="Y149" s="15">
        <f t="shared" si="90"/>
        <v>3128.1741459203836</v>
      </c>
      <c r="Z149" s="15">
        <f t="shared" si="91"/>
        <v>7310.5739843273732</v>
      </c>
      <c r="AA149" s="15">
        <f t="shared" si="92"/>
        <v>5497.9071939656742</v>
      </c>
      <c r="AB149" s="15">
        <f t="shared" si="93"/>
        <v>1460.2250916680628</v>
      </c>
      <c r="AC149" s="15">
        <f t="shared" si="94"/>
        <v>119.25665224470075</v>
      </c>
      <c r="AD149" s="15">
        <f t="shared" si="95"/>
        <v>499.59362992601064</v>
      </c>
      <c r="AE149" s="15">
        <f t="shared" si="96"/>
        <v>18015.730698052208</v>
      </c>
      <c r="AF149" s="15">
        <f t="shared" si="97"/>
        <v>1341436.7482542479</v>
      </c>
      <c r="AG149" s="15">
        <f t="shared" si="98"/>
        <v>0</v>
      </c>
    </row>
    <row r="150" spans="1:33" x14ac:dyDescent="0.25">
      <c r="A150" s="13">
        <v>2028</v>
      </c>
      <c r="B150" s="14" t="s">
        <v>152</v>
      </c>
      <c r="C150" s="15">
        <f t="shared" si="71"/>
        <v>129793.76241879551</v>
      </c>
      <c r="D150" s="15">
        <f t="shared" si="72"/>
        <v>21082.639193871753</v>
      </c>
      <c r="E150" s="15">
        <f t="shared" si="73"/>
        <v>18849.642629898834</v>
      </c>
      <c r="F150" s="15">
        <f t="shared" si="74"/>
        <v>6816.9321398624816</v>
      </c>
      <c r="G150" s="15">
        <f t="shared" si="74"/>
        <v>6792.0122290042164</v>
      </c>
      <c r="H150" s="15">
        <f t="shared" si="75"/>
        <v>13608.944368866698</v>
      </c>
      <c r="I150" s="15">
        <f t="shared" si="76"/>
        <v>183334.98861143275</v>
      </c>
      <c r="J150" s="15">
        <f t="shared" si="77"/>
        <v>263087.13575048599</v>
      </c>
      <c r="K150" s="15">
        <f t="shared" si="78"/>
        <v>66467.830486970241</v>
      </c>
      <c r="L150" s="15">
        <f t="shared" si="79"/>
        <v>54876.502632876211</v>
      </c>
      <c r="M150" s="15">
        <f t="shared" si="80"/>
        <v>185132.80153612475</v>
      </c>
      <c r="N150" s="15">
        <f t="shared" si="80"/>
        <v>28311.795259766724</v>
      </c>
      <c r="O150" s="15">
        <f t="shared" si="81"/>
        <v>213444.59679589147</v>
      </c>
      <c r="P150" s="15">
        <f t="shared" si="82"/>
        <v>597876.06566622399</v>
      </c>
      <c r="Q150" s="15">
        <f t="shared" si="83"/>
        <v>357485.39935783012</v>
      </c>
      <c r="R150" s="15">
        <f t="shared" si="84"/>
        <v>85174.702950048959</v>
      </c>
      <c r="S150" s="15">
        <f t="shared" si="85"/>
        <v>73911.919869087083</v>
      </c>
      <c r="T150" s="15">
        <f t="shared" si="86"/>
        <v>28186.864271221672</v>
      </c>
      <c r="U150" s="15">
        <f t="shared" si="86"/>
        <v>31150.140405143298</v>
      </c>
      <c r="V150" s="15">
        <f t="shared" si="87"/>
        <v>218423.62749550102</v>
      </c>
      <c r="W150" s="15">
        <f t="shared" si="88"/>
        <v>575909.02685333113</v>
      </c>
      <c r="X150" s="15">
        <f t="shared" si="89"/>
        <v>1357120.081130988</v>
      </c>
      <c r="Y150" s="15">
        <f t="shared" si="90"/>
        <v>2826.0773573212246</v>
      </c>
      <c r="Z150" s="15">
        <f t="shared" si="91"/>
        <v>6604.5707950988972</v>
      </c>
      <c r="AA150" s="15">
        <f t="shared" si="92"/>
        <v>4747.9945272800396</v>
      </c>
      <c r="AB150" s="15">
        <f t="shared" si="93"/>
        <v>1466.5834465570251</v>
      </c>
      <c r="AC150" s="15">
        <f t="shared" si="94"/>
        <v>112.56368432921643</v>
      </c>
      <c r="AD150" s="15">
        <f t="shared" si="95"/>
        <v>476.46766307192405</v>
      </c>
      <c r="AE150" s="15">
        <f t="shared" si="96"/>
        <v>16234.257473658328</v>
      </c>
      <c r="AF150" s="15">
        <f t="shared" si="97"/>
        <v>1373354.3386046463</v>
      </c>
      <c r="AG150" s="15">
        <f t="shared" si="98"/>
        <v>0</v>
      </c>
    </row>
    <row r="151" spans="1:33" x14ac:dyDescent="0.25">
      <c r="A151" s="13">
        <v>2029</v>
      </c>
      <c r="B151" s="14" t="s">
        <v>152</v>
      </c>
      <c r="C151" s="15">
        <f t="shared" si="71"/>
        <v>133274.72140678033</v>
      </c>
      <c r="D151" s="15">
        <f t="shared" si="72"/>
        <v>21648.057755016122</v>
      </c>
      <c r="E151" s="15">
        <f t="shared" si="73"/>
        <v>19355.17411084269</v>
      </c>
      <c r="F151" s="15">
        <f t="shared" si="74"/>
        <v>6971.6810241825615</v>
      </c>
      <c r="G151" s="15">
        <f t="shared" si="74"/>
        <v>6946.1954148071991</v>
      </c>
      <c r="H151" s="15">
        <f t="shared" si="75"/>
        <v>13917.876438989761</v>
      </c>
      <c r="I151" s="15">
        <f t="shared" si="76"/>
        <v>188195.8297116289</v>
      </c>
      <c r="J151" s="15">
        <f t="shared" si="77"/>
        <v>270142.9103327723</v>
      </c>
      <c r="K151" s="15">
        <f t="shared" si="78"/>
        <v>68250.441512598132</v>
      </c>
      <c r="L151" s="15">
        <f t="shared" si="79"/>
        <v>56348.244044090759</v>
      </c>
      <c r="M151" s="15">
        <f t="shared" si="80"/>
        <v>189335.43901306816</v>
      </c>
      <c r="N151" s="15">
        <f t="shared" si="80"/>
        <v>28954.491804144498</v>
      </c>
      <c r="O151" s="15">
        <f t="shared" si="81"/>
        <v>218289.93081721265</v>
      </c>
      <c r="P151" s="15">
        <f t="shared" si="82"/>
        <v>613031.52670667379</v>
      </c>
      <c r="Q151" s="15">
        <f t="shared" si="83"/>
        <v>367072.85557127133</v>
      </c>
      <c r="R151" s="15">
        <f t="shared" si="84"/>
        <v>87108.225241805281</v>
      </c>
      <c r="S151" s="15">
        <f t="shared" si="85"/>
        <v>75589.769509222591</v>
      </c>
      <c r="T151" s="15">
        <f t="shared" si="86"/>
        <v>28826.724799236414</v>
      </c>
      <c r="U151" s="15">
        <f t="shared" si="86"/>
        <v>31857.269268275417</v>
      </c>
      <c r="V151" s="15">
        <f t="shared" si="87"/>
        <v>223381.98881853971</v>
      </c>
      <c r="W151" s="15">
        <f t="shared" si="88"/>
        <v>590454.84438981104</v>
      </c>
      <c r="X151" s="15">
        <f t="shared" si="89"/>
        <v>1391682.2008081137</v>
      </c>
      <c r="Y151" s="15">
        <f t="shared" si="90"/>
        <v>2553.1549258469545</v>
      </c>
      <c r="Z151" s="15">
        <f t="shared" si="91"/>
        <v>5966.7483676367801</v>
      </c>
      <c r="AA151" s="15">
        <f t="shared" si="92"/>
        <v>4100.3696926394414</v>
      </c>
      <c r="AB151" s="15">
        <f t="shared" si="93"/>
        <v>1472.9694880520624</v>
      </c>
      <c r="AC151" s="15">
        <f t="shared" si="94"/>
        <v>106.24634174510389</v>
      </c>
      <c r="AD151" s="15">
        <f t="shared" si="95"/>
        <v>454.41218693449355</v>
      </c>
      <c r="AE151" s="15">
        <f t="shared" si="96"/>
        <v>14653.901002854833</v>
      </c>
      <c r="AF151" s="15">
        <f t="shared" si="97"/>
        <v>1406336.1018109685</v>
      </c>
      <c r="AG151" s="15">
        <f t="shared" si="98"/>
        <v>0</v>
      </c>
    </row>
    <row r="152" spans="1:33" x14ac:dyDescent="0.25">
      <c r="A152" s="13">
        <v>2030</v>
      </c>
      <c r="B152" s="14" t="s">
        <v>152</v>
      </c>
      <c r="C152" s="15">
        <f t="shared" si="71"/>
        <v>136069.5581979769</v>
      </c>
      <c r="D152" s="15">
        <f t="shared" si="72"/>
        <v>22102.028227683637</v>
      </c>
      <c r="E152" s="15">
        <f t="shared" si="73"/>
        <v>19761.061680023129</v>
      </c>
      <c r="F152" s="15">
        <f t="shared" si="74"/>
        <v>7099.6787550167674</v>
      </c>
      <c r="G152" s="15">
        <f t="shared" si="74"/>
        <v>7073.7252383809246</v>
      </c>
      <c r="H152" s="15">
        <f t="shared" si="75"/>
        <v>14173.403993397693</v>
      </c>
      <c r="I152" s="15">
        <f t="shared" si="76"/>
        <v>192106.05209908134</v>
      </c>
      <c r="J152" s="15">
        <f t="shared" si="77"/>
        <v>275807.9407054453</v>
      </c>
      <c r="K152" s="15">
        <f t="shared" si="78"/>
        <v>69681.687010179143</v>
      </c>
      <c r="L152" s="15">
        <f t="shared" si="79"/>
        <v>57529.894577000705</v>
      </c>
      <c r="M152" s="15">
        <f t="shared" si="80"/>
        <v>192811.57432047953</v>
      </c>
      <c r="N152" s="15">
        <f t="shared" si="80"/>
        <v>29486.086585307432</v>
      </c>
      <c r="O152" s="15">
        <f t="shared" si="81"/>
        <v>222297.66090578696</v>
      </c>
      <c r="P152" s="15">
        <f t="shared" si="82"/>
        <v>625317.18319841207</v>
      </c>
      <c r="Q152" s="15">
        <f t="shared" si="83"/>
        <v>374770.55481214164</v>
      </c>
      <c r="R152" s="15">
        <f t="shared" si="84"/>
        <v>88707.50311026648</v>
      </c>
      <c r="S152" s="15">
        <f t="shared" si="85"/>
        <v>76977.572384583706</v>
      </c>
      <c r="T152" s="15">
        <f t="shared" si="86"/>
        <v>29355.973820940904</v>
      </c>
      <c r="U152" s="15">
        <f t="shared" si="86"/>
        <v>32442.158072391587</v>
      </c>
      <c r="V152" s="15">
        <f t="shared" si="87"/>
        <v>227483.20738818267</v>
      </c>
      <c r="W152" s="15">
        <f t="shared" si="88"/>
        <v>602253.76220032433</v>
      </c>
      <c r="X152" s="15">
        <f t="shared" si="89"/>
        <v>1419676.9974978175</v>
      </c>
      <c r="Y152" s="15">
        <f t="shared" si="90"/>
        <v>2312.7859381340645</v>
      </c>
      <c r="Z152" s="15">
        <f t="shared" si="91"/>
        <v>5405.0036609027702</v>
      </c>
      <c r="AA152" s="15">
        <f t="shared" si="92"/>
        <v>3560.0697853127549</v>
      </c>
      <c r="AB152" s="15">
        <f t="shared" si="93"/>
        <v>1479.3833367107984</v>
      </c>
      <c r="AC152" s="15">
        <f t="shared" si="94"/>
        <v>100.2835435023823</v>
      </c>
      <c r="AD152" s="15">
        <f t="shared" si="95"/>
        <v>433.37764897471919</v>
      </c>
      <c r="AE152" s="15">
        <f t="shared" si="96"/>
        <v>13290.90391353749</v>
      </c>
      <c r="AF152" s="15">
        <f t="shared" si="97"/>
        <v>1432967.901411355</v>
      </c>
      <c r="AG152" s="15">
        <f t="shared" si="98"/>
        <v>0</v>
      </c>
    </row>
    <row r="153" spans="1:33" x14ac:dyDescent="0.25">
      <c r="A153" s="13">
        <v>2031</v>
      </c>
      <c r="B153" s="14" t="s">
        <v>152</v>
      </c>
      <c r="C153" s="15">
        <f t="shared" si="71"/>
        <v>138923.00409829017</v>
      </c>
      <c r="D153" s="15">
        <f t="shared" si="72"/>
        <v>22565.518685579671</v>
      </c>
      <c r="E153" s="15">
        <f t="shared" si="73"/>
        <v>20175.460912176568</v>
      </c>
      <c r="F153" s="15">
        <f t="shared" si="74"/>
        <v>7230.0264813602171</v>
      </c>
      <c r="G153" s="15">
        <f t="shared" si="74"/>
        <v>7203.5964668431552</v>
      </c>
      <c r="H153" s="15">
        <f t="shared" si="75"/>
        <v>14433.622948203372</v>
      </c>
      <c r="I153" s="15">
        <f t="shared" si="76"/>
        <v>196097.60664424978</v>
      </c>
      <c r="J153" s="15">
        <f t="shared" si="77"/>
        <v>281591.7695654959</v>
      </c>
      <c r="K153" s="15">
        <f t="shared" si="78"/>
        <v>71142.946433369245</v>
      </c>
      <c r="L153" s="15">
        <f t="shared" si="79"/>
        <v>58736.324905725298</v>
      </c>
      <c r="M153" s="15">
        <f t="shared" si="80"/>
        <v>196351.53030899752</v>
      </c>
      <c r="N153" s="15">
        <f t="shared" si="80"/>
        <v>30027.441268777446</v>
      </c>
      <c r="O153" s="15">
        <f t="shared" si="81"/>
        <v>226378.97157777497</v>
      </c>
      <c r="P153" s="15">
        <f t="shared" si="82"/>
        <v>637850.01248236548</v>
      </c>
      <c r="Q153" s="15">
        <f t="shared" si="83"/>
        <v>382629.67861138924</v>
      </c>
      <c r="R153" s="15">
        <f t="shared" si="84"/>
        <v>90336.143185263834</v>
      </c>
      <c r="S153" s="15">
        <f t="shared" si="85"/>
        <v>78390.854856368605</v>
      </c>
      <c r="T153" s="15">
        <f t="shared" si="86"/>
        <v>29894.939677593728</v>
      </c>
      <c r="U153" s="15">
        <f t="shared" si="86"/>
        <v>33037.785239243734</v>
      </c>
      <c r="V153" s="15">
        <f t="shared" si="87"/>
        <v>231659.72295846991</v>
      </c>
      <c r="W153" s="15">
        <f t="shared" si="88"/>
        <v>614289.40156985924</v>
      </c>
      <c r="X153" s="15">
        <f t="shared" si="89"/>
        <v>1448237.0206964745</v>
      </c>
      <c r="Y153" s="15">
        <f t="shared" si="90"/>
        <v>2095.0466975114155</v>
      </c>
      <c r="Z153" s="15">
        <f t="shared" si="91"/>
        <v>4896.1448974163823</v>
      </c>
      <c r="AA153" s="15">
        <f t="shared" si="92"/>
        <v>3090.9644315847981</v>
      </c>
      <c r="AB153" s="15">
        <f t="shared" si="93"/>
        <v>1485.825113615809</v>
      </c>
      <c r="AC153" s="15">
        <f t="shared" si="94"/>
        <v>94.655391726535797</v>
      </c>
      <c r="AD153" s="15">
        <f t="shared" si="95"/>
        <v>413.31679041858501</v>
      </c>
      <c r="AE153" s="15">
        <f t="shared" si="96"/>
        <v>12075.953322273524</v>
      </c>
      <c r="AF153" s="15">
        <f t="shared" si="97"/>
        <v>1460312.9740187479</v>
      </c>
      <c r="AG153" s="15">
        <f t="shared" si="98"/>
        <v>0</v>
      </c>
    </row>
    <row r="154" spans="1:33" x14ac:dyDescent="0.25">
      <c r="A154" s="13">
        <v>2032</v>
      </c>
      <c r="B154" s="14" t="s">
        <v>152</v>
      </c>
      <c r="C154" s="15">
        <f t="shared" si="71"/>
        <v>141836.28816971122</v>
      </c>
      <c r="D154" s="15">
        <f t="shared" si="72"/>
        <v>23038.728767500597</v>
      </c>
      <c r="E154" s="15">
        <f t="shared" si="73"/>
        <v>20598.550301083222</v>
      </c>
      <c r="F154" s="15">
        <f t="shared" ref="F154:G169" si="99">$E$79*F49</f>
        <v>7362.767348344134</v>
      </c>
      <c r="G154" s="15">
        <f t="shared" si="99"/>
        <v>7335.8520876041948</v>
      </c>
      <c r="H154" s="15">
        <f t="shared" si="75"/>
        <v>14698.619435948329</v>
      </c>
      <c r="I154" s="15">
        <f t="shared" si="76"/>
        <v>200172.18667424339</v>
      </c>
      <c r="J154" s="15">
        <f t="shared" si="77"/>
        <v>287496.88817593147</v>
      </c>
      <c r="K154" s="15">
        <f t="shared" si="78"/>
        <v>72634.849189025583</v>
      </c>
      <c r="L154" s="15">
        <f t="shared" si="79"/>
        <v>59968.05467483247</v>
      </c>
      <c r="M154" s="15">
        <f t="shared" ref="M154:N169" si="100">$E$75*M49</f>
        <v>199956.4787049724</v>
      </c>
      <c r="N154" s="15">
        <f t="shared" si="100"/>
        <v>30578.735043095177</v>
      </c>
      <c r="O154" s="15">
        <f t="shared" si="81"/>
        <v>230535.21374806756</v>
      </c>
      <c r="P154" s="15">
        <f t="shared" si="82"/>
        <v>650635.00578785711</v>
      </c>
      <c r="Q154" s="15">
        <f t="shared" si="83"/>
        <v>390653.61212180229</v>
      </c>
      <c r="R154" s="15">
        <f t="shared" si="84"/>
        <v>91994.684547084602</v>
      </c>
      <c r="S154" s="15">
        <f t="shared" si="85"/>
        <v>79830.084721441963</v>
      </c>
      <c r="T154" s="15">
        <f t="shared" ref="T154:U169" si="101">$E$83*T49</f>
        <v>30443.800767033219</v>
      </c>
      <c r="U154" s="15">
        <f t="shared" si="101"/>
        <v>33644.347921578563</v>
      </c>
      <c r="V154" s="15">
        <f t="shared" si="87"/>
        <v>235912.91795713836</v>
      </c>
      <c r="W154" s="15">
        <f t="shared" si="88"/>
        <v>626566.53007894068</v>
      </c>
      <c r="X154" s="15">
        <f t="shared" si="89"/>
        <v>1477373.7225410412</v>
      </c>
      <c r="Y154" s="15">
        <f t="shared" si="90"/>
        <v>1897.806706786999</v>
      </c>
      <c r="Z154" s="15">
        <f t="shared" si="91"/>
        <v>4435.1930841231879</v>
      </c>
      <c r="AA154" s="15">
        <f t="shared" si="92"/>
        <v>2683.6724259558309</v>
      </c>
      <c r="AB154" s="15">
        <f t="shared" si="93"/>
        <v>1492.2949403769078</v>
      </c>
      <c r="AC154" s="15">
        <f t="shared" si="94"/>
        <v>89.343105259250251</v>
      </c>
      <c r="AD154" s="15">
        <f t="shared" si="95"/>
        <v>394.18454007969808</v>
      </c>
      <c r="AE154" s="15">
        <f t="shared" si="96"/>
        <v>10992.494802581872</v>
      </c>
      <c r="AF154" s="15">
        <f t="shared" si="97"/>
        <v>1488366.2173436231</v>
      </c>
      <c r="AG154" s="15">
        <f t="shared" si="98"/>
        <v>0</v>
      </c>
    </row>
    <row r="155" spans="1:33" x14ac:dyDescent="0.25">
      <c r="A155" s="13">
        <v>2033</v>
      </c>
      <c r="B155" s="14" t="s">
        <v>152</v>
      </c>
      <c r="C155" s="15">
        <f t="shared" si="71"/>
        <v>144810.66524826872</v>
      </c>
      <c r="D155" s="15">
        <f t="shared" si="72"/>
        <v>23521.862298767039</v>
      </c>
      <c r="E155" s="15">
        <f t="shared" si="73"/>
        <v>21030.512083626116</v>
      </c>
      <c r="F155" s="15">
        <f t="shared" si="99"/>
        <v>7497.9452932299209</v>
      </c>
      <c r="G155" s="15">
        <f t="shared" si="99"/>
        <v>7470.5358773088174</v>
      </c>
      <c r="H155" s="15">
        <f t="shared" si="75"/>
        <v>14968.481170538738</v>
      </c>
      <c r="I155" s="15">
        <f t="shared" si="76"/>
        <v>204331.52080120062</v>
      </c>
      <c r="J155" s="15">
        <f t="shared" si="77"/>
        <v>293525.8400427762</v>
      </c>
      <c r="K155" s="15">
        <f t="shared" si="78"/>
        <v>74158.037882978271</v>
      </c>
      <c r="L155" s="15">
        <f t="shared" si="79"/>
        <v>61225.614426093605</v>
      </c>
      <c r="M155" s="15">
        <f t="shared" si="100"/>
        <v>203627.61274725822</v>
      </c>
      <c r="N155" s="15">
        <f t="shared" si="100"/>
        <v>31140.150386642898</v>
      </c>
      <c r="O155" s="15">
        <f t="shared" si="81"/>
        <v>234767.76313390111</v>
      </c>
      <c r="P155" s="15">
        <f t="shared" si="82"/>
        <v>663677.2554857491</v>
      </c>
      <c r="Q155" s="15">
        <f t="shared" si="83"/>
        <v>398845.81148449628</v>
      </c>
      <c r="R155" s="15">
        <f t="shared" si="84"/>
        <v>93683.676173349653</v>
      </c>
      <c r="S155" s="15">
        <f t="shared" si="85"/>
        <v>81295.738365262398</v>
      </c>
      <c r="T155" s="15">
        <f t="shared" si="101"/>
        <v>31002.73876242233</v>
      </c>
      <c r="U155" s="15">
        <f t="shared" si="101"/>
        <v>34262.046891801248</v>
      </c>
      <c r="V155" s="15">
        <f t="shared" si="87"/>
        <v>240244.20019283565</v>
      </c>
      <c r="W155" s="15">
        <f t="shared" si="88"/>
        <v>639090.01167733199</v>
      </c>
      <c r="X155" s="15">
        <f t="shared" si="89"/>
        <v>1507098.7879642816</v>
      </c>
      <c r="Y155" s="15">
        <f t="shared" si="90"/>
        <v>1719.1360462771208</v>
      </c>
      <c r="Z155" s="15">
        <f t="shared" si="91"/>
        <v>4017.6379795937396</v>
      </c>
      <c r="AA155" s="15">
        <f t="shared" si="92"/>
        <v>2330.0487110888553</v>
      </c>
      <c r="AB155" s="15">
        <f t="shared" si="93"/>
        <v>1498.7929391334419</v>
      </c>
      <c r="AC155" s="15">
        <f t="shared" si="94"/>
        <v>84.328956985635003</v>
      </c>
      <c r="AD155" s="15">
        <f t="shared" si="95"/>
        <v>375.93791309683098</v>
      </c>
      <c r="AE155" s="15">
        <f t="shared" si="96"/>
        <v>10025.882546175624</v>
      </c>
      <c r="AF155" s="15">
        <f t="shared" si="97"/>
        <v>1517124.6705104574</v>
      </c>
      <c r="AG155" s="15">
        <f t="shared" si="98"/>
        <v>0</v>
      </c>
    </row>
    <row r="156" spans="1:33" x14ac:dyDescent="0.25">
      <c r="A156" s="13">
        <v>2034</v>
      </c>
      <c r="B156" s="14" t="s">
        <v>152</v>
      </c>
      <c r="C156" s="15">
        <f t="shared" si="71"/>
        <v>147847.41648452322</v>
      </c>
      <c r="D156" s="15">
        <f t="shared" si="72"/>
        <v>24015.127379017351</v>
      </c>
      <c r="E156" s="15">
        <f t="shared" si="73"/>
        <v>21471.532318285797</v>
      </c>
      <c r="F156" s="15">
        <f t="shared" si="99"/>
        <v>7635.6050599523905</v>
      </c>
      <c r="G156" s="15">
        <f t="shared" si="99"/>
        <v>7607.6924163263448</v>
      </c>
      <c r="H156" s="15">
        <f t="shared" si="75"/>
        <v>15243.297476278734</v>
      </c>
      <c r="I156" s="15">
        <f t="shared" si="76"/>
        <v>208577.37365810509</v>
      </c>
      <c r="J156" s="15">
        <f t="shared" si="77"/>
        <v>299681.22201063292</v>
      </c>
      <c r="K156" s="15">
        <f t="shared" si="78"/>
        <v>75713.168596819349</v>
      </c>
      <c r="L156" s="15">
        <f t="shared" si="79"/>
        <v>62509.545827003341</v>
      </c>
      <c r="M156" s="15">
        <f t="shared" si="100"/>
        <v>207366.14758217509</v>
      </c>
      <c r="N156" s="15">
        <f t="shared" si="100"/>
        <v>31711.873128044936</v>
      </c>
      <c r="O156" s="15">
        <f t="shared" si="81"/>
        <v>239078.02071022004</v>
      </c>
      <c r="P156" s="15">
        <f t="shared" si="82"/>
        <v>676981.95714467554</v>
      </c>
      <c r="Q156" s="15">
        <f t="shared" si="83"/>
        <v>407209.80531757441</v>
      </c>
      <c r="R156" s="15">
        <f t="shared" si="84"/>
        <v>95403.677120725377</v>
      </c>
      <c r="S156" s="15">
        <f t="shared" si="85"/>
        <v>82788.300919566143</v>
      </c>
      <c r="T156" s="15">
        <f t="shared" si="101"/>
        <v>31571.938672382501</v>
      </c>
      <c r="U156" s="15">
        <f t="shared" si="101"/>
        <v>34891.086608431127</v>
      </c>
      <c r="V156" s="15">
        <f t="shared" si="87"/>
        <v>244655.00332110515</v>
      </c>
      <c r="W156" s="15">
        <f t="shared" si="88"/>
        <v>651864.80863867956</v>
      </c>
      <c r="X156" s="15">
        <f t="shared" si="89"/>
        <v>1537424.1394414601</v>
      </c>
      <c r="Y156" s="15">
        <f t="shared" si="90"/>
        <v>1557.2864902626961</v>
      </c>
      <c r="Z156" s="15">
        <f t="shared" si="91"/>
        <v>3639.3939629947658</v>
      </c>
      <c r="AA156" s="15">
        <f t="shared" si="92"/>
        <v>2023.0214923168833</v>
      </c>
      <c r="AB156" s="15">
        <f t="shared" si="93"/>
        <v>1505.3192325565983</v>
      </c>
      <c r="AC156" s="15">
        <f t="shared" si="94"/>
        <v>79.59621467879073</v>
      </c>
      <c r="AD156" s="15">
        <f t="shared" si="95"/>
        <v>358.53591435885795</v>
      </c>
      <c r="AE156" s="15">
        <f t="shared" si="96"/>
        <v>9163.1533071685935</v>
      </c>
      <c r="AF156" s="15">
        <f t="shared" si="97"/>
        <v>1546587.2927486286</v>
      </c>
      <c r="AG156" s="15">
        <f t="shared" si="98"/>
        <v>0</v>
      </c>
    </row>
    <row r="157" spans="1:33" x14ac:dyDescent="0.25">
      <c r="A157" s="13">
        <v>2035</v>
      </c>
      <c r="B157" s="14" t="s">
        <v>152</v>
      </c>
      <c r="C157" s="15">
        <f t="shared" si="71"/>
        <v>150600.53422816857</v>
      </c>
      <c r="D157" s="15">
        <f t="shared" si="72"/>
        <v>24462.321350174756</v>
      </c>
      <c r="E157" s="15">
        <f t="shared" si="73"/>
        <v>21871.361128381483</v>
      </c>
      <c r="F157" s="15">
        <f t="shared" si="99"/>
        <v>7766.5741401140822</v>
      </c>
      <c r="G157" s="15">
        <f t="shared" si="99"/>
        <v>7738.182727191841</v>
      </c>
      <c r="H157" s="15">
        <f t="shared" si="75"/>
        <v>15504.756867305923</v>
      </c>
      <c r="I157" s="15">
        <f t="shared" si="76"/>
        <v>212438.97357403071</v>
      </c>
      <c r="J157" s="15">
        <f t="shared" si="77"/>
        <v>305261.68942340754</v>
      </c>
      <c r="K157" s="15">
        <f t="shared" si="78"/>
        <v>77123.049627194589</v>
      </c>
      <c r="L157" s="15">
        <f t="shared" si="79"/>
        <v>63673.557643074215</v>
      </c>
      <c r="M157" s="15">
        <f t="shared" si="100"/>
        <v>210922.97816629653</v>
      </c>
      <c r="N157" s="15">
        <f t="shared" si="100"/>
        <v>32255.808392005561</v>
      </c>
      <c r="O157" s="15">
        <f t="shared" si="81"/>
        <v>243178.78655830209</v>
      </c>
      <c r="P157" s="15">
        <f t="shared" si="82"/>
        <v>689237.08325197839</v>
      </c>
      <c r="Q157" s="15">
        <f t="shared" si="83"/>
        <v>414792.59957305295</v>
      </c>
      <c r="R157" s="15">
        <f t="shared" si="84"/>
        <v>97040.080750619542</v>
      </c>
      <c r="S157" s="15">
        <f t="shared" si="85"/>
        <v>84208.320359342222</v>
      </c>
      <c r="T157" s="15">
        <f t="shared" si="101"/>
        <v>32113.47372224128</v>
      </c>
      <c r="U157" s="15">
        <f t="shared" si="101"/>
        <v>35489.553066959124</v>
      </c>
      <c r="V157" s="15">
        <f t="shared" si="87"/>
        <v>248851.42789916217</v>
      </c>
      <c r="W157" s="15">
        <f t="shared" si="88"/>
        <v>663644.02747221512</v>
      </c>
      <c r="X157" s="15">
        <f t="shared" si="89"/>
        <v>1565320.0842982242</v>
      </c>
      <c r="Y157" s="15">
        <f t="shared" si="90"/>
        <v>1415.9275608729397</v>
      </c>
      <c r="Z157" s="15">
        <f t="shared" si="91"/>
        <v>3309.036743913196</v>
      </c>
      <c r="AA157" s="15">
        <f t="shared" si="92"/>
        <v>1768.3315506888709</v>
      </c>
      <c r="AB157" s="15">
        <f t="shared" si="93"/>
        <v>1511.8739438517191</v>
      </c>
      <c r="AC157" s="15">
        <f t="shared" si="94"/>
        <v>75.129085164321054</v>
      </c>
      <c r="AD157" s="15">
        <f t="shared" si="95"/>
        <v>341.93944640010801</v>
      </c>
      <c r="AE157" s="15">
        <f t="shared" si="96"/>
        <v>8422.2383308911558</v>
      </c>
      <c r="AF157" s="15">
        <f t="shared" si="97"/>
        <v>1573742.3226291153</v>
      </c>
      <c r="AG157" s="15">
        <f t="shared" si="98"/>
        <v>0</v>
      </c>
    </row>
    <row r="158" spans="1:33" x14ac:dyDescent="0.25">
      <c r="A158" s="13">
        <v>2036</v>
      </c>
      <c r="B158" s="14" t="s">
        <v>152</v>
      </c>
      <c r="C158" s="15">
        <f t="shared" si="71"/>
        <v>153404.91872703092</v>
      </c>
      <c r="D158" s="15">
        <f t="shared" si="72"/>
        <v>24917.842674532636</v>
      </c>
      <c r="E158" s="15">
        <f t="shared" si="73"/>
        <v>22278.635288674475</v>
      </c>
      <c r="F158" s="15">
        <f t="shared" si="99"/>
        <v>7899.789656520672</v>
      </c>
      <c r="G158" s="15">
        <f t="shared" si="99"/>
        <v>7870.9112622517368</v>
      </c>
      <c r="H158" s="15">
        <f t="shared" si="75"/>
        <v>15770.700918772409</v>
      </c>
      <c r="I158" s="15">
        <f t="shared" si="76"/>
        <v>216372.09760901044</v>
      </c>
      <c r="J158" s="15">
        <f t="shared" si="77"/>
        <v>310946.07264490757</v>
      </c>
      <c r="K158" s="15">
        <f t="shared" si="78"/>
        <v>78559.184538587491</v>
      </c>
      <c r="L158" s="15">
        <f t="shared" si="79"/>
        <v>64859.244924708422</v>
      </c>
      <c r="M158" s="15">
        <f t="shared" si="100"/>
        <v>214540.81699092226</v>
      </c>
      <c r="N158" s="15">
        <f t="shared" si="100"/>
        <v>32809.073460301159</v>
      </c>
      <c r="O158" s="15">
        <f t="shared" si="81"/>
        <v>247349.89045122341</v>
      </c>
      <c r="P158" s="15">
        <f t="shared" si="82"/>
        <v>701714.39255942695</v>
      </c>
      <c r="Q158" s="15">
        <f t="shared" si="83"/>
        <v>422516.59565611545</v>
      </c>
      <c r="R158" s="15">
        <f t="shared" si="84"/>
        <v>98704.552657552369</v>
      </c>
      <c r="S158" s="15">
        <f t="shared" si="85"/>
        <v>85652.696564348924</v>
      </c>
      <c r="T158" s="15">
        <f t="shared" si="101"/>
        <v>32664.297406962454</v>
      </c>
      <c r="U158" s="15">
        <f t="shared" si="101"/>
        <v>36098.28467159743</v>
      </c>
      <c r="V158" s="15">
        <f t="shared" si="87"/>
        <v>253119.8313004612</v>
      </c>
      <c r="W158" s="15">
        <f t="shared" si="88"/>
        <v>675636.42695657664</v>
      </c>
      <c r="X158" s="15">
        <f t="shared" si="89"/>
        <v>1593722.9171250141</v>
      </c>
      <c r="Y158" s="15">
        <f t="shared" si="90"/>
        <v>1287.4001477412144</v>
      </c>
      <c r="Z158" s="15">
        <f t="shared" si="91"/>
        <v>3008.6669055079133</v>
      </c>
      <c r="AA158" s="15">
        <f t="shared" si="92"/>
        <v>1545.7060070975749</v>
      </c>
      <c r="AB158" s="15">
        <f t="shared" si="93"/>
        <v>1518.4571967606271</v>
      </c>
      <c r="AC158" s="15">
        <f t="shared" si="94"/>
        <v>70.912661618465293</v>
      </c>
      <c r="AD158" s="15">
        <f t="shared" si="95"/>
        <v>326.11122155920128</v>
      </c>
      <c r="AE158" s="15">
        <f t="shared" si="96"/>
        <v>7757.2541402849956</v>
      </c>
      <c r="AF158" s="15">
        <f t="shared" si="97"/>
        <v>1601480.1712652992</v>
      </c>
      <c r="AG158" s="15">
        <f t="shared" si="98"/>
        <v>0</v>
      </c>
    </row>
    <row r="159" spans="1:33" x14ac:dyDescent="0.25">
      <c r="A159" s="13">
        <v>2037</v>
      </c>
      <c r="B159" s="14" t="s">
        <v>152</v>
      </c>
      <c r="C159" s="15">
        <f t="shared" si="71"/>
        <v>156261.52463704409</v>
      </c>
      <c r="D159" s="15">
        <f t="shared" si="72"/>
        <v>25381.846418607533</v>
      </c>
      <c r="E159" s="15">
        <f t="shared" si="73"/>
        <v>22693.493441599145</v>
      </c>
      <c r="F159" s="15">
        <f t="shared" si="99"/>
        <v>8035.2901409828437</v>
      </c>
      <c r="G159" s="15">
        <f t="shared" si="99"/>
        <v>8005.9164124602048</v>
      </c>
      <c r="H159" s="15">
        <f t="shared" si="75"/>
        <v>16041.206553443048</v>
      </c>
      <c r="I159" s="15">
        <f t="shared" si="76"/>
        <v>220378.0710506938</v>
      </c>
      <c r="J159" s="15">
        <f t="shared" si="77"/>
        <v>316736.30672725389</v>
      </c>
      <c r="K159" s="15">
        <f t="shared" si="78"/>
        <v>80022.062213573023</v>
      </c>
      <c r="L159" s="15">
        <f t="shared" si="79"/>
        <v>66067.011298227357</v>
      </c>
      <c r="M159" s="15">
        <f t="shared" si="100"/>
        <v>218220.71049481889</v>
      </c>
      <c r="N159" s="15">
        <f t="shared" si="100"/>
        <v>33371.828361623913</v>
      </c>
      <c r="O159" s="15">
        <f t="shared" si="81"/>
        <v>251592.53885644281</v>
      </c>
      <c r="P159" s="15">
        <f t="shared" si="82"/>
        <v>714417.91909549711</v>
      </c>
      <c r="Q159" s="15">
        <f t="shared" si="83"/>
        <v>430384.42293470202</v>
      </c>
      <c r="R159" s="15">
        <f t="shared" si="84"/>
        <v>100397.5742803092</v>
      </c>
      <c r="S159" s="15">
        <f t="shared" si="85"/>
        <v>87121.847311974314</v>
      </c>
      <c r="T159" s="15">
        <f t="shared" si="101"/>
        <v>33224.56904908226</v>
      </c>
      <c r="U159" s="15">
        <f t="shared" si="101"/>
        <v>36717.457494410177</v>
      </c>
      <c r="V159" s="15">
        <f t="shared" si="87"/>
        <v>257461.44813577598</v>
      </c>
      <c r="W159" s="15">
        <f t="shared" si="88"/>
        <v>687845.87107047788</v>
      </c>
      <c r="X159" s="15">
        <f t="shared" si="89"/>
        <v>1622641.8612166687</v>
      </c>
      <c r="Y159" s="15">
        <f t="shared" si="90"/>
        <v>1170.5395008924681</v>
      </c>
      <c r="Z159" s="15">
        <f t="shared" si="91"/>
        <v>2735.562415542649</v>
      </c>
      <c r="AA159" s="15">
        <f t="shared" si="92"/>
        <v>1351.1080879865481</v>
      </c>
      <c r="AB159" s="15">
        <f t="shared" si="93"/>
        <v>1525.0691155639629</v>
      </c>
      <c r="AC159" s="15">
        <f t="shared" si="94"/>
        <v>66.932873823985474</v>
      </c>
      <c r="AD159" s="15">
        <f t="shared" si="95"/>
        <v>311.01567820401345</v>
      </c>
      <c r="AE159" s="15">
        <f t="shared" si="96"/>
        <v>7160.2276720136279</v>
      </c>
      <c r="AF159" s="15">
        <f t="shared" si="97"/>
        <v>1629802.0888886824</v>
      </c>
      <c r="AG159" s="15">
        <f t="shared" si="98"/>
        <v>0</v>
      </c>
    </row>
    <row r="160" spans="1:33" x14ac:dyDescent="0.25">
      <c r="A160" s="13">
        <v>2038</v>
      </c>
      <c r="B160" s="14" t="s">
        <v>152</v>
      </c>
      <c r="C160" s="15">
        <f t="shared" si="71"/>
        <v>159171.32439111933</v>
      </c>
      <c r="D160" s="15">
        <f t="shared" si="72"/>
        <v>25854.490536463087</v>
      </c>
      <c r="E160" s="15">
        <f t="shared" si="73"/>
        <v>23116.076811298448</v>
      </c>
      <c r="F160" s="15">
        <f t="shared" si="99"/>
        <v>8173.1147862249591</v>
      </c>
      <c r="G160" s="15">
        <f t="shared" si="99"/>
        <v>8143.2372272690636</v>
      </c>
      <c r="H160" s="15">
        <f t="shared" si="75"/>
        <v>16316.352013494023</v>
      </c>
      <c r="I160" s="15">
        <f t="shared" si="76"/>
        <v>224458.2437523749</v>
      </c>
      <c r="J160" s="15">
        <f t="shared" si="77"/>
        <v>322634.36275584053</v>
      </c>
      <c r="K160" s="15">
        <f t="shared" si="78"/>
        <v>81512.180638377176</v>
      </c>
      <c r="L160" s="15">
        <f t="shared" si="79"/>
        <v>67297.267906017383</v>
      </c>
      <c r="M160" s="15">
        <f t="shared" si="100"/>
        <v>221963.72306570681</v>
      </c>
      <c r="N160" s="15">
        <f t="shared" si="100"/>
        <v>33944.235869544835</v>
      </c>
      <c r="O160" s="15">
        <f t="shared" si="81"/>
        <v>255907.95893525163</v>
      </c>
      <c r="P160" s="15">
        <f t="shared" si="82"/>
        <v>727351.77023548668</v>
      </c>
      <c r="Q160" s="15">
        <f t="shared" si="83"/>
        <v>438398.75973912049</v>
      </c>
      <c r="R160" s="15">
        <f t="shared" si="84"/>
        <v>102119.63531551408</v>
      </c>
      <c r="S160" s="15">
        <f t="shared" si="85"/>
        <v>88616.197545498275</v>
      </c>
      <c r="T160" s="15">
        <f t="shared" si="101"/>
        <v>33794.450703903472</v>
      </c>
      <c r="U160" s="15">
        <f t="shared" si="101"/>
        <v>37347.250627522917</v>
      </c>
      <c r="V160" s="15">
        <f t="shared" si="87"/>
        <v>261877.53419243876</v>
      </c>
      <c r="W160" s="15">
        <f t="shared" si="88"/>
        <v>700276.29393155919</v>
      </c>
      <c r="X160" s="15">
        <f t="shared" si="89"/>
        <v>1652086.3079194208</v>
      </c>
      <c r="Y160" s="15">
        <f t="shared" si="90"/>
        <v>1064.2865977245565</v>
      </c>
      <c r="Z160" s="15">
        <f t="shared" si="91"/>
        <v>2487.2483276995486</v>
      </c>
      <c r="AA160" s="15">
        <f t="shared" si="92"/>
        <v>1181.009232700374</v>
      </c>
      <c r="AB160" s="15">
        <f t="shared" si="93"/>
        <v>1531.7098250835304</v>
      </c>
      <c r="AC160" s="15">
        <f t="shared" si="94"/>
        <v>63.17644121781192</v>
      </c>
      <c r="AD160" s="15">
        <f t="shared" si="95"/>
        <v>296.61890083454915</v>
      </c>
      <c r="AE160" s="15">
        <f t="shared" si="96"/>
        <v>6624.049325260371</v>
      </c>
      <c r="AF160" s="15">
        <f t="shared" si="97"/>
        <v>1658710.3572446811</v>
      </c>
      <c r="AG160" s="15">
        <f t="shared" si="98"/>
        <v>0</v>
      </c>
    </row>
    <row r="161" spans="1:33" x14ac:dyDescent="0.25">
      <c r="A161" s="13">
        <v>2039</v>
      </c>
      <c r="B161" s="14" t="s">
        <v>152</v>
      </c>
      <c r="C161" s="15">
        <f t="shared" si="71"/>
        <v>162135.30853017661</v>
      </c>
      <c r="D161" s="15">
        <f t="shared" si="72"/>
        <v>26335.935923480039</v>
      </c>
      <c r="E161" s="15">
        <f t="shared" si="73"/>
        <v>23546.529251698834</v>
      </c>
      <c r="F161" s="15">
        <f t="shared" si="99"/>
        <v>8313.3034572213182</v>
      </c>
      <c r="G161" s="15">
        <f t="shared" si="99"/>
        <v>8282.9134259226012</v>
      </c>
      <c r="H161" s="15">
        <f t="shared" si="75"/>
        <v>16596.216883143919</v>
      </c>
      <c r="I161" s="15">
        <f t="shared" si="76"/>
        <v>228613.99058849941</v>
      </c>
      <c r="J161" s="15">
        <f t="shared" si="77"/>
        <v>328642.24852032261</v>
      </c>
      <c r="K161" s="15">
        <f t="shared" si="78"/>
        <v>83030.047072399277</v>
      </c>
      <c r="L161" s="15">
        <f t="shared" si="79"/>
        <v>68550.433546489076</v>
      </c>
      <c r="M161" s="15">
        <f t="shared" si="100"/>
        <v>225770.93734812827</v>
      </c>
      <c r="N161" s="15">
        <f t="shared" si="100"/>
        <v>34526.461549595071</v>
      </c>
      <c r="O161" s="15">
        <f t="shared" si="81"/>
        <v>260297.39889772335</v>
      </c>
      <c r="P161" s="15">
        <f t="shared" si="82"/>
        <v>740520.12803693442</v>
      </c>
      <c r="Q161" s="15">
        <f t="shared" si="83"/>
        <v>446562.33427379117</v>
      </c>
      <c r="R161" s="15">
        <f t="shared" si="84"/>
        <v>103871.23385927163</v>
      </c>
      <c r="S161" s="15">
        <f t="shared" si="85"/>
        <v>90136.179497004952</v>
      </c>
      <c r="T161" s="15">
        <f t="shared" si="101"/>
        <v>34374.107206368972</v>
      </c>
      <c r="U161" s="15">
        <f t="shared" si="101"/>
        <v>37987.846234923978</v>
      </c>
      <c r="V161" s="15">
        <f t="shared" si="87"/>
        <v>266369.3667975695</v>
      </c>
      <c r="W161" s="15">
        <f t="shared" si="88"/>
        <v>712931.70107136061</v>
      </c>
      <c r="X161" s="15">
        <f t="shared" si="89"/>
        <v>1682065.8196967945</v>
      </c>
      <c r="Y161" s="15">
        <f t="shared" si="90"/>
        <v>967.67854586068188</v>
      </c>
      <c r="Z161" s="15">
        <f t="shared" si="91"/>
        <v>2261.4743529502007</v>
      </c>
      <c r="AA161" s="15">
        <f t="shared" si="92"/>
        <v>1032.3251116067725</v>
      </c>
      <c r="AB161" s="15">
        <f t="shared" si="93"/>
        <v>1538.3794506846532</v>
      </c>
      <c r="AC161" s="15">
        <f t="shared" si="94"/>
        <v>59.630828573766863</v>
      </c>
      <c r="AD161" s="15">
        <f t="shared" si="95"/>
        <v>282.88854388421879</v>
      </c>
      <c r="AE161" s="15">
        <f t="shared" si="96"/>
        <v>6142.3768335602945</v>
      </c>
      <c r="AF161" s="15">
        <f t="shared" si="97"/>
        <v>1688208.1965303547</v>
      </c>
      <c r="AG161" s="15">
        <f t="shared" si="98"/>
        <v>0</v>
      </c>
    </row>
    <row r="162" spans="1:33" x14ac:dyDescent="0.25">
      <c r="A162" s="13">
        <v>2040</v>
      </c>
      <c r="B162" s="14" t="s">
        <v>152</v>
      </c>
      <c r="C162" s="15">
        <f t="shared" si="71"/>
        <v>164584.51134557978</v>
      </c>
      <c r="D162" s="15">
        <f t="shared" si="72"/>
        <v>26733.764434708119</v>
      </c>
      <c r="E162" s="15">
        <f t="shared" si="73"/>
        <v>23902.221212068471</v>
      </c>
      <c r="F162" s="15">
        <f t="shared" si="99"/>
        <v>8431.7560830707134</v>
      </c>
      <c r="G162" s="15">
        <f t="shared" si="99"/>
        <v>8400.9330375045047</v>
      </c>
      <c r="H162" s="15">
        <f t="shared" si="75"/>
        <v>16832.689120575218</v>
      </c>
      <c r="I162" s="15">
        <f t="shared" si="76"/>
        <v>232053.18611293158</v>
      </c>
      <c r="J162" s="15">
        <f t="shared" si="77"/>
        <v>333606.69166126003</v>
      </c>
      <c r="K162" s="15">
        <f t="shared" si="78"/>
        <v>84284.292226624457</v>
      </c>
      <c r="L162" s="15">
        <f t="shared" si="79"/>
        <v>69585.950833631505</v>
      </c>
      <c r="M162" s="15">
        <f t="shared" si="100"/>
        <v>228987.84871278374</v>
      </c>
      <c r="N162" s="15">
        <f t="shared" si="100"/>
        <v>35018.414003019003</v>
      </c>
      <c r="O162" s="15">
        <f t="shared" si="81"/>
        <v>264006.26271580276</v>
      </c>
      <c r="P162" s="15">
        <f t="shared" si="82"/>
        <v>751483.19743731874</v>
      </c>
      <c r="Q162" s="15">
        <f t="shared" si="83"/>
        <v>453308.06866237946</v>
      </c>
      <c r="R162" s="15">
        <f t="shared" si="84"/>
        <v>105351.24965132835</v>
      </c>
      <c r="S162" s="15">
        <f t="shared" si="85"/>
        <v>91420.490505305541</v>
      </c>
      <c r="T162" s="15">
        <f t="shared" si="101"/>
        <v>34863.888829375428</v>
      </c>
      <c r="U162" s="15">
        <f t="shared" si="101"/>
        <v>38529.118445188491</v>
      </c>
      <c r="V162" s="15">
        <f t="shared" si="87"/>
        <v>270164.74743119784</v>
      </c>
      <c r="W162" s="15">
        <f t="shared" si="88"/>
        <v>723472.8160935773</v>
      </c>
      <c r="X162" s="15">
        <f t="shared" si="89"/>
        <v>1707009.1996438275</v>
      </c>
      <c r="Y162" s="15">
        <f t="shared" si="90"/>
        <v>881.6910747697832</v>
      </c>
      <c r="Z162" s="15">
        <f t="shared" si="91"/>
        <v>2060.5207807345873</v>
      </c>
      <c r="AA162" s="15">
        <f t="shared" si="92"/>
        <v>908.34157301339405</v>
      </c>
      <c r="AB162" s="15">
        <f t="shared" si="93"/>
        <v>1545.0781182785415</v>
      </c>
      <c r="AC162" s="15">
        <f t="shared" si="94"/>
        <v>56.284204172479413</v>
      </c>
      <c r="AD162" s="15">
        <f t="shared" si="95"/>
        <v>269.79375904831898</v>
      </c>
      <c r="AE162" s="15">
        <f t="shared" si="96"/>
        <v>5721.7095100171045</v>
      </c>
      <c r="AF162" s="15">
        <f t="shared" si="97"/>
        <v>1712730.9091538447</v>
      </c>
      <c r="AG162" s="15">
        <f t="shared" si="98"/>
        <v>0</v>
      </c>
    </row>
    <row r="163" spans="1:33" x14ac:dyDescent="0.25">
      <c r="A163" s="13">
        <v>2041</v>
      </c>
      <c r="B163" s="14" t="s">
        <v>152</v>
      </c>
      <c r="C163" s="15">
        <f t="shared" si="71"/>
        <v>167070.71161999024</v>
      </c>
      <c r="D163" s="15">
        <f t="shared" si="72"/>
        <v>27137.602511147994</v>
      </c>
      <c r="E163" s="15">
        <f t="shared" si="73"/>
        <v>24263.286226331493</v>
      </c>
      <c r="F163" s="15">
        <f t="shared" si="99"/>
        <v>8551.896488590708</v>
      </c>
      <c r="G163" s="15">
        <f t="shared" si="99"/>
        <v>8520.6342589260494</v>
      </c>
      <c r="H163" s="15">
        <f t="shared" si="75"/>
        <v>17072.530747516757</v>
      </c>
      <c r="I163" s="15">
        <f t="shared" si="76"/>
        <v>235544.1311049865</v>
      </c>
      <c r="J163" s="15">
        <f t="shared" si="77"/>
        <v>338646.12727748195</v>
      </c>
      <c r="K163" s="15">
        <f t="shared" si="78"/>
        <v>85557.483906383044</v>
      </c>
      <c r="L163" s="15">
        <f t="shared" si="79"/>
        <v>70637.110560894216</v>
      </c>
      <c r="M163" s="15">
        <f t="shared" si="100"/>
        <v>232250.59644083306</v>
      </c>
      <c r="N163" s="15">
        <f t="shared" si="100"/>
        <v>35517.376071838429</v>
      </c>
      <c r="O163" s="15">
        <f t="shared" si="81"/>
        <v>267767.97251267149</v>
      </c>
      <c r="P163" s="15">
        <f t="shared" si="82"/>
        <v>762608.69425743073</v>
      </c>
      <c r="Q163" s="15">
        <f t="shared" si="83"/>
        <v>460155.70356730971</v>
      </c>
      <c r="R163" s="15">
        <f t="shared" si="84"/>
        <v>106852.35354124772</v>
      </c>
      <c r="S163" s="15">
        <f t="shared" si="85"/>
        <v>92723.10109957977</v>
      </c>
      <c r="T163" s="15">
        <f t="shared" si="101"/>
        <v>35360.649136563981</v>
      </c>
      <c r="U163" s="15">
        <f t="shared" si="101"/>
        <v>39078.103006497935</v>
      </c>
      <c r="V163" s="15">
        <f t="shared" si="87"/>
        <v>274014.20678388944</v>
      </c>
      <c r="W163" s="15">
        <f t="shared" si="88"/>
        <v>734169.9103511991</v>
      </c>
      <c r="X163" s="15">
        <f t="shared" si="89"/>
        <v>1732322.7357136162</v>
      </c>
      <c r="Y163" s="15">
        <f t="shared" si="90"/>
        <v>803.34441086246397</v>
      </c>
      <c r="Z163" s="15">
        <f t="shared" si="91"/>
        <v>1877.4238506398694</v>
      </c>
      <c r="AA163" s="15">
        <f t="shared" si="92"/>
        <v>799.24861265869663</v>
      </c>
      <c r="AB163" s="15">
        <f t="shared" si="93"/>
        <v>1551.8059543246695</v>
      </c>
      <c r="AC163" s="15">
        <f t="shared" si="94"/>
        <v>53.125400318904767</v>
      </c>
      <c r="AD163" s="15">
        <f t="shared" si="95"/>
        <v>257.30512597644639</v>
      </c>
      <c r="AE163" s="15">
        <f t="shared" si="96"/>
        <v>5342.2533547810508</v>
      </c>
      <c r="AF163" s="15">
        <f t="shared" si="97"/>
        <v>1737664.9890683973</v>
      </c>
      <c r="AG163" s="15">
        <f t="shared" si="98"/>
        <v>0</v>
      </c>
    </row>
    <row r="164" spans="1:33" x14ac:dyDescent="0.25">
      <c r="A164" s="13">
        <v>2042</v>
      </c>
      <c r="B164" s="14" t="s">
        <v>152</v>
      </c>
      <c r="C164" s="15">
        <f t="shared" si="71"/>
        <v>169594.46823402189</v>
      </c>
      <c r="D164" s="15">
        <f t="shared" si="72"/>
        <v>27547.540932804161</v>
      </c>
      <c r="E164" s="15">
        <f t="shared" si="73"/>
        <v>24629.805459404062</v>
      </c>
      <c r="F164" s="15">
        <f t="shared" si="99"/>
        <v>8673.7487222158197</v>
      </c>
      <c r="G164" s="15">
        <f t="shared" si="99"/>
        <v>8642.0410507105353</v>
      </c>
      <c r="H164" s="15">
        <f t="shared" si="75"/>
        <v>17315.789772926357</v>
      </c>
      <c r="I164" s="15">
        <f t="shared" si="76"/>
        <v>239087.60439915649</v>
      </c>
      <c r="J164" s="15">
        <f t="shared" si="77"/>
        <v>343761.6881992353</v>
      </c>
      <c r="K164" s="15">
        <f t="shared" si="78"/>
        <v>86849.908316352477</v>
      </c>
      <c r="L164" s="15">
        <f t="shared" si="79"/>
        <v>71704.149021708508</v>
      </c>
      <c r="M164" s="15">
        <f t="shared" si="100"/>
        <v>235559.83363457557</v>
      </c>
      <c r="N164" s="15">
        <f t="shared" si="100"/>
        <v>36023.447632998053</v>
      </c>
      <c r="O164" s="15">
        <f t="shared" si="81"/>
        <v>271583.28126757359</v>
      </c>
      <c r="P164" s="15">
        <f t="shared" si="82"/>
        <v>773899.02680486999</v>
      </c>
      <c r="Q164" s="15">
        <f t="shared" si="83"/>
        <v>467106.7782895139</v>
      </c>
      <c r="R164" s="15">
        <f t="shared" si="84"/>
        <v>108374.8460041151</v>
      </c>
      <c r="S164" s="15">
        <f t="shared" si="85"/>
        <v>94044.272022626436</v>
      </c>
      <c r="T164" s="15">
        <f t="shared" si="101"/>
        <v>35864.487564154013</v>
      </c>
      <c r="U164" s="15">
        <f t="shared" si="101"/>
        <v>39634.909808770011</v>
      </c>
      <c r="V164" s="15">
        <f t="shared" si="87"/>
        <v>277918.51539966557</v>
      </c>
      <c r="W164" s="15">
        <f t="shared" si="88"/>
        <v>745025.29368917947</v>
      </c>
      <c r="X164" s="15">
        <f t="shared" si="89"/>
        <v>1758011.924893206</v>
      </c>
      <c r="Y164" s="15">
        <f t="shared" si="90"/>
        <v>731.95959552212639</v>
      </c>
      <c r="Z164" s="15">
        <f t="shared" si="91"/>
        <v>1710.5968296494698</v>
      </c>
      <c r="AA164" s="15">
        <f t="shared" si="92"/>
        <v>703.25785345006091</v>
      </c>
      <c r="AB164" s="15">
        <f t="shared" si="93"/>
        <v>1558.5630858331615</v>
      </c>
      <c r="AC164" s="15">
        <f t="shared" si="94"/>
        <v>50.143876075694344</v>
      </c>
      <c r="AD164" s="15">
        <f t="shared" si="95"/>
        <v>245.39458617312835</v>
      </c>
      <c r="AE164" s="15">
        <f t="shared" si="96"/>
        <v>4999.915826703641</v>
      </c>
      <c r="AF164" s="15">
        <f t="shared" si="97"/>
        <v>1763011.8407199096</v>
      </c>
      <c r="AG164" s="15">
        <f t="shared" si="98"/>
        <v>0</v>
      </c>
    </row>
    <row r="165" spans="1:33" x14ac:dyDescent="0.25">
      <c r="A165" s="13">
        <v>2043</v>
      </c>
      <c r="B165" s="14" t="s">
        <v>152</v>
      </c>
      <c r="C165" s="15">
        <f t="shared" si="71"/>
        <v>172156.34851069379</v>
      </c>
      <c r="D165" s="15">
        <f t="shared" si="72"/>
        <v>27963.671850996485</v>
      </c>
      <c r="E165" s="15">
        <f t="shared" si="73"/>
        <v>25001.86130227297</v>
      </c>
      <c r="F165" s="15">
        <f t="shared" si="99"/>
        <v>8797.3371750362003</v>
      </c>
      <c r="G165" s="15">
        <f t="shared" si="99"/>
        <v>8765.1777147842749</v>
      </c>
      <c r="H165" s="15">
        <f t="shared" si="75"/>
        <v>17562.514889820475</v>
      </c>
      <c r="I165" s="15">
        <f t="shared" si="76"/>
        <v>242684.39655378371</v>
      </c>
      <c r="J165" s="15">
        <f t="shared" si="77"/>
        <v>348954.52436920884</v>
      </c>
      <c r="K165" s="15">
        <f t="shared" si="78"/>
        <v>88161.855984594833</v>
      </c>
      <c r="L165" s="15">
        <f t="shared" si="79"/>
        <v>72787.306078935013</v>
      </c>
      <c r="M165" s="15">
        <f t="shared" si="100"/>
        <v>238916.22270207969</v>
      </c>
      <c r="N165" s="15">
        <f t="shared" si="100"/>
        <v>36536.729986545521</v>
      </c>
      <c r="O165" s="15">
        <f t="shared" si="81"/>
        <v>275452.9526886252</v>
      </c>
      <c r="P165" s="15">
        <f t="shared" si="82"/>
        <v>785356.63912136387</v>
      </c>
      <c r="Q165" s="15">
        <f t="shared" si="83"/>
        <v>474162.85538247885</v>
      </c>
      <c r="R165" s="15">
        <f t="shared" si="84"/>
        <v>109919.03179635394</v>
      </c>
      <c r="S165" s="15">
        <f t="shared" si="85"/>
        <v>95384.267732454449</v>
      </c>
      <c r="T165" s="15">
        <f t="shared" si="101"/>
        <v>36375.504965188113</v>
      </c>
      <c r="U165" s="15">
        <f t="shared" si="101"/>
        <v>40199.650307695811</v>
      </c>
      <c r="V165" s="15">
        <f t="shared" si="87"/>
        <v>281878.45480169228</v>
      </c>
      <c r="W165" s="15">
        <f t="shared" si="88"/>
        <v>756041.31018417119</v>
      </c>
      <c r="X165" s="15">
        <f t="shared" si="89"/>
        <v>1784082.3458593187</v>
      </c>
      <c r="Y165" s="15">
        <f t="shared" si="90"/>
        <v>666.91800208296979</v>
      </c>
      <c r="Z165" s="15">
        <f t="shared" si="91"/>
        <v>1558.5939811138121</v>
      </c>
      <c r="AA165" s="15">
        <f t="shared" si="92"/>
        <v>618.79570462311756</v>
      </c>
      <c r="AB165" s="15">
        <f t="shared" si="93"/>
        <v>1565.3496403671907</v>
      </c>
      <c r="AC165" s="15">
        <f t="shared" si="94"/>
        <v>47.32968208805827</v>
      </c>
      <c r="AD165" s="15">
        <f t="shared" si="95"/>
        <v>234.03537995816413</v>
      </c>
      <c r="AE165" s="15">
        <f t="shared" si="96"/>
        <v>4691.0223902333128</v>
      </c>
      <c r="AF165" s="15">
        <f t="shared" si="97"/>
        <v>1788773.3682495521</v>
      </c>
      <c r="AG165" s="15">
        <f t="shared" si="98"/>
        <v>0</v>
      </c>
    </row>
    <row r="166" spans="1:33" x14ac:dyDescent="0.25">
      <c r="A166" s="13">
        <v>2044</v>
      </c>
      <c r="B166" s="14" t="s">
        <v>152</v>
      </c>
      <c r="C166" s="15">
        <f t="shared" si="71"/>
        <v>174756.92834296051</v>
      </c>
      <c r="D166" s="15">
        <f t="shared" si="72"/>
        <v>28386.088809075201</v>
      </c>
      <c r="E166" s="15">
        <f t="shared" si="73"/>
        <v>25379.537390516572</v>
      </c>
      <c r="F166" s="15">
        <f t="shared" si="99"/>
        <v>8922.6865856799741</v>
      </c>
      <c r="G166" s="15">
        <f t="shared" si="99"/>
        <v>8890.0688993411095</v>
      </c>
      <c r="H166" s="15">
        <f t="shared" si="75"/>
        <v>17812.755485021084</v>
      </c>
      <c r="I166" s="15">
        <f t="shared" si="76"/>
        <v>246335.31002757337</v>
      </c>
      <c r="J166" s="15">
        <f t="shared" si="77"/>
        <v>354225.80310103227</v>
      </c>
      <c r="K166" s="15">
        <f t="shared" si="78"/>
        <v>89493.621827865485</v>
      </c>
      <c r="L166" s="15">
        <f t="shared" si="79"/>
        <v>73886.825218783328</v>
      </c>
      <c r="M166" s="15">
        <f t="shared" si="100"/>
        <v>242320.43548977692</v>
      </c>
      <c r="N166" s="15">
        <f t="shared" si="100"/>
        <v>37057.325875908522</v>
      </c>
      <c r="O166" s="15">
        <f t="shared" si="81"/>
        <v>279377.76136568544</v>
      </c>
      <c r="P166" s="15">
        <f t="shared" si="82"/>
        <v>796984.01151336648</v>
      </c>
      <c r="Q166" s="15">
        <f t="shared" si="83"/>
        <v>481325.52100349771</v>
      </c>
      <c r="R166" s="15">
        <f t="shared" si="84"/>
        <v>111485.22001672875</v>
      </c>
      <c r="S166" s="15">
        <f t="shared" si="85"/>
        <v>96743.356455219226</v>
      </c>
      <c r="T166" s="15">
        <f t="shared" si="101"/>
        <v>36893.803629719776</v>
      </c>
      <c r="U166" s="15">
        <f t="shared" si="101"/>
        <v>40772.437547049827</v>
      </c>
      <c r="V166" s="15">
        <f t="shared" si="87"/>
        <v>285894.81764871755</v>
      </c>
      <c r="W166" s="15">
        <f t="shared" si="88"/>
        <v>767220.33865221532</v>
      </c>
      <c r="X166" s="15">
        <f t="shared" si="89"/>
        <v>1810539.6601931551</v>
      </c>
      <c r="Y166" s="15">
        <f t="shared" si="90"/>
        <v>607.65597476055598</v>
      </c>
      <c r="Z166" s="15">
        <f t="shared" si="91"/>
        <v>1420.0980358779159</v>
      </c>
      <c r="AA166" s="15">
        <f t="shared" si="92"/>
        <v>544.47756563476651</v>
      </c>
      <c r="AB166" s="15">
        <f t="shared" si="93"/>
        <v>1572.1657460453876</v>
      </c>
      <c r="AC166" s="15">
        <f t="shared" si="94"/>
        <v>44.673427382740371</v>
      </c>
      <c r="AD166" s="15">
        <f t="shared" si="95"/>
        <v>223.20198634504374</v>
      </c>
      <c r="AE166" s="15">
        <f t="shared" si="96"/>
        <v>4412.2727360464105</v>
      </c>
      <c r="AF166" s="15">
        <f t="shared" si="97"/>
        <v>1814951.9329292015</v>
      </c>
      <c r="AG166" s="15">
        <f t="shared" si="98"/>
        <v>0</v>
      </c>
    </row>
    <row r="167" spans="1:33" x14ac:dyDescent="0.25">
      <c r="A167" s="13">
        <v>2045</v>
      </c>
      <c r="B167" s="14" t="s">
        <v>152</v>
      </c>
      <c r="C167" s="15">
        <f t="shared" si="71"/>
        <v>177054.59083259018</v>
      </c>
      <c r="D167" s="15">
        <f t="shared" si="72"/>
        <v>28759.302346886474</v>
      </c>
      <c r="E167" s="15">
        <f t="shared" si="73"/>
        <v>25713.221506043614</v>
      </c>
      <c r="F167" s="15">
        <f t="shared" si="99"/>
        <v>9036.3654174745752</v>
      </c>
      <c r="G167" s="15">
        <f t="shared" si="99"/>
        <v>9003.3321679033561</v>
      </c>
      <c r="H167" s="15">
        <f t="shared" si="75"/>
        <v>18039.697585377929</v>
      </c>
      <c r="I167" s="15">
        <f t="shared" si="76"/>
        <v>249566.81227089826</v>
      </c>
      <c r="J167" s="15">
        <f t="shared" si="77"/>
        <v>358883.07962998858</v>
      </c>
      <c r="K167" s="15">
        <f t="shared" si="78"/>
        <v>90670.262661992791</v>
      </c>
      <c r="L167" s="15">
        <f t="shared" si="79"/>
        <v>74858.271606590337</v>
      </c>
      <c r="M167" s="15">
        <f t="shared" si="100"/>
        <v>245407.70116496563</v>
      </c>
      <c r="N167" s="15">
        <f t="shared" si="100"/>
        <v>37529.452009058376</v>
      </c>
      <c r="O167" s="15">
        <f t="shared" si="81"/>
        <v>282937.15317402402</v>
      </c>
      <c r="P167" s="15">
        <f t="shared" si="82"/>
        <v>807348.76707259566</v>
      </c>
      <c r="Q167" s="15">
        <f t="shared" si="83"/>
        <v>487653.87436492101</v>
      </c>
      <c r="R167" s="15">
        <f t="shared" si="84"/>
        <v>112905.58925778285</v>
      </c>
      <c r="S167" s="15">
        <f t="shared" si="85"/>
        <v>97975.908068470802</v>
      </c>
      <c r="T167" s="15">
        <f t="shared" si="101"/>
        <v>37363.846419726207</v>
      </c>
      <c r="U167" s="15">
        <f t="shared" si="101"/>
        <v>41291.895787038397</v>
      </c>
      <c r="V167" s="15">
        <f t="shared" si="87"/>
        <v>289537.23953301826</v>
      </c>
      <c r="W167" s="15">
        <f t="shared" si="88"/>
        <v>777191.11389793921</v>
      </c>
      <c r="X167" s="15">
        <f t="shared" si="89"/>
        <v>1834106.6932414332</v>
      </c>
      <c r="Y167" s="15">
        <f t="shared" si="90"/>
        <v>554.78176777433634</v>
      </c>
      <c r="Z167" s="15">
        <f t="shared" si="91"/>
        <v>1296.5304900814303</v>
      </c>
      <c r="AA167" s="15">
        <f t="shared" si="92"/>
        <v>482.65802071638933</v>
      </c>
      <c r="AB167" s="15">
        <f t="shared" si="93"/>
        <v>1579.011531544257</v>
      </c>
      <c r="AC167" s="15">
        <f t="shared" si="94"/>
        <v>42.166248030314051</v>
      </c>
      <c r="AD167" s="15">
        <f t="shared" si="95"/>
        <v>212.87006570236815</v>
      </c>
      <c r="AE167" s="15">
        <f t="shared" si="96"/>
        <v>4168.018123849095</v>
      </c>
      <c r="AF167" s="15">
        <f t="shared" si="97"/>
        <v>1838274.7113652823</v>
      </c>
      <c r="AG167" s="15">
        <f t="shared" si="98"/>
        <v>0</v>
      </c>
    </row>
    <row r="168" spans="1:33" x14ac:dyDescent="0.25">
      <c r="A168" s="13">
        <v>2046</v>
      </c>
      <c r="B168" s="14" t="s">
        <v>152</v>
      </c>
      <c r="C168" s="15">
        <f t="shared" si="71"/>
        <v>179382.46244163104</v>
      </c>
      <c r="D168" s="15">
        <f t="shared" si="72"/>
        <v>29137.422807442283</v>
      </c>
      <c r="E168" s="15">
        <f t="shared" si="73"/>
        <v>26051.292820881728</v>
      </c>
      <c r="F168" s="15">
        <f t="shared" si="99"/>
        <v>9151.4925660596509</v>
      </c>
      <c r="G168" s="15">
        <f t="shared" si="99"/>
        <v>9118.0384588032957</v>
      </c>
      <c r="H168" s="15">
        <f t="shared" si="75"/>
        <v>18269.531024862947</v>
      </c>
      <c r="I168" s="15">
        <f t="shared" si="76"/>
        <v>252840.70909481801</v>
      </c>
      <c r="J168" s="15">
        <f t="shared" si="77"/>
        <v>363601.58892199403</v>
      </c>
      <c r="K168" s="15">
        <f t="shared" si="78"/>
        <v>91862.373689685381</v>
      </c>
      <c r="L168" s="15">
        <f t="shared" si="79"/>
        <v>75842.490340232878</v>
      </c>
      <c r="M168" s="15">
        <f t="shared" si="100"/>
        <v>248534.29992128693</v>
      </c>
      <c r="N168" s="15">
        <f t="shared" si="100"/>
        <v>38007.593230462284</v>
      </c>
      <c r="O168" s="15">
        <f t="shared" si="81"/>
        <v>286541.89315174922</v>
      </c>
      <c r="P168" s="15">
        <f t="shared" si="82"/>
        <v>817848.34610366158</v>
      </c>
      <c r="Q168" s="15">
        <f t="shared" si="83"/>
        <v>494065.43140975491</v>
      </c>
      <c r="R168" s="15">
        <f t="shared" si="84"/>
        <v>114344.05460862289</v>
      </c>
      <c r="S168" s="15">
        <f t="shared" si="85"/>
        <v>99224.162914843415</v>
      </c>
      <c r="T168" s="15">
        <f t="shared" si="101"/>
        <v>37839.877755306698</v>
      </c>
      <c r="U168" s="15">
        <f t="shared" si="101"/>
        <v>41817.972146504879</v>
      </c>
      <c r="V168" s="15">
        <f t="shared" si="87"/>
        <v>293226.0674252779</v>
      </c>
      <c r="W168" s="15">
        <f t="shared" si="88"/>
        <v>787291.49883503281</v>
      </c>
      <c r="X168" s="15">
        <f t="shared" si="89"/>
        <v>1857980.5540335125</v>
      </c>
      <c r="Y168" s="15">
        <f t="shared" si="90"/>
        <v>506.50832483972209</v>
      </c>
      <c r="Z168" s="15">
        <f t="shared" si="91"/>
        <v>1183.7149754746279</v>
      </c>
      <c r="AA168" s="15">
        <f t="shared" si="92"/>
        <v>427.85741721107087</v>
      </c>
      <c r="AB168" s="15">
        <f t="shared" si="93"/>
        <v>1585.8871261006095</v>
      </c>
      <c r="AC168" s="15">
        <f t="shared" si="94"/>
        <v>39.799777566224819</v>
      </c>
      <c r="AD168" s="15">
        <f t="shared" si="95"/>
        <v>203.01640506944682</v>
      </c>
      <c r="AE168" s="15">
        <f t="shared" si="96"/>
        <v>3946.7840262617019</v>
      </c>
      <c r="AF168" s="15">
        <f t="shared" si="97"/>
        <v>1861927.3380597741</v>
      </c>
      <c r="AG168" s="15">
        <f t="shared" si="98"/>
        <v>0</v>
      </c>
    </row>
    <row r="169" spans="1:33" x14ac:dyDescent="0.25">
      <c r="A169" s="13">
        <v>2047</v>
      </c>
      <c r="B169" s="14" t="s">
        <v>152</v>
      </c>
      <c r="C169" s="15">
        <f t="shared" si="71"/>
        <v>181740.94035239329</v>
      </c>
      <c r="D169" s="15">
        <f t="shared" si="72"/>
        <v>29520.514705794685</v>
      </c>
      <c r="E169" s="15">
        <f t="shared" si="73"/>
        <v>26393.809016882999</v>
      </c>
      <c r="F169" s="15">
        <f t="shared" si="99"/>
        <v>9268.0864836086839</v>
      </c>
      <c r="G169" s="15">
        <f t="shared" si="99"/>
        <v>9234.2061567608289</v>
      </c>
      <c r="H169" s="15">
        <f t="shared" si="75"/>
        <v>18502.292640369513</v>
      </c>
      <c r="I169" s="15">
        <f t="shared" si="76"/>
        <v>256157.5567154405</v>
      </c>
      <c r="J169" s="15">
        <f t="shared" si="77"/>
        <v>368382.13605083956</v>
      </c>
      <c r="K169" s="15">
        <f t="shared" si="78"/>
        <v>93070.158309365288</v>
      </c>
      <c r="L169" s="15">
        <f t="shared" si="79"/>
        <v>76839.6493474733</v>
      </c>
      <c r="M169" s="15">
        <f t="shared" si="100"/>
        <v>251700.73287896637</v>
      </c>
      <c r="N169" s="15">
        <f t="shared" si="100"/>
        <v>38491.826174909482</v>
      </c>
      <c r="O169" s="15">
        <f t="shared" si="81"/>
        <v>290192.55905387586</v>
      </c>
      <c r="P169" s="15">
        <f t="shared" si="82"/>
        <v>828484.50276155397</v>
      </c>
      <c r="Q169" s="15">
        <f t="shared" si="83"/>
        <v>500561.28608022071</v>
      </c>
      <c r="R169" s="15">
        <f t="shared" si="84"/>
        <v>115800.84662140385</v>
      </c>
      <c r="S169" s="15">
        <f t="shared" si="85"/>
        <v>100488.32106022301</v>
      </c>
      <c r="T169" s="15">
        <f t="shared" si="101"/>
        <v>38321.973933085421</v>
      </c>
      <c r="U169" s="15">
        <f t="shared" si="101"/>
        <v>42350.750943113431</v>
      </c>
      <c r="V169" s="15">
        <f t="shared" si="87"/>
        <v>296961.89255782572</v>
      </c>
      <c r="W169" s="15">
        <f t="shared" si="88"/>
        <v>797523.17863804649</v>
      </c>
      <c r="X169" s="15">
        <f t="shared" si="89"/>
        <v>1882165.2381150411</v>
      </c>
      <c r="Y169" s="15">
        <f t="shared" si="90"/>
        <v>462.43531787493112</v>
      </c>
      <c r="Z169" s="15">
        <f t="shared" si="91"/>
        <v>1080.7159213624784</v>
      </c>
      <c r="AA169" s="15">
        <f t="shared" si="92"/>
        <v>379.27883015559763</v>
      </c>
      <c r="AB169" s="15">
        <f t="shared" si="93"/>
        <v>1592.7926595139991</v>
      </c>
      <c r="AC169" s="15">
        <f t="shared" si="94"/>
        <v>37.566119071874525</v>
      </c>
      <c r="AD169" s="15">
        <f t="shared" si="95"/>
        <v>193.61886600321176</v>
      </c>
      <c r="AE169" s="15">
        <f t="shared" si="96"/>
        <v>3746.4077139820924</v>
      </c>
      <c r="AF169" s="15">
        <f t="shared" si="97"/>
        <v>1885911.6458290231</v>
      </c>
      <c r="AG169" s="15">
        <f t="shared" si="98"/>
        <v>0</v>
      </c>
    </row>
    <row r="170" spans="1:33" x14ac:dyDescent="0.25">
      <c r="A170" s="13">
        <v>2048</v>
      </c>
      <c r="B170" s="14" t="s">
        <v>152</v>
      </c>
      <c r="C170" s="15">
        <f t="shared" si="71"/>
        <v>184130.42696924551</v>
      </c>
      <c r="D170" s="15">
        <f t="shared" si="72"/>
        <v>29908.643405224284</v>
      </c>
      <c r="E170" s="15">
        <f t="shared" si="73"/>
        <v>26740.828534286775</v>
      </c>
      <c r="F170" s="15">
        <f t="shared" ref="F170:G172" si="102">$E$79*F65</f>
        <v>9386.1658573837158</v>
      </c>
      <c r="G170" s="15">
        <f t="shared" si="102"/>
        <v>9351.8538807250225</v>
      </c>
      <c r="H170" s="15">
        <f t="shared" si="75"/>
        <v>18738.019738108738</v>
      </c>
      <c r="I170" s="15">
        <f t="shared" si="76"/>
        <v>259517.91864686529</v>
      </c>
      <c r="J170" s="15">
        <f t="shared" si="77"/>
        <v>373225.53667523456</v>
      </c>
      <c r="K170" s="15">
        <f t="shared" si="78"/>
        <v>94293.822593688543</v>
      </c>
      <c r="L170" s="15">
        <f t="shared" si="79"/>
        <v>77849.918763948168</v>
      </c>
      <c r="M170" s="15">
        <f t="shared" ref="M170:N172" si="103">$E$75*M65</f>
        <v>254907.50754271471</v>
      </c>
      <c r="N170" s="15">
        <f t="shared" si="103"/>
        <v>38982.228453549091</v>
      </c>
      <c r="O170" s="15">
        <f t="shared" si="81"/>
        <v>293889.7359962638</v>
      </c>
      <c r="P170" s="15">
        <f t="shared" si="82"/>
        <v>839259.01402913511</v>
      </c>
      <c r="Q170" s="15">
        <f t="shared" si="83"/>
        <v>507142.54670143157</v>
      </c>
      <c r="R170" s="15">
        <f t="shared" si="84"/>
        <v>117276.19878561345</v>
      </c>
      <c r="S170" s="15">
        <f t="shared" si="85"/>
        <v>101768.58511942021</v>
      </c>
      <c r="T170" s="15">
        <f t="shared" ref="T170:U172" si="104">$E$83*T65</f>
        <v>38810.212221738067</v>
      </c>
      <c r="U170" s="15">
        <f t="shared" si="104"/>
        <v>42890.317568771206</v>
      </c>
      <c r="V170" s="15">
        <f t="shared" si="87"/>
        <v>300745.31369554292</v>
      </c>
      <c r="W170" s="15">
        <f t="shared" si="88"/>
        <v>807887.86039697449</v>
      </c>
      <c r="X170" s="15">
        <f t="shared" si="89"/>
        <v>1906664.793072975</v>
      </c>
      <c r="Y170" s="15">
        <f t="shared" si="90"/>
        <v>422.19725270212979</v>
      </c>
      <c r="Z170" s="15">
        <f t="shared" si="91"/>
        <v>986.67916422874134</v>
      </c>
      <c r="AA170" s="15">
        <f t="shared" si="92"/>
        <v>336.21581680617055</v>
      </c>
      <c r="AB170" s="15">
        <f t="shared" si="93"/>
        <v>1599.7282621491759</v>
      </c>
      <c r="AC170" s="15">
        <f t="shared" si="94"/>
        <v>35.457818822581793</v>
      </c>
      <c r="AD170" s="15">
        <f t="shared" si="95"/>
        <v>184.6563348392751</v>
      </c>
      <c r="AE170" s="15">
        <f t="shared" si="96"/>
        <v>3564.9346495480745</v>
      </c>
      <c r="AF170" s="15">
        <f t="shared" si="97"/>
        <v>1910229.727722523</v>
      </c>
      <c r="AG170" s="15">
        <f t="shared" si="98"/>
        <v>0</v>
      </c>
    </row>
    <row r="171" spans="1:33" x14ac:dyDescent="0.25">
      <c r="A171" s="13">
        <v>2049</v>
      </c>
      <c r="B171" s="14" t="s">
        <v>152</v>
      </c>
      <c r="C171" s="15">
        <f t="shared" si="71"/>
        <v>186551.32998727323</v>
      </c>
      <c r="D171" s="15">
        <f t="shared" si="72"/>
        <v>30301.87512839253</v>
      </c>
      <c r="E171" s="15">
        <f t="shared" si="73"/>
        <v>27092.410581690754</v>
      </c>
      <c r="F171" s="15">
        <f t="shared" si="102"/>
        <v>9505.7496127304748</v>
      </c>
      <c r="G171" s="15">
        <f t="shared" si="102"/>
        <v>9471.0004868582928</v>
      </c>
      <c r="H171" s="15">
        <f t="shared" si="75"/>
        <v>18976.750099588768</v>
      </c>
      <c r="I171" s="15">
        <f t="shared" si="76"/>
        <v>262922.36579694529</v>
      </c>
      <c r="J171" s="15">
        <f t="shared" si="77"/>
        <v>378132.61717797513</v>
      </c>
      <c r="K171" s="15">
        <f t="shared" si="78"/>
        <v>95533.575324705424</v>
      </c>
      <c r="L171" s="15">
        <f t="shared" si="79"/>
        <v>78873.470962196923</v>
      </c>
      <c r="M171" s="15">
        <f t="shared" si="103"/>
        <v>258155.13788306931</v>
      </c>
      <c r="N171" s="15">
        <f t="shared" si="103"/>
        <v>39478.878666329372</v>
      </c>
      <c r="O171" s="15">
        <f t="shared" si="81"/>
        <v>297634.01654939866</v>
      </c>
      <c r="P171" s="15">
        <f t="shared" si="82"/>
        <v>850173.68001427618</v>
      </c>
      <c r="Q171" s="15">
        <f t="shared" si="83"/>
        <v>513810.33617049537</v>
      </c>
      <c r="R171" s="15">
        <f t="shared" si="84"/>
        <v>118770.34756549509</v>
      </c>
      <c r="S171" s="15">
        <f t="shared" si="85"/>
        <v>103065.16028864469</v>
      </c>
      <c r="T171" s="15">
        <f t="shared" si="104"/>
        <v>39304.670874376206</v>
      </c>
      <c r="U171" s="15">
        <f t="shared" si="104"/>
        <v>43436.758503314668</v>
      </c>
      <c r="V171" s="15">
        <f t="shared" si="87"/>
        <v>304576.93723183067</v>
      </c>
      <c r="W171" s="15">
        <f t="shared" si="88"/>
        <v>818387.27340232604</v>
      </c>
      <c r="X171" s="15">
        <f t="shared" si="89"/>
        <v>1931483.3192135475</v>
      </c>
      <c r="Y171" s="15">
        <f t="shared" si="90"/>
        <v>385.46043803132511</v>
      </c>
      <c r="Z171" s="15">
        <f t="shared" si="91"/>
        <v>900.82486422127738</v>
      </c>
      <c r="AA171" s="15">
        <f t="shared" si="92"/>
        <v>298.0421433599808</v>
      </c>
      <c r="AB171" s="15">
        <f t="shared" si="93"/>
        <v>1606.6940649385444</v>
      </c>
      <c r="AC171" s="15">
        <f t="shared" si="94"/>
        <v>33.467841414481768</v>
      </c>
      <c r="AD171" s="15">
        <f t="shared" si="95"/>
        <v>176.10867525537964</v>
      </c>
      <c r="AE171" s="15">
        <f t="shared" si="96"/>
        <v>3400.5980272209895</v>
      </c>
      <c r="AF171" s="15">
        <f t="shared" si="97"/>
        <v>1934883.9172407684</v>
      </c>
      <c r="AG171" s="15">
        <f t="shared" si="98"/>
        <v>0</v>
      </c>
    </row>
    <row r="172" spans="1:33" x14ac:dyDescent="0.25">
      <c r="A172" s="13">
        <v>2050</v>
      </c>
      <c r="B172" s="14" t="s">
        <v>152</v>
      </c>
      <c r="C172" s="15">
        <f t="shared" si="71"/>
        <v>188972.23300530025</v>
      </c>
      <c r="D172" s="15">
        <f t="shared" si="72"/>
        <v>30695.106851560824</v>
      </c>
      <c r="E172" s="15">
        <f t="shared" si="73"/>
        <v>27443.992629094733</v>
      </c>
      <c r="F172" s="15">
        <f t="shared" si="102"/>
        <v>9625.3333680772266</v>
      </c>
      <c r="G172" s="15">
        <f t="shared" si="102"/>
        <v>9590.1470929915376</v>
      </c>
      <c r="H172" s="15">
        <f t="shared" si="75"/>
        <v>19215.480461068764</v>
      </c>
      <c r="I172" s="15">
        <f t="shared" si="76"/>
        <v>266326.81294702459</v>
      </c>
      <c r="J172" s="15">
        <f t="shared" si="77"/>
        <v>383039.69768071524</v>
      </c>
      <c r="K172" s="15">
        <f t="shared" si="78"/>
        <v>96773.328055721984</v>
      </c>
      <c r="L172" s="15">
        <f t="shared" si="79"/>
        <v>79897.023160445402</v>
      </c>
      <c r="M172" s="15">
        <f t="shared" si="103"/>
        <v>261402.76822342406</v>
      </c>
      <c r="N172" s="15">
        <f t="shared" si="103"/>
        <v>39975.528879109632</v>
      </c>
      <c r="O172" s="15">
        <f t="shared" si="81"/>
        <v>301378.29710253369</v>
      </c>
      <c r="P172" s="15">
        <f t="shared" si="82"/>
        <v>861088.34599941643</v>
      </c>
      <c r="Q172" s="15">
        <f t="shared" si="83"/>
        <v>520478.12563955883</v>
      </c>
      <c r="R172" s="15">
        <f t="shared" si="84"/>
        <v>120264.49634537646</v>
      </c>
      <c r="S172" s="15">
        <f t="shared" si="85"/>
        <v>104361.73545786929</v>
      </c>
      <c r="T172" s="15">
        <f t="shared" si="104"/>
        <v>39799.129527014331</v>
      </c>
      <c r="U172" s="15">
        <f t="shared" si="104"/>
        <v>43983.199437858071</v>
      </c>
      <c r="V172" s="15">
        <f t="shared" si="87"/>
        <v>308408.56076811813</v>
      </c>
      <c r="W172" s="15">
        <f t="shared" si="88"/>
        <v>828886.6864076769</v>
      </c>
      <c r="X172" s="15">
        <f t="shared" si="89"/>
        <v>1956301.8453541179</v>
      </c>
      <c r="Y172" s="15">
        <f t="shared" si="90"/>
        <v>348.72362336051884</v>
      </c>
      <c r="Z172" s="15">
        <f t="shared" si="91"/>
        <v>814.97056421380489</v>
      </c>
      <c r="AA172" s="15">
        <f t="shared" si="92"/>
        <v>259.86846991379571</v>
      </c>
      <c r="AB172" s="15">
        <f t="shared" si="93"/>
        <v>1613.6901993846375</v>
      </c>
      <c r="AC172" s="15">
        <f t="shared" si="94"/>
        <v>31.589546287363632</v>
      </c>
      <c r="AD172" s="15">
        <f t="shared" si="95"/>
        <v>167.95668303066657</v>
      </c>
      <c r="AE172" s="15">
        <f t="shared" si="96"/>
        <v>3236.799086190787</v>
      </c>
      <c r="AF172" s="15">
        <f t="shared" si="97"/>
        <v>1959538.6444403087</v>
      </c>
      <c r="AG172" s="15">
        <f t="shared" si="98"/>
        <v>0</v>
      </c>
    </row>
    <row r="174" spans="1:33" s="3" customFormat="1" x14ac:dyDescent="0.25">
      <c r="A174" s="2" t="s">
        <v>191</v>
      </c>
    </row>
    <row r="175" spans="1:33" ht="15" customHeight="1" x14ac:dyDescent="0.25">
      <c r="A175" s="54" t="s">
        <v>19</v>
      </c>
      <c r="B175" s="54" t="s">
        <v>127</v>
      </c>
      <c r="C175" s="55" t="s">
        <v>128</v>
      </c>
      <c r="D175" s="55"/>
      <c r="E175" s="55"/>
      <c r="F175" s="55"/>
      <c r="G175" s="55"/>
      <c r="H175" s="55"/>
      <c r="I175" s="55"/>
      <c r="J175" s="55" t="s">
        <v>129</v>
      </c>
      <c r="K175" s="55"/>
      <c r="L175" s="55"/>
      <c r="M175" s="55"/>
      <c r="N175" s="55"/>
      <c r="O175" s="55"/>
      <c r="P175" s="55"/>
      <c r="Q175" s="55" t="s">
        <v>130</v>
      </c>
      <c r="R175" s="55"/>
      <c r="S175" s="55"/>
      <c r="T175" s="55"/>
      <c r="U175" s="55"/>
      <c r="V175" s="55"/>
      <c r="W175" s="55"/>
      <c r="X175" s="56" t="s">
        <v>131</v>
      </c>
      <c r="Y175" s="57" t="s">
        <v>132</v>
      </c>
      <c r="Z175" s="57" t="s">
        <v>133</v>
      </c>
      <c r="AA175" s="57" t="s">
        <v>134</v>
      </c>
      <c r="AB175" s="57" t="s">
        <v>135</v>
      </c>
      <c r="AC175" s="57" t="s">
        <v>136</v>
      </c>
      <c r="AD175" s="57" t="s">
        <v>137</v>
      </c>
      <c r="AE175" s="57" t="s">
        <v>138</v>
      </c>
      <c r="AF175" s="57" t="s">
        <v>139</v>
      </c>
      <c r="AG175" s="57" t="s">
        <v>140</v>
      </c>
    </row>
    <row r="176" spans="1:33" x14ac:dyDescent="0.25">
      <c r="A176" s="54"/>
      <c r="B176" s="54"/>
      <c r="C176" s="55" t="s">
        <v>141</v>
      </c>
      <c r="D176" s="55" t="s">
        <v>142</v>
      </c>
      <c r="E176" s="55"/>
      <c r="F176" s="55" t="s">
        <v>143</v>
      </c>
      <c r="G176" s="55"/>
      <c r="H176" s="12"/>
      <c r="I176" s="57" t="s">
        <v>144</v>
      </c>
      <c r="J176" s="55" t="s">
        <v>141</v>
      </c>
      <c r="K176" s="55" t="s">
        <v>142</v>
      </c>
      <c r="L176" s="55"/>
      <c r="M176" s="55" t="s">
        <v>143</v>
      </c>
      <c r="N176" s="55"/>
      <c r="O176" s="12"/>
      <c r="P176" s="57" t="s">
        <v>145</v>
      </c>
      <c r="Q176" s="55" t="s">
        <v>141</v>
      </c>
      <c r="R176" s="55" t="s">
        <v>143</v>
      </c>
      <c r="S176" s="55"/>
      <c r="T176" s="55"/>
      <c r="U176" s="55"/>
      <c r="V176" s="55"/>
      <c r="W176" s="57" t="s">
        <v>146</v>
      </c>
      <c r="X176" s="56"/>
      <c r="Y176" s="57"/>
      <c r="Z176" s="57"/>
      <c r="AA176" s="57"/>
      <c r="AB176" s="57"/>
      <c r="AC176" s="57"/>
      <c r="AD176" s="57"/>
      <c r="AE176" s="57"/>
      <c r="AF176" s="57"/>
      <c r="AG176" s="57"/>
    </row>
    <row r="177" spans="1:33" x14ac:dyDescent="0.25">
      <c r="A177" s="54"/>
      <c r="B177" s="54"/>
      <c r="C177" s="55"/>
      <c r="D177" s="12" t="s">
        <v>147</v>
      </c>
      <c r="E177" s="12" t="s">
        <v>148</v>
      </c>
      <c r="F177" s="12" t="s">
        <v>149</v>
      </c>
      <c r="G177" s="12" t="s">
        <v>150</v>
      </c>
      <c r="H177" s="12" t="s">
        <v>151</v>
      </c>
      <c r="I177" s="57"/>
      <c r="J177" s="55"/>
      <c r="K177" s="12" t="s">
        <v>147</v>
      </c>
      <c r="L177" s="12" t="s">
        <v>148</v>
      </c>
      <c r="M177" s="12" t="s">
        <v>149</v>
      </c>
      <c r="N177" s="12" t="s">
        <v>150</v>
      </c>
      <c r="O177" s="12" t="s">
        <v>151</v>
      </c>
      <c r="P177" s="57"/>
      <c r="Q177" s="55"/>
      <c r="R177" s="12" t="s">
        <v>147</v>
      </c>
      <c r="S177" s="12" t="s">
        <v>148</v>
      </c>
      <c r="T177" s="12" t="s">
        <v>149</v>
      </c>
      <c r="U177" s="12" t="s">
        <v>150</v>
      </c>
      <c r="V177" s="12" t="s">
        <v>151</v>
      </c>
      <c r="W177" s="57"/>
      <c r="X177" s="56"/>
      <c r="Y177" s="57"/>
      <c r="Z177" s="57"/>
      <c r="AA177" s="57"/>
      <c r="AB177" s="57"/>
      <c r="AC177" s="57"/>
      <c r="AD177" s="57"/>
      <c r="AE177" s="57"/>
      <c r="AF177" s="57"/>
      <c r="AG177" s="57"/>
    </row>
    <row r="178" spans="1:33" x14ac:dyDescent="0.25">
      <c r="A178" s="13">
        <v>2015</v>
      </c>
      <c r="B178" s="14" t="s">
        <v>152</v>
      </c>
      <c r="C178" s="15">
        <f>$F$76*C32</f>
        <v>13.600008627597473</v>
      </c>
      <c r="D178" s="15">
        <f>$F$77*D32</f>
        <v>5.0875652332165577</v>
      </c>
      <c r="E178" s="15">
        <f>$F$78*E32</f>
        <v>2.1754694277665747</v>
      </c>
      <c r="F178" s="15">
        <f>$F$79*F32</f>
        <v>0.78014803650444642</v>
      </c>
      <c r="G178" s="15">
        <f>$F$79*G32</f>
        <v>0.77729613492657168</v>
      </c>
      <c r="H178" s="15">
        <f>SUM(F178:G178)</f>
        <v>1.5574441714310181</v>
      </c>
      <c r="I178" s="15">
        <f>SUM(C178:G178)</f>
        <v>22.420487460011625</v>
      </c>
      <c r="J178" s="15">
        <f>$F$72*J32</f>
        <v>29.929573430264522</v>
      </c>
      <c r="K178" s="15">
        <f>$F$73*K32</f>
        <v>14.703067709072307</v>
      </c>
      <c r="L178" s="15">
        <f>$F$74*L32</f>
        <v>5.202428181768096</v>
      </c>
      <c r="M178" s="15">
        <f>$F$75*M32</f>
        <v>18.26473741738236</v>
      </c>
      <c r="N178" s="15">
        <f>$F$75*N32</f>
        <v>2.7931706426072065</v>
      </c>
      <c r="O178" s="15">
        <f>SUM(M178:N178)</f>
        <v>21.057908059989565</v>
      </c>
      <c r="P178" s="15">
        <f>SUM(J178:N178)</f>
        <v>70.892977381094497</v>
      </c>
      <c r="Q178" s="15">
        <f>$F$80*Q32</f>
        <v>32.350022791811398</v>
      </c>
      <c r="R178" s="15">
        <f>$F$81*R32</f>
        <v>13.538363800730048</v>
      </c>
      <c r="S178" s="15">
        <f>$F$82*S32</f>
        <v>6.2196167418010715</v>
      </c>
      <c r="T178" s="15">
        <f>$F$83*T32</f>
        <v>2.0161128170676021</v>
      </c>
      <c r="U178" s="15">
        <f>$F$83*U32</f>
        <v>2.2280661204440824</v>
      </c>
      <c r="V178" s="15">
        <f>SUM(R178:U178)</f>
        <v>24.002159480042803</v>
      </c>
      <c r="W178" s="15">
        <f>SUM(Q178:U178)</f>
        <v>56.352182271854197</v>
      </c>
      <c r="X178" s="15">
        <f>SUM(W178,P178,I178)</f>
        <v>149.66564711296033</v>
      </c>
      <c r="Y178" s="15">
        <f>$F$84*Y32</f>
        <v>0</v>
      </c>
      <c r="Z178" s="15">
        <f>$F$85*Z32</f>
        <v>0</v>
      </c>
      <c r="AA178" s="15">
        <f>$F$89*AA32</f>
        <v>63.099372638411452</v>
      </c>
      <c r="AB178" s="15">
        <f>$F$86*AB32</f>
        <v>0</v>
      </c>
      <c r="AC178" s="15">
        <f>$F$87*AC32</f>
        <v>0</v>
      </c>
      <c r="AD178" s="15">
        <f>$F$88*AD32</f>
        <v>0</v>
      </c>
      <c r="AE178" s="15">
        <f>SUM(Y178:AD178)</f>
        <v>63.099372638411452</v>
      </c>
      <c r="AF178" s="15">
        <f>SUM(AE178,X178)</f>
        <v>212.76501975137177</v>
      </c>
      <c r="AG178" s="15">
        <f>$F$90*AG32</f>
        <v>2017.9077209553848</v>
      </c>
    </row>
    <row r="179" spans="1:33" x14ac:dyDescent="0.25">
      <c r="A179" s="13">
        <v>2016</v>
      </c>
      <c r="B179" s="14" t="s">
        <v>152</v>
      </c>
      <c r="C179" s="15">
        <f t="shared" ref="C179:C213" si="105">$F$76*C33</f>
        <v>14.087269895359293</v>
      </c>
      <c r="D179" s="15">
        <f t="shared" ref="D179:D213" si="106">$F$77*D33</f>
        <v>5.2698425797417405</v>
      </c>
      <c r="E179" s="15">
        <f t="shared" ref="E179:E213" si="107">$F$78*E33</f>
        <v>2.2534121718027511</v>
      </c>
      <c r="F179" s="15">
        <f t="shared" ref="F179:G194" si="108">$F$79*F33</f>
        <v>0.80226206201645933</v>
      </c>
      <c r="G179" s="15">
        <f t="shared" si="108"/>
        <v>0.79932932062190887</v>
      </c>
      <c r="H179" s="15">
        <f t="shared" ref="H179:H213" si="109">SUM(F179:G179)</f>
        <v>1.6015913826383681</v>
      </c>
      <c r="I179" s="15">
        <f t="shared" ref="I179:I213" si="110">SUM(C179:G179)</f>
        <v>23.212116029542152</v>
      </c>
      <c r="J179" s="15">
        <f t="shared" ref="J179:J213" si="111">$F$72*J33</f>
        <v>31.001890536270462</v>
      </c>
      <c r="K179" s="15">
        <f t="shared" ref="K179:K213" si="112">$F$73*K33</f>
        <v>15.229849390473055</v>
      </c>
      <c r="L179" s="15">
        <f t="shared" ref="L179:L213" si="113">$F$74*L33</f>
        <v>5.3888208393539294</v>
      </c>
      <c r="M179" s="15">
        <f t="shared" ref="M179:N194" si="114">$F$75*M33</f>
        <v>18.782468476513095</v>
      </c>
      <c r="N179" s="15">
        <f t="shared" si="114"/>
        <v>2.872345676010843</v>
      </c>
      <c r="O179" s="15">
        <f t="shared" ref="O179:O213" si="115">SUM(M179:N179)</f>
        <v>21.65481415252394</v>
      </c>
      <c r="P179" s="15">
        <f t="shared" ref="P179:P213" si="116">SUM(J179:N179)</f>
        <v>73.275374918621367</v>
      </c>
      <c r="Q179" s="15">
        <f t="shared" ref="Q179:Q213" si="117">$F$80*Q33</f>
        <v>33.509059785778838</v>
      </c>
      <c r="R179" s="15">
        <f t="shared" ref="R179:R213" si="118">$F$81*R33</f>
        <v>13.92212138066539</v>
      </c>
      <c r="S179" s="15">
        <f t="shared" ref="S179:S213" si="119">$F$82*S33</f>
        <v>6.3959175935207027</v>
      </c>
      <c r="T179" s="15">
        <f t="shared" ref="T179:U194" si="120">$F$83*T33</f>
        <v>2.0732614198782877</v>
      </c>
      <c r="U179" s="15">
        <f t="shared" si="120"/>
        <v>2.2912227378095755</v>
      </c>
      <c r="V179" s="15">
        <f t="shared" ref="V179:V213" si="121">SUM(R179:U179)</f>
        <v>24.682523131873957</v>
      </c>
      <c r="W179" s="15">
        <f t="shared" ref="W179:W213" si="122">SUM(Q179:U179)</f>
        <v>58.191582917652788</v>
      </c>
      <c r="X179" s="15">
        <f t="shared" ref="X179:X213" si="123">SUM(W179,P179,I179)</f>
        <v>154.67907386581632</v>
      </c>
      <c r="Y179" s="15">
        <f t="shared" ref="Y179:Y213" si="124">$F$84*Y33</f>
        <v>0</v>
      </c>
      <c r="Z179" s="15">
        <f t="shared" ref="Z179:Z213" si="125">$F$85*Z33</f>
        <v>0</v>
      </c>
      <c r="AA179" s="15">
        <f t="shared" ref="AA179:AA213" si="126">$F$89*AA33</f>
        <v>53.935196289548863</v>
      </c>
      <c r="AB179" s="15">
        <f t="shared" ref="AB179:AB213" si="127">$F$86*AB33</f>
        <v>0</v>
      </c>
      <c r="AC179" s="15">
        <f t="shared" ref="AC179:AC213" si="128">$F$87*AC33</f>
        <v>0</v>
      </c>
      <c r="AD179" s="15">
        <f t="shared" ref="AD179:AD213" si="129">$F$88*AD33</f>
        <v>0</v>
      </c>
      <c r="AE179" s="15">
        <f t="shared" ref="AE179:AE213" si="130">SUM(Y179:AD179)</f>
        <v>53.935196289548863</v>
      </c>
      <c r="AF179" s="15">
        <f t="shared" ref="AF179:AF213" si="131">SUM(AE179,X179)</f>
        <v>208.61427015536518</v>
      </c>
      <c r="AG179" s="15">
        <f t="shared" ref="AG179:AG213" si="132">$F$90*AG33</f>
        <v>2131.6788203053575</v>
      </c>
    </row>
    <row r="180" spans="1:33" x14ac:dyDescent="0.25">
      <c r="A180" s="13">
        <v>2017</v>
      </c>
      <c r="B180" s="14" t="s">
        <v>152</v>
      </c>
      <c r="C180" s="15">
        <f t="shared" si="105"/>
        <v>14.591988765506679</v>
      </c>
      <c r="D180" s="15">
        <f t="shared" si="106"/>
        <v>5.4586505611646023</v>
      </c>
      <c r="E180" s="15">
        <f t="shared" si="107"/>
        <v>2.3341474493815046</v>
      </c>
      <c r="F180" s="15">
        <f t="shared" si="108"/>
        <v>0.82500293025762539</v>
      </c>
      <c r="G180" s="15">
        <f t="shared" si="108"/>
        <v>0.8219870575662126</v>
      </c>
      <c r="H180" s="15">
        <f t="shared" si="109"/>
        <v>1.6469899878238379</v>
      </c>
      <c r="I180" s="15">
        <f t="shared" si="110"/>
        <v>24.031776763876621</v>
      </c>
      <c r="J180" s="15">
        <f t="shared" si="111"/>
        <v>32.112626632059609</v>
      </c>
      <c r="K180" s="15">
        <f t="shared" si="112"/>
        <v>15.775504612100251</v>
      </c>
      <c r="L180" s="15">
        <f t="shared" si="113"/>
        <v>5.581891575250129</v>
      </c>
      <c r="M180" s="15">
        <f t="shared" si="114"/>
        <v>19.314875106579414</v>
      </c>
      <c r="N180" s="15">
        <f t="shared" si="114"/>
        <v>2.9537649997628188</v>
      </c>
      <c r="O180" s="15">
        <f t="shared" si="115"/>
        <v>22.268640106342232</v>
      </c>
      <c r="P180" s="15">
        <f t="shared" si="116"/>
        <v>75.738662925752237</v>
      </c>
      <c r="Q180" s="15">
        <f t="shared" si="117"/>
        <v>34.709622770686998</v>
      </c>
      <c r="R180" s="15">
        <f t="shared" si="118"/>
        <v>14.316756928006948</v>
      </c>
      <c r="S180" s="15">
        <f t="shared" si="119"/>
        <v>6.5772158577188486</v>
      </c>
      <c r="T180" s="15">
        <f t="shared" si="120"/>
        <v>2.1320299532680393</v>
      </c>
      <c r="U180" s="15">
        <f t="shared" si="120"/>
        <v>2.356169588544021</v>
      </c>
      <c r="V180" s="15">
        <f t="shared" si="121"/>
        <v>25.382172327537855</v>
      </c>
      <c r="W180" s="15">
        <f t="shared" si="122"/>
        <v>60.09179509822485</v>
      </c>
      <c r="X180" s="15">
        <f t="shared" si="123"/>
        <v>159.86223478785371</v>
      </c>
      <c r="Y180" s="15">
        <f t="shared" si="124"/>
        <v>0</v>
      </c>
      <c r="Z180" s="15">
        <f t="shared" si="125"/>
        <v>0</v>
      </c>
      <c r="AA180" s="15">
        <f t="shared" si="126"/>
        <v>46.101970228168675</v>
      </c>
      <c r="AB180" s="15">
        <f t="shared" si="127"/>
        <v>0</v>
      </c>
      <c r="AC180" s="15">
        <f t="shared" si="128"/>
        <v>0</v>
      </c>
      <c r="AD180" s="15">
        <f t="shared" si="129"/>
        <v>0</v>
      </c>
      <c r="AE180" s="15">
        <f t="shared" si="130"/>
        <v>46.101970228168675</v>
      </c>
      <c r="AF180" s="15">
        <f t="shared" si="131"/>
        <v>205.96420501602239</v>
      </c>
      <c r="AG180" s="15">
        <f t="shared" si="132"/>
        <v>2251.8644166676977</v>
      </c>
    </row>
    <row r="181" spans="1:33" x14ac:dyDescent="0.25">
      <c r="A181" s="13">
        <v>2018</v>
      </c>
      <c r="B181" s="14" t="s">
        <v>152</v>
      </c>
      <c r="C181" s="15">
        <f t="shared" si="105"/>
        <v>15.114790709221554</v>
      </c>
      <c r="D181" s="15">
        <f t="shared" si="106"/>
        <v>5.65422315714844</v>
      </c>
      <c r="E181" s="15">
        <f t="shared" si="107"/>
        <v>2.4177753114271749</v>
      </c>
      <c r="F181" s="15">
        <f t="shared" si="108"/>
        <v>0.84838840967118345</v>
      </c>
      <c r="G181" s="15">
        <f t="shared" si="108"/>
        <v>0.84528704924857323</v>
      </c>
      <c r="H181" s="15">
        <f t="shared" si="109"/>
        <v>1.6936754589197567</v>
      </c>
      <c r="I181" s="15">
        <f t="shared" si="110"/>
        <v>24.880464636716926</v>
      </c>
      <c r="J181" s="15">
        <f t="shared" si="111"/>
        <v>33.263158193646092</v>
      </c>
      <c r="K181" s="15">
        <f t="shared" si="112"/>
        <v>16.340709575373303</v>
      </c>
      <c r="L181" s="15">
        <f t="shared" si="113"/>
        <v>5.7818796517243038</v>
      </c>
      <c r="M181" s="15">
        <f t="shared" si="114"/>
        <v>19.862373300360751</v>
      </c>
      <c r="N181" s="15">
        <f t="shared" si="114"/>
        <v>3.0374922303714076</v>
      </c>
      <c r="O181" s="15">
        <f t="shared" si="115"/>
        <v>22.899865530732157</v>
      </c>
      <c r="P181" s="15">
        <f t="shared" si="116"/>
        <v>78.285612951475855</v>
      </c>
      <c r="Q181" s="15">
        <f t="shared" si="117"/>
        <v>35.953199540223743</v>
      </c>
      <c r="R181" s="15">
        <f t="shared" si="118"/>
        <v>14.722578788911456</v>
      </c>
      <c r="S181" s="15">
        <f t="shared" si="119"/>
        <v>6.7636531907246615</v>
      </c>
      <c r="T181" s="15">
        <f t="shared" si="120"/>
        <v>2.1924643356837108</v>
      </c>
      <c r="U181" s="15">
        <f t="shared" si="120"/>
        <v>2.4229574184860811</v>
      </c>
      <c r="V181" s="15">
        <f t="shared" si="121"/>
        <v>26.101653733805907</v>
      </c>
      <c r="W181" s="15">
        <f t="shared" si="122"/>
        <v>62.054853274029647</v>
      </c>
      <c r="X181" s="15">
        <f t="shared" si="123"/>
        <v>165.22093086222245</v>
      </c>
      <c r="Y181" s="15">
        <f t="shared" si="124"/>
        <v>0</v>
      </c>
      <c r="Z181" s="15">
        <f t="shared" si="125"/>
        <v>0</v>
      </c>
      <c r="AA181" s="15">
        <f t="shared" si="126"/>
        <v>39.406395176701935</v>
      </c>
      <c r="AB181" s="15">
        <f t="shared" si="127"/>
        <v>0</v>
      </c>
      <c r="AC181" s="15">
        <f t="shared" si="128"/>
        <v>0</v>
      </c>
      <c r="AD181" s="15">
        <f t="shared" si="129"/>
        <v>0</v>
      </c>
      <c r="AE181" s="15">
        <f t="shared" si="130"/>
        <v>39.406395176701935</v>
      </c>
      <c r="AF181" s="15">
        <f t="shared" si="131"/>
        <v>204.62732603892437</v>
      </c>
      <c r="AG181" s="15">
        <f t="shared" si="132"/>
        <v>2378.8261640314827</v>
      </c>
    </row>
    <row r="182" spans="1:33" x14ac:dyDescent="0.25">
      <c r="A182" s="13">
        <v>2019</v>
      </c>
      <c r="B182" s="14" t="s">
        <v>152</v>
      </c>
      <c r="C182" s="15">
        <f t="shared" si="105"/>
        <v>15.656323607074643</v>
      </c>
      <c r="D182" s="15">
        <f t="shared" si="106"/>
        <v>5.8568027303826593</v>
      </c>
      <c r="E182" s="15">
        <f t="shared" si="107"/>
        <v>2.5043993934897872</v>
      </c>
      <c r="F182" s="15">
        <f t="shared" si="108"/>
        <v>0.87243677236350914</v>
      </c>
      <c r="G182" s="15">
        <f t="shared" si="108"/>
        <v>0.8692475009800319</v>
      </c>
      <c r="H182" s="15">
        <f t="shared" si="109"/>
        <v>1.7416842733435409</v>
      </c>
      <c r="I182" s="15">
        <f t="shared" si="110"/>
        <v>25.75921000429063</v>
      </c>
      <c r="J182" s="15">
        <f t="shared" si="111"/>
        <v>34.454911013442732</v>
      </c>
      <c r="K182" s="15">
        <f t="shared" si="112"/>
        <v>16.926164708663954</v>
      </c>
      <c r="L182" s="15">
        <f t="shared" si="113"/>
        <v>5.9890329033353762</v>
      </c>
      <c r="M182" s="15">
        <f t="shared" si="114"/>
        <v>20.425390842340807</v>
      </c>
      <c r="N182" s="15">
        <f t="shared" si="114"/>
        <v>3.1235927876142906</v>
      </c>
      <c r="O182" s="15">
        <f t="shared" si="115"/>
        <v>23.548983629955096</v>
      </c>
      <c r="P182" s="15">
        <f t="shared" si="116"/>
        <v>80.91909225539716</v>
      </c>
      <c r="Q182" s="15">
        <f t="shared" si="117"/>
        <v>37.241331192766516</v>
      </c>
      <c r="R182" s="15">
        <f t="shared" si="118"/>
        <v>15.139904049895756</v>
      </c>
      <c r="S182" s="15">
        <f t="shared" si="119"/>
        <v>6.9553752642483833</v>
      </c>
      <c r="T182" s="15">
        <f t="shared" si="120"/>
        <v>2.2546117871734661</v>
      </c>
      <c r="U182" s="15">
        <f t="shared" si="120"/>
        <v>2.4916384119126622</v>
      </c>
      <c r="V182" s="15">
        <f t="shared" si="121"/>
        <v>26.84152951323027</v>
      </c>
      <c r="W182" s="15">
        <f t="shared" si="122"/>
        <v>64.082860705996779</v>
      </c>
      <c r="X182" s="15">
        <f t="shared" si="123"/>
        <v>170.76116296568458</v>
      </c>
      <c r="Y182" s="15">
        <f t="shared" si="124"/>
        <v>0</v>
      </c>
      <c r="Z182" s="15">
        <f t="shared" si="125"/>
        <v>0</v>
      </c>
      <c r="AA182" s="15">
        <f t="shared" si="126"/>
        <v>33.683245491178276</v>
      </c>
      <c r="AB182" s="15">
        <f t="shared" si="127"/>
        <v>0</v>
      </c>
      <c r="AC182" s="15">
        <f t="shared" si="128"/>
        <v>0</v>
      </c>
      <c r="AD182" s="15">
        <f t="shared" si="129"/>
        <v>0</v>
      </c>
      <c r="AE182" s="15">
        <f t="shared" si="130"/>
        <v>33.683245491178276</v>
      </c>
      <c r="AF182" s="15">
        <f t="shared" si="131"/>
        <v>204.44440845686285</v>
      </c>
      <c r="AG182" s="15">
        <f t="shared" si="132"/>
        <v>2512.9461066997251</v>
      </c>
    </row>
    <row r="183" spans="1:33" x14ac:dyDescent="0.25">
      <c r="A183" s="13">
        <v>2020</v>
      </c>
      <c r="B183" s="14" t="s">
        <v>152</v>
      </c>
      <c r="C183" s="15">
        <f t="shared" si="105"/>
        <v>16.176365732448971</v>
      </c>
      <c r="D183" s="15">
        <f t="shared" si="106"/>
        <v>6.0513429185038392</v>
      </c>
      <c r="E183" s="15">
        <f t="shared" si="107"/>
        <v>2.587585792548893</v>
      </c>
      <c r="F183" s="15">
        <f t="shared" si="108"/>
        <v>0.89604563869568254</v>
      </c>
      <c r="G183" s="15">
        <f t="shared" si="108"/>
        <v>0.89277006296995987</v>
      </c>
      <c r="H183" s="15">
        <f t="shared" si="109"/>
        <v>1.7888157016656425</v>
      </c>
      <c r="I183" s="15">
        <f t="shared" si="110"/>
        <v>26.604110145167343</v>
      </c>
      <c r="J183" s="15">
        <f t="shared" si="111"/>
        <v>35.599369035817638</v>
      </c>
      <c r="K183" s="15">
        <f t="shared" si="112"/>
        <v>17.488386012364657</v>
      </c>
      <c r="L183" s="15">
        <f t="shared" si="113"/>
        <v>6.1879652630740285</v>
      </c>
      <c r="M183" s="15">
        <f t="shared" si="114"/>
        <v>20.978118945344583</v>
      </c>
      <c r="N183" s="15">
        <f t="shared" si="114"/>
        <v>3.2081198123053136</v>
      </c>
      <c r="O183" s="15">
        <f t="shared" si="115"/>
        <v>24.186238757649896</v>
      </c>
      <c r="P183" s="15">
        <f t="shared" si="116"/>
        <v>83.461959068906225</v>
      </c>
      <c r="Q183" s="15">
        <f t="shared" si="117"/>
        <v>38.478343246892955</v>
      </c>
      <c r="R183" s="15">
        <f t="shared" si="118"/>
        <v>15.549602474261334</v>
      </c>
      <c r="S183" s="15">
        <f t="shared" si="119"/>
        <v>7.1435935169693119</v>
      </c>
      <c r="T183" s="15">
        <f t="shared" si="120"/>
        <v>2.3156234616013096</v>
      </c>
      <c r="U183" s="15">
        <f t="shared" si="120"/>
        <v>2.5590642243937127</v>
      </c>
      <c r="V183" s="15">
        <f t="shared" si="121"/>
        <v>27.567883677225666</v>
      </c>
      <c r="W183" s="15">
        <f t="shared" si="122"/>
        <v>66.046226924118628</v>
      </c>
      <c r="X183" s="15">
        <f t="shared" si="123"/>
        <v>176.11229613819219</v>
      </c>
      <c r="Y183" s="15">
        <f t="shared" si="124"/>
        <v>0</v>
      </c>
      <c r="Z183" s="15">
        <f t="shared" si="125"/>
        <v>0</v>
      </c>
      <c r="AA183" s="15">
        <f t="shared" si="126"/>
        <v>28.947914947879475</v>
      </c>
      <c r="AB183" s="15">
        <f t="shared" si="127"/>
        <v>0</v>
      </c>
      <c r="AC183" s="15">
        <f t="shared" si="128"/>
        <v>0</v>
      </c>
      <c r="AD183" s="15">
        <f t="shared" si="129"/>
        <v>0</v>
      </c>
      <c r="AE183" s="15">
        <f t="shared" si="130"/>
        <v>28.947914947879475</v>
      </c>
      <c r="AF183" s="15">
        <f t="shared" si="131"/>
        <v>205.06021108607166</v>
      </c>
      <c r="AG183" s="15">
        <f t="shared" si="132"/>
        <v>2647.7862445875426</v>
      </c>
    </row>
    <row r="184" spans="1:33" x14ac:dyDescent="0.25">
      <c r="A184" s="13">
        <v>2021</v>
      </c>
      <c r="B184" s="14" t="s">
        <v>152</v>
      </c>
      <c r="C184" s="15">
        <f t="shared" si="105"/>
        <v>16.713681632877471</v>
      </c>
      <c r="D184" s="15">
        <f t="shared" si="106"/>
        <v>6.2523449743942532</v>
      </c>
      <c r="E184" s="15">
        <f t="shared" si="107"/>
        <v>2.6735353199678</v>
      </c>
      <c r="F184" s="15">
        <f t="shared" si="108"/>
        <v>0.92029338063139154</v>
      </c>
      <c r="G184" s="15">
        <f t="shared" si="108"/>
        <v>0.91692916509597822</v>
      </c>
      <c r="H184" s="15">
        <f t="shared" si="109"/>
        <v>1.8372225457273696</v>
      </c>
      <c r="I184" s="15">
        <f t="shared" si="110"/>
        <v>27.476784472966894</v>
      </c>
      <c r="J184" s="15">
        <f t="shared" si="111"/>
        <v>36.781841498701972</v>
      </c>
      <c r="K184" s="15">
        <f t="shared" si="112"/>
        <v>18.069282119234035</v>
      </c>
      <c r="L184" s="15">
        <f t="shared" si="113"/>
        <v>6.3935053814257863</v>
      </c>
      <c r="M184" s="15">
        <f t="shared" si="114"/>
        <v>21.545804331575322</v>
      </c>
      <c r="N184" s="15">
        <f t="shared" si="114"/>
        <v>3.2949342087470486</v>
      </c>
      <c r="O184" s="15">
        <f t="shared" si="115"/>
        <v>24.84073854032237</v>
      </c>
      <c r="P184" s="15">
        <f t="shared" si="116"/>
        <v>86.085367539684171</v>
      </c>
      <c r="Q184" s="15">
        <f t="shared" si="117"/>
        <v>39.75644402618159</v>
      </c>
      <c r="R184" s="15">
        <f t="shared" si="118"/>
        <v>15.970387679518948</v>
      </c>
      <c r="S184" s="15">
        <f t="shared" si="119"/>
        <v>7.3369051125094851</v>
      </c>
      <c r="T184" s="15">
        <f t="shared" si="120"/>
        <v>2.3782861627991125</v>
      </c>
      <c r="U184" s="15">
        <f t="shared" si="120"/>
        <v>2.6283146355673321</v>
      </c>
      <c r="V184" s="15">
        <f t="shared" si="121"/>
        <v>28.31389359039488</v>
      </c>
      <c r="W184" s="15">
        <f t="shared" si="122"/>
        <v>68.070337616576467</v>
      </c>
      <c r="X184" s="15">
        <f t="shared" si="123"/>
        <v>181.63248962922754</v>
      </c>
      <c r="Y184" s="15">
        <f t="shared" si="124"/>
        <v>0</v>
      </c>
      <c r="Z184" s="15">
        <f t="shared" si="125"/>
        <v>0</v>
      </c>
      <c r="AA184" s="15">
        <f t="shared" si="126"/>
        <v>24.878296838976912</v>
      </c>
      <c r="AB184" s="15">
        <f t="shared" si="127"/>
        <v>0</v>
      </c>
      <c r="AC184" s="15">
        <f t="shared" si="128"/>
        <v>0</v>
      </c>
      <c r="AD184" s="15">
        <f t="shared" si="129"/>
        <v>0</v>
      </c>
      <c r="AE184" s="15">
        <f t="shared" si="130"/>
        <v>24.878296838976912</v>
      </c>
      <c r="AF184" s="15">
        <f t="shared" si="131"/>
        <v>206.51078646820446</v>
      </c>
      <c r="AG184" s="15">
        <f t="shared" si="132"/>
        <v>2789.8616601190511</v>
      </c>
    </row>
    <row r="185" spans="1:33" x14ac:dyDescent="0.25">
      <c r="A185" s="13">
        <v>2022</v>
      </c>
      <c r="B185" s="14" t="s">
        <v>152</v>
      </c>
      <c r="C185" s="15">
        <f t="shared" si="105"/>
        <v>17.268845075926382</v>
      </c>
      <c r="D185" s="15">
        <f t="shared" si="106"/>
        <v>6.4600235361472977</v>
      </c>
      <c r="E185" s="15">
        <f t="shared" si="107"/>
        <v>2.7623397561146827</v>
      </c>
      <c r="F185" s="15">
        <f t="shared" si="108"/>
        <v>0.94519728667704095</v>
      </c>
      <c r="G185" s="15">
        <f t="shared" si="108"/>
        <v>0.94174203266479561</v>
      </c>
      <c r="H185" s="15">
        <f t="shared" si="109"/>
        <v>1.8869393193418365</v>
      </c>
      <c r="I185" s="15">
        <f t="shared" si="110"/>
        <v>28.378147687530195</v>
      </c>
      <c r="J185" s="15">
        <f t="shared" si="111"/>
        <v>38.003591093831908</v>
      </c>
      <c r="K185" s="15">
        <f t="shared" si="112"/>
        <v>18.669473333538566</v>
      </c>
      <c r="L185" s="15">
        <f t="shared" si="113"/>
        <v>6.6058727424099741</v>
      </c>
      <c r="M185" s="15">
        <f t="shared" si="114"/>
        <v>22.128851757585675</v>
      </c>
      <c r="N185" s="15">
        <f t="shared" si="114"/>
        <v>3.3840978751258453</v>
      </c>
      <c r="O185" s="15">
        <f t="shared" si="115"/>
        <v>25.512949632711521</v>
      </c>
      <c r="P185" s="15">
        <f t="shared" si="116"/>
        <v>88.791886802491973</v>
      </c>
      <c r="Q185" s="15">
        <f t="shared" si="117"/>
        <v>41.076998338137599</v>
      </c>
      <c r="R185" s="15">
        <f t="shared" si="118"/>
        <v>16.402559683201588</v>
      </c>
      <c r="S185" s="15">
        <f t="shared" si="119"/>
        <v>7.5354478809714536</v>
      </c>
      <c r="T185" s="15">
        <f t="shared" si="120"/>
        <v>2.442644568927582</v>
      </c>
      <c r="U185" s="15">
        <f t="shared" si="120"/>
        <v>2.6994390205951446</v>
      </c>
      <c r="V185" s="15">
        <f t="shared" si="121"/>
        <v>29.080091153695768</v>
      </c>
      <c r="W185" s="15">
        <f t="shared" si="122"/>
        <v>70.157089491833361</v>
      </c>
      <c r="X185" s="15">
        <f t="shared" si="123"/>
        <v>187.32712398185555</v>
      </c>
      <c r="Y185" s="15">
        <f t="shared" si="124"/>
        <v>0</v>
      </c>
      <c r="Z185" s="15">
        <f t="shared" si="125"/>
        <v>0</v>
      </c>
      <c r="AA185" s="15">
        <f t="shared" si="126"/>
        <v>21.38080254562815</v>
      </c>
      <c r="AB185" s="15">
        <f t="shared" si="127"/>
        <v>0</v>
      </c>
      <c r="AC185" s="15">
        <f t="shared" si="128"/>
        <v>0</v>
      </c>
      <c r="AD185" s="15">
        <f t="shared" si="129"/>
        <v>0</v>
      </c>
      <c r="AE185" s="15">
        <f t="shared" si="130"/>
        <v>21.38080254562815</v>
      </c>
      <c r="AF185" s="15">
        <f t="shared" si="131"/>
        <v>208.70792652748369</v>
      </c>
      <c r="AG185" s="15">
        <f t="shared" si="132"/>
        <v>2939.5605851916766</v>
      </c>
    </row>
    <row r="186" spans="1:33" x14ac:dyDescent="0.25">
      <c r="A186" s="13">
        <v>2023</v>
      </c>
      <c r="B186" s="14" t="s">
        <v>152</v>
      </c>
      <c r="C186" s="15">
        <f t="shared" si="105"/>
        <v>17.842448887487016</v>
      </c>
      <c r="D186" s="15">
        <f t="shared" si="106"/>
        <v>6.6746003712983146</v>
      </c>
      <c r="E186" s="15">
        <f t="shared" si="107"/>
        <v>2.854093929944276</v>
      </c>
      <c r="F186" s="15">
        <f t="shared" si="108"/>
        <v>0.97077511318043075</v>
      </c>
      <c r="G186" s="15">
        <f t="shared" si="108"/>
        <v>0.96722635711427984</v>
      </c>
      <c r="H186" s="15">
        <f t="shared" si="109"/>
        <v>1.9380014702947106</v>
      </c>
      <c r="I186" s="15">
        <f t="shared" si="110"/>
        <v>29.309144659024319</v>
      </c>
      <c r="J186" s="15">
        <f t="shared" si="111"/>
        <v>39.26592245464785</v>
      </c>
      <c r="K186" s="15">
        <f t="shared" si="112"/>
        <v>19.289600563637819</v>
      </c>
      <c r="L186" s="15">
        <f t="shared" si="113"/>
        <v>6.8252941204506605</v>
      </c>
      <c r="M186" s="15">
        <f t="shared" si="114"/>
        <v>22.727676932978031</v>
      </c>
      <c r="N186" s="15">
        <f t="shared" si="114"/>
        <v>3.4756743846445768</v>
      </c>
      <c r="O186" s="15">
        <f t="shared" si="115"/>
        <v>26.203351317622609</v>
      </c>
      <c r="P186" s="15">
        <f t="shared" si="116"/>
        <v>91.584168456358938</v>
      </c>
      <c r="Q186" s="15">
        <f t="shared" si="117"/>
        <v>42.441416323858718</v>
      </c>
      <c r="R186" s="15">
        <f t="shared" si="118"/>
        <v>16.846426621566785</v>
      </c>
      <c r="S186" s="15">
        <f t="shared" si="119"/>
        <v>7.7393633822552417</v>
      </c>
      <c r="T186" s="15">
        <f t="shared" si="120"/>
        <v>2.5087445671756985</v>
      </c>
      <c r="U186" s="15">
        <f t="shared" si="120"/>
        <v>2.7724880907718084</v>
      </c>
      <c r="V186" s="15">
        <f t="shared" si="121"/>
        <v>29.867022661769532</v>
      </c>
      <c r="W186" s="15">
        <f t="shared" si="122"/>
        <v>72.308438985628243</v>
      </c>
      <c r="X186" s="15">
        <f t="shared" si="123"/>
        <v>193.20175210101152</v>
      </c>
      <c r="Y186" s="15">
        <f t="shared" si="124"/>
        <v>0</v>
      </c>
      <c r="Z186" s="15">
        <f t="shared" si="125"/>
        <v>0</v>
      </c>
      <c r="AA186" s="15">
        <f t="shared" si="126"/>
        <v>18.375000525716789</v>
      </c>
      <c r="AB186" s="15">
        <f t="shared" si="127"/>
        <v>0</v>
      </c>
      <c r="AC186" s="15">
        <f t="shared" si="128"/>
        <v>0</v>
      </c>
      <c r="AD186" s="15">
        <f t="shared" si="129"/>
        <v>0</v>
      </c>
      <c r="AE186" s="15">
        <f t="shared" si="130"/>
        <v>18.375000525716789</v>
      </c>
      <c r="AF186" s="15">
        <f t="shared" si="131"/>
        <v>211.57675262672831</v>
      </c>
      <c r="AG186" s="15">
        <f t="shared" si="132"/>
        <v>3097.2920835234877</v>
      </c>
    </row>
    <row r="187" spans="1:33" x14ac:dyDescent="0.25">
      <c r="A187" s="13">
        <v>2024</v>
      </c>
      <c r="B187" s="14" t="s">
        <v>152</v>
      </c>
      <c r="C187" s="15">
        <f t="shared" si="105"/>
        <v>18.435105584819127</v>
      </c>
      <c r="D187" s="15">
        <f t="shared" si="106"/>
        <v>6.8963046136369055</v>
      </c>
      <c r="E187" s="15">
        <f t="shared" si="107"/>
        <v>2.9488958202600526</v>
      </c>
      <c r="F187" s="15">
        <f t="shared" si="108"/>
        <v>0.99704509699093424</v>
      </c>
      <c r="G187" s="15">
        <f t="shared" si="108"/>
        <v>0.99340030862735462</v>
      </c>
      <c r="H187" s="15">
        <f t="shared" si="109"/>
        <v>1.990445405618289</v>
      </c>
      <c r="I187" s="15">
        <f t="shared" si="110"/>
        <v>30.270751424334374</v>
      </c>
      <c r="J187" s="15">
        <f t="shared" si="111"/>
        <v>40.570183549434596</v>
      </c>
      <c r="K187" s="15">
        <f t="shared" si="112"/>
        <v>19.93032600637223</v>
      </c>
      <c r="L187" s="15">
        <f t="shared" si="113"/>
        <v>7.0520038225355215</v>
      </c>
      <c r="M187" s="15">
        <f t="shared" si="114"/>
        <v>23.342706816803158</v>
      </c>
      <c r="N187" s="15">
        <f t="shared" si="114"/>
        <v>3.5697290308499792</v>
      </c>
      <c r="O187" s="15">
        <f t="shared" si="115"/>
        <v>26.912435847653136</v>
      </c>
      <c r="P187" s="15">
        <f t="shared" si="116"/>
        <v>94.464949225995497</v>
      </c>
      <c r="Q187" s="15">
        <f t="shared" si="117"/>
        <v>43.85115496384077</v>
      </c>
      <c r="R187" s="15">
        <f t="shared" si="118"/>
        <v>17.30230496929606</v>
      </c>
      <c r="S187" s="15">
        <f t="shared" si="119"/>
        <v>7.9487970069897687</v>
      </c>
      <c r="T187" s="15">
        <f t="shared" si="120"/>
        <v>2.576633286478029</v>
      </c>
      <c r="U187" s="15">
        <f t="shared" si="120"/>
        <v>2.8475139296818877</v>
      </c>
      <c r="V187" s="15">
        <f t="shared" si="121"/>
        <v>30.675249192445744</v>
      </c>
      <c r="W187" s="15">
        <f t="shared" si="122"/>
        <v>74.526404156286503</v>
      </c>
      <c r="X187" s="15">
        <f t="shared" si="123"/>
        <v>199.26210480661638</v>
      </c>
      <c r="Y187" s="15">
        <f t="shared" si="124"/>
        <v>0</v>
      </c>
      <c r="Z187" s="15">
        <f t="shared" si="125"/>
        <v>0</v>
      </c>
      <c r="AA187" s="15">
        <f t="shared" si="126"/>
        <v>15.791766637362803</v>
      </c>
      <c r="AB187" s="15">
        <f t="shared" si="127"/>
        <v>0</v>
      </c>
      <c r="AC187" s="15">
        <f t="shared" si="128"/>
        <v>0</v>
      </c>
      <c r="AD187" s="15">
        <f t="shared" si="129"/>
        <v>0</v>
      </c>
      <c r="AE187" s="15">
        <f t="shared" si="130"/>
        <v>15.791766637362803</v>
      </c>
      <c r="AF187" s="15">
        <f t="shared" si="131"/>
        <v>215.05387144397918</v>
      </c>
      <c r="AG187" s="15">
        <f t="shared" si="132"/>
        <v>3263.4871684509721</v>
      </c>
    </row>
    <row r="188" spans="1:33" x14ac:dyDescent="0.25">
      <c r="A188" s="13">
        <v>2025</v>
      </c>
      <c r="B188" s="14" t="s">
        <v>152</v>
      </c>
      <c r="C188" s="15">
        <f t="shared" si="105"/>
        <v>18.929519532639418</v>
      </c>
      <c r="D188" s="15">
        <f t="shared" si="106"/>
        <v>7.0812576736403852</v>
      </c>
      <c r="E188" s="15">
        <f t="shared" si="107"/>
        <v>3.0279827133346511</v>
      </c>
      <c r="F188" s="15">
        <f t="shared" si="108"/>
        <v>1.0196786824822615</v>
      </c>
      <c r="G188" s="15">
        <f t="shared" si="108"/>
        <v>1.0159511550035967</v>
      </c>
      <c r="H188" s="15">
        <f t="shared" si="109"/>
        <v>2.0356298374858581</v>
      </c>
      <c r="I188" s="15">
        <f t="shared" si="110"/>
        <v>31.074389757100313</v>
      </c>
      <c r="J188" s="15">
        <f t="shared" si="111"/>
        <v>41.658241576560158</v>
      </c>
      <c r="K188" s="15">
        <f t="shared" si="112"/>
        <v>20.464840501926318</v>
      </c>
      <c r="L188" s="15">
        <f t="shared" si="113"/>
        <v>7.2411326037026171</v>
      </c>
      <c r="M188" s="15">
        <f t="shared" si="114"/>
        <v>23.872601755288478</v>
      </c>
      <c r="N188" s="15">
        <f t="shared" si="114"/>
        <v>3.6507642492613184</v>
      </c>
      <c r="O188" s="15">
        <f t="shared" si="115"/>
        <v>27.523366004549796</v>
      </c>
      <c r="P188" s="15">
        <f t="shared" si="116"/>
        <v>96.8875806867389</v>
      </c>
      <c r="Q188" s="15">
        <f t="shared" si="117"/>
        <v>45.027205870758571</v>
      </c>
      <c r="R188" s="15">
        <f t="shared" si="118"/>
        <v>17.695078776520482</v>
      </c>
      <c r="S188" s="15">
        <f t="shared" si="119"/>
        <v>8.1292399750700213</v>
      </c>
      <c r="T188" s="15">
        <f t="shared" si="120"/>
        <v>2.6351245723238788</v>
      </c>
      <c r="U188" s="15">
        <f t="shared" si="120"/>
        <v>2.9121543859257497</v>
      </c>
      <c r="V188" s="15">
        <f t="shared" si="121"/>
        <v>31.371597709840131</v>
      </c>
      <c r="W188" s="15">
        <f t="shared" si="122"/>
        <v>76.398803580598695</v>
      </c>
      <c r="X188" s="15">
        <f t="shared" si="123"/>
        <v>204.36077402443792</v>
      </c>
      <c r="Y188" s="15">
        <f t="shared" si="124"/>
        <v>0</v>
      </c>
      <c r="Z188" s="15">
        <f t="shared" si="125"/>
        <v>0</v>
      </c>
      <c r="AA188" s="15">
        <f t="shared" si="126"/>
        <v>13.63777505240119</v>
      </c>
      <c r="AB188" s="15">
        <f t="shared" si="127"/>
        <v>0</v>
      </c>
      <c r="AC188" s="15">
        <f t="shared" si="128"/>
        <v>0</v>
      </c>
      <c r="AD188" s="15">
        <f t="shared" si="129"/>
        <v>0</v>
      </c>
      <c r="AE188" s="15">
        <f t="shared" si="130"/>
        <v>13.63777505240119</v>
      </c>
      <c r="AF188" s="15">
        <f t="shared" si="131"/>
        <v>217.99854907683911</v>
      </c>
      <c r="AG188" s="15">
        <f t="shared" si="132"/>
        <v>3409.8374184756262</v>
      </c>
    </row>
    <row r="189" spans="1:33" x14ac:dyDescent="0.25">
      <c r="A189" s="13">
        <v>2026</v>
      </c>
      <c r="B189" s="14" t="s">
        <v>152</v>
      </c>
      <c r="C189" s="15">
        <f t="shared" si="105"/>
        <v>19.437193244591494</v>
      </c>
      <c r="D189" s="15">
        <f t="shared" si="106"/>
        <v>7.2711710183646128</v>
      </c>
      <c r="E189" s="15">
        <f t="shared" si="107"/>
        <v>3.1091906500260573</v>
      </c>
      <c r="F189" s="15">
        <f t="shared" si="108"/>
        <v>1.0428260653873054</v>
      </c>
      <c r="G189" s="15">
        <f t="shared" si="108"/>
        <v>1.0390139205607252</v>
      </c>
      <c r="H189" s="15">
        <f t="shared" si="109"/>
        <v>2.0818399859480303</v>
      </c>
      <c r="I189" s="15">
        <f t="shared" si="110"/>
        <v>31.899394898930197</v>
      </c>
      <c r="J189" s="15">
        <f t="shared" si="111"/>
        <v>42.775480400192343</v>
      </c>
      <c r="K189" s="15">
        <f t="shared" si="112"/>
        <v>21.013690224403742</v>
      </c>
      <c r="L189" s="15">
        <f t="shared" si="113"/>
        <v>7.4353336589021595</v>
      </c>
      <c r="M189" s="15">
        <f t="shared" si="114"/>
        <v>24.414525660595679</v>
      </c>
      <c r="N189" s="15">
        <f t="shared" si="114"/>
        <v>3.7336390209177983</v>
      </c>
      <c r="O189" s="15">
        <f t="shared" si="115"/>
        <v>28.148164681513478</v>
      </c>
      <c r="P189" s="15">
        <f t="shared" si="116"/>
        <v>99.372668965011712</v>
      </c>
      <c r="Q189" s="15">
        <f t="shared" si="117"/>
        <v>46.234797468834962</v>
      </c>
      <c r="R189" s="15">
        <f t="shared" si="118"/>
        <v>18.096768809872891</v>
      </c>
      <c r="S189" s="15">
        <f t="shared" si="119"/>
        <v>8.313779118294887</v>
      </c>
      <c r="T189" s="15">
        <f t="shared" si="120"/>
        <v>2.694943649182076</v>
      </c>
      <c r="U189" s="15">
        <f t="shared" si="120"/>
        <v>2.9782622234315124</v>
      </c>
      <c r="V189" s="15">
        <f t="shared" si="121"/>
        <v>32.083753800781366</v>
      </c>
      <c r="W189" s="15">
        <f t="shared" si="122"/>
        <v>78.318551269616336</v>
      </c>
      <c r="X189" s="15">
        <f t="shared" si="123"/>
        <v>209.59061513355823</v>
      </c>
      <c r="Y189" s="15">
        <f t="shared" si="124"/>
        <v>0</v>
      </c>
      <c r="Z189" s="15">
        <f t="shared" si="125"/>
        <v>0</v>
      </c>
      <c r="AA189" s="15">
        <f t="shared" si="126"/>
        <v>11.777587185201471</v>
      </c>
      <c r="AB189" s="15">
        <f t="shared" si="127"/>
        <v>0</v>
      </c>
      <c r="AC189" s="15">
        <f t="shared" si="128"/>
        <v>0</v>
      </c>
      <c r="AD189" s="15">
        <f t="shared" si="129"/>
        <v>0</v>
      </c>
      <c r="AE189" s="15">
        <f t="shared" si="130"/>
        <v>11.777587185201471</v>
      </c>
      <c r="AF189" s="15">
        <f t="shared" si="131"/>
        <v>221.3682023187597</v>
      </c>
      <c r="AG189" s="15">
        <f t="shared" si="132"/>
        <v>3562.7507081498115</v>
      </c>
    </row>
    <row r="190" spans="1:33" x14ac:dyDescent="0.25">
      <c r="A190" s="13">
        <v>2027</v>
      </c>
      <c r="B190" s="14" t="s">
        <v>152</v>
      </c>
      <c r="C190" s="15">
        <f t="shared" si="105"/>
        <v>19.958482336340339</v>
      </c>
      <c r="D190" s="15">
        <f t="shared" si="106"/>
        <v>7.4661776784526621</v>
      </c>
      <c r="E190" s="15">
        <f t="shared" si="107"/>
        <v>3.1925765149310674</v>
      </c>
      <c r="F190" s="15">
        <f t="shared" si="108"/>
        <v>1.0664989092483914</v>
      </c>
      <c r="G190" s="15">
        <f t="shared" si="108"/>
        <v>1.0626002262039331</v>
      </c>
      <c r="H190" s="15">
        <f t="shared" si="109"/>
        <v>2.1290991354523245</v>
      </c>
      <c r="I190" s="15">
        <f t="shared" si="110"/>
        <v>32.746335665176389</v>
      </c>
      <c r="J190" s="15">
        <f t="shared" si="111"/>
        <v>43.922682624625715</v>
      </c>
      <c r="K190" s="15">
        <f t="shared" si="112"/>
        <v>21.577259632472423</v>
      </c>
      <c r="L190" s="15">
        <f t="shared" si="113"/>
        <v>7.6347430222358925</v>
      </c>
      <c r="M190" s="15">
        <f t="shared" si="114"/>
        <v>24.968751598255867</v>
      </c>
      <c r="N190" s="15">
        <f t="shared" si="114"/>
        <v>3.8183951048990887</v>
      </c>
      <c r="O190" s="15">
        <f t="shared" si="115"/>
        <v>28.787146703154956</v>
      </c>
      <c r="P190" s="15">
        <f t="shared" si="116"/>
        <v>101.92183198248898</v>
      </c>
      <c r="Q190" s="15">
        <f t="shared" si="117"/>
        <v>47.474775652744164</v>
      </c>
      <c r="R190" s="15">
        <f t="shared" si="118"/>
        <v>18.507577473604542</v>
      </c>
      <c r="S190" s="15">
        <f t="shared" si="119"/>
        <v>8.5025074225589918</v>
      </c>
      <c r="T190" s="15">
        <f t="shared" si="120"/>
        <v>2.7561206587899232</v>
      </c>
      <c r="U190" s="15">
        <f t="shared" si="120"/>
        <v>3.0458707527277951</v>
      </c>
      <c r="V190" s="15">
        <f t="shared" si="121"/>
        <v>32.812076307681252</v>
      </c>
      <c r="W190" s="15">
        <f t="shared" si="122"/>
        <v>80.286851960425409</v>
      </c>
      <c r="X190" s="15">
        <f t="shared" si="123"/>
        <v>214.95501960809077</v>
      </c>
      <c r="Y190" s="15">
        <f t="shared" si="124"/>
        <v>0</v>
      </c>
      <c r="Z190" s="15">
        <f t="shared" si="125"/>
        <v>0</v>
      </c>
      <c r="AA190" s="15">
        <f t="shared" si="126"/>
        <v>10.171128308836497</v>
      </c>
      <c r="AB190" s="15">
        <f t="shared" si="127"/>
        <v>0</v>
      </c>
      <c r="AC190" s="15">
        <f t="shared" si="128"/>
        <v>0</v>
      </c>
      <c r="AD190" s="15">
        <f t="shared" si="129"/>
        <v>0</v>
      </c>
      <c r="AE190" s="15">
        <f t="shared" si="130"/>
        <v>10.171128308836497</v>
      </c>
      <c r="AF190" s="15">
        <f t="shared" si="131"/>
        <v>225.12614791692727</v>
      </c>
      <c r="AG190" s="15">
        <f t="shared" si="132"/>
        <v>3722.5213553133262</v>
      </c>
    </row>
    <row r="191" spans="1:33" x14ac:dyDescent="0.25">
      <c r="A191" s="13">
        <v>2028</v>
      </c>
      <c r="B191" s="14" t="s">
        <v>152</v>
      </c>
      <c r="C191" s="15">
        <f t="shared" si="105"/>
        <v>20.493751960862447</v>
      </c>
      <c r="D191" s="15">
        <f t="shared" si="106"/>
        <v>7.6664142523170016</v>
      </c>
      <c r="E191" s="15">
        <f t="shared" si="107"/>
        <v>3.2781987182432757</v>
      </c>
      <c r="F191" s="15">
        <f t="shared" si="108"/>
        <v>1.0907091423779971</v>
      </c>
      <c r="G191" s="15">
        <f t="shared" si="108"/>
        <v>1.0867219566406747</v>
      </c>
      <c r="H191" s="15">
        <f t="shared" si="109"/>
        <v>2.1774310990186718</v>
      </c>
      <c r="I191" s="15">
        <f t="shared" si="110"/>
        <v>33.615796030441395</v>
      </c>
      <c r="J191" s="15">
        <f t="shared" si="111"/>
        <v>45.100651842940451</v>
      </c>
      <c r="K191" s="15">
        <f t="shared" si="112"/>
        <v>22.15594349565675</v>
      </c>
      <c r="L191" s="15">
        <f t="shared" si="113"/>
        <v>7.8395003761251738</v>
      </c>
      <c r="M191" s="15">
        <f t="shared" si="114"/>
        <v>25.535558832568931</v>
      </c>
      <c r="N191" s="15">
        <f t="shared" si="114"/>
        <v>3.9050752082436864</v>
      </c>
      <c r="O191" s="15">
        <f t="shared" si="115"/>
        <v>29.440634040812618</v>
      </c>
      <c r="P191" s="15">
        <f t="shared" si="116"/>
        <v>104.53672975553499</v>
      </c>
      <c r="Q191" s="15">
        <f t="shared" si="117"/>
        <v>48.748009003340464</v>
      </c>
      <c r="R191" s="15">
        <f t="shared" si="118"/>
        <v>18.927711766677547</v>
      </c>
      <c r="S191" s="15">
        <f t="shared" si="119"/>
        <v>8.6955199845984819</v>
      </c>
      <c r="T191" s="15">
        <f t="shared" si="120"/>
        <v>2.8186864271221674</v>
      </c>
      <c r="U191" s="15">
        <f t="shared" si="120"/>
        <v>3.1150140405143301</v>
      </c>
      <c r="V191" s="15">
        <f t="shared" si="121"/>
        <v>33.556932218912529</v>
      </c>
      <c r="W191" s="15">
        <f t="shared" si="122"/>
        <v>82.304941222252992</v>
      </c>
      <c r="X191" s="15">
        <f t="shared" si="123"/>
        <v>220.4574670082294</v>
      </c>
      <c r="Y191" s="15">
        <f t="shared" si="124"/>
        <v>0</v>
      </c>
      <c r="Z191" s="15">
        <f t="shared" si="125"/>
        <v>0</v>
      </c>
      <c r="AA191" s="15">
        <f t="shared" si="126"/>
        <v>8.7837898754680737</v>
      </c>
      <c r="AB191" s="15">
        <f t="shared" si="127"/>
        <v>0</v>
      </c>
      <c r="AC191" s="15">
        <f t="shared" si="128"/>
        <v>0</v>
      </c>
      <c r="AD191" s="15">
        <f t="shared" si="129"/>
        <v>0</v>
      </c>
      <c r="AE191" s="15">
        <f t="shared" si="130"/>
        <v>8.7837898754680737</v>
      </c>
      <c r="AF191" s="15">
        <f t="shared" si="131"/>
        <v>229.24125688369747</v>
      </c>
      <c r="AG191" s="15">
        <f t="shared" si="132"/>
        <v>3889.4568764144578</v>
      </c>
    </row>
    <row r="192" spans="1:33" x14ac:dyDescent="0.25">
      <c r="A192" s="13">
        <v>2029</v>
      </c>
      <c r="B192" s="14" t="s">
        <v>152</v>
      </c>
      <c r="C192" s="15">
        <f t="shared" si="105"/>
        <v>21.043377064228473</v>
      </c>
      <c r="D192" s="15">
        <f t="shared" si="106"/>
        <v>7.8720210018240442</v>
      </c>
      <c r="E192" s="15">
        <f t="shared" si="107"/>
        <v>3.3661172366682943</v>
      </c>
      <c r="F192" s="15">
        <f t="shared" si="108"/>
        <v>1.1154689638692099</v>
      </c>
      <c r="G192" s="15">
        <f t="shared" si="108"/>
        <v>1.1113912663691519</v>
      </c>
      <c r="H192" s="15">
        <f t="shared" si="109"/>
        <v>2.226860230238362</v>
      </c>
      <c r="I192" s="15">
        <f t="shared" si="110"/>
        <v>34.508375532959178</v>
      </c>
      <c r="J192" s="15">
        <f t="shared" si="111"/>
        <v>46.310213199903814</v>
      </c>
      <c r="K192" s="15">
        <f t="shared" si="112"/>
        <v>22.750147170866047</v>
      </c>
      <c r="L192" s="15">
        <f t="shared" si="113"/>
        <v>8.049749149155824</v>
      </c>
      <c r="M192" s="15">
        <f t="shared" si="114"/>
        <v>26.115232967319749</v>
      </c>
      <c r="N192" s="15">
        <f t="shared" si="114"/>
        <v>3.9937230074682071</v>
      </c>
      <c r="O192" s="15">
        <f t="shared" si="115"/>
        <v>30.108955974787957</v>
      </c>
      <c r="P192" s="15">
        <f t="shared" si="116"/>
        <v>107.21906549471363</v>
      </c>
      <c r="Q192" s="15">
        <f t="shared" si="117"/>
        <v>50.055389396082447</v>
      </c>
      <c r="R192" s="15">
        <f t="shared" si="118"/>
        <v>19.357383387067841</v>
      </c>
      <c r="S192" s="15">
        <f t="shared" si="119"/>
        <v>8.8929140599085397</v>
      </c>
      <c r="T192" s="15">
        <f t="shared" si="120"/>
        <v>2.8826724799236416</v>
      </c>
      <c r="U192" s="15">
        <f t="shared" si="120"/>
        <v>3.1857269268275417</v>
      </c>
      <c r="V192" s="15">
        <f t="shared" si="121"/>
        <v>34.318696853727566</v>
      </c>
      <c r="W192" s="15">
        <f t="shared" si="122"/>
        <v>84.374086249810006</v>
      </c>
      <c r="X192" s="15">
        <f t="shared" si="123"/>
        <v>226.10152727748283</v>
      </c>
      <c r="Y192" s="15">
        <f t="shared" si="124"/>
        <v>0</v>
      </c>
      <c r="Z192" s="15">
        <f t="shared" si="125"/>
        <v>0</v>
      </c>
      <c r="AA192" s="15">
        <f t="shared" si="126"/>
        <v>7.5856839313829667</v>
      </c>
      <c r="AB192" s="15">
        <f t="shared" si="127"/>
        <v>0</v>
      </c>
      <c r="AC192" s="15">
        <f t="shared" si="128"/>
        <v>0</v>
      </c>
      <c r="AD192" s="15">
        <f t="shared" si="129"/>
        <v>0</v>
      </c>
      <c r="AE192" s="15">
        <f t="shared" si="130"/>
        <v>7.5856839313829667</v>
      </c>
      <c r="AF192" s="15">
        <f t="shared" si="131"/>
        <v>233.68721120886579</v>
      </c>
      <c r="AG192" s="15">
        <f t="shared" si="132"/>
        <v>4063.8785783982139</v>
      </c>
    </row>
    <row r="193" spans="1:33" x14ac:dyDescent="0.25">
      <c r="A193" s="13">
        <v>2030</v>
      </c>
      <c r="B193" s="14" t="s">
        <v>152</v>
      </c>
      <c r="C193" s="15">
        <f t="shared" si="105"/>
        <v>21.48466708389109</v>
      </c>
      <c r="D193" s="15">
        <f t="shared" si="106"/>
        <v>8.0371011737031406</v>
      </c>
      <c r="E193" s="15">
        <f t="shared" si="107"/>
        <v>3.4367063791344576</v>
      </c>
      <c r="F193" s="15">
        <f t="shared" si="108"/>
        <v>1.1359486008026829</v>
      </c>
      <c r="G193" s="15">
        <f t="shared" si="108"/>
        <v>1.131796038140948</v>
      </c>
      <c r="H193" s="15">
        <f t="shared" si="109"/>
        <v>2.2677446389436309</v>
      </c>
      <c r="I193" s="15">
        <f t="shared" si="110"/>
        <v>35.226219275672321</v>
      </c>
      <c r="J193" s="15">
        <f t="shared" si="111"/>
        <v>47.281361263790622</v>
      </c>
      <c r="K193" s="15">
        <f t="shared" si="112"/>
        <v>23.227229003393052</v>
      </c>
      <c r="L193" s="15">
        <f t="shared" si="113"/>
        <v>8.2185563681429592</v>
      </c>
      <c r="M193" s="15">
        <f t="shared" si="114"/>
        <v>26.594699906273043</v>
      </c>
      <c r="N193" s="15">
        <f t="shared" si="114"/>
        <v>4.0670464255596466</v>
      </c>
      <c r="O193" s="15">
        <f t="shared" si="115"/>
        <v>30.661746331832688</v>
      </c>
      <c r="P193" s="15">
        <f t="shared" si="116"/>
        <v>109.38889296715934</v>
      </c>
      <c r="Q193" s="15">
        <f t="shared" si="117"/>
        <v>51.105075656201123</v>
      </c>
      <c r="R193" s="15">
        <f t="shared" si="118"/>
        <v>19.712778468948105</v>
      </c>
      <c r="S193" s="15">
        <f t="shared" si="119"/>
        <v>9.0561849864216128</v>
      </c>
      <c r="T193" s="15">
        <f t="shared" si="120"/>
        <v>2.9355973820940906</v>
      </c>
      <c r="U193" s="15">
        <f t="shared" si="120"/>
        <v>3.2442158072391587</v>
      </c>
      <c r="V193" s="15">
        <f t="shared" si="121"/>
        <v>34.948776644702967</v>
      </c>
      <c r="W193" s="15">
        <f t="shared" si="122"/>
        <v>86.053852300904083</v>
      </c>
      <c r="X193" s="15">
        <f t="shared" si="123"/>
        <v>230.66896454373574</v>
      </c>
      <c r="Y193" s="15">
        <f t="shared" si="124"/>
        <v>0</v>
      </c>
      <c r="Z193" s="15">
        <f t="shared" si="125"/>
        <v>0</v>
      </c>
      <c r="AA193" s="15">
        <f t="shared" si="126"/>
        <v>6.5861291028285969</v>
      </c>
      <c r="AB193" s="15">
        <f t="shared" si="127"/>
        <v>0</v>
      </c>
      <c r="AC193" s="15">
        <f t="shared" si="128"/>
        <v>0</v>
      </c>
      <c r="AD193" s="15">
        <f t="shared" si="129"/>
        <v>0</v>
      </c>
      <c r="AE193" s="15">
        <f t="shared" si="130"/>
        <v>6.5861291028285969</v>
      </c>
      <c r="AF193" s="15">
        <f t="shared" si="131"/>
        <v>237.25509364656435</v>
      </c>
      <c r="AG193" s="15">
        <f t="shared" si="132"/>
        <v>4216.2927850530668</v>
      </c>
    </row>
    <row r="194" spans="1:33" x14ac:dyDescent="0.25">
      <c r="A194" s="13">
        <v>2031</v>
      </c>
      <c r="B194" s="14" t="s">
        <v>152</v>
      </c>
      <c r="C194" s="15">
        <f t="shared" si="105"/>
        <v>21.935211173414235</v>
      </c>
      <c r="D194" s="15">
        <f t="shared" si="106"/>
        <v>8.2056431583926077</v>
      </c>
      <c r="E194" s="15">
        <f t="shared" si="107"/>
        <v>3.5087758108133169</v>
      </c>
      <c r="F194" s="15">
        <f t="shared" si="108"/>
        <v>1.1568042370176348</v>
      </c>
      <c r="G194" s="15">
        <f t="shared" si="108"/>
        <v>1.1525754346949049</v>
      </c>
      <c r="H194" s="15">
        <f t="shared" si="109"/>
        <v>2.3093796717125397</v>
      </c>
      <c r="I194" s="15">
        <f t="shared" si="110"/>
        <v>35.959009814332695</v>
      </c>
      <c r="J194" s="15">
        <f t="shared" si="111"/>
        <v>48.272874782656437</v>
      </c>
      <c r="K194" s="15">
        <f t="shared" si="112"/>
        <v>23.71431547778975</v>
      </c>
      <c r="L194" s="15">
        <f t="shared" si="113"/>
        <v>8.3909035579607583</v>
      </c>
      <c r="M194" s="15">
        <f t="shared" si="114"/>
        <v>27.082969697792766</v>
      </c>
      <c r="N194" s="15">
        <f t="shared" si="114"/>
        <v>4.1417160370727517</v>
      </c>
      <c r="O194" s="15">
        <f t="shared" si="115"/>
        <v>31.224685734865517</v>
      </c>
      <c r="P194" s="15">
        <f t="shared" si="116"/>
        <v>111.60277955327246</v>
      </c>
      <c r="Q194" s="15">
        <f t="shared" si="117"/>
        <v>52.17677435609852</v>
      </c>
      <c r="R194" s="15">
        <f t="shared" si="118"/>
        <v>20.074698485614185</v>
      </c>
      <c r="S194" s="15">
        <f t="shared" si="119"/>
        <v>9.2224535125139546</v>
      </c>
      <c r="T194" s="15">
        <f t="shared" si="120"/>
        <v>2.989493967759373</v>
      </c>
      <c r="U194" s="15">
        <f t="shared" si="120"/>
        <v>3.3037785239243735</v>
      </c>
      <c r="V194" s="15">
        <f t="shared" si="121"/>
        <v>35.590424489811888</v>
      </c>
      <c r="W194" s="15">
        <f t="shared" si="122"/>
        <v>87.767198845910414</v>
      </c>
      <c r="X194" s="15">
        <f t="shared" si="123"/>
        <v>235.32898821351554</v>
      </c>
      <c r="Y194" s="15">
        <f t="shared" si="124"/>
        <v>0</v>
      </c>
      <c r="Z194" s="15">
        <f t="shared" si="125"/>
        <v>0</v>
      </c>
      <c r="AA194" s="15">
        <f t="shared" si="126"/>
        <v>5.7182841984318769</v>
      </c>
      <c r="AB194" s="15">
        <f t="shared" si="127"/>
        <v>0</v>
      </c>
      <c r="AC194" s="15">
        <f t="shared" si="128"/>
        <v>0</v>
      </c>
      <c r="AD194" s="15">
        <f t="shared" si="129"/>
        <v>0</v>
      </c>
      <c r="AE194" s="15">
        <f t="shared" si="130"/>
        <v>5.7182841984318769</v>
      </c>
      <c r="AF194" s="15">
        <f t="shared" si="131"/>
        <v>241.04727241194743</v>
      </c>
      <c r="AG194" s="15">
        <f t="shared" si="132"/>
        <v>4374.4232280427623</v>
      </c>
    </row>
    <row r="195" spans="1:33" x14ac:dyDescent="0.25">
      <c r="A195" s="13">
        <v>2032</v>
      </c>
      <c r="B195" s="14" t="s">
        <v>152</v>
      </c>
      <c r="C195" s="15">
        <f t="shared" si="105"/>
        <v>22.39520339521756</v>
      </c>
      <c r="D195" s="15">
        <f t="shared" si="106"/>
        <v>8.3777195518183998</v>
      </c>
      <c r="E195" s="15">
        <f t="shared" si="107"/>
        <v>3.5823565741014303</v>
      </c>
      <c r="F195" s="15">
        <f t="shared" ref="F195:G210" si="133">$F$79*F49</f>
        <v>1.1780427757350616</v>
      </c>
      <c r="G195" s="15">
        <f t="shared" si="133"/>
        <v>1.1737363340166713</v>
      </c>
      <c r="H195" s="15">
        <f t="shared" si="109"/>
        <v>2.3517791097517327</v>
      </c>
      <c r="I195" s="15">
        <f t="shared" si="110"/>
        <v>36.707058630889129</v>
      </c>
      <c r="J195" s="15">
        <f t="shared" si="111"/>
        <v>49.285180830159675</v>
      </c>
      <c r="K195" s="15">
        <f t="shared" si="112"/>
        <v>24.211616396341864</v>
      </c>
      <c r="L195" s="15">
        <f t="shared" si="113"/>
        <v>8.5668649535474977</v>
      </c>
      <c r="M195" s="15">
        <f t="shared" ref="M195:N210" si="134">$F$75*M49</f>
        <v>27.580203959306541</v>
      </c>
      <c r="N195" s="15">
        <f t="shared" si="134"/>
        <v>4.2177565576683005</v>
      </c>
      <c r="O195" s="15">
        <f t="shared" si="115"/>
        <v>31.79796051697484</v>
      </c>
      <c r="P195" s="15">
        <f t="shared" si="116"/>
        <v>113.86162269702388</v>
      </c>
      <c r="Q195" s="15">
        <f t="shared" si="117"/>
        <v>53.270947107518481</v>
      </c>
      <c r="R195" s="15">
        <f t="shared" si="118"/>
        <v>20.443263232685467</v>
      </c>
      <c r="S195" s="15">
        <f t="shared" si="119"/>
        <v>9.3917746731108185</v>
      </c>
      <c r="T195" s="15">
        <f t="shared" ref="T195:U210" si="135">$F$83*T49</f>
        <v>3.0443800767033222</v>
      </c>
      <c r="U195" s="15">
        <f t="shared" si="135"/>
        <v>3.3644347921578563</v>
      </c>
      <c r="V195" s="15">
        <f t="shared" si="121"/>
        <v>36.243852774657462</v>
      </c>
      <c r="W195" s="15">
        <f t="shared" si="122"/>
        <v>89.514799882175936</v>
      </c>
      <c r="X195" s="15">
        <f t="shared" si="123"/>
        <v>240.08348121008893</v>
      </c>
      <c r="Y195" s="15">
        <f t="shared" si="124"/>
        <v>0</v>
      </c>
      <c r="Z195" s="15">
        <f t="shared" si="125"/>
        <v>0</v>
      </c>
      <c r="AA195" s="15">
        <f t="shared" si="126"/>
        <v>4.9647939880182879</v>
      </c>
      <c r="AB195" s="15">
        <f t="shared" si="127"/>
        <v>0</v>
      </c>
      <c r="AC195" s="15">
        <f t="shared" si="128"/>
        <v>0</v>
      </c>
      <c r="AD195" s="15">
        <f t="shared" si="129"/>
        <v>0</v>
      </c>
      <c r="AE195" s="15">
        <f t="shared" si="130"/>
        <v>4.9647939880182879</v>
      </c>
      <c r="AF195" s="15">
        <f t="shared" si="131"/>
        <v>245.04827519810723</v>
      </c>
      <c r="AG195" s="15">
        <f t="shared" si="132"/>
        <v>4538.4842926175543</v>
      </c>
    </row>
    <row r="196" spans="1:33" x14ac:dyDescent="0.25">
      <c r="A196" s="13">
        <v>2033</v>
      </c>
      <c r="B196" s="14" t="s">
        <v>152</v>
      </c>
      <c r="C196" s="15">
        <f t="shared" si="105"/>
        <v>22.864841881305587</v>
      </c>
      <c r="D196" s="15">
        <f t="shared" si="106"/>
        <v>8.553404472278924</v>
      </c>
      <c r="E196" s="15">
        <f t="shared" si="107"/>
        <v>3.65748036236976</v>
      </c>
      <c r="F196" s="15">
        <f t="shared" si="133"/>
        <v>1.1996712469167874</v>
      </c>
      <c r="G196" s="15">
        <f t="shared" si="133"/>
        <v>1.1952857403694108</v>
      </c>
      <c r="H196" s="15">
        <f t="shared" si="109"/>
        <v>2.3949569872861982</v>
      </c>
      <c r="I196" s="15">
        <f t="shared" si="110"/>
        <v>37.470683703240468</v>
      </c>
      <c r="J196" s="15">
        <f t="shared" si="111"/>
        <v>50.31871543590448</v>
      </c>
      <c r="K196" s="15">
        <f t="shared" si="112"/>
        <v>24.719345960992758</v>
      </c>
      <c r="L196" s="15">
        <f t="shared" si="113"/>
        <v>8.7465163465848015</v>
      </c>
      <c r="M196" s="15">
        <f t="shared" si="134"/>
        <v>28.086567275483898</v>
      </c>
      <c r="N196" s="15">
        <f t="shared" si="134"/>
        <v>4.295193156778331</v>
      </c>
      <c r="O196" s="15">
        <f t="shared" si="115"/>
        <v>32.381760432262226</v>
      </c>
      <c r="P196" s="15">
        <f t="shared" si="116"/>
        <v>116.16633817574426</v>
      </c>
      <c r="Q196" s="15">
        <f t="shared" si="117"/>
        <v>54.388065202431299</v>
      </c>
      <c r="R196" s="15">
        <f t="shared" si="118"/>
        <v>20.818594705188815</v>
      </c>
      <c r="S196" s="15">
        <f t="shared" si="119"/>
        <v>9.5642045135602825</v>
      </c>
      <c r="T196" s="15">
        <f t="shared" si="135"/>
        <v>3.1002738762422331</v>
      </c>
      <c r="U196" s="15">
        <f t="shared" si="135"/>
        <v>3.4262046891801252</v>
      </c>
      <c r="V196" s="15">
        <f t="shared" si="121"/>
        <v>36.909277784171458</v>
      </c>
      <c r="W196" s="15">
        <f t="shared" si="122"/>
        <v>91.297342986602757</v>
      </c>
      <c r="X196" s="15">
        <f t="shared" si="123"/>
        <v>244.9343648655875</v>
      </c>
      <c r="Y196" s="15">
        <f t="shared" si="124"/>
        <v>0</v>
      </c>
      <c r="Z196" s="15">
        <f t="shared" si="125"/>
        <v>0</v>
      </c>
      <c r="AA196" s="15">
        <f t="shared" si="126"/>
        <v>4.3105901155143824</v>
      </c>
      <c r="AB196" s="15">
        <f t="shared" si="127"/>
        <v>0</v>
      </c>
      <c r="AC196" s="15">
        <f t="shared" si="128"/>
        <v>0</v>
      </c>
      <c r="AD196" s="15">
        <f t="shared" si="129"/>
        <v>0</v>
      </c>
      <c r="AE196" s="15">
        <f t="shared" si="130"/>
        <v>4.3105901155143824</v>
      </c>
      <c r="AF196" s="15">
        <f t="shared" si="131"/>
        <v>249.24495498110187</v>
      </c>
      <c r="AG196" s="15">
        <f t="shared" si="132"/>
        <v>4708.6984044642377</v>
      </c>
    </row>
    <row r="197" spans="1:33" x14ac:dyDescent="0.25">
      <c r="A197" s="13">
        <v>2034</v>
      </c>
      <c r="B197" s="14" t="s">
        <v>152</v>
      </c>
      <c r="C197" s="15">
        <f t="shared" si="105"/>
        <v>23.344328918608927</v>
      </c>
      <c r="D197" s="15">
        <f t="shared" si="106"/>
        <v>8.732773592369945</v>
      </c>
      <c r="E197" s="15">
        <f t="shared" si="107"/>
        <v>3.7341795336149222</v>
      </c>
      <c r="F197" s="15">
        <f t="shared" si="133"/>
        <v>1.2216968095923826</v>
      </c>
      <c r="G197" s="15">
        <f t="shared" si="133"/>
        <v>1.2172307866122152</v>
      </c>
      <c r="H197" s="15">
        <f t="shared" si="109"/>
        <v>2.4389275962045978</v>
      </c>
      <c r="I197" s="15">
        <f t="shared" si="110"/>
        <v>38.250209640798388</v>
      </c>
      <c r="J197" s="15">
        <f t="shared" si="111"/>
        <v>51.373923773251356</v>
      </c>
      <c r="K197" s="15">
        <f t="shared" si="112"/>
        <v>25.23772286560645</v>
      </c>
      <c r="L197" s="15">
        <f t="shared" si="113"/>
        <v>8.9299351181433355</v>
      </c>
      <c r="M197" s="15">
        <f t="shared" si="134"/>
        <v>28.602227252713806</v>
      </c>
      <c r="N197" s="15">
        <f t="shared" si="134"/>
        <v>4.3740514659372325</v>
      </c>
      <c r="O197" s="15">
        <f t="shared" si="115"/>
        <v>32.976278718651038</v>
      </c>
      <c r="P197" s="15">
        <f t="shared" si="116"/>
        <v>118.51786047565217</v>
      </c>
      <c r="Q197" s="15">
        <f t="shared" si="117"/>
        <v>55.528609816032869</v>
      </c>
      <c r="R197" s="15">
        <f t="shared" si="118"/>
        <v>21.200817137938973</v>
      </c>
      <c r="S197" s="15">
        <f t="shared" si="119"/>
        <v>9.7398001081842533</v>
      </c>
      <c r="T197" s="15">
        <f t="shared" si="135"/>
        <v>3.1571938672382505</v>
      </c>
      <c r="U197" s="15">
        <f t="shared" si="135"/>
        <v>3.489108660843113</v>
      </c>
      <c r="V197" s="15">
        <f t="shared" si="121"/>
        <v>37.586919774204588</v>
      </c>
      <c r="W197" s="15">
        <f t="shared" si="122"/>
        <v>93.115529590237458</v>
      </c>
      <c r="X197" s="15">
        <f t="shared" si="123"/>
        <v>249.88359970668802</v>
      </c>
      <c r="Y197" s="15">
        <f t="shared" si="124"/>
        <v>0</v>
      </c>
      <c r="Z197" s="15">
        <f t="shared" si="125"/>
        <v>0</v>
      </c>
      <c r="AA197" s="15">
        <f t="shared" si="126"/>
        <v>3.7425897607862342</v>
      </c>
      <c r="AB197" s="15">
        <f t="shared" si="127"/>
        <v>0</v>
      </c>
      <c r="AC197" s="15">
        <f t="shared" si="128"/>
        <v>0</v>
      </c>
      <c r="AD197" s="15">
        <f t="shared" si="129"/>
        <v>0</v>
      </c>
      <c r="AE197" s="15">
        <f t="shared" si="130"/>
        <v>3.7425897607862342</v>
      </c>
      <c r="AF197" s="15">
        <f t="shared" si="131"/>
        <v>253.62618946747426</v>
      </c>
      <c r="AG197" s="15">
        <f t="shared" si="132"/>
        <v>4885.2963312596448</v>
      </c>
    </row>
    <row r="198" spans="1:33" x14ac:dyDescent="0.25">
      <c r="A198" s="13">
        <v>2035</v>
      </c>
      <c r="B198" s="14" t="s">
        <v>152</v>
      </c>
      <c r="C198" s="15">
        <f t="shared" si="105"/>
        <v>23.779031720237143</v>
      </c>
      <c r="D198" s="15">
        <f t="shared" si="106"/>
        <v>8.8953895818817283</v>
      </c>
      <c r="E198" s="15">
        <f t="shared" si="107"/>
        <v>3.8037149788489537</v>
      </c>
      <c r="F198" s="15">
        <f t="shared" si="133"/>
        <v>1.2426518624182532</v>
      </c>
      <c r="G198" s="15">
        <f t="shared" si="133"/>
        <v>1.2381092363506945</v>
      </c>
      <c r="H198" s="15">
        <f t="shared" si="109"/>
        <v>2.4807610987689479</v>
      </c>
      <c r="I198" s="15">
        <f t="shared" si="110"/>
        <v>38.958897379736776</v>
      </c>
      <c r="J198" s="15">
        <f t="shared" si="111"/>
        <v>52.330575329727004</v>
      </c>
      <c r="K198" s="15">
        <f t="shared" si="112"/>
        <v>25.707683209064864</v>
      </c>
      <c r="L198" s="15">
        <f t="shared" si="113"/>
        <v>9.0962225204391736</v>
      </c>
      <c r="M198" s="15">
        <f t="shared" si="134"/>
        <v>29.092824574661595</v>
      </c>
      <c r="N198" s="15">
        <f t="shared" si="134"/>
        <v>4.4490770195869747</v>
      </c>
      <c r="O198" s="15">
        <f t="shared" si="115"/>
        <v>33.541901594248571</v>
      </c>
      <c r="P198" s="15">
        <f t="shared" si="116"/>
        <v>120.67638265347961</v>
      </c>
      <c r="Q198" s="15">
        <f t="shared" si="117"/>
        <v>56.562627214507216</v>
      </c>
      <c r="R198" s="15">
        <f t="shared" si="118"/>
        <v>21.564462389026566</v>
      </c>
      <c r="S198" s="15">
        <f t="shared" si="119"/>
        <v>9.906861218746144</v>
      </c>
      <c r="T198" s="15">
        <f t="shared" si="135"/>
        <v>3.2113473722241284</v>
      </c>
      <c r="U198" s="15">
        <f t="shared" si="135"/>
        <v>3.5489553066959125</v>
      </c>
      <c r="V198" s="15">
        <f t="shared" si="121"/>
        <v>38.231626286692745</v>
      </c>
      <c r="W198" s="15">
        <f t="shared" si="122"/>
        <v>94.794253501199975</v>
      </c>
      <c r="X198" s="15">
        <f t="shared" si="123"/>
        <v>254.42953353441638</v>
      </c>
      <c r="Y198" s="15">
        <f t="shared" si="124"/>
        <v>0</v>
      </c>
      <c r="Z198" s="15">
        <f t="shared" si="125"/>
        <v>0</v>
      </c>
      <c r="AA198" s="15">
        <f t="shared" si="126"/>
        <v>3.2714133687744114</v>
      </c>
      <c r="AB198" s="15">
        <f t="shared" si="127"/>
        <v>0</v>
      </c>
      <c r="AC198" s="15">
        <f t="shared" si="128"/>
        <v>0</v>
      </c>
      <c r="AD198" s="15">
        <f t="shared" si="129"/>
        <v>0</v>
      </c>
      <c r="AE198" s="15">
        <f t="shared" si="130"/>
        <v>3.2714133687744114</v>
      </c>
      <c r="AF198" s="15">
        <f t="shared" si="131"/>
        <v>257.70094690319081</v>
      </c>
      <c r="AG198" s="15">
        <f t="shared" si="132"/>
        <v>5055.7221572250801</v>
      </c>
    </row>
    <row r="199" spans="1:33" x14ac:dyDescent="0.25">
      <c r="A199" s="13">
        <v>2036</v>
      </c>
      <c r="B199" s="14" t="s">
        <v>152</v>
      </c>
      <c r="C199" s="15">
        <f t="shared" si="105"/>
        <v>24.221829272689092</v>
      </c>
      <c r="D199" s="15">
        <f t="shared" si="106"/>
        <v>9.0610336998300482</v>
      </c>
      <c r="E199" s="15">
        <f t="shared" si="107"/>
        <v>3.8745452675955612</v>
      </c>
      <c r="F199" s="15">
        <f t="shared" si="133"/>
        <v>1.2639663450433076</v>
      </c>
      <c r="G199" s="15">
        <f t="shared" si="133"/>
        <v>1.2593458019602779</v>
      </c>
      <c r="H199" s="15">
        <f t="shared" si="109"/>
        <v>2.5233121470035855</v>
      </c>
      <c r="I199" s="15">
        <f t="shared" si="110"/>
        <v>39.680720387118292</v>
      </c>
      <c r="J199" s="15">
        <f t="shared" si="111"/>
        <v>53.305041024841294</v>
      </c>
      <c r="K199" s="15">
        <f t="shared" si="112"/>
        <v>26.186394846195835</v>
      </c>
      <c r="L199" s="15">
        <f t="shared" si="113"/>
        <v>9.2656064178154889</v>
      </c>
      <c r="M199" s="15">
        <f t="shared" si="134"/>
        <v>29.591836826334109</v>
      </c>
      <c r="N199" s="15">
        <f t="shared" si="134"/>
        <v>4.5253894428001606</v>
      </c>
      <c r="O199" s="15">
        <f t="shared" si="115"/>
        <v>34.117226269134271</v>
      </c>
      <c r="P199" s="15">
        <f t="shared" si="116"/>
        <v>122.87426855798688</v>
      </c>
      <c r="Q199" s="15">
        <f t="shared" si="117"/>
        <v>57.615899407652094</v>
      </c>
      <c r="R199" s="15">
        <f t="shared" si="118"/>
        <v>21.934345035011638</v>
      </c>
      <c r="S199" s="15">
        <f t="shared" si="119"/>
        <v>10.076787831099875</v>
      </c>
      <c r="T199" s="15">
        <f t="shared" si="135"/>
        <v>3.2664297406962457</v>
      </c>
      <c r="U199" s="15">
        <f t="shared" si="135"/>
        <v>3.6098284671597431</v>
      </c>
      <c r="V199" s="15">
        <f t="shared" si="121"/>
        <v>38.8873910739675</v>
      </c>
      <c r="W199" s="15">
        <f t="shared" si="122"/>
        <v>96.503290481619601</v>
      </c>
      <c r="X199" s="15">
        <f t="shared" si="123"/>
        <v>259.05827942672477</v>
      </c>
      <c r="Y199" s="15">
        <f t="shared" si="124"/>
        <v>0</v>
      </c>
      <c r="Z199" s="15">
        <f t="shared" si="125"/>
        <v>0</v>
      </c>
      <c r="AA199" s="15">
        <f t="shared" si="126"/>
        <v>2.8595561131305138</v>
      </c>
      <c r="AB199" s="15">
        <f t="shared" si="127"/>
        <v>0</v>
      </c>
      <c r="AC199" s="15">
        <f t="shared" si="128"/>
        <v>0</v>
      </c>
      <c r="AD199" s="15">
        <f t="shared" si="129"/>
        <v>0</v>
      </c>
      <c r="AE199" s="15">
        <f t="shared" si="130"/>
        <v>2.8595561131305138</v>
      </c>
      <c r="AF199" s="15">
        <f t="shared" si="131"/>
        <v>261.91783553985528</v>
      </c>
      <c r="AG199" s="15">
        <f t="shared" si="132"/>
        <v>5232.0933670908007</v>
      </c>
    </row>
    <row r="200" spans="1:33" x14ac:dyDescent="0.25">
      <c r="A200" s="13">
        <v>2037</v>
      </c>
      <c r="B200" s="14" t="s">
        <v>152</v>
      </c>
      <c r="C200" s="15">
        <f t="shared" si="105"/>
        <v>24.672872311112222</v>
      </c>
      <c r="D200" s="15">
        <f t="shared" si="106"/>
        <v>9.2297623340391013</v>
      </c>
      <c r="E200" s="15">
        <f t="shared" si="107"/>
        <v>3.9466945115824603</v>
      </c>
      <c r="F200" s="15">
        <f t="shared" si="133"/>
        <v>1.285646422557255</v>
      </c>
      <c r="G200" s="15">
        <f t="shared" si="133"/>
        <v>1.2809466259936328</v>
      </c>
      <c r="H200" s="15">
        <f t="shared" si="109"/>
        <v>2.5665930485508879</v>
      </c>
      <c r="I200" s="15">
        <f t="shared" si="110"/>
        <v>40.415922205284673</v>
      </c>
      <c r="J200" s="15">
        <f t="shared" si="111"/>
        <v>54.297652581814944</v>
      </c>
      <c r="K200" s="15">
        <f t="shared" si="112"/>
        <v>26.674020737857674</v>
      </c>
      <c r="L200" s="15">
        <f t="shared" si="113"/>
        <v>9.4381444711753382</v>
      </c>
      <c r="M200" s="15">
        <f t="shared" si="134"/>
        <v>30.099408344112955</v>
      </c>
      <c r="N200" s="15">
        <f t="shared" si="134"/>
        <v>4.6030108084998504</v>
      </c>
      <c r="O200" s="15">
        <f t="shared" si="115"/>
        <v>34.702419152612805</v>
      </c>
      <c r="P200" s="15">
        <f t="shared" si="116"/>
        <v>125.11223694346076</v>
      </c>
      <c r="Q200" s="15">
        <f t="shared" si="117"/>
        <v>58.688784945641174</v>
      </c>
      <c r="R200" s="15">
        <f t="shared" si="118"/>
        <v>22.310572062290934</v>
      </c>
      <c r="S200" s="15">
        <f t="shared" si="119"/>
        <v>10.249629095526391</v>
      </c>
      <c r="T200" s="15">
        <f t="shared" si="135"/>
        <v>3.322456904908226</v>
      </c>
      <c r="U200" s="15">
        <f t="shared" si="135"/>
        <v>3.6717457494410177</v>
      </c>
      <c r="V200" s="15">
        <f t="shared" si="121"/>
        <v>39.554403812166569</v>
      </c>
      <c r="W200" s="15">
        <f t="shared" si="122"/>
        <v>98.243188757807729</v>
      </c>
      <c r="X200" s="15">
        <f t="shared" si="123"/>
        <v>263.77134790655316</v>
      </c>
      <c r="Y200" s="15">
        <f t="shared" si="124"/>
        <v>0</v>
      </c>
      <c r="Z200" s="15">
        <f t="shared" si="125"/>
        <v>0</v>
      </c>
      <c r="AA200" s="15">
        <f t="shared" si="126"/>
        <v>2.4995499627751139</v>
      </c>
      <c r="AB200" s="15">
        <f t="shared" si="127"/>
        <v>0</v>
      </c>
      <c r="AC200" s="15">
        <f t="shared" si="128"/>
        <v>0</v>
      </c>
      <c r="AD200" s="15">
        <f t="shared" si="129"/>
        <v>0</v>
      </c>
      <c r="AE200" s="15">
        <f t="shared" si="130"/>
        <v>2.4995499627751139</v>
      </c>
      <c r="AF200" s="15">
        <f t="shared" si="131"/>
        <v>266.27089786932828</v>
      </c>
      <c r="AG200" s="15">
        <f t="shared" si="132"/>
        <v>5414.6173683287789</v>
      </c>
    </row>
    <row r="201" spans="1:33" x14ac:dyDescent="0.25">
      <c r="A201" s="13">
        <v>2038</v>
      </c>
      <c r="B201" s="14" t="s">
        <v>152</v>
      </c>
      <c r="C201" s="15">
        <f t="shared" si="105"/>
        <v>25.132314377545157</v>
      </c>
      <c r="D201" s="15">
        <f t="shared" si="106"/>
        <v>9.4016329223502133</v>
      </c>
      <c r="E201" s="15">
        <f t="shared" si="107"/>
        <v>4.0201872715301654</v>
      </c>
      <c r="F201" s="15">
        <f t="shared" si="133"/>
        <v>1.3076983657959935</v>
      </c>
      <c r="G201" s="15">
        <f t="shared" si="133"/>
        <v>1.3029179563630502</v>
      </c>
      <c r="H201" s="15">
        <f t="shared" si="109"/>
        <v>2.6106163221590437</v>
      </c>
      <c r="I201" s="15">
        <f t="shared" si="110"/>
        <v>41.164750893584582</v>
      </c>
      <c r="J201" s="15">
        <f t="shared" si="111"/>
        <v>55.308747901001226</v>
      </c>
      <c r="K201" s="15">
        <f t="shared" si="112"/>
        <v>27.17072687945906</v>
      </c>
      <c r="L201" s="15">
        <f t="shared" si="113"/>
        <v>9.6138954151453415</v>
      </c>
      <c r="M201" s="15">
        <f t="shared" si="134"/>
        <v>30.615685940097496</v>
      </c>
      <c r="N201" s="15">
        <f t="shared" si="134"/>
        <v>4.6819635682130807</v>
      </c>
      <c r="O201" s="15">
        <f t="shared" si="115"/>
        <v>35.297649508310577</v>
      </c>
      <c r="P201" s="15">
        <f t="shared" si="116"/>
        <v>127.3910197039162</v>
      </c>
      <c r="Q201" s="15">
        <f t="shared" si="117"/>
        <v>59.781649055334604</v>
      </c>
      <c r="R201" s="15">
        <f t="shared" si="118"/>
        <v>22.693252292336464</v>
      </c>
      <c r="S201" s="15">
        <f t="shared" si="119"/>
        <v>10.425435005352739</v>
      </c>
      <c r="T201" s="15">
        <f t="shared" si="135"/>
        <v>3.3794450703903474</v>
      </c>
      <c r="U201" s="15">
        <f t="shared" si="135"/>
        <v>3.7347250627522919</v>
      </c>
      <c r="V201" s="15">
        <f t="shared" si="121"/>
        <v>40.232857430831842</v>
      </c>
      <c r="W201" s="15">
        <f t="shared" si="122"/>
        <v>100.01450648616644</v>
      </c>
      <c r="X201" s="15">
        <f t="shared" si="123"/>
        <v>268.57027708366724</v>
      </c>
      <c r="Y201" s="15">
        <f t="shared" si="124"/>
        <v>0</v>
      </c>
      <c r="Z201" s="15">
        <f t="shared" si="125"/>
        <v>0</v>
      </c>
      <c r="AA201" s="15">
        <f t="shared" si="126"/>
        <v>2.184867080495692</v>
      </c>
      <c r="AB201" s="15">
        <f t="shared" si="127"/>
        <v>0</v>
      </c>
      <c r="AC201" s="15">
        <f t="shared" si="128"/>
        <v>0</v>
      </c>
      <c r="AD201" s="15">
        <f t="shared" si="129"/>
        <v>0</v>
      </c>
      <c r="AE201" s="15">
        <f t="shared" si="130"/>
        <v>2.184867080495692</v>
      </c>
      <c r="AF201" s="15">
        <f t="shared" si="131"/>
        <v>270.75514416416291</v>
      </c>
      <c r="AG201" s="15">
        <f t="shared" si="132"/>
        <v>5603.5088039167367</v>
      </c>
    </row>
    <row r="202" spans="1:33" x14ac:dyDescent="0.25">
      <c r="A202" s="13">
        <v>2039</v>
      </c>
      <c r="B202" s="14" t="s">
        <v>152</v>
      </c>
      <c r="C202" s="15">
        <f t="shared" si="105"/>
        <v>25.600311873185781</v>
      </c>
      <c r="D202" s="15">
        <f t="shared" si="106"/>
        <v>9.5767039721745597</v>
      </c>
      <c r="E202" s="15">
        <f t="shared" si="107"/>
        <v>4.0950485655128412</v>
      </c>
      <c r="F202" s="15">
        <f t="shared" si="133"/>
        <v>1.330128553155411</v>
      </c>
      <c r="G202" s="15">
        <f t="shared" si="133"/>
        <v>1.3252661481476165</v>
      </c>
      <c r="H202" s="15">
        <f t="shared" si="109"/>
        <v>2.6553947013030275</v>
      </c>
      <c r="I202" s="15">
        <f t="shared" si="110"/>
        <v>41.927459112176216</v>
      </c>
      <c r="J202" s="15">
        <f t="shared" si="111"/>
        <v>56.338671174912442</v>
      </c>
      <c r="K202" s="15">
        <f t="shared" si="112"/>
        <v>27.676682357466426</v>
      </c>
      <c r="L202" s="15">
        <f t="shared" si="113"/>
        <v>9.7929190780698683</v>
      </c>
      <c r="M202" s="15">
        <f t="shared" si="134"/>
        <v>31.140818944569418</v>
      </c>
      <c r="N202" s="15">
        <f t="shared" si="134"/>
        <v>4.7622705585648371</v>
      </c>
      <c r="O202" s="15">
        <f t="shared" si="115"/>
        <v>35.903089503134254</v>
      </c>
      <c r="P202" s="15">
        <f t="shared" si="116"/>
        <v>129.71136211358299</v>
      </c>
      <c r="Q202" s="15">
        <f t="shared" si="117"/>
        <v>60.894863764607877</v>
      </c>
      <c r="R202" s="15">
        <f t="shared" si="118"/>
        <v>23.082496413171473</v>
      </c>
      <c r="S202" s="15">
        <f t="shared" si="119"/>
        <v>10.604256411412349</v>
      </c>
      <c r="T202" s="15">
        <f t="shared" si="135"/>
        <v>3.4374107206368971</v>
      </c>
      <c r="U202" s="15">
        <f t="shared" si="135"/>
        <v>3.7987846234923981</v>
      </c>
      <c r="V202" s="15">
        <f t="shared" si="121"/>
        <v>40.922948168713113</v>
      </c>
      <c r="W202" s="15">
        <f t="shared" si="122"/>
        <v>101.81781193332098</v>
      </c>
      <c r="X202" s="15">
        <f t="shared" si="123"/>
        <v>273.45663315908018</v>
      </c>
      <c r="Y202" s="15">
        <f t="shared" si="124"/>
        <v>0</v>
      </c>
      <c r="Z202" s="15">
        <f t="shared" si="125"/>
        <v>0</v>
      </c>
      <c r="AA202" s="15">
        <f t="shared" si="126"/>
        <v>1.9098014564725292</v>
      </c>
      <c r="AB202" s="15">
        <f t="shared" si="127"/>
        <v>0</v>
      </c>
      <c r="AC202" s="15">
        <f t="shared" si="128"/>
        <v>0</v>
      </c>
      <c r="AD202" s="15">
        <f t="shared" si="129"/>
        <v>0</v>
      </c>
      <c r="AE202" s="15">
        <f t="shared" si="130"/>
        <v>1.9098014564725292</v>
      </c>
      <c r="AF202" s="15">
        <f t="shared" si="131"/>
        <v>275.36643461555269</v>
      </c>
      <c r="AG202" s="15">
        <f t="shared" si="132"/>
        <v>5798.9898047521265</v>
      </c>
    </row>
    <row r="203" spans="1:33" x14ac:dyDescent="0.25">
      <c r="A203" s="13">
        <v>2040</v>
      </c>
      <c r="B203" s="14" t="s">
        <v>152</v>
      </c>
      <c r="C203" s="15">
        <f t="shared" si="105"/>
        <v>25.987028107196807</v>
      </c>
      <c r="D203" s="15">
        <f t="shared" si="106"/>
        <v>9.7213688853484062</v>
      </c>
      <c r="E203" s="15">
        <f t="shared" si="107"/>
        <v>4.1569080368814735</v>
      </c>
      <c r="F203" s="15">
        <f t="shared" si="133"/>
        <v>1.3490809732913143</v>
      </c>
      <c r="G203" s="15">
        <f t="shared" si="133"/>
        <v>1.3441492860007207</v>
      </c>
      <c r="H203" s="15">
        <f t="shared" si="109"/>
        <v>2.6932302592920347</v>
      </c>
      <c r="I203" s="15">
        <f t="shared" si="110"/>
        <v>42.558535288718723</v>
      </c>
      <c r="J203" s="15">
        <f t="shared" si="111"/>
        <v>57.189718570501718</v>
      </c>
      <c r="K203" s="15">
        <f t="shared" si="112"/>
        <v>28.094764075541487</v>
      </c>
      <c r="L203" s="15">
        <f t="shared" si="113"/>
        <v>9.9408501190902161</v>
      </c>
      <c r="M203" s="15">
        <f t="shared" si="134"/>
        <v>31.584530856935693</v>
      </c>
      <c r="N203" s="15">
        <f t="shared" si="134"/>
        <v>4.8301260693819312</v>
      </c>
      <c r="O203" s="15">
        <f t="shared" si="115"/>
        <v>36.414656926317626</v>
      </c>
      <c r="P203" s="15">
        <f t="shared" si="116"/>
        <v>131.63998969145104</v>
      </c>
      <c r="Q203" s="15">
        <f t="shared" si="117"/>
        <v>61.814736635779006</v>
      </c>
      <c r="R203" s="15">
        <f t="shared" si="118"/>
        <v>23.411388811406301</v>
      </c>
      <c r="S203" s="15">
        <f t="shared" si="119"/>
        <v>10.755351824153594</v>
      </c>
      <c r="T203" s="15">
        <f t="shared" si="135"/>
        <v>3.4863888829375429</v>
      </c>
      <c r="U203" s="15">
        <f t="shared" si="135"/>
        <v>3.8529118445188493</v>
      </c>
      <c r="V203" s="15">
        <f t="shared" si="121"/>
        <v>41.506041363016287</v>
      </c>
      <c r="W203" s="15">
        <f t="shared" si="122"/>
        <v>103.32077799879529</v>
      </c>
      <c r="X203" s="15">
        <f t="shared" si="123"/>
        <v>277.51930297896502</v>
      </c>
      <c r="Y203" s="15">
        <f t="shared" si="124"/>
        <v>0</v>
      </c>
      <c r="Z203" s="15">
        <f t="shared" si="125"/>
        <v>0</v>
      </c>
      <c r="AA203" s="15">
        <f t="shared" si="126"/>
        <v>1.6804319100747791</v>
      </c>
      <c r="AB203" s="15">
        <f t="shared" si="127"/>
        <v>0</v>
      </c>
      <c r="AC203" s="15">
        <f t="shared" si="128"/>
        <v>0</v>
      </c>
      <c r="AD203" s="15">
        <f t="shared" si="129"/>
        <v>0</v>
      </c>
      <c r="AE203" s="15">
        <f t="shared" si="130"/>
        <v>1.6804319100747791</v>
      </c>
      <c r="AF203" s="15">
        <f t="shared" si="131"/>
        <v>279.1997348890398</v>
      </c>
      <c r="AG203" s="15">
        <f t="shared" si="132"/>
        <v>5970.2959963289204</v>
      </c>
    </row>
    <row r="204" spans="1:33" x14ac:dyDescent="0.25">
      <c r="A204" s="13">
        <v>2041</v>
      </c>
      <c r="B204" s="14" t="s">
        <v>152</v>
      </c>
      <c r="C204" s="15">
        <f t="shared" si="105"/>
        <v>26.379586045261618</v>
      </c>
      <c r="D204" s="15">
        <f t="shared" si="106"/>
        <v>9.8682190949629067</v>
      </c>
      <c r="E204" s="15">
        <f t="shared" si="107"/>
        <v>4.2197019524054777</v>
      </c>
      <c r="F204" s="15">
        <f t="shared" si="133"/>
        <v>1.3683034381745134</v>
      </c>
      <c r="G204" s="15">
        <f t="shared" si="133"/>
        <v>1.3633014814281681</v>
      </c>
      <c r="H204" s="15">
        <f t="shared" si="109"/>
        <v>2.7316049196026815</v>
      </c>
      <c r="I204" s="15">
        <f t="shared" si="110"/>
        <v>43.199112012232689</v>
      </c>
      <c r="J204" s="15">
        <f t="shared" si="111"/>
        <v>58.053621818996902</v>
      </c>
      <c r="K204" s="15">
        <f t="shared" si="112"/>
        <v>28.519161302127685</v>
      </c>
      <c r="L204" s="15">
        <f t="shared" si="113"/>
        <v>10.091015794413462</v>
      </c>
      <c r="M204" s="15">
        <f t="shared" si="134"/>
        <v>32.034565026321808</v>
      </c>
      <c r="N204" s="15">
        <f t="shared" si="134"/>
        <v>4.8989484237018521</v>
      </c>
      <c r="O204" s="15">
        <f t="shared" si="115"/>
        <v>36.933513450023661</v>
      </c>
      <c r="P204" s="15">
        <f t="shared" si="116"/>
        <v>133.59731236556172</v>
      </c>
      <c r="Q204" s="15">
        <f t="shared" si="117"/>
        <v>62.748505031905864</v>
      </c>
      <c r="R204" s="15">
        <f t="shared" si="118"/>
        <v>23.744967453610606</v>
      </c>
      <c r="S204" s="15">
        <f t="shared" si="119"/>
        <v>10.908600129362327</v>
      </c>
      <c r="T204" s="15">
        <f t="shared" si="135"/>
        <v>3.5360649136563982</v>
      </c>
      <c r="U204" s="15">
        <f t="shared" si="135"/>
        <v>3.9078103006497935</v>
      </c>
      <c r="V204" s="15">
        <f t="shared" si="121"/>
        <v>42.097442797279122</v>
      </c>
      <c r="W204" s="15">
        <f t="shared" si="122"/>
        <v>104.84594782918499</v>
      </c>
      <c r="X204" s="15">
        <f t="shared" si="123"/>
        <v>281.64237220697942</v>
      </c>
      <c r="Y204" s="15">
        <f t="shared" si="124"/>
        <v>0</v>
      </c>
      <c r="Z204" s="15">
        <f t="shared" si="125"/>
        <v>0</v>
      </c>
      <c r="AA204" s="15">
        <f t="shared" si="126"/>
        <v>1.4786099334185889</v>
      </c>
      <c r="AB204" s="15">
        <f t="shared" si="127"/>
        <v>0</v>
      </c>
      <c r="AC204" s="15">
        <f t="shared" si="128"/>
        <v>0</v>
      </c>
      <c r="AD204" s="15">
        <f t="shared" si="129"/>
        <v>0</v>
      </c>
      <c r="AE204" s="15">
        <f t="shared" si="130"/>
        <v>1.4786099334185889</v>
      </c>
      <c r="AF204" s="15">
        <f t="shared" si="131"/>
        <v>283.12098214039798</v>
      </c>
      <c r="AG204" s="15">
        <f t="shared" si="132"/>
        <v>6146.6626919349683</v>
      </c>
    </row>
    <row r="205" spans="1:33" x14ac:dyDescent="0.25">
      <c r="A205" s="13">
        <v>2042</v>
      </c>
      <c r="B205" s="14" t="s">
        <v>152</v>
      </c>
      <c r="C205" s="15">
        <f t="shared" si="105"/>
        <v>26.778073931687665</v>
      </c>
      <c r="D205" s="15">
        <f t="shared" si="106"/>
        <v>10.017287611928785</v>
      </c>
      <c r="E205" s="15">
        <f t="shared" si="107"/>
        <v>4.2834444277224462</v>
      </c>
      <c r="F205" s="15">
        <f t="shared" si="133"/>
        <v>1.3877997955545314</v>
      </c>
      <c r="G205" s="15">
        <f t="shared" si="133"/>
        <v>1.3827265681136858</v>
      </c>
      <c r="H205" s="15">
        <f t="shared" si="109"/>
        <v>2.7705263636682171</v>
      </c>
      <c r="I205" s="15">
        <f t="shared" si="110"/>
        <v>43.849332335007105</v>
      </c>
      <c r="J205" s="15">
        <f t="shared" si="111"/>
        <v>58.930575119868905</v>
      </c>
      <c r="K205" s="15">
        <f t="shared" si="112"/>
        <v>28.949969438784162</v>
      </c>
      <c r="L205" s="15">
        <f t="shared" si="113"/>
        <v>10.243449860244073</v>
      </c>
      <c r="M205" s="15">
        <f t="shared" si="134"/>
        <v>32.49101153580353</v>
      </c>
      <c r="N205" s="15">
        <f t="shared" si="134"/>
        <v>4.9687513976549047</v>
      </c>
      <c r="O205" s="15">
        <f t="shared" si="115"/>
        <v>37.459762933458435</v>
      </c>
      <c r="P205" s="15">
        <f t="shared" si="116"/>
        <v>135.58375735235558</v>
      </c>
      <c r="Q205" s="15">
        <f t="shared" si="117"/>
        <v>63.696378857660974</v>
      </c>
      <c r="R205" s="15">
        <f t="shared" si="118"/>
        <v>24.083299112025578</v>
      </c>
      <c r="S205" s="15">
        <f t="shared" si="119"/>
        <v>11.064032002661936</v>
      </c>
      <c r="T205" s="15">
        <f t="shared" si="135"/>
        <v>3.5864487564154013</v>
      </c>
      <c r="U205" s="15">
        <f t="shared" si="135"/>
        <v>3.9634909808770011</v>
      </c>
      <c r="V205" s="15">
        <f t="shared" si="121"/>
        <v>42.697270851979923</v>
      </c>
      <c r="W205" s="15">
        <f t="shared" si="122"/>
        <v>106.3936497096409</v>
      </c>
      <c r="X205" s="15">
        <f t="shared" si="123"/>
        <v>285.82673939700356</v>
      </c>
      <c r="Y205" s="15">
        <f t="shared" si="124"/>
        <v>0</v>
      </c>
      <c r="Z205" s="15">
        <f t="shared" si="125"/>
        <v>0</v>
      </c>
      <c r="AA205" s="15">
        <f t="shared" si="126"/>
        <v>1.3010270288826127</v>
      </c>
      <c r="AB205" s="15">
        <f t="shared" si="127"/>
        <v>0</v>
      </c>
      <c r="AC205" s="15">
        <f t="shared" si="128"/>
        <v>0</v>
      </c>
      <c r="AD205" s="15">
        <f t="shared" si="129"/>
        <v>0</v>
      </c>
      <c r="AE205" s="15">
        <f t="shared" si="130"/>
        <v>1.3010270288826127</v>
      </c>
      <c r="AF205" s="15">
        <f t="shared" si="131"/>
        <v>287.12776642588619</v>
      </c>
      <c r="AG205" s="15">
        <f t="shared" si="132"/>
        <v>6328.2393823784778</v>
      </c>
    </row>
    <row r="206" spans="1:33" x14ac:dyDescent="0.25">
      <c r="A206" s="13">
        <v>2043</v>
      </c>
      <c r="B206" s="14" t="s">
        <v>152</v>
      </c>
      <c r="C206" s="15">
        <f t="shared" si="105"/>
        <v>27.182581343793753</v>
      </c>
      <c r="D206" s="15">
        <f t="shared" si="106"/>
        <v>10.168607945816904</v>
      </c>
      <c r="E206" s="15">
        <f t="shared" si="107"/>
        <v>4.3481497916996474</v>
      </c>
      <c r="F206" s="15">
        <f t="shared" si="133"/>
        <v>1.4075739480057921</v>
      </c>
      <c r="G206" s="15">
        <f t="shared" si="133"/>
        <v>1.4024284343654843</v>
      </c>
      <c r="H206" s="15">
        <f t="shared" si="109"/>
        <v>2.8100023823712763</v>
      </c>
      <c r="I206" s="15">
        <f t="shared" si="110"/>
        <v>44.509341463681579</v>
      </c>
      <c r="J206" s="15">
        <f t="shared" si="111"/>
        <v>59.820775606150079</v>
      </c>
      <c r="K206" s="15">
        <f t="shared" si="112"/>
        <v>29.387285328198278</v>
      </c>
      <c r="L206" s="15">
        <f t="shared" si="113"/>
        <v>10.398186582705002</v>
      </c>
      <c r="M206" s="15">
        <f t="shared" si="134"/>
        <v>32.953961752010997</v>
      </c>
      <c r="N206" s="15">
        <f t="shared" si="134"/>
        <v>5.039548963661451</v>
      </c>
      <c r="O206" s="15">
        <f t="shared" si="115"/>
        <v>37.99351071567245</v>
      </c>
      <c r="P206" s="15">
        <f t="shared" si="116"/>
        <v>137.5997582327258</v>
      </c>
      <c r="Q206" s="15">
        <f t="shared" si="117"/>
        <v>64.658571188519829</v>
      </c>
      <c r="R206" s="15">
        <f t="shared" si="118"/>
        <v>24.426451510300875</v>
      </c>
      <c r="S206" s="15">
        <f t="shared" si="119"/>
        <v>11.221678556759347</v>
      </c>
      <c r="T206" s="15">
        <f t="shared" si="135"/>
        <v>3.6375504965188115</v>
      </c>
      <c r="U206" s="15">
        <f t="shared" si="135"/>
        <v>4.0199650307695816</v>
      </c>
      <c r="V206" s="15">
        <f t="shared" si="121"/>
        <v>43.305645594348618</v>
      </c>
      <c r="W206" s="15">
        <f t="shared" si="122"/>
        <v>107.96421678286845</v>
      </c>
      <c r="X206" s="15">
        <f t="shared" si="123"/>
        <v>290.07331647927583</v>
      </c>
      <c r="Y206" s="15">
        <f t="shared" si="124"/>
        <v>0</v>
      </c>
      <c r="Z206" s="15">
        <f t="shared" si="125"/>
        <v>0</v>
      </c>
      <c r="AA206" s="15">
        <f t="shared" si="126"/>
        <v>1.1447720535527675</v>
      </c>
      <c r="AB206" s="15">
        <f t="shared" si="127"/>
        <v>0</v>
      </c>
      <c r="AC206" s="15">
        <f t="shared" si="128"/>
        <v>0</v>
      </c>
      <c r="AD206" s="15">
        <f t="shared" si="129"/>
        <v>0</v>
      </c>
      <c r="AE206" s="15">
        <f t="shared" si="130"/>
        <v>1.1447720535527675</v>
      </c>
      <c r="AF206" s="15">
        <f t="shared" si="131"/>
        <v>291.21808853282857</v>
      </c>
      <c r="AG206" s="15">
        <f t="shared" si="132"/>
        <v>6515.1799745300923</v>
      </c>
    </row>
    <row r="207" spans="1:33" x14ac:dyDescent="0.25">
      <c r="A207" s="13">
        <v>2044</v>
      </c>
      <c r="B207" s="14" t="s">
        <v>152</v>
      </c>
      <c r="C207" s="15">
        <f t="shared" si="105"/>
        <v>27.593199212046397</v>
      </c>
      <c r="D207" s="15">
        <f t="shared" si="106"/>
        <v>10.322214112390981</v>
      </c>
      <c r="E207" s="15">
        <f t="shared" si="107"/>
        <v>4.4138325896550565</v>
      </c>
      <c r="F207" s="15">
        <f t="shared" si="133"/>
        <v>1.4276298537087959</v>
      </c>
      <c r="G207" s="15">
        <f t="shared" si="133"/>
        <v>1.4224110238945775</v>
      </c>
      <c r="H207" s="15">
        <f t="shared" si="109"/>
        <v>2.8500408776033734</v>
      </c>
      <c r="I207" s="15">
        <f t="shared" si="110"/>
        <v>45.179286791695809</v>
      </c>
      <c r="J207" s="15">
        <f t="shared" si="111"/>
        <v>60.724423388748377</v>
      </c>
      <c r="K207" s="15">
        <f t="shared" si="112"/>
        <v>29.831207275955165</v>
      </c>
      <c r="L207" s="15">
        <f t="shared" si="113"/>
        <v>10.555260745540476</v>
      </c>
      <c r="M207" s="15">
        <f t="shared" si="134"/>
        <v>33.42350834341751</v>
      </c>
      <c r="N207" s="15">
        <f t="shared" si="134"/>
        <v>5.1113552932287618</v>
      </c>
      <c r="O207" s="15">
        <f t="shared" si="115"/>
        <v>38.534863636646271</v>
      </c>
      <c r="P207" s="15">
        <f t="shared" si="116"/>
        <v>139.64575504689032</v>
      </c>
      <c r="Q207" s="15">
        <f t="shared" si="117"/>
        <v>65.635298318658769</v>
      </c>
      <c r="R207" s="15">
        <f t="shared" si="118"/>
        <v>24.774493337050835</v>
      </c>
      <c r="S207" s="15">
        <f t="shared" si="119"/>
        <v>11.381571347672852</v>
      </c>
      <c r="T207" s="15">
        <f t="shared" si="135"/>
        <v>3.6893803629719777</v>
      </c>
      <c r="U207" s="15">
        <f t="shared" si="135"/>
        <v>4.0772437547049831</v>
      </c>
      <c r="V207" s="15">
        <f t="shared" si="121"/>
        <v>43.922688802400643</v>
      </c>
      <c r="W207" s="15">
        <f t="shared" si="122"/>
        <v>109.5579871210594</v>
      </c>
      <c r="X207" s="15">
        <f t="shared" si="123"/>
        <v>294.38302895964551</v>
      </c>
      <c r="Y207" s="15">
        <f t="shared" si="124"/>
        <v>0</v>
      </c>
      <c r="Z207" s="15">
        <f t="shared" si="125"/>
        <v>0</v>
      </c>
      <c r="AA207" s="15">
        <f t="shared" si="126"/>
        <v>1.007283496424318</v>
      </c>
      <c r="AB207" s="15">
        <f t="shared" si="127"/>
        <v>0</v>
      </c>
      <c r="AC207" s="15">
        <f t="shared" si="128"/>
        <v>0</v>
      </c>
      <c r="AD207" s="15">
        <f t="shared" si="129"/>
        <v>0</v>
      </c>
      <c r="AE207" s="15">
        <f t="shared" si="130"/>
        <v>1.007283496424318</v>
      </c>
      <c r="AF207" s="15">
        <f t="shared" si="131"/>
        <v>295.39031245606981</v>
      </c>
      <c r="AG207" s="15">
        <f t="shared" si="132"/>
        <v>6707.6429217764453</v>
      </c>
    </row>
    <row r="208" spans="1:33" x14ac:dyDescent="0.25">
      <c r="A208" s="13">
        <v>2045</v>
      </c>
      <c r="B208" s="14" t="s">
        <v>152</v>
      </c>
      <c r="C208" s="15">
        <f t="shared" si="105"/>
        <v>27.955988026198447</v>
      </c>
      <c r="D208" s="15">
        <f t="shared" si="106"/>
        <v>10.457928126140535</v>
      </c>
      <c r="E208" s="15">
        <f t="shared" si="107"/>
        <v>4.4718646097467163</v>
      </c>
      <c r="F208" s="15">
        <f t="shared" si="133"/>
        <v>1.4458184667959322</v>
      </c>
      <c r="G208" s="15">
        <f t="shared" si="133"/>
        <v>1.440533146864537</v>
      </c>
      <c r="H208" s="15">
        <f t="shared" si="109"/>
        <v>2.8863516136604694</v>
      </c>
      <c r="I208" s="15">
        <f t="shared" si="110"/>
        <v>45.772132375746175</v>
      </c>
      <c r="J208" s="15">
        <f t="shared" si="111"/>
        <v>61.522813650855177</v>
      </c>
      <c r="K208" s="15">
        <f t="shared" si="112"/>
        <v>30.223420887330931</v>
      </c>
      <c r="L208" s="15">
        <f t="shared" si="113"/>
        <v>10.694038800941478</v>
      </c>
      <c r="M208" s="15">
        <f t="shared" si="134"/>
        <v>33.849338091719403</v>
      </c>
      <c r="N208" s="15">
        <f t="shared" si="134"/>
        <v>5.1764761391804655</v>
      </c>
      <c r="O208" s="15">
        <f t="shared" si="115"/>
        <v>39.025814230899869</v>
      </c>
      <c r="P208" s="15">
        <f t="shared" si="116"/>
        <v>141.46608757002747</v>
      </c>
      <c r="Q208" s="15">
        <f t="shared" si="117"/>
        <v>66.498255595216492</v>
      </c>
      <c r="R208" s="15">
        <f t="shared" si="118"/>
        <v>25.090130946173968</v>
      </c>
      <c r="S208" s="15">
        <f t="shared" si="119"/>
        <v>11.526577419820095</v>
      </c>
      <c r="T208" s="15">
        <f t="shared" si="135"/>
        <v>3.736384641972621</v>
      </c>
      <c r="U208" s="15">
        <f t="shared" si="135"/>
        <v>4.1291895787038397</v>
      </c>
      <c r="V208" s="15">
        <f t="shared" si="121"/>
        <v>44.482282586670522</v>
      </c>
      <c r="W208" s="15">
        <f t="shared" si="122"/>
        <v>110.98053818188703</v>
      </c>
      <c r="X208" s="15">
        <f t="shared" si="123"/>
        <v>298.21875812766069</v>
      </c>
      <c r="Y208" s="15">
        <f t="shared" si="124"/>
        <v>0</v>
      </c>
      <c r="Z208" s="15">
        <f t="shared" si="125"/>
        <v>0</v>
      </c>
      <c r="AA208" s="15">
        <f t="shared" si="126"/>
        <v>0.89291733832532028</v>
      </c>
      <c r="AB208" s="15">
        <f t="shared" si="127"/>
        <v>0</v>
      </c>
      <c r="AC208" s="15">
        <f t="shared" si="128"/>
        <v>0</v>
      </c>
      <c r="AD208" s="15">
        <f t="shared" si="129"/>
        <v>0</v>
      </c>
      <c r="AE208" s="15">
        <f t="shared" si="130"/>
        <v>0.89291733832532028</v>
      </c>
      <c r="AF208" s="15">
        <f t="shared" si="131"/>
        <v>299.11167546598602</v>
      </c>
      <c r="AG208" s="15">
        <f t="shared" si="132"/>
        <v>6882.9091195926558</v>
      </c>
    </row>
    <row r="209" spans="1:37" x14ac:dyDescent="0.25">
      <c r="A209" s="13">
        <v>2046</v>
      </c>
      <c r="B209" s="14" t="s">
        <v>152</v>
      </c>
      <c r="C209" s="15">
        <f t="shared" si="105"/>
        <v>28.323546701310161</v>
      </c>
      <c r="D209" s="15">
        <f t="shared" si="106"/>
        <v>10.595426475433557</v>
      </c>
      <c r="E209" s="15">
        <f t="shared" si="107"/>
        <v>4.5306596210229095</v>
      </c>
      <c r="F209" s="15">
        <f t="shared" si="133"/>
        <v>1.4642388105695443</v>
      </c>
      <c r="G209" s="15">
        <f t="shared" si="133"/>
        <v>1.4588861534085276</v>
      </c>
      <c r="H209" s="15">
        <f t="shared" si="109"/>
        <v>2.9231249639780721</v>
      </c>
      <c r="I209" s="15">
        <f t="shared" si="110"/>
        <v>46.372757761744701</v>
      </c>
      <c r="J209" s="15">
        <f t="shared" si="111"/>
        <v>62.331700958056111</v>
      </c>
      <c r="K209" s="15">
        <f t="shared" si="112"/>
        <v>30.620791229895133</v>
      </c>
      <c r="L209" s="15">
        <f t="shared" si="113"/>
        <v>10.834641477176127</v>
      </c>
      <c r="M209" s="15">
        <f t="shared" si="134"/>
        <v>34.280593092591303</v>
      </c>
      <c r="N209" s="15">
        <f t="shared" si="134"/>
        <v>5.2424266524775565</v>
      </c>
      <c r="O209" s="15">
        <f t="shared" si="115"/>
        <v>39.523019745068858</v>
      </c>
      <c r="P209" s="15">
        <f t="shared" si="116"/>
        <v>143.31015341019622</v>
      </c>
      <c r="Q209" s="15">
        <f t="shared" si="117"/>
        <v>67.372558828602934</v>
      </c>
      <c r="R209" s="15">
        <f t="shared" si="118"/>
        <v>25.409789913027311</v>
      </c>
      <c r="S209" s="15">
        <f t="shared" si="119"/>
        <v>11.67343093115805</v>
      </c>
      <c r="T209" s="15">
        <f t="shared" si="135"/>
        <v>3.7839877755306701</v>
      </c>
      <c r="U209" s="15">
        <f t="shared" si="135"/>
        <v>4.181797214650488</v>
      </c>
      <c r="V209" s="15">
        <f t="shared" si="121"/>
        <v>45.049005834366518</v>
      </c>
      <c r="W209" s="15">
        <f t="shared" si="122"/>
        <v>112.42156466296946</v>
      </c>
      <c r="X209" s="15">
        <f t="shared" si="123"/>
        <v>302.10447583491037</v>
      </c>
      <c r="Y209" s="15">
        <f t="shared" si="124"/>
        <v>0</v>
      </c>
      <c r="Z209" s="15">
        <f t="shared" si="125"/>
        <v>0</v>
      </c>
      <c r="AA209" s="15">
        <f t="shared" si="126"/>
        <v>0.79153622184048111</v>
      </c>
      <c r="AB209" s="15">
        <f t="shared" si="127"/>
        <v>0</v>
      </c>
      <c r="AC209" s="15">
        <f t="shared" si="128"/>
        <v>0</v>
      </c>
      <c r="AD209" s="15">
        <f t="shared" si="129"/>
        <v>0</v>
      </c>
      <c r="AE209" s="15">
        <f t="shared" si="130"/>
        <v>0.79153622184048111</v>
      </c>
      <c r="AF209" s="15">
        <f t="shared" si="131"/>
        <v>302.89601205675086</v>
      </c>
      <c r="AG209" s="15">
        <f t="shared" si="132"/>
        <v>7062.7549052693394</v>
      </c>
    </row>
    <row r="210" spans="1:37" x14ac:dyDescent="0.25">
      <c r="A210" s="13">
        <v>2047</v>
      </c>
      <c r="B210" s="14" t="s">
        <v>152</v>
      </c>
      <c r="C210" s="15">
        <f t="shared" si="105"/>
        <v>28.695937950377886</v>
      </c>
      <c r="D210" s="15">
        <f t="shared" si="106"/>
        <v>10.734732620288977</v>
      </c>
      <c r="E210" s="15">
        <f t="shared" si="107"/>
        <v>4.5902276551100876</v>
      </c>
      <c r="F210" s="15">
        <f t="shared" si="133"/>
        <v>1.4828938373773897</v>
      </c>
      <c r="G210" s="15">
        <f t="shared" si="133"/>
        <v>1.4774729850817327</v>
      </c>
      <c r="H210" s="15">
        <f t="shared" si="109"/>
        <v>2.9603668224591226</v>
      </c>
      <c r="I210" s="15">
        <f t="shared" si="110"/>
        <v>46.981265048236068</v>
      </c>
      <c r="J210" s="15">
        <f t="shared" si="111"/>
        <v>63.151223323001055</v>
      </c>
      <c r="K210" s="15">
        <f t="shared" si="112"/>
        <v>31.023386103121762</v>
      </c>
      <c r="L210" s="15">
        <f t="shared" si="113"/>
        <v>10.977092763924757</v>
      </c>
      <c r="M210" s="15">
        <f t="shared" si="134"/>
        <v>34.717342466064331</v>
      </c>
      <c r="N210" s="15">
        <f t="shared" si="134"/>
        <v>5.3092174034357908</v>
      </c>
      <c r="O210" s="15">
        <f t="shared" si="115"/>
        <v>40.026559869500119</v>
      </c>
      <c r="P210" s="15">
        <f t="shared" si="116"/>
        <v>145.17826205954768</v>
      </c>
      <c r="Q210" s="15">
        <f t="shared" si="117"/>
        <v>68.258357192757359</v>
      </c>
      <c r="R210" s="15">
        <f t="shared" si="118"/>
        <v>25.733521471423078</v>
      </c>
      <c r="S210" s="15">
        <f t="shared" si="119"/>
        <v>11.822155418849768</v>
      </c>
      <c r="T210" s="15">
        <f t="shared" si="135"/>
        <v>3.8321973933085425</v>
      </c>
      <c r="U210" s="15">
        <f t="shared" si="135"/>
        <v>4.2350750943113438</v>
      </c>
      <c r="V210" s="15">
        <f t="shared" si="121"/>
        <v>45.622949377892731</v>
      </c>
      <c r="W210" s="15">
        <f t="shared" si="122"/>
        <v>113.8813065706501</v>
      </c>
      <c r="X210" s="15">
        <f t="shared" si="123"/>
        <v>306.04083367843384</v>
      </c>
      <c r="Y210" s="15">
        <f t="shared" si="124"/>
        <v>0</v>
      </c>
      <c r="Z210" s="15">
        <f t="shared" si="125"/>
        <v>0</v>
      </c>
      <c r="AA210" s="15">
        <f t="shared" si="126"/>
        <v>0.70166583578785569</v>
      </c>
      <c r="AB210" s="15">
        <f t="shared" si="127"/>
        <v>0</v>
      </c>
      <c r="AC210" s="15">
        <f t="shared" si="128"/>
        <v>0</v>
      </c>
      <c r="AD210" s="15">
        <f t="shared" si="129"/>
        <v>0</v>
      </c>
      <c r="AE210" s="15">
        <f t="shared" si="130"/>
        <v>0.70166583578785569</v>
      </c>
      <c r="AF210" s="15">
        <f t="shared" si="131"/>
        <v>306.74249951422172</v>
      </c>
      <c r="AG210" s="15">
        <f t="shared" si="132"/>
        <v>7247.2999403569429</v>
      </c>
    </row>
    <row r="211" spans="1:37" x14ac:dyDescent="0.25">
      <c r="A211" s="13">
        <v>2048</v>
      </c>
      <c r="B211" s="14" t="s">
        <v>152</v>
      </c>
      <c r="C211" s="15">
        <f t="shared" si="105"/>
        <v>29.073225310933502</v>
      </c>
      <c r="D211" s="15">
        <f t="shared" si="106"/>
        <v>10.875870329172466</v>
      </c>
      <c r="E211" s="15">
        <f t="shared" si="107"/>
        <v>4.6505788755281348</v>
      </c>
      <c r="F211" s="15">
        <f t="shared" ref="F211:G213" si="136">$F$79*F65</f>
        <v>1.5017865371813948</v>
      </c>
      <c r="G211" s="15">
        <f t="shared" si="136"/>
        <v>1.4962966209160036</v>
      </c>
      <c r="H211" s="15">
        <f t="shared" si="109"/>
        <v>2.9980831580973986</v>
      </c>
      <c r="I211" s="15">
        <f t="shared" si="110"/>
        <v>47.5977576737315</v>
      </c>
      <c r="J211" s="15">
        <f t="shared" si="111"/>
        <v>63.981520572897352</v>
      </c>
      <c r="K211" s="15">
        <f t="shared" si="112"/>
        <v>31.431274197896183</v>
      </c>
      <c r="L211" s="15">
        <f t="shared" si="113"/>
        <v>11.121416966278311</v>
      </c>
      <c r="M211" s="15">
        <f t="shared" ref="M211:N213" si="137">$F$75*M65</f>
        <v>35.159656212788242</v>
      </c>
      <c r="N211" s="15">
        <f t="shared" si="137"/>
        <v>5.3768590970412546</v>
      </c>
      <c r="O211" s="15">
        <f t="shared" si="115"/>
        <v>40.536515309829497</v>
      </c>
      <c r="P211" s="15">
        <f t="shared" si="116"/>
        <v>147.07072704690134</v>
      </c>
      <c r="Q211" s="15">
        <f t="shared" si="117"/>
        <v>69.15580182292247</v>
      </c>
      <c r="R211" s="15">
        <f t="shared" si="118"/>
        <v>26.061377507914102</v>
      </c>
      <c r="S211" s="15">
        <f t="shared" si="119"/>
        <v>11.97277471993179</v>
      </c>
      <c r="T211" s="15">
        <f t="shared" ref="T211:U213" si="138">$F$83*T65</f>
        <v>3.881021222173807</v>
      </c>
      <c r="U211" s="15">
        <f t="shared" si="138"/>
        <v>4.2890317568771206</v>
      </c>
      <c r="V211" s="15">
        <f t="shared" si="121"/>
        <v>46.204205206896823</v>
      </c>
      <c r="W211" s="15">
        <f t="shared" si="122"/>
        <v>115.3600070298193</v>
      </c>
      <c r="X211" s="15">
        <f t="shared" si="123"/>
        <v>310.02849175045213</v>
      </c>
      <c r="Y211" s="15">
        <f t="shared" si="124"/>
        <v>0</v>
      </c>
      <c r="Z211" s="15">
        <f t="shared" si="125"/>
        <v>0</v>
      </c>
      <c r="AA211" s="15">
        <f t="shared" si="126"/>
        <v>0.62199926109141557</v>
      </c>
      <c r="AB211" s="15">
        <f t="shared" si="127"/>
        <v>0</v>
      </c>
      <c r="AC211" s="15">
        <f t="shared" si="128"/>
        <v>0</v>
      </c>
      <c r="AD211" s="15">
        <f t="shared" si="129"/>
        <v>0</v>
      </c>
      <c r="AE211" s="15">
        <f t="shared" si="130"/>
        <v>0.62199926109141557</v>
      </c>
      <c r="AF211" s="15">
        <f t="shared" si="131"/>
        <v>310.65049101154352</v>
      </c>
      <c r="AG211" s="15">
        <f t="shared" si="132"/>
        <v>7436.6670130817411</v>
      </c>
    </row>
    <row r="212" spans="1:37" x14ac:dyDescent="0.25">
      <c r="A212" s="13">
        <v>2049</v>
      </c>
      <c r="B212" s="14" t="s">
        <v>152</v>
      </c>
      <c r="C212" s="15">
        <f t="shared" si="105"/>
        <v>29.455473155885244</v>
      </c>
      <c r="D212" s="15">
        <f t="shared" si="106"/>
        <v>11.018863683051828</v>
      </c>
      <c r="E212" s="15">
        <f t="shared" si="107"/>
        <v>4.7117235794244792</v>
      </c>
      <c r="F212" s="15">
        <f t="shared" si="136"/>
        <v>1.5209199380368761</v>
      </c>
      <c r="G212" s="15">
        <f t="shared" si="136"/>
        <v>1.5153600778973269</v>
      </c>
      <c r="H212" s="15">
        <f t="shared" si="109"/>
        <v>3.0362800159342029</v>
      </c>
      <c r="I212" s="15">
        <f t="shared" si="110"/>
        <v>48.222340434295752</v>
      </c>
      <c r="J212" s="15">
        <f t="shared" si="111"/>
        <v>64.822734373367169</v>
      </c>
      <c r="K212" s="15">
        <f t="shared" si="112"/>
        <v>31.844525108235146</v>
      </c>
      <c r="L212" s="15">
        <f t="shared" si="113"/>
        <v>11.267638708885276</v>
      </c>
      <c r="M212" s="15">
        <f t="shared" si="137"/>
        <v>35.607605225250943</v>
      </c>
      <c r="N212" s="15">
        <f t="shared" si="137"/>
        <v>5.4453625746661212</v>
      </c>
      <c r="O212" s="15">
        <f t="shared" si="115"/>
        <v>41.052967799917063</v>
      </c>
      <c r="P212" s="15">
        <f t="shared" si="116"/>
        <v>148.98786599040466</v>
      </c>
      <c r="Q212" s="15">
        <f t="shared" si="117"/>
        <v>70.065045841431171</v>
      </c>
      <c r="R212" s="15">
        <f t="shared" si="118"/>
        <v>26.393410570110021</v>
      </c>
      <c r="S212" s="15">
        <f t="shared" si="119"/>
        <v>12.125312975134671</v>
      </c>
      <c r="T212" s="15">
        <f t="shared" si="138"/>
        <v>3.9304670874376209</v>
      </c>
      <c r="U212" s="15">
        <f t="shared" si="138"/>
        <v>4.3436758503314667</v>
      </c>
      <c r="V212" s="15">
        <f t="shared" si="121"/>
        <v>46.792866483013775</v>
      </c>
      <c r="W212" s="15">
        <f t="shared" si="122"/>
        <v>116.85791232444495</v>
      </c>
      <c r="X212" s="15">
        <f t="shared" si="123"/>
        <v>314.06811874914536</v>
      </c>
      <c r="Y212" s="15">
        <f t="shared" si="124"/>
        <v>0</v>
      </c>
      <c r="Z212" s="15">
        <f t="shared" si="125"/>
        <v>0</v>
      </c>
      <c r="AA212" s="15">
        <f t="shared" si="126"/>
        <v>0.55137796521596449</v>
      </c>
      <c r="AB212" s="15">
        <f t="shared" si="127"/>
        <v>0</v>
      </c>
      <c r="AC212" s="15">
        <f t="shared" si="128"/>
        <v>0</v>
      </c>
      <c r="AD212" s="15">
        <f t="shared" si="129"/>
        <v>0</v>
      </c>
      <c r="AE212" s="15">
        <f t="shared" si="130"/>
        <v>0.55137796521596449</v>
      </c>
      <c r="AF212" s="15">
        <f t="shared" si="131"/>
        <v>314.61949671436133</v>
      </c>
      <c r="AG212" s="15">
        <f t="shared" si="132"/>
        <v>7630.9821200437682</v>
      </c>
    </row>
    <row r="213" spans="1:37" x14ac:dyDescent="0.25">
      <c r="A213" s="13">
        <v>2050</v>
      </c>
      <c r="B213" s="14" t="s">
        <v>152</v>
      </c>
      <c r="C213" s="15">
        <f t="shared" si="105"/>
        <v>29.837721000836879</v>
      </c>
      <c r="D213" s="15">
        <f t="shared" si="106"/>
        <v>11.161857036931208</v>
      </c>
      <c r="E213" s="15">
        <f t="shared" si="107"/>
        <v>4.7728682833208236</v>
      </c>
      <c r="F213" s="15">
        <f t="shared" si="136"/>
        <v>1.5400533388923563</v>
      </c>
      <c r="G213" s="15">
        <f t="shared" si="136"/>
        <v>1.5344235348786461</v>
      </c>
      <c r="H213" s="15">
        <f t="shared" si="109"/>
        <v>3.0744768737710024</v>
      </c>
      <c r="I213" s="15">
        <f t="shared" si="110"/>
        <v>48.846923194859919</v>
      </c>
      <c r="J213" s="15">
        <f t="shared" si="111"/>
        <v>65.663948173836886</v>
      </c>
      <c r="K213" s="15">
        <f t="shared" si="112"/>
        <v>32.257776018573999</v>
      </c>
      <c r="L213" s="15">
        <f t="shared" si="113"/>
        <v>11.413860451492202</v>
      </c>
      <c r="M213" s="15">
        <f t="shared" si="137"/>
        <v>36.055554237713665</v>
      </c>
      <c r="N213" s="15">
        <f t="shared" si="137"/>
        <v>5.5138660522909841</v>
      </c>
      <c r="O213" s="15">
        <f t="shared" si="115"/>
        <v>41.569420290004651</v>
      </c>
      <c r="P213" s="15">
        <f t="shared" si="116"/>
        <v>150.90500493390775</v>
      </c>
      <c r="Q213" s="15">
        <f t="shared" si="117"/>
        <v>70.97428985993983</v>
      </c>
      <c r="R213" s="15">
        <f t="shared" si="118"/>
        <v>26.725443632305879</v>
      </c>
      <c r="S213" s="15">
        <f t="shared" si="119"/>
        <v>12.277851230337564</v>
      </c>
      <c r="T213" s="15">
        <f t="shared" si="138"/>
        <v>3.9799129527014334</v>
      </c>
      <c r="U213" s="15">
        <f t="shared" si="138"/>
        <v>4.3983199437858076</v>
      </c>
      <c r="V213" s="15">
        <f t="shared" si="121"/>
        <v>47.381527759130684</v>
      </c>
      <c r="W213" s="15">
        <f t="shared" si="122"/>
        <v>118.35581761907052</v>
      </c>
      <c r="X213" s="15">
        <f t="shared" si="123"/>
        <v>318.10774574783818</v>
      </c>
      <c r="Y213" s="15">
        <f t="shared" si="124"/>
        <v>0</v>
      </c>
      <c r="Z213" s="15">
        <f t="shared" si="125"/>
        <v>0</v>
      </c>
      <c r="AA213" s="15">
        <f t="shared" si="126"/>
        <v>0.48075666934052208</v>
      </c>
      <c r="AB213" s="15">
        <f t="shared" si="127"/>
        <v>0</v>
      </c>
      <c r="AC213" s="15">
        <f t="shared" si="128"/>
        <v>0</v>
      </c>
      <c r="AD213" s="15">
        <f t="shared" si="129"/>
        <v>0</v>
      </c>
      <c r="AE213" s="15">
        <f t="shared" si="130"/>
        <v>0.48075666934052208</v>
      </c>
      <c r="AF213" s="15">
        <f t="shared" si="131"/>
        <v>318.58850241717869</v>
      </c>
      <c r="AG213" s="15">
        <f t="shared" si="132"/>
        <v>7825.2972270058099</v>
      </c>
    </row>
    <row r="215" spans="1:37" s="3" customFormat="1" x14ac:dyDescent="0.25">
      <c r="A215" s="2" t="s">
        <v>192</v>
      </c>
    </row>
    <row r="216" spans="1:37" x14ac:dyDescent="0.25">
      <c r="A216" s="1"/>
      <c r="B216">
        <v>2015</v>
      </c>
      <c r="C216">
        <v>2016</v>
      </c>
      <c r="D216">
        <v>2017</v>
      </c>
      <c r="E216">
        <v>2018</v>
      </c>
      <c r="F216">
        <v>2019</v>
      </c>
      <c r="G216">
        <v>2020</v>
      </c>
      <c r="H216">
        <v>2021</v>
      </c>
      <c r="I216">
        <v>2022</v>
      </c>
      <c r="J216">
        <v>2023</v>
      </c>
      <c r="K216">
        <v>2024</v>
      </c>
      <c r="L216">
        <v>2025</v>
      </c>
      <c r="M216">
        <v>2026</v>
      </c>
      <c r="N216">
        <v>2027</v>
      </c>
      <c r="O216">
        <v>2028</v>
      </c>
      <c r="P216">
        <v>2029</v>
      </c>
      <c r="Q216">
        <v>2030</v>
      </c>
      <c r="R216">
        <v>2031</v>
      </c>
      <c r="S216">
        <v>2032</v>
      </c>
      <c r="T216">
        <v>2033</v>
      </c>
      <c r="U216">
        <v>2034</v>
      </c>
      <c r="V216">
        <v>2035</v>
      </c>
      <c r="W216">
        <v>2036</v>
      </c>
      <c r="X216">
        <v>2037</v>
      </c>
      <c r="Y216">
        <v>2038</v>
      </c>
      <c r="Z216">
        <v>2039</v>
      </c>
      <c r="AA216">
        <v>2040</v>
      </c>
      <c r="AB216">
        <v>2041</v>
      </c>
      <c r="AC216">
        <v>2042</v>
      </c>
      <c r="AD216">
        <v>2043</v>
      </c>
      <c r="AE216">
        <v>2044</v>
      </c>
      <c r="AF216">
        <v>2045</v>
      </c>
      <c r="AG216">
        <v>2046</v>
      </c>
      <c r="AH216">
        <v>2047</v>
      </c>
      <c r="AI216">
        <v>2048</v>
      </c>
      <c r="AJ216">
        <v>2049</v>
      </c>
      <c r="AK216">
        <v>2050</v>
      </c>
    </row>
    <row r="217" spans="1:37" x14ac:dyDescent="0.25">
      <c r="A217" t="s">
        <v>193</v>
      </c>
      <c r="B217" s="7">
        <f>SUMIF($A$96:$A$131,B$216,$AF$96:$AF$131)/10^3</f>
        <v>9785.1462000844276</v>
      </c>
      <c r="C217" s="7">
        <f t="shared" ref="C217:AK217" si="139">SUMIF($A$96:$A$131,C$216,$AF$96:$AF$131)/10^3</f>
        <v>9986.9346875639603</v>
      </c>
      <c r="D217" s="7">
        <f t="shared" si="139"/>
        <v>10208.683877305621</v>
      </c>
      <c r="E217" s="7">
        <f t="shared" si="139"/>
        <v>10449.67911279603</v>
      </c>
      <c r="F217" s="7">
        <f t="shared" si="139"/>
        <v>10709.329711570224</v>
      </c>
      <c r="G217" s="7">
        <f t="shared" si="139"/>
        <v>10968.24509556765</v>
      </c>
      <c r="H217" s="7">
        <f t="shared" si="139"/>
        <v>11242.827001894491</v>
      </c>
      <c r="I217" s="7">
        <f t="shared" si="139"/>
        <v>11532.820810229125</v>
      </c>
      <c r="J217" s="7">
        <f t="shared" si="139"/>
        <v>11838.039407208318</v>
      </c>
      <c r="K217" s="7">
        <f t="shared" si="139"/>
        <v>12158.357717006413</v>
      </c>
      <c r="L217" s="7">
        <f t="shared" si="139"/>
        <v>12426.81552306366</v>
      </c>
      <c r="M217" s="7">
        <f t="shared" si="139"/>
        <v>12706.165150905013</v>
      </c>
      <c r="N217" s="7">
        <f t="shared" si="139"/>
        <v>12996.300983561046</v>
      </c>
      <c r="O217" s="7">
        <f t="shared" si="139"/>
        <v>13297.152204624377</v>
      </c>
      <c r="P217" s="7">
        <f t="shared" si="139"/>
        <v>13608.680045489777</v>
      </c>
      <c r="Q217" s="7">
        <f t="shared" si="139"/>
        <v>13859.305468569595</v>
      </c>
      <c r="R217" s="7">
        <f t="shared" si="139"/>
        <v>14117.200092511712</v>
      </c>
      <c r="S217" s="7">
        <f t="shared" si="139"/>
        <v>14382.305039345591</v>
      </c>
      <c r="T217" s="7">
        <f t="shared" si="139"/>
        <v>14654.579716154218</v>
      </c>
      <c r="U217" s="7">
        <f t="shared" si="139"/>
        <v>14934.000343037471</v>
      </c>
      <c r="V217" s="7">
        <f t="shared" si="139"/>
        <v>15191.395910826188</v>
      </c>
      <c r="W217" s="7">
        <f t="shared" si="139"/>
        <v>15454.709829563395</v>
      </c>
      <c r="X217" s="7">
        <f t="shared" si="139"/>
        <v>15723.938435416216</v>
      </c>
      <c r="Y217" s="7">
        <f t="shared" si="139"/>
        <v>15999.088114741564</v>
      </c>
      <c r="Z217" s="7">
        <f t="shared" si="139"/>
        <v>16280.174566261267</v>
      </c>
      <c r="AA217" s="7">
        <f t="shared" si="139"/>
        <v>16513.484153518719</v>
      </c>
      <c r="AB217" s="7">
        <f t="shared" si="139"/>
        <v>16750.976854745506</v>
      </c>
      <c r="AC217" s="7">
        <f t="shared" si="139"/>
        <v>16992.651625867289</v>
      </c>
      <c r="AD217" s="7">
        <f t="shared" si="139"/>
        <v>17238.51300846157</v>
      </c>
      <c r="AE217" s="7">
        <f t="shared" si="139"/>
        <v>17488.570714834103</v>
      </c>
      <c r="AF217" s="7">
        <f t="shared" si="139"/>
        <v>17711.192034439158</v>
      </c>
      <c r="AG217" s="7">
        <f t="shared" si="139"/>
        <v>17937.140967640404</v>
      </c>
      <c r="AH217" s="7">
        <f t="shared" si="139"/>
        <v>18166.42407529386</v>
      </c>
      <c r="AI217" s="7">
        <f t="shared" si="139"/>
        <v>18399.051187166307</v>
      </c>
      <c r="AJ217" s="7">
        <f t="shared" si="139"/>
        <v>18635.035168016413</v>
      </c>
      <c r="AK217" s="7">
        <f t="shared" si="139"/>
        <v>18871.027748729888</v>
      </c>
    </row>
    <row r="218" spans="1:37" x14ac:dyDescent="0.25">
      <c r="A218" t="s">
        <v>194</v>
      </c>
      <c r="B218" s="7">
        <f>SUMIF($A$137:$A$172,B$216,$AF$137:$AF$172)/1000</f>
        <v>997.6289104956179</v>
      </c>
      <c r="C218" s="7">
        <f t="shared" ref="C218:AK218" si="140">SUMIF($A$137:$A$172,C$216,$AF$137:$AF$172)/1000</f>
        <v>1019.389785359859</v>
      </c>
      <c r="D218" s="7">
        <f t="shared" si="140"/>
        <v>1043.3214419855728</v>
      </c>
      <c r="E218" s="7">
        <f t="shared" si="140"/>
        <v>1069.3104577297763</v>
      </c>
      <c r="F218" s="7">
        <f t="shared" si="140"/>
        <v>1097.264423102303</v>
      </c>
      <c r="G218" s="7">
        <f t="shared" si="140"/>
        <v>1125.0536698538172</v>
      </c>
      <c r="H218" s="7">
        <f t="shared" si="140"/>
        <v>1154.4726304412536</v>
      </c>
      <c r="I218" s="7">
        <f t="shared" si="140"/>
        <v>1185.4794159819799</v>
      </c>
      <c r="J218" s="7">
        <f t="shared" si="140"/>
        <v>1218.0426660784219</v>
      </c>
      <c r="K218" s="7">
        <f t="shared" si="140"/>
        <v>1252.1403453643593</v>
      </c>
      <c r="L218" s="7">
        <f t="shared" si="140"/>
        <v>1280.8182010006162</v>
      </c>
      <c r="M218" s="7">
        <f t="shared" si="140"/>
        <v>1310.5883059273419</v>
      </c>
      <c r="N218" s="7">
        <f t="shared" si="140"/>
        <v>1341.436748254248</v>
      </c>
      <c r="O218" s="7">
        <f t="shared" si="140"/>
        <v>1373.3543386046463</v>
      </c>
      <c r="P218" s="7">
        <f t="shared" si="140"/>
        <v>1406.3361018109686</v>
      </c>
      <c r="Q218" s="7">
        <f t="shared" si="140"/>
        <v>1432.9679014113551</v>
      </c>
      <c r="R218" s="7">
        <f t="shared" si="140"/>
        <v>1460.3129740187478</v>
      </c>
      <c r="S218" s="7">
        <f t="shared" si="140"/>
        <v>1488.366217343623</v>
      </c>
      <c r="T218" s="7">
        <f t="shared" si="140"/>
        <v>1517.1246705104575</v>
      </c>
      <c r="U218" s="7">
        <f t="shared" si="140"/>
        <v>1546.5872927486287</v>
      </c>
      <c r="V218" s="7">
        <f t="shared" si="140"/>
        <v>1573.7423226291153</v>
      </c>
      <c r="W218" s="7">
        <f t="shared" si="140"/>
        <v>1601.4801712652993</v>
      </c>
      <c r="X218" s="7">
        <f t="shared" si="140"/>
        <v>1629.8020888886824</v>
      </c>
      <c r="Y218" s="7">
        <f t="shared" si="140"/>
        <v>1658.7103572446811</v>
      </c>
      <c r="Z218" s="7">
        <f t="shared" si="140"/>
        <v>1688.2081965303546</v>
      </c>
      <c r="AA218" s="7">
        <f t="shared" si="140"/>
        <v>1712.7309091538448</v>
      </c>
      <c r="AB218" s="7">
        <f t="shared" si="140"/>
        <v>1737.6649890683973</v>
      </c>
      <c r="AC218" s="7">
        <f t="shared" si="140"/>
        <v>1763.0118407199097</v>
      </c>
      <c r="AD218" s="7">
        <f t="shared" si="140"/>
        <v>1788.773368249552</v>
      </c>
      <c r="AE218" s="7">
        <f t="shared" si="140"/>
        <v>1814.9519329292016</v>
      </c>
      <c r="AF218" s="7">
        <f t="shared" si="140"/>
        <v>1838.2747113652822</v>
      </c>
      <c r="AG218" s="7">
        <f t="shared" si="140"/>
        <v>1861.9273380597742</v>
      </c>
      <c r="AH218" s="7">
        <f t="shared" si="140"/>
        <v>1885.9116458290232</v>
      </c>
      <c r="AI218" s="7">
        <f t="shared" si="140"/>
        <v>1910.229727722523</v>
      </c>
      <c r="AJ218" s="7">
        <f t="shared" si="140"/>
        <v>1934.8839172407684</v>
      </c>
      <c r="AK218" s="7">
        <f t="shared" si="140"/>
        <v>1959.5386444403086</v>
      </c>
    </row>
    <row r="219" spans="1:37" x14ac:dyDescent="0.25">
      <c r="A219" t="s">
        <v>195</v>
      </c>
      <c r="B219" s="7">
        <f>(SUMIF($A$178:$A$213,B$216,$AG$178:$AG$213)+SUMIF($A$178:$A$213,B$216,$AF$178:$AF$213))/1000</f>
        <v>2.2306727407067566</v>
      </c>
      <c r="C219" s="7">
        <f t="shared" ref="C219:AK219" si="141">(SUMIF($A$178:$A$213,C$216,$AG$178:$AG$213)+SUMIF($A$178:$A$213,C$216,$AF$178:$AF$213))/1000</f>
        <v>2.3402930904607229</v>
      </c>
      <c r="D219" s="7">
        <f t="shared" si="141"/>
        <v>2.4578286216837202</v>
      </c>
      <c r="E219" s="7">
        <f t="shared" si="141"/>
        <v>2.5834534900704069</v>
      </c>
      <c r="F219" s="7">
        <f t="shared" si="141"/>
        <v>2.7173905151565876</v>
      </c>
      <c r="G219" s="7">
        <f t="shared" si="141"/>
        <v>2.8528464556736144</v>
      </c>
      <c r="H219" s="7">
        <f t="shared" si="141"/>
        <v>2.9963724465872557</v>
      </c>
      <c r="I219" s="7">
        <f t="shared" si="141"/>
        <v>3.1482685117191602</v>
      </c>
      <c r="J219" s="7">
        <f t="shared" si="141"/>
        <v>3.3088688361502161</v>
      </c>
      <c r="K219" s="7">
        <f t="shared" si="141"/>
        <v>3.4785410398949512</v>
      </c>
      <c r="L219" s="7">
        <f t="shared" si="141"/>
        <v>3.6278359675524654</v>
      </c>
      <c r="M219" s="7">
        <f t="shared" si="141"/>
        <v>3.7841189104685715</v>
      </c>
      <c r="N219" s="7">
        <f t="shared" si="141"/>
        <v>3.9476475032302534</v>
      </c>
      <c r="O219" s="7">
        <f t="shared" si="141"/>
        <v>4.1186981332981549</v>
      </c>
      <c r="P219" s="7">
        <f t="shared" si="141"/>
        <v>4.2975657896070798</v>
      </c>
      <c r="Q219" s="7">
        <f t="shared" si="141"/>
        <v>4.4535478786996308</v>
      </c>
      <c r="R219" s="7">
        <f t="shared" si="141"/>
        <v>4.6154705004547099</v>
      </c>
      <c r="S219" s="7">
        <f t="shared" si="141"/>
        <v>4.7835325678156613</v>
      </c>
      <c r="T219" s="7">
        <f t="shared" si="141"/>
        <v>4.9579433594453395</v>
      </c>
      <c r="U219" s="7">
        <f t="shared" si="141"/>
        <v>5.1389225207271192</v>
      </c>
      <c r="V219" s="7">
        <f t="shared" si="141"/>
        <v>5.3134231041282707</v>
      </c>
      <c r="W219" s="7">
        <f t="shared" si="141"/>
        <v>5.4940112026306558</v>
      </c>
      <c r="X219" s="7">
        <f t="shared" si="141"/>
        <v>5.6808882661981066</v>
      </c>
      <c r="Y219" s="7">
        <f t="shared" si="141"/>
        <v>5.8742639480808991</v>
      </c>
      <c r="Z219" s="7">
        <f t="shared" si="141"/>
        <v>6.0743562393676793</v>
      </c>
      <c r="AA219" s="7">
        <f t="shared" si="141"/>
        <v>6.2494957312179604</v>
      </c>
      <c r="AB219" s="7">
        <f t="shared" si="141"/>
        <v>6.4297836740753667</v>
      </c>
      <c r="AC219" s="7">
        <f t="shared" si="141"/>
        <v>6.6153671488043635</v>
      </c>
      <c r="AD219" s="7">
        <f t="shared" si="141"/>
        <v>6.8063980630629208</v>
      </c>
      <c r="AE219" s="7">
        <f t="shared" si="141"/>
        <v>7.0030332342325154</v>
      </c>
      <c r="AF219" s="7">
        <f t="shared" si="141"/>
        <v>7.1820207950586417</v>
      </c>
      <c r="AG219" s="7">
        <f t="shared" si="141"/>
        <v>7.3656509173260902</v>
      </c>
      <c r="AH219" s="7">
        <f t="shared" si="141"/>
        <v>7.5540424398711652</v>
      </c>
      <c r="AI219" s="7">
        <f t="shared" si="141"/>
        <v>7.7473175040932851</v>
      </c>
      <c r="AJ219" s="7">
        <f t="shared" si="141"/>
        <v>7.9456016167581289</v>
      </c>
      <c r="AK219" s="7">
        <f t="shared" si="141"/>
        <v>8.1438857294229887</v>
      </c>
    </row>
  </sheetData>
  <mergeCells count="140">
    <mergeCell ref="AE175:AE177"/>
    <mergeCell ref="AF175:AF177"/>
    <mergeCell ref="AG175:AG177"/>
    <mergeCell ref="C176:C177"/>
    <mergeCell ref="D176:E176"/>
    <mergeCell ref="F176:G176"/>
    <mergeCell ref="I176:I177"/>
    <mergeCell ref="J176:J177"/>
    <mergeCell ref="K176:L176"/>
    <mergeCell ref="M176:N176"/>
    <mergeCell ref="Y175:Y177"/>
    <mergeCell ref="Z175:Z177"/>
    <mergeCell ref="AA175:AA177"/>
    <mergeCell ref="AB175:AB177"/>
    <mergeCell ref="AC175:AC177"/>
    <mergeCell ref="AD175:AD177"/>
    <mergeCell ref="A175:A177"/>
    <mergeCell ref="B175:B177"/>
    <mergeCell ref="C175:I175"/>
    <mergeCell ref="J175:P175"/>
    <mergeCell ref="Q175:W175"/>
    <mergeCell ref="X175:X177"/>
    <mergeCell ref="P176:P177"/>
    <mergeCell ref="Q176:Q177"/>
    <mergeCell ref="R176:V176"/>
    <mergeCell ref="W176:W177"/>
    <mergeCell ref="AE134:AE136"/>
    <mergeCell ref="AF134:AF136"/>
    <mergeCell ref="AG134:AG136"/>
    <mergeCell ref="C135:C136"/>
    <mergeCell ref="D135:E135"/>
    <mergeCell ref="F135:G135"/>
    <mergeCell ref="I135:I136"/>
    <mergeCell ref="J135:J136"/>
    <mergeCell ref="K135:L135"/>
    <mergeCell ref="M135:N135"/>
    <mergeCell ref="Y134:Y136"/>
    <mergeCell ref="Z134:Z136"/>
    <mergeCell ref="AA134:AA136"/>
    <mergeCell ref="AB134:AB136"/>
    <mergeCell ref="AC134:AC136"/>
    <mergeCell ref="AD134:AD136"/>
    <mergeCell ref="A134:A136"/>
    <mergeCell ref="B134:B136"/>
    <mergeCell ref="C134:I134"/>
    <mergeCell ref="J134:P134"/>
    <mergeCell ref="Q134:W134"/>
    <mergeCell ref="X134:X136"/>
    <mergeCell ref="P135:P136"/>
    <mergeCell ref="Q135:Q136"/>
    <mergeCell ref="R135:V135"/>
    <mergeCell ref="W135:W136"/>
    <mergeCell ref="AG93:AG95"/>
    <mergeCell ref="C94:C95"/>
    <mergeCell ref="D94:E94"/>
    <mergeCell ref="F94:G94"/>
    <mergeCell ref="I94:I95"/>
    <mergeCell ref="J94:J95"/>
    <mergeCell ref="K94:L94"/>
    <mergeCell ref="M94:N94"/>
    <mergeCell ref="P94:P95"/>
    <mergeCell ref="Q94:Q95"/>
    <mergeCell ref="AA93:AA95"/>
    <mergeCell ref="AB93:AB95"/>
    <mergeCell ref="AC93:AC95"/>
    <mergeCell ref="AD93:AD95"/>
    <mergeCell ref="AE93:AE95"/>
    <mergeCell ref="AF93:AF95"/>
    <mergeCell ref="C93:I93"/>
    <mergeCell ref="J93:P93"/>
    <mergeCell ref="Q93:W93"/>
    <mergeCell ref="X93:X95"/>
    <mergeCell ref="Y93:Y95"/>
    <mergeCell ref="Z93:Z95"/>
    <mergeCell ref="R94:V94"/>
    <mergeCell ref="W94:W95"/>
    <mergeCell ref="A76:A79"/>
    <mergeCell ref="B77:B79"/>
    <mergeCell ref="A80:A83"/>
    <mergeCell ref="B81:B83"/>
    <mergeCell ref="A93:A95"/>
    <mergeCell ref="B93:B95"/>
    <mergeCell ref="A70:A71"/>
    <mergeCell ref="B70:B71"/>
    <mergeCell ref="C70:C71"/>
    <mergeCell ref="D70:E70"/>
    <mergeCell ref="A72:A75"/>
    <mergeCell ref="B73:B75"/>
    <mergeCell ref="AE29:AE31"/>
    <mergeCell ref="AF29:AF31"/>
    <mergeCell ref="AG29:AG31"/>
    <mergeCell ref="C30:C31"/>
    <mergeCell ref="D30:E30"/>
    <mergeCell ref="F30:G30"/>
    <mergeCell ref="I30:I31"/>
    <mergeCell ref="J30:J31"/>
    <mergeCell ref="K30:L30"/>
    <mergeCell ref="M30:N30"/>
    <mergeCell ref="Y29:Y31"/>
    <mergeCell ref="Z29:Z31"/>
    <mergeCell ref="AA29:AA31"/>
    <mergeCell ref="AB29:AB31"/>
    <mergeCell ref="AC29:AC31"/>
    <mergeCell ref="AD29:AD31"/>
    <mergeCell ref="A29:A31"/>
    <mergeCell ref="B29:B31"/>
    <mergeCell ref="C29:I29"/>
    <mergeCell ref="J29:P29"/>
    <mergeCell ref="Q29:W29"/>
    <mergeCell ref="X29:X31"/>
    <mergeCell ref="P30:P31"/>
    <mergeCell ref="Q30:Q31"/>
    <mergeCell ref="R30:V30"/>
    <mergeCell ref="W30:W31"/>
    <mergeCell ref="AE5:AE7"/>
    <mergeCell ref="AF5:AF7"/>
    <mergeCell ref="AG5:AG7"/>
    <mergeCell ref="C6:C7"/>
    <mergeCell ref="D6:E6"/>
    <mergeCell ref="F6:G6"/>
    <mergeCell ref="I6:I7"/>
    <mergeCell ref="J6:J7"/>
    <mergeCell ref="K6:L6"/>
    <mergeCell ref="M6:N6"/>
    <mergeCell ref="Y5:Y7"/>
    <mergeCell ref="Z5:Z7"/>
    <mergeCell ref="AA5:AA7"/>
    <mergeCell ref="AB5:AB7"/>
    <mergeCell ref="AC5:AC7"/>
    <mergeCell ref="AD5:AD7"/>
    <mergeCell ref="A5:A7"/>
    <mergeCell ref="B5:B7"/>
    <mergeCell ref="C5:I5"/>
    <mergeCell ref="J5:P5"/>
    <mergeCell ref="Q5:W5"/>
    <mergeCell ref="X5:X7"/>
    <mergeCell ref="P6:P7"/>
    <mergeCell ref="Q6:Q7"/>
    <mergeCell ref="R6:V6"/>
    <mergeCell ref="W6:W7"/>
  </mergeCells>
  <pageMargins left="0.7" right="0.7" top="0.75" bottom="0.75" header="0.3" footer="0.3"/>
  <pageSetup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16B46-A0C5-463B-88C0-BB19FCA92A72}">
  <dimension ref="A1:AK7"/>
  <sheetViews>
    <sheetView workbookViewId="0">
      <selection activeCell="K1" sqref="K1"/>
    </sheetView>
  </sheetViews>
  <sheetFormatPr defaultRowHeight="15" x14ac:dyDescent="0.25"/>
  <cols>
    <col min="1" max="1" width="15" customWidth="1"/>
  </cols>
  <sheetData>
    <row r="1" spans="1:37" x14ac:dyDescent="0.25">
      <c r="A1" t="s">
        <v>224</v>
      </c>
    </row>
    <row r="2" spans="1:37" x14ac:dyDescent="0.25">
      <c r="B2" s="13">
        <v>2015</v>
      </c>
      <c r="C2" s="13">
        <v>2016</v>
      </c>
      <c r="D2" s="13">
        <v>2017</v>
      </c>
      <c r="E2" s="13">
        <v>2018</v>
      </c>
      <c r="F2" s="13">
        <v>2019</v>
      </c>
      <c r="G2" s="13">
        <v>2020</v>
      </c>
      <c r="H2" s="13">
        <v>2021</v>
      </c>
      <c r="I2" s="13">
        <v>2022</v>
      </c>
      <c r="J2" s="13">
        <v>2023</v>
      </c>
      <c r="K2" s="13">
        <v>2024</v>
      </c>
      <c r="L2" s="13">
        <v>2025</v>
      </c>
      <c r="M2" s="13">
        <v>2026</v>
      </c>
      <c r="N2" s="13">
        <v>2027</v>
      </c>
      <c r="O2" s="13">
        <v>2028</v>
      </c>
      <c r="P2" s="13">
        <v>2029</v>
      </c>
      <c r="Q2" s="13">
        <v>2030</v>
      </c>
      <c r="R2" s="13">
        <v>2031</v>
      </c>
      <c r="S2" s="13">
        <v>2032</v>
      </c>
      <c r="T2" s="13">
        <v>2033</v>
      </c>
      <c r="U2" s="13">
        <v>2034</v>
      </c>
      <c r="V2" s="13">
        <v>2035</v>
      </c>
      <c r="W2" s="13">
        <v>2036</v>
      </c>
      <c r="X2" s="13">
        <v>2037</v>
      </c>
      <c r="Y2" s="13">
        <v>2038</v>
      </c>
      <c r="Z2" s="13">
        <v>2039</v>
      </c>
      <c r="AA2" s="13">
        <v>2040</v>
      </c>
      <c r="AB2" s="13">
        <v>2041</v>
      </c>
      <c r="AC2" s="13">
        <v>2042</v>
      </c>
      <c r="AD2" s="13">
        <v>2043</v>
      </c>
      <c r="AE2" s="13">
        <v>2044</v>
      </c>
      <c r="AF2" s="13">
        <v>2045</v>
      </c>
      <c r="AG2" s="13">
        <v>2046</v>
      </c>
      <c r="AH2" s="13">
        <v>2047</v>
      </c>
      <c r="AI2" s="13">
        <v>2048</v>
      </c>
      <c r="AJ2" s="13">
        <v>2049</v>
      </c>
      <c r="AK2" s="13">
        <v>2050</v>
      </c>
    </row>
    <row r="3" spans="1:37" x14ac:dyDescent="0.25">
      <c r="A3" t="s">
        <v>225</v>
      </c>
      <c r="B3">
        <v>321526.667902274</v>
      </c>
      <c r="C3">
        <v>332095.06286722556</v>
      </c>
      <c r="D3">
        <v>343015.1378791891</v>
      </c>
      <c r="E3">
        <v>354298.72860014712</v>
      </c>
      <c r="F3">
        <v>365958.07307453174</v>
      </c>
      <c r="G3">
        <v>377238.6221901825</v>
      </c>
      <c r="H3">
        <v>388870.1848522739</v>
      </c>
      <c r="I3">
        <v>400863.7794993936</v>
      </c>
      <c r="J3">
        <v>413230.77321742533</v>
      </c>
      <c r="K3">
        <v>425982.89285095717</v>
      </c>
      <c r="L3">
        <v>436738.19410282827</v>
      </c>
      <c r="M3">
        <v>447766.75216197228</v>
      </c>
      <c r="N3">
        <v>459075.55069281644</v>
      </c>
      <c r="O3">
        <v>470671.75282739196</v>
      </c>
      <c r="P3">
        <v>482562.70580079383</v>
      </c>
      <c r="Q3">
        <v>492207.67217611405</v>
      </c>
      <c r="R3">
        <v>502046.18454458896</v>
      </c>
      <c r="S3">
        <v>512082.14168039605</v>
      </c>
      <c r="T3">
        <v>522319.52117973723</v>
      </c>
      <c r="U3">
        <v>532762.38105984975</v>
      </c>
      <c r="V3">
        <v>542390.67283962353</v>
      </c>
      <c r="W3">
        <v>552193.23996105965</v>
      </c>
      <c r="X3">
        <v>562173.24162201362</v>
      </c>
      <c r="Y3">
        <v>572333.89437300165</v>
      </c>
      <c r="Z3">
        <v>582678.47315987037</v>
      </c>
      <c r="AA3">
        <v>591294.51894508861</v>
      </c>
      <c r="AB3">
        <v>600038.06995263253</v>
      </c>
      <c r="AC3">
        <v>608911.01453490765</v>
      </c>
      <c r="AD3">
        <v>617915.26903200289</v>
      </c>
      <c r="AE3">
        <v>627052.77818681067</v>
      </c>
      <c r="AF3">
        <v>635202.34884606104</v>
      </c>
      <c r="AG3">
        <v>643457.8607101402</v>
      </c>
      <c r="AH3">
        <v>651820.69128586934</v>
      </c>
      <c r="AI3">
        <v>660292.23599521606</v>
      </c>
      <c r="AJ3">
        <v>668873.90840834216</v>
      </c>
      <c r="AK3">
        <v>677455.58082146943</v>
      </c>
    </row>
    <row r="4" spans="1:37" x14ac:dyDescent="0.25">
      <c r="A4" t="s">
        <v>226</v>
      </c>
      <c r="C4">
        <f>C3/$B$3</f>
        <v>1.0328694196158055</v>
      </c>
      <c r="D4">
        <f t="shared" ref="D4:AK4" si="0">D3/$B$3</f>
        <v>1.0668326211231922</v>
      </c>
      <c r="E4">
        <f t="shared" si="0"/>
        <v>1.1019264153474013</v>
      </c>
      <c r="F4">
        <f t="shared" si="0"/>
        <v>1.1381888645882474</v>
      </c>
      <c r="G4">
        <f t="shared" si="0"/>
        <v>1.1732731989274425</v>
      </c>
      <c r="H4">
        <f t="shared" si="0"/>
        <v>1.2094492422335199</v>
      </c>
      <c r="I4">
        <f t="shared" si="0"/>
        <v>1.2467512636346345</v>
      </c>
      <c r="J4">
        <f t="shared" si="0"/>
        <v>1.2852146166084868</v>
      </c>
      <c r="K4">
        <f t="shared" si="0"/>
        <v>1.3248757735406009</v>
      </c>
      <c r="L4">
        <f t="shared" si="0"/>
        <v>1.3583265019733046</v>
      </c>
      <c r="M4">
        <f t="shared" si="0"/>
        <v>1.3926271033234112</v>
      </c>
      <c r="N4">
        <f t="shared" si="0"/>
        <v>1.4277992979181109</v>
      </c>
      <c r="O4">
        <f t="shared" si="0"/>
        <v>1.4638653642579025</v>
      </c>
      <c r="P4">
        <f t="shared" si="0"/>
        <v>1.5008481534336235</v>
      </c>
      <c r="Q4">
        <f t="shared" si="0"/>
        <v>1.5308455606105975</v>
      </c>
      <c r="R4">
        <f t="shared" si="0"/>
        <v>1.5614449271659878</v>
      </c>
      <c r="S4">
        <f t="shared" si="0"/>
        <v>1.5926583789187907</v>
      </c>
      <c r="T4">
        <f t="shared" si="0"/>
        <v>1.6244982868372615</v>
      </c>
      <c r="U4">
        <f t="shared" si="0"/>
        <v>1.6569772720120979</v>
      </c>
      <c r="V4">
        <f t="shared" si="0"/>
        <v>1.6869228184969085</v>
      </c>
      <c r="W4">
        <f t="shared" si="0"/>
        <v>1.7174103895136166</v>
      </c>
      <c r="X4">
        <f t="shared" si="0"/>
        <v>1.7484498106791024</v>
      </c>
      <c r="Y4">
        <f t="shared" si="0"/>
        <v>1.7800510859863075</v>
      </c>
      <c r="Z4">
        <f t="shared" si="0"/>
        <v>1.8122244010471062</v>
      </c>
      <c r="AA4">
        <f t="shared" si="0"/>
        <v>1.8390216985821184</v>
      </c>
      <c r="AB4">
        <f t="shared" si="0"/>
        <v>1.8662155580046951</v>
      </c>
      <c r="AC4">
        <f t="shared" si="0"/>
        <v>1.8938118523965866</v>
      </c>
      <c r="AD4">
        <f t="shared" si="0"/>
        <v>1.9218165418857709</v>
      </c>
      <c r="AE4">
        <f t="shared" si="0"/>
        <v>1.9502356749375434</v>
      </c>
      <c r="AF4">
        <f t="shared" si="0"/>
        <v>1.9755821592973644</v>
      </c>
      <c r="AG4">
        <f t="shared" si="0"/>
        <v>2.0012581379586067</v>
      </c>
      <c r="AH4">
        <f t="shared" si="0"/>
        <v>2.0272678951905356</v>
      </c>
      <c r="AI4">
        <f t="shared" si="0"/>
        <v>2.053615770981422</v>
      </c>
      <c r="AJ4">
        <f t="shared" si="0"/>
        <v>2.0803061617633603</v>
      </c>
      <c r="AK4">
        <f t="shared" si="0"/>
        <v>2.1069965525453016</v>
      </c>
    </row>
    <row r="6" spans="1:37" x14ac:dyDescent="0.25">
      <c r="A6" t="s">
        <v>227</v>
      </c>
      <c r="B6" s="9">
        <f>'FAOSTAT_data_1-16-2020-3'!N2</f>
        <v>0.28384577377648373</v>
      </c>
    </row>
    <row r="7" spans="1:37" x14ac:dyDescent="0.25">
      <c r="A7" t="s">
        <v>228</v>
      </c>
      <c r="C7">
        <f>$B$6*C4</f>
        <v>0.29317561962091598</v>
      </c>
      <c r="D7">
        <f t="shared" ref="D7:AK7" si="1">$B$6*D4</f>
        <v>0.3028159308327068</v>
      </c>
      <c r="E7">
        <f t="shared" si="1"/>
        <v>0.31277715600903011</v>
      </c>
      <c r="F7">
        <f t="shared" si="1"/>
        <v>0.32307009897282857</v>
      </c>
      <c r="G7">
        <f t="shared" si="1"/>
        <v>0.33302863900077023</v>
      </c>
      <c r="H7">
        <f t="shared" si="1"/>
        <v>0.34329705600515537</v>
      </c>
      <c r="I7">
        <f t="shared" si="1"/>
        <v>0.35388507713318168</v>
      </c>
      <c r="J7">
        <f t="shared" si="1"/>
        <v>0.36480273732008284</v>
      </c>
      <c r="K7">
        <f t="shared" si="1"/>
        <v>0.37606038909834932</v>
      </c>
      <c r="L7">
        <f t="shared" si="1"/>
        <v>0.38555523699371713</v>
      </c>
      <c r="M7">
        <f t="shared" si="1"/>
        <v>0.39529131772493681</v>
      </c>
      <c r="N7">
        <f t="shared" si="1"/>
        <v>0.40527479651508641</v>
      </c>
      <c r="O7">
        <f t="shared" si="1"/>
        <v>0.41551199702237857</v>
      </c>
      <c r="P7">
        <f t="shared" si="1"/>
        <v>0.42600940543237364</v>
      </c>
      <c r="Q7">
        <f t="shared" si="1"/>
        <v>0.43452404268381006</v>
      </c>
      <c r="R7">
        <f t="shared" si="1"/>
        <v>0.44320954356079512</v>
      </c>
      <c r="S7">
        <f t="shared" si="1"/>
        <v>0.45206934992580439</v>
      </c>
      <c r="T7">
        <f t="shared" si="1"/>
        <v>0.46110697322589472</v>
      </c>
      <c r="U7">
        <f t="shared" si="1"/>
        <v>0.47032599590432111</v>
      </c>
      <c r="V7">
        <f t="shared" si="1"/>
        <v>0.47882591271746183</v>
      </c>
      <c r="W7">
        <f t="shared" si="1"/>
        <v>0.48747968090326482</v>
      </c>
      <c r="X7">
        <f t="shared" si="1"/>
        <v>0.49629008942155634</v>
      </c>
      <c r="Y7">
        <f t="shared" si="1"/>
        <v>0.50525997786345367</v>
      </c>
      <c r="Z7">
        <f t="shared" si="1"/>
        <v>0.5143922373718407</v>
      </c>
      <c r="AA7">
        <f t="shared" si="1"/>
        <v>0.5219985370257848</v>
      </c>
      <c r="AB7">
        <f t="shared" si="1"/>
        <v>0.52971739909555504</v>
      </c>
      <c r="AC7">
        <f t="shared" si="1"/>
        <v>0.53755049063058513</v>
      </c>
      <c r="AD7">
        <f t="shared" si="1"/>
        <v>0.54549950338801279</v>
      </c>
      <c r="AE7">
        <f t="shared" si="1"/>
        <v>0.55356615419915001</v>
      </c>
      <c r="AF7">
        <f t="shared" si="1"/>
        <v>0.56076064666477698</v>
      </c>
      <c r="AG7">
        <f t="shared" si="1"/>
        <v>0.56804866469534576</v>
      </c>
      <c r="AH7">
        <f t="shared" si="1"/>
        <v>0.5754314243625811</v>
      </c>
      <c r="AI7">
        <f t="shared" si="1"/>
        <v>0.58291015755381193</v>
      </c>
      <c r="AJ7">
        <f t="shared" si="1"/>
        <v>0.59048611217770797</v>
      </c>
      <c r="AK7">
        <f t="shared" si="1"/>
        <v>0.59806206680160479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H2"/>
  <sheetViews>
    <sheetView workbookViewId="0">
      <selection activeCell="H15" sqref="H15"/>
    </sheetView>
  </sheetViews>
  <sheetFormatPr defaultRowHeight="15" x14ac:dyDescent="0.25"/>
  <cols>
    <col min="1" max="1" width="27" customWidth="1"/>
    <col min="2" max="2" width="9.140625" customWidth="1"/>
  </cols>
  <sheetData>
    <row r="1" spans="1:34" x14ac:dyDescent="0.25">
      <c r="A1" t="s">
        <v>15</v>
      </c>
      <c r="B1" s="6">
        <v>2018</v>
      </c>
      <c r="C1">
        <v>2019</v>
      </c>
      <c r="D1" s="6">
        <v>2020</v>
      </c>
      <c r="E1">
        <v>2021</v>
      </c>
      <c r="F1" s="6">
        <v>2022</v>
      </c>
      <c r="G1">
        <v>2023</v>
      </c>
      <c r="H1" s="6">
        <v>2024</v>
      </c>
      <c r="I1">
        <v>2025</v>
      </c>
      <c r="J1" s="6">
        <v>2026</v>
      </c>
      <c r="K1">
        <v>2027</v>
      </c>
      <c r="L1" s="6">
        <v>2028</v>
      </c>
      <c r="M1">
        <v>2029</v>
      </c>
      <c r="N1" s="6">
        <v>2030</v>
      </c>
      <c r="O1">
        <v>2031</v>
      </c>
      <c r="P1" s="6">
        <v>2032</v>
      </c>
      <c r="Q1">
        <v>2033</v>
      </c>
      <c r="R1" s="6">
        <v>2034</v>
      </c>
      <c r="S1">
        <v>2035</v>
      </c>
      <c r="T1" s="6">
        <v>2036</v>
      </c>
      <c r="U1">
        <v>2037</v>
      </c>
      <c r="V1" s="6">
        <v>2038</v>
      </c>
      <c r="W1">
        <v>2039</v>
      </c>
      <c r="X1" s="6">
        <v>2040</v>
      </c>
      <c r="Y1">
        <v>2041</v>
      </c>
      <c r="Z1" s="6">
        <v>2042</v>
      </c>
      <c r="AA1">
        <v>2043</v>
      </c>
      <c r="AB1" s="6">
        <v>2044</v>
      </c>
      <c r="AC1">
        <v>2045</v>
      </c>
      <c r="AD1" s="6">
        <v>2046</v>
      </c>
      <c r="AE1">
        <v>2047</v>
      </c>
      <c r="AF1" s="6">
        <v>2048</v>
      </c>
      <c r="AG1">
        <v>2049</v>
      </c>
      <c r="AH1" s="6">
        <v>2050</v>
      </c>
    </row>
    <row r="2" spans="1:34" x14ac:dyDescent="0.25">
      <c r="A2" t="s">
        <v>14</v>
      </c>
      <c r="B2" s="8">
        <f>Projections!E7</f>
        <v>0.31277715600903011</v>
      </c>
      <c r="C2" s="8">
        <f>Projections!F7</f>
        <v>0.32307009897282857</v>
      </c>
      <c r="D2" s="8">
        <f>Projections!G7</f>
        <v>0.33302863900077023</v>
      </c>
      <c r="E2" s="8">
        <f>Projections!H7</f>
        <v>0.34329705600515537</v>
      </c>
      <c r="F2" s="8">
        <f>Projections!I7</f>
        <v>0.35388507713318168</v>
      </c>
      <c r="G2" s="8">
        <f>Projections!J7</f>
        <v>0.36480273732008284</v>
      </c>
      <c r="H2" s="8">
        <f>Projections!K7</f>
        <v>0.37606038909834932</v>
      </c>
      <c r="I2" s="8">
        <f>Projections!L7</f>
        <v>0.38555523699371713</v>
      </c>
      <c r="J2" s="8">
        <f>Projections!M7</f>
        <v>0.39529131772493681</v>
      </c>
      <c r="K2" s="8">
        <f>Projections!N7</f>
        <v>0.40527479651508641</v>
      </c>
      <c r="L2" s="8">
        <f>Projections!O7</f>
        <v>0.41551199702237857</v>
      </c>
      <c r="M2" s="8">
        <f>Projections!P7</f>
        <v>0.42600940543237364</v>
      </c>
      <c r="N2" s="8">
        <f>Projections!Q7</f>
        <v>0.43452404268381006</v>
      </c>
      <c r="O2" s="8">
        <f>Projections!R7</f>
        <v>0.44320954356079512</v>
      </c>
      <c r="P2" s="8">
        <f>Projections!S7</f>
        <v>0.45206934992580439</v>
      </c>
      <c r="Q2" s="8">
        <f>Projections!T7</f>
        <v>0.46110697322589472</v>
      </c>
      <c r="R2" s="8">
        <f>Projections!U7</f>
        <v>0.47032599590432111</v>
      </c>
      <c r="S2" s="8">
        <f>Projections!V7</f>
        <v>0.47882591271746183</v>
      </c>
      <c r="T2" s="8">
        <f>Projections!W7</f>
        <v>0.48747968090326482</v>
      </c>
      <c r="U2" s="8">
        <f>Projections!X7</f>
        <v>0.49629008942155634</v>
      </c>
      <c r="V2" s="8">
        <f>Projections!Y7</f>
        <v>0.50525997786345367</v>
      </c>
      <c r="W2" s="8">
        <f>Projections!Z7</f>
        <v>0.5143922373718407</v>
      </c>
      <c r="X2" s="8">
        <f>Projections!AA7</f>
        <v>0.5219985370257848</v>
      </c>
      <c r="Y2" s="8">
        <f>Projections!AB7</f>
        <v>0.52971739909555504</v>
      </c>
      <c r="Z2" s="8">
        <f>Projections!AC7</f>
        <v>0.53755049063058513</v>
      </c>
      <c r="AA2" s="8">
        <f>Projections!AD7</f>
        <v>0.54549950338801279</v>
      </c>
      <c r="AB2" s="8">
        <f>Projections!AE7</f>
        <v>0.55356615419915001</v>
      </c>
      <c r="AC2" s="8">
        <f>Projections!AF7</f>
        <v>0.56076064666477698</v>
      </c>
      <c r="AD2" s="8">
        <f>Projections!AG7</f>
        <v>0.56804866469534576</v>
      </c>
      <c r="AE2" s="8">
        <f>Projections!AH7</f>
        <v>0.5754314243625811</v>
      </c>
      <c r="AF2" s="8">
        <f>Projections!AI7</f>
        <v>0.58291015755381193</v>
      </c>
      <c r="AG2" s="8">
        <f>Projections!AJ7</f>
        <v>0.59048611217770797</v>
      </c>
      <c r="AH2" s="8">
        <f>Projections!AK7</f>
        <v>0.59806206680160479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FAOSTAT_data_1-16-2020-3</vt:lpstr>
      <vt:lpstr>Bovine Inventory</vt:lpstr>
      <vt:lpstr>Projections</vt:lpstr>
      <vt:lpstr>BSoAIGtAP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Deepthi Swamy</cp:lastModifiedBy>
  <dcterms:created xsi:type="dcterms:W3CDTF">2019-05-23T23:56:03Z</dcterms:created>
  <dcterms:modified xsi:type="dcterms:W3CDTF">2020-03-17T13:28:47Z</dcterms:modified>
</cp:coreProperties>
</file>