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200" windowHeight="4020" tabRatio="776"/>
  </bookViews>
  <sheets>
    <sheet name="About" sheetId="1" r:id="rId1"/>
    <sheet name="conv factors" sheetId="38" r:id="rId2"/>
    <sheet name="VI.a res lighting" sheetId="30" r:id="rId3"/>
    <sheet name="VI.b res cooling" sheetId="31" r:id="rId4"/>
    <sheet name="VI.c res cooking" sheetId="32" r:id="rId5"/>
    <sheet name="VI.d res other" sheetId="33" r:id="rId6"/>
    <sheet name="VII.a com lighting" sheetId="34" r:id="rId7"/>
    <sheet name="VII.b com cooling" sheetId="35" r:id="rId8"/>
    <sheet name="VII.c com cooking" sheetId="36" r:id="rId9"/>
    <sheet name="VII.d com other" sheetId="37" r:id="rId10"/>
    <sheet name="Biomass Data" sheetId="39" r:id="rId11"/>
    <sheet name="MEMR Error Correction" sheetId="40" r:id="rId12"/>
    <sheet name="BCEU-urban-residential-heating" sheetId="18" r:id="rId13"/>
    <sheet name="BCEU-urban-residential-cooling" sheetId="20" r:id="rId14"/>
    <sheet name="BCEU-urban-residential-lighting" sheetId="11" r:id="rId15"/>
    <sheet name="BCEU-urban-residential-appl" sheetId="12" r:id="rId16"/>
    <sheet name="BCEU-urban-residential-other" sheetId="13" r:id="rId17"/>
    <sheet name="BCEU-rural-residential-heating" sheetId="23" r:id="rId18"/>
    <sheet name="BCEU-rural-residential-cooling" sheetId="24" r:id="rId19"/>
    <sheet name="BCEU-rural-residential-lighting" sheetId="25" r:id="rId20"/>
    <sheet name="BCEU-rural-residential-appl" sheetId="26" r:id="rId21"/>
    <sheet name="BCEU-rural-residential-other" sheetId="27" r:id="rId22"/>
    <sheet name="BCEU-commercial-heating" sheetId="21" r:id="rId23"/>
    <sheet name="BCEU-commercial-cooling" sheetId="14" r:id="rId24"/>
    <sheet name="BCEU-commercial-lighting" sheetId="15" r:id="rId25"/>
    <sheet name="BCEU-commercial-appl" sheetId="16" r:id="rId26"/>
    <sheet name="BCEU-commercial-other" sheetId="17" r:id="rId27"/>
  </sheets>
  <externalReferences>
    <externalReference r:id="rId28"/>
    <externalReference r:id="rId29"/>
  </externalReferences>
  <definedNames>
    <definedName name="BIDR">[1]Conversions!$E$76</definedName>
    <definedName name="btu_per_boe">'conv factors'!$A$3</definedName>
    <definedName name="btu_per_TWh">'conv factors'!$A$1</definedName>
    <definedName name="Constants.GCV.Coal">[1]Constants!$C$8</definedName>
    <definedName name="Constants.GCV.NaturalGasProduced">[1]Constants!$C$21</definedName>
    <definedName name="Conversion.to.annual.energy">[1]Conversions!$E$59</definedName>
    <definedName name="Conversion.to.average.power">[1]Conversions!$E$58</definedName>
    <definedName name="Conversions.Area.m2">[1]Conversions!$E$48:$E$53</definedName>
    <definedName name="Conversions.Area.Units">[1]Conversions!$B$48:$B$53</definedName>
    <definedName name="Conversions.Energy.Joules">[1]Conversions!$E$5:$E$23</definedName>
    <definedName name="Conversions.Energy.Units">[1]Conversions!$B$5:$B$23</definedName>
    <definedName name="Conversions.Money.GBP">[1]Conversions!$F$71:$F$84</definedName>
    <definedName name="Conversions.Money.Units">[1]Conversions!$B$71:$B$84</definedName>
    <definedName name="Conversions.Power.Units">[1]Conversions!$B$30:$B$35</definedName>
    <definedName name="Conversions.Power.Watts">[1]Conversions!$E$30:$E$35</definedName>
    <definedName name="discount_factors">'[1]Global assumptions'!$D$28:$K$28</definedName>
    <definedName name="Discount_rate">'[1]Global assumptions'!$C$26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GBP">[1]Conversions!$E$84</definedName>
    <definedName name="GBPppyr">#NAME?</definedName>
    <definedName name="GWP.CH4">[1]Constants!$K$9</definedName>
    <definedName name="GWP.N2O">[1]Constants!$K$10</definedName>
    <definedName name="I.a.Scenario">[1]Control!#REF!</definedName>
    <definedName name="I.a.Technology">[1]Control!#REF!</definedName>
    <definedName name="I.b.Scenario">[1]Control!$E$5</definedName>
    <definedName name="IDR">[1]Conversions!$E$79</definedName>
    <definedName name="II.a.Scenario">[1]Control!$E$9</definedName>
    <definedName name="II.b.Scenario">[1]Control!$E$10</definedName>
    <definedName name="II.c.Scenario">[1]Control!$E$11</definedName>
    <definedName name="II.d.Scenario">[1]Control!$E$12</definedName>
    <definedName name="II.e.Scenario">[1]Control!$E$13</definedName>
    <definedName name="II.f.Scenario">[1]Control!$E$14</definedName>
    <definedName name="III.a.Scenario">[1]Control!$E$15</definedName>
    <definedName name="IV.a.Scenario">[1]Control!$E$19</definedName>
    <definedName name="IV.b.Scenario">[1]Control!$E$20</definedName>
    <definedName name="IV.c.Scenario">[1]Control!$E$21</definedName>
    <definedName name="IV.d.Scenario">[1]Control!$E$22</definedName>
    <definedName name="IV.e.Scenario">[1]Control!$E$23</definedName>
    <definedName name="IX.a.Energy">[1]Control!$E$40</definedName>
    <definedName name="IX.a.Fuel">[1]Control!$E$41</definedName>
    <definedName name="IX.b.1.Mode">[1]Control!$E$43</definedName>
    <definedName name="IX.b.1.Technology">[1]Control!$E$44</definedName>
    <definedName name="IX.b.1.Zero">[1]Control!$E$45</definedName>
    <definedName name="IX.b.2.Scenario">[1]Control!$E$46</definedName>
    <definedName name="IX.c.Energy">[1]Control!$E$48</definedName>
    <definedName name="IX.c.Fuel">[1]Control!$E$49</definedName>
    <definedName name="MGBP">[1]Conversions!$E$73</definedName>
    <definedName name="MIDR">[1]Conversions!$E$77</definedName>
    <definedName name="MoneyUnit" localSheetId="7">#REF!</definedName>
    <definedName name="MoneyUnit" localSheetId="8">#REF!</definedName>
    <definedName name="MoneyUnit" localSheetId="9">#REF!</definedName>
    <definedName name="MoneyUnit">#REF!</definedName>
    <definedName name="Preferences.AreaUnits">[1]Preferences!$C$7</definedName>
    <definedName name="Preferences.EnergyUnits">[1]Preferences!$C$3</definedName>
    <definedName name="Preferences.moneyunits">[1]Preferences!$C$9</definedName>
    <definedName name="Preferences.PowerUnits">[1]Preferences!$C$5</definedName>
    <definedName name="Preferences.Unit.Energy">[1]Preferences!$F$3</definedName>
    <definedName name="Preferences.Unit.Power">[1]Preferences!$F$5</definedName>
    <definedName name="Price2005">[1]Conversions!$D$105</definedName>
    <definedName name="Unit.boe">[1]Conversions!$F$15</definedName>
    <definedName name="Unit.day">[1]Conversions!$F$41</definedName>
    <definedName name="Unit.GJ">[1]Conversions!$F$7</definedName>
    <definedName name="Unit.GW">[1]Conversions!$F$30</definedName>
    <definedName name="Unit.GWh">[1]Conversions!$F$13</definedName>
    <definedName name="Unit.ha">[1]Conversions!$F$48</definedName>
    <definedName name="Unit.hour">[1]Conversions!$F$42</definedName>
    <definedName name="Unit.J">[1]Conversions!$F$8</definedName>
    <definedName name="Unit.kWh">[1]Conversions!$F$10</definedName>
    <definedName name="Unit.m2">[1]Conversions!$F$52</definedName>
    <definedName name="Unit.Mboe">[1]Conversions!$F$16</definedName>
    <definedName name="Unit.minute">[1]Conversions!$F$43</definedName>
    <definedName name="Unit.MJ">[1]Conversions!$F$9</definedName>
    <definedName name="Unit.MW">[1]Conversions!$F$31</definedName>
    <definedName name="Unit.PJ">[1]Conversions!$F$5</definedName>
    <definedName name="Unit.therm">[1]Conversions!$F$20</definedName>
    <definedName name="Unit.TWh">[1]Conversions!$F$12</definedName>
    <definedName name="Unit.W">[1]Conversions!$F$33</definedName>
    <definedName name="Unit.year">[1]Conversions!$F$40</definedName>
    <definedName name="V.a.Scenario">[1]Control!#REF!</definedName>
    <definedName name="V.b.Technology">[1]Control!$E$8</definedName>
    <definedName name="VI.a.EnergyIntensity">[1]Control!$E$27</definedName>
    <definedName name="VI.b.EnergyIntensity">[1]Control!$E$28</definedName>
    <definedName name="VI.c.EnergyIntensity">[1]Control!$E$29</definedName>
    <definedName name="VI.d.EnergyIntensity">[1]Control!$E$30</definedName>
    <definedName name="VII.a.EnergyIntensity">[1]Control!$E$31</definedName>
    <definedName name="VII.b.EnergyIntensity">[1]Control!$E$32</definedName>
    <definedName name="VII.c.EnergyIntensity">[1]Control!$E$33</definedName>
    <definedName name="VII.d.EnergyIntensity">[1]Control!$E$34</definedName>
    <definedName name="VIII.a.Fuel">[1]Control!$E$38</definedName>
    <definedName name="VIII.a.Scenario.Efficiency">[1]Control!$E$37</definedName>
    <definedName name="VIII.a.Scenario.Output">[1]Control!$E$36</definedName>
    <definedName name="VIII.Efficiency">[1]Control!#REF!</definedName>
    <definedName name="X.a.Energy">[1]Control!$E$51</definedName>
    <definedName name="X.a.Fuel">[1]Control!$E$52</definedName>
    <definedName name="X.a.Scenario">[1]Control!$E$50</definedName>
    <definedName name="X.a.Scenario.Demand">#NAME?</definedName>
    <definedName name="X.a.Scenario.Technology">#NAME?</definedName>
    <definedName name="X.b.Scenario.Technology">[1]Control!#REF!</definedName>
    <definedName name="XI.a.Export">[1]Control!#REF!</definedName>
    <definedName name="XI.a.Scenario">[1]Control!$E$16</definedName>
    <definedName name="XI.b.Scenario">[1]Control!$E$17</definedName>
    <definedName name="XI.c.Scenario">[1]Control!$E$18</definedName>
    <definedName name="XI.d.Scenario">[1]Control!#REF!</definedName>
    <definedName name="XII.a.Scenario">[1]Control!$E$24</definedName>
    <definedName name="XII.b.Scenario">[1]Control!$E$25</definedName>
    <definedName name="XIV.a.Scenario">[1]Control!$E$55</definedName>
    <definedName name="XIV.b.Area">[1]Control!$E$58</definedName>
    <definedName name="XIV.b.AreaNonFood">[1]Control!$E$60</definedName>
    <definedName name="XIV.b.Consumptions">[1]Control!$E$56</definedName>
    <definedName name="XIV.b.Productivity">[1]Control!$E$57</definedName>
    <definedName name="XIV.b.ProductivityNonFood">[1]Control!$E$59</definedName>
    <definedName name="XIV.c.Area">[1]Control!$E$62</definedName>
    <definedName name="XIV.c.Productivity">[1]Control!$E$61</definedName>
    <definedName name="XIV.d.AreaRatio">[1]Control!$E$63</definedName>
    <definedName name="XIV.e.Area">[1]Control!$E$64</definedName>
  </definedNames>
  <calcPr calcId="145621"/>
</workbook>
</file>

<file path=xl/calcChain.xml><?xml version="1.0" encoding="utf-8"?>
<calcChain xmlns="http://schemas.openxmlformats.org/spreadsheetml/2006/main">
  <c r="B59" i="40" l="1"/>
  <c r="B57" i="40"/>
  <c r="B46" i="40"/>
  <c r="B44" i="40"/>
  <c r="I14" i="40"/>
  <c r="G32" i="40" s="1"/>
  <c r="G33" i="40" s="1"/>
  <c r="AK5" i="26" l="1"/>
  <c r="AK3" i="26"/>
  <c r="AK2" i="26"/>
  <c r="AF5" i="26"/>
  <c r="AF3" i="26"/>
  <c r="AF2" i="26"/>
  <c r="AA5" i="26"/>
  <c r="AA3" i="26"/>
  <c r="AA2" i="26"/>
  <c r="V5" i="26"/>
  <c r="V3" i="26"/>
  <c r="V2" i="26"/>
  <c r="Q5" i="26"/>
  <c r="Q3" i="26"/>
  <c r="Q2" i="26"/>
  <c r="L5" i="26"/>
  <c r="L3" i="26"/>
  <c r="L2" i="26"/>
  <c r="G5" i="26"/>
  <c r="G3" i="26"/>
  <c r="G2" i="26"/>
  <c r="B5" i="26"/>
  <c r="B3" i="26"/>
  <c r="B2" i="26"/>
  <c r="AK5" i="12" l="1"/>
  <c r="AK4" i="12"/>
  <c r="AK2" i="12"/>
  <c r="AF5" i="12"/>
  <c r="AF4" i="12"/>
  <c r="AF2" i="12"/>
  <c r="AA5" i="12"/>
  <c r="AA4" i="12"/>
  <c r="AA2" i="12"/>
  <c r="V5" i="12"/>
  <c r="V4" i="12"/>
  <c r="V2" i="12"/>
  <c r="Q5" i="12"/>
  <c r="Q4" i="12"/>
  <c r="Q2" i="12"/>
  <c r="L5" i="12"/>
  <c r="L4" i="12"/>
  <c r="L2" i="12"/>
  <c r="G5" i="12"/>
  <c r="G4" i="12"/>
  <c r="G2" i="12"/>
  <c r="B5" i="12"/>
  <c r="B4" i="12"/>
  <c r="B2" i="12"/>
  <c r="AK5" i="16" l="1"/>
  <c r="AK4" i="16"/>
  <c r="AK3" i="16"/>
  <c r="AK2" i="16"/>
  <c r="AF5" i="16"/>
  <c r="AF4" i="16"/>
  <c r="AF3" i="16"/>
  <c r="AF2" i="16"/>
  <c r="AA5" i="16"/>
  <c r="AA4" i="16"/>
  <c r="AA3" i="16"/>
  <c r="AA2" i="16"/>
  <c r="V5" i="16"/>
  <c r="V4" i="16"/>
  <c r="V3" i="16"/>
  <c r="V2" i="16"/>
  <c r="Q5" i="16"/>
  <c r="Q4" i="16"/>
  <c r="Q3" i="16"/>
  <c r="Q2" i="16"/>
  <c r="L5" i="16"/>
  <c r="L4" i="16"/>
  <c r="L3" i="16"/>
  <c r="L2" i="16"/>
  <c r="G5" i="16"/>
  <c r="G4" i="16"/>
  <c r="G3" i="16"/>
  <c r="G2" i="16"/>
  <c r="B17" i="39"/>
  <c r="D17" i="39" s="1"/>
  <c r="L7" i="26" s="1"/>
  <c r="C4" i="39"/>
  <c r="B18" i="39" s="1"/>
  <c r="C3" i="39"/>
  <c r="F18" i="39" l="1"/>
  <c r="V7" i="16" s="1"/>
  <c r="C18" i="39"/>
  <c r="G7" i="16" s="1"/>
  <c r="B7" i="16"/>
  <c r="C7" i="16" s="1"/>
  <c r="E18" i="39"/>
  <c r="Q7" i="16" s="1"/>
  <c r="G18" i="39"/>
  <c r="AA7" i="16" s="1"/>
  <c r="I18" i="39"/>
  <c r="AK7" i="16" s="1"/>
  <c r="D18" i="39"/>
  <c r="L7" i="16" s="1"/>
  <c r="H18" i="39"/>
  <c r="AF7" i="16" s="1"/>
  <c r="AJ7" i="16" s="1"/>
  <c r="F17" i="39"/>
  <c r="V7" i="26" s="1"/>
  <c r="G17" i="39"/>
  <c r="AA7" i="26" s="1"/>
  <c r="C17" i="39"/>
  <c r="G7" i="26" s="1"/>
  <c r="I17" i="39"/>
  <c r="AK7" i="26" s="1"/>
  <c r="E17" i="39"/>
  <c r="Q7" i="26" s="1"/>
  <c r="B7" i="26"/>
  <c r="H17" i="39"/>
  <c r="AF7" i="26" s="1"/>
  <c r="AK2" i="17"/>
  <c r="AF2" i="17"/>
  <c r="AD2" i="17" s="1"/>
  <c r="AA2" i="17"/>
  <c r="V2" i="17"/>
  <c r="Q2" i="17"/>
  <c r="R2" i="17" s="1"/>
  <c r="L2" i="17"/>
  <c r="G2" i="17"/>
  <c r="C3" i="17"/>
  <c r="C4" i="17"/>
  <c r="C5" i="17"/>
  <c r="C6" i="17"/>
  <c r="C7" i="17"/>
  <c r="B2" i="17"/>
  <c r="K3" i="16"/>
  <c r="C5" i="16"/>
  <c r="C4" i="16"/>
  <c r="C6" i="16"/>
  <c r="B2" i="16"/>
  <c r="C2" i="16" s="1"/>
  <c r="B3" i="16"/>
  <c r="B4" i="16"/>
  <c r="B5" i="16"/>
  <c r="AK2" i="15"/>
  <c r="AF2" i="15"/>
  <c r="AA2" i="15"/>
  <c r="V2" i="15"/>
  <c r="Q2" i="15"/>
  <c r="L2" i="15"/>
  <c r="G2" i="15"/>
  <c r="C3" i="15"/>
  <c r="C4" i="15"/>
  <c r="C5" i="15"/>
  <c r="C6" i="15"/>
  <c r="C7" i="15"/>
  <c r="B2" i="15"/>
  <c r="AA2" i="14"/>
  <c r="AF2" i="14"/>
  <c r="AH2" i="14" s="1"/>
  <c r="AK2" i="14"/>
  <c r="V2" i="14"/>
  <c r="Q2" i="14"/>
  <c r="L2" i="14"/>
  <c r="G2" i="14"/>
  <c r="C3" i="14"/>
  <c r="C4" i="14"/>
  <c r="C5" i="14"/>
  <c r="C6" i="14"/>
  <c r="C7" i="14"/>
  <c r="B2" i="14"/>
  <c r="AK5" i="27"/>
  <c r="AF5" i="27"/>
  <c r="AA5" i="27"/>
  <c r="V5" i="27"/>
  <c r="Q5" i="27"/>
  <c r="L5" i="27"/>
  <c r="G5" i="27"/>
  <c r="AK2" i="27"/>
  <c r="AF2" i="27"/>
  <c r="AA2" i="27"/>
  <c r="V2" i="27"/>
  <c r="Q2" i="27"/>
  <c r="L2" i="27"/>
  <c r="G2" i="27"/>
  <c r="C3" i="27"/>
  <c r="C4" i="27"/>
  <c r="C6" i="27"/>
  <c r="C7" i="27"/>
  <c r="B2" i="27"/>
  <c r="B5" i="27"/>
  <c r="C7" i="26"/>
  <c r="C6" i="26"/>
  <c r="C5" i="26"/>
  <c r="C4" i="26"/>
  <c r="C2" i="26"/>
  <c r="C3" i="26"/>
  <c r="AK5" i="25"/>
  <c r="AK2" i="25"/>
  <c r="AF5" i="25"/>
  <c r="AF2" i="25"/>
  <c r="AA5" i="25"/>
  <c r="AA2" i="25"/>
  <c r="V2" i="25"/>
  <c r="V5" i="25"/>
  <c r="Q5" i="25"/>
  <c r="Q2" i="25"/>
  <c r="L5" i="25"/>
  <c r="L2" i="25"/>
  <c r="G5" i="25"/>
  <c r="G2" i="25"/>
  <c r="C7" i="25"/>
  <c r="C6" i="25"/>
  <c r="C5" i="25"/>
  <c r="C4" i="25"/>
  <c r="C3" i="25"/>
  <c r="B5" i="25"/>
  <c r="B2" i="25"/>
  <c r="AK2" i="24"/>
  <c r="AF2" i="24"/>
  <c r="AA2" i="24"/>
  <c r="V2" i="24"/>
  <c r="Q2" i="24"/>
  <c r="L2" i="24"/>
  <c r="G2" i="24"/>
  <c r="C2" i="24" s="1"/>
  <c r="C3" i="24"/>
  <c r="C4" i="24"/>
  <c r="C5" i="24"/>
  <c r="C6" i="24"/>
  <c r="C7" i="24"/>
  <c r="B2" i="24"/>
  <c r="AK2" i="13"/>
  <c r="AF2" i="13"/>
  <c r="AA2" i="13"/>
  <c r="V2" i="13"/>
  <c r="Q2" i="13"/>
  <c r="L2" i="13"/>
  <c r="G2" i="13"/>
  <c r="C2" i="13" s="1"/>
  <c r="C3" i="13"/>
  <c r="C4" i="13"/>
  <c r="C5" i="13"/>
  <c r="C6" i="13"/>
  <c r="C7" i="13"/>
  <c r="B2" i="13"/>
  <c r="C6" i="12"/>
  <c r="C7" i="12"/>
  <c r="C2" i="12"/>
  <c r="C3" i="12"/>
  <c r="C4" i="12"/>
  <c r="C5" i="12"/>
  <c r="AK2" i="11"/>
  <c r="AF2" i="11"/>
  <c r="AA2" i="11"/>
  <c r="V2" i="11"/>
  <c r="Q2" i="11"/>
  <c r="L2" i="11"/>
  <c r="G2" i="11"/>
  <c r="Z3" i="11"/>
  <c r="Z4" i="11"/>
  <c r="Z5" i="11"/>
  <c r="Z6" i="11"/>
  <c r="Z7" i="11"/>
  <c r="B2" i="11"/>
  <c r="C2" i="11" s="1"/>
  <c r="AJ7" i="21"/>
  <c r="AI7" i="21"/>
  <c r="AH7" i="21"/>
  <c r="AG7" i="21"/>
  <c r="AE7" i="21"/>
  <c r="AD7" i="21"/>
  <c r="AC7" i="21"/>
  <c r="AB7" i="21"/>
  <c r="Z7" i="21"/>
  <c r="Y7" i="21"/>
  <c r="X7" i="21"/>
  <c r="W7" i="21"/>
  <c r="U7" i="21"/>
  <c r="T7" i="21"/>
  <c r="S7" i="21"/>
  <c r="R7" i="21"/>
  <c r="P7" i="21"/>
  <c r="O7" i="21"/>
  <c r="N7" i="21"/>
  <c r="M7" i="21"/>
  <c r="K7" i="21"/>
  <c r="J7" i="21"/>
  <c r="I7" i="21"/>
  <c r="H7" i="21"/>
  <c r="F7" i="21"/>
  <c r="E7" i="21"/>
  <c r="D7" i="21"/>
  <c r="C7" i="21"/>
  <c r="AJ6" i="21"/>
  <c r="AI6" i="21"/>
  <c r="AH6" i="21"/>
  <c r="AG6" i="21"/>
  <c r="AE6" i="21"/>
  <c r="AD6" i="21"/>
  <c r="AC6" i="21"/>
  <c r="AB6" i="21"/>
  <c r="Z6" i="21"/>
  <c r="Y6" i="21"/>
  <c r="X6" i="21"/>
  <c r="W6" i="21"/>
  <c r="U6" i="21"/>
  <c r="T6" i="21"/>
  <c r="S6" i="21"/>
  <c r="R6" i="21"/>
  <c r="P6" i="21"/>
  <c r="O6" i="21"/>
  <c r="N6" i="21"/>
  <c r="M6" i="21"/>
  <c r="K6" i="21"/>
  <c r="J6" i="21"/>
  <c r="I6" i="21"/>
  <c r="H6" i="21"/>
  <c r="F6" i="21"/>
  <c r="E6" i="21"/>
  <c r="D6" i="21"/>
  <c r="C6" i="21"/>
  <c r="AJ5" i="21"/>
  <c r="AI5" i="21"/>
  <c r="AH5" i="21"/>
  <c r="AG5" i="21"/>
  <c r="AE5" i="21"/>
  <c r="AD5" i="21"/>
  <c r="AC5" i="21"/>
  <c r="AB5" i="21"/>
  <c r="Z5" i="21"/>
  <c r="Y5" i="21"/>
  <c r="X5" i="21"/>
  <c r="W5" i="21"/>
  <c r="U5" i="21"/>
  <c r="T5" i="21"/>
  <c r="S5" i="21"/>
  <c r="R5" i="21"/>
  <c r="P5" i="21"/>
  <c r="O5" i="21"/>
  <c r="N5" i="21"/>
  <c r="M5" i="21"/>
  <c r="K5" i="21"/>
  <c r="J5" i="21"/>
  <c r="I5" i="21"/>
  <c r="H5" i="21"/>
  <c r="F5" i="21"/>
  <c r="E5" i="21"/>
  <c r="D5" i="21"/>
  <c r="C5" i="21"/>
  <c r="AJ4" i="21"/>
  <c r="AI4" i="21"/>
  <c r="AH4" i="21"/>
  <c r="AG4" i="21"/>
  <c r="AE4" i="21"/>
  <c r="AD4" i="21"/>
  <c r="AC4" i="21"/>
  <c r="AB4" i="21"/>
  <c r="Z4" i="21"/>
  <c r="Y4" i="21"/>
  <c r="X4" i="21"/>
  <c r="W4" i="21"/>
  <c r="U4" i="21"/>
  <c r="T4" i="21"/>
  <c r="S4" i="21"/>
  <c r="R4" i="21"/>
  <c r="P4" i="21"/>
  <c r="O4" i="21"/>
  <c r="N4" i="21"/>
  <c r="M4" i="21"/>
  <c r="K4" i="21"/>
  <c r="J4" i="21"/>
  <c r="I4" i="21"/>
  <c r="H4" i="21"/>
  <c r="F4" i="21"/>
  <c r="E4" i="21"/>
  <c r="D4" i="21"/>
  <c r="C4" i="21"/>
  <c r="AJ3" i="21"/>
  <c r="AI3" i="21"/>
  <c r="AH3" i="21"/>
  <c r="AG3" i="21"/>
  <c r="AE3" i="21"/>
  <c r="AD3" i="21"/>
  <c r="AC3" i="21"/>
  <c r="AB3" i="21"/>
  <c r="Z3" i="21"/>
  <c r="Y3" i="21"/>
  <c r="X3" i="21"/>
  <c r="W3" i="21"/>
  <c r="U3" i="21"/>
  <c r="T3" i="21"/>
  <c r="S3" i="21"/>
  <c r="R3" i="21"/>
  <c r="P3" i="21"/>
  <c r="O3" i="21"/>
  <c r="N3" i="21"/>
  <c r="M3" i="21"/>
  <c r="K3" i="21"/>
  <c r="J3" i="21"/>
  <c r="I3" i="21"/>
  <c r="H3" i="21"/>
  <c r="F3" i="21"/>
  <c r="E3" i="21"/>
  <c r="D3" i="21"/>
  <c r="C3" i="21"/>
  <c r="AJ2" i="21"/>
  <c r="AI2" i="21"/>
  <c r="AH2" i="21"/>
  <c r="AG2" i="21"/>
  <c r="AE2" i="21"/>
  <c r="AD2" i="21"/>
  <c r="AC2" i="21"/>
  <c r="AB2" i="21"/>
  <c r="Z2" i="21"/>
  <c r="Y2" i="21"/>
  <c r="X2" i="21"/>
  <c r="W2" i="21"/>
  <c r="U2" i="21"/>
  <c r="T2" i="21"/>
  <c r="S2" i="21"/>
  <c r="R2" i="21"/>
  <c r="P2" i="21"/>
  <c r="O2" i="21"/>
  <c r="N2" i="21"/>
  <c r="M2" i="21"/>
  <c r="K2" i="21"/>
  <c r="J2" i="21"/>
  <c r="I2" i="21"/>
  <c r="H2" i="21"/>
  <c r="F2" i="21"/>
  <c r="E2" i="21"/>
  <c r="D2" i="21"/>
  <c r="C2" i="21"/>
  <c r="AJ7" i="23"/>
  <c r="AI7" i="23"/>
  <c r="AH7" i="23"/>
  <c r="AG7" i="23"/>
  <c r="AE7" i="23"/>
  <c r="AD7" i="23"/>
  <c r="AC7" i="23"/>
  <c r="AB7" i="23"/>
  <c r="Z7" i="23"/>
  <c r="Y7" i="23"/>
  <c r="X7" i="23"/>
  <c r="W7" i="23"/>
  <c r="U7" i="23"/>
  <c r="T7" i="23"/>
  <c r="S7" i="23"/>
  <c r="R7" i="23"/>
  <c r="P7" i="23"/>
  <c r="O7" i="23"/>
  <c r="N7" i="23"/>
  <c r="M7" i="23"/>
  <c r="K7" i="23"/>
  <c r="J7" i="23"/>
  <c r="I7" i="23"/>
  <c r="H7" i="23"/>
  <c r="F7" i="23"/>
  <c r="E7" i="23"/>
  <c r="D7" i="23"/>
  <c r="C7" i="23"/>
  <c r="AJ6" i="23"/>
  <c r="AI6" i="23"/>
  <c r="AH6" i="23"/>
  <c r="AG6" i="23"/>
  <c r="AE6" i="23"/>
  <c r="AD6" i="23"/>
  <c r="AC6" i="23"/>
  <c r="AB6" i="23"/>
  <c r="Z6" i="23"/>
  <c r="Y6" i="23"/>
  <c r="X6" i="23"/>
  <c r="W6" i="23"/>
  <c r="U6" i="23"/>
  <c r="T6" i="23"/>
  <c r="S6" i="23"/>
  <c r="R6" i="23"/>
  <c r="P6" i="23"/>
  <c r="O6" i="23"/>
  <c r="N6" i="23"/>
  <c r="M6" i="23"/>
  <c r="K6" i="23"/>
  <c r="J6" i="23"/>
  <c r="I6" i="23"/>
  <c r="H6" i="23"/>
  <c r="F6" i="23"/>
  <c r="E6" i="23"/>
  <c r="D6" i="23"/>
  <c r="C6" i="23"/>
  <c r="AJ5" i="23"/>
  <c r="AI5" i="23"/>
  <c r="AH5" i="23"/>
  <c r="AG5" i="23"/>
  <c r="AE5" i="23"/>
  <c r="AD5" i="23"/>
  <c r="AC5" i="23"/>
  <c r="AB5" i="23"/>
  <c r="Z5" i="23"/>
  <c r="Y5" i="23"/>
  <c r="X5" i="23"/>
  <c r="W5" i="23"/>
  <c r="U5" i="23"/>
  <c r="T5" i="23"/>
  <c r="S5" i="23"/>
  <c r="R5" i="23"/>
  <c r="P5" i="23"/>
  <c r="O5" i="23"/>
  <c r="N5" i="23"/>
  <c r="M5" i="23"/>
  <c r="K5" i="23"/>
  <c r="J5" i="23"/>
  <c r="I5" i="23"/>
  <c r="H5" i="23"/>
  <c r="F5" i="23"/>
  <c r="E5" i="23"/>
  <c r="D5" i="23"/>
  <c r="C5" i="23"/>
  <c r="AJ4" i="23"/>
  <c r="AI4" i="23"/>
  <c r="AH4" i="23"/>
  <c r="AG4" i="23"/>
  <c r="AE4" i="23"/>
  <c r="AD4" i="23"/>
  <c r="AC4" i="23"/>
  <c r="AB4" i="23"/>
  <c r="Z4" i="23"/>
  <c r="Y4" i="23"/>
  <c r="X4" i="23"/>
  <c r="W4" i="23"/>
  <c r="U4" i="23"/>
  <c r="T4" i="23"/>
  <c r="S4" i="23"/>
  <c r="R4" i="23"/>
  <c r="P4" i="23"/>
  <c r="O4" i="23"/>
  <c r="N4" i="23"/>
  <c r="M4" i="23"/>
  <c r="K4" i="23"/>
  <c r="J4" i="23"/>
  <c r="I4" i="23"/>
  <c r="H4" i="23"/>
  <c r="F4" i="23"/>
  <c r="E4" i="23"/>
  <c r="D4" i="23"/>
  <c r="C4" i="23"/>
  <c r="AJ3" i="23"/>
  <c r="AI3" i="23"/>
  <c r="AH3" i="23"/>
  <c r="AG3" i="23"/>
  <c r="AE3" i="23"/>
  <c r="AD3" i="23"/>
  <c r="AC3" i="23"/>
  <c r="AB3" i="23"/>
  <c r="Z3" i="23"/>
  <c r="Y3" i="23"/>
  <c r="X3" i="23"/>
  <c r="W3" i="23"/>
  <c r="U3" i="23"/>
  <c r="T3" i="23"/>
  <c r="S3" i="23"/>
  <c r="R3" i="23"/>
  <c r="P3" i="23"/>
  <c r="O3" i="23"/>
  <c r="N3" i="23"/>
  <c r="M3" i="23"/>
  <c r="K3" i="23"/>
  <c r="J3" i="23"/>
  <c r="I3" i="23"/>
  <c r="H3" i="23"/>
  <c r="F3" i="23"/>
  <c r="E3" i="23"/>
  <c r="D3" i="23"/>
  <c r="C3" i="23"/>
  <c r="AJ2" i="23"/>
  <c r="AI2" i="23"/>
  <c r="AH2" i="23"/>
  <c r="AG2" i="23"/>
  <c r="AE2" i="23"/>
  <c r="AD2" i="23"/>
  <c r="AC2" i="23"/>
  <c r="AB2" i="23"/>
  <c r="Z2" i="23"/>
  <c r="Y2" i="23"/>
  <c r="X2" i="23"/>
  <c r="W2" i="23"/>
  <c r="U2" i="23"/>
  <c r="T2" i="23"/>
  <c r="S2" i="23"/>
  <c r="R2" i="23"/>
  <c r="P2" i="23"/>
  <c r="O2" i="23"/>
  <c r="N2" i="23"/>
  <c r="M2" i="23"/>
  <c r="K2" i="23"/>
  <c r="J2" i="23"/>
  <c r="I2" i="23"/>
  <c r="H2" i="23"/>
  <c r="F2" i="23"/>
  <c r="E2" i="23"/>
  <c r="D2" i="23"/>
  <c r="C2" i="23"/>
  <c r="AJ7" i="17"/>
  <c r="AI7" i="17"/>
  <c r="AH7" i="17"/>
  <c r="AG7" i="17"/>
  <c r="AE7" i="17"/>
  <c r="AD7" i="17"/>
  <c r="AC7" i="17"/>
  <c r="AB7" i="17"/>
  <c r="Z7" i="17"/>
  <c r="Y7" i="17"/>
  <c r="X7" i="17"/>
  <c r="W7" i="17"/>
  <c r="U7" i="17"/>
  <c r="T7" i="17"/>
  <c r="S7" i="17"/>
  <c r="R7" i="17"/>
  <c r="P7" i="17"/>
  <c r="O7" i="17"/>
  <c r="N7" i="17"/>
  <c r="M7" i="17"/>
  <c r="K7" i="17"/>
  <c r="J7" i="17"/>
  <c r="I7" i="17"/>
  <c r="H7" i="17"/>
  <c r="F7" i="17"/>
  <c r="E7" i="17"/>
  <c r="D7" i="17"/>
  <c r="AJ6" i="17"/>
  <c r="AI6" i="17"/>
  <c r="AH6" i="17"/>
  <c r="AG6" i="17"/>
  <c r="AE6" i="17"/>
  <c r="AD6" i="17"/>
  <c r="AC6" i="17"/>
  <c r="AB6" i="17"/>
  <c r="Z6" i="17"/>
  <c r="Y6" i="17"/>
  <c r="X6" i="17"/>
  <c r="W6" i="17"/>
  <c r="U6" i="17"/>
  <c r="T6" i="17"/>
  <c r="S6" i="17"/>
  <c r="R6" i="17"/>
  <c r="P6" i="17"/>
  <c r="O6" i="17"/>
  <c r="N6" i="17"/>
  <c r="M6" i="17"/>
  <c r="K6" i="17"/>
  <c r="J6" i="17"/>
  <c r="I6" i="17"/>
  <c r="H6" i="17"/>
  <c r="F6" i="17"/>
  <c r="E6" i="17"/>
  <c r="D6" i="17"/>
  <c r="AJ5" i="17"/>
  <c r="AI5" i="17"/>
  <c r="AH5" i="17"/>
  <c r="AG5" i="17"/>
  <c r="AE5" i="17"/>
  <c r="AD5" i="17"/>
  <c r="AC5" i="17"/>
  <c r="AB5" i="17"/>
  <c r="Z5" i="17"/>
  <c r="Y5" i="17"/>
  <c r="X5" i="17"/>
  <c r="W5" i="17"/>
  <c r="U5" i="17"/>
  <c r="T5" i="17"/>
  <c r="S5" i="17"/>
  <c r="R5" i="17"/>
  <c r="P5" i="17"/>
  <c r="O5" i="17"/>
  <c r="N5" i="17"/>
  <c r="M5" i="17"/>
  <c r="K5" i="17"/>
  <c r="J5" i="17"/>
  <c r="I5" i="17"/>
  <c r="H5" i="17"/>
  <c r="F5" i="17"/>
  <c r="E5" i="17"/>
  <c r="D5" i="17"/>
  <c r="AJ4" i="17"/>
  <c r="AI4" i="17"/>
  <c r="AH4" i="17"/>
  <c r="AG4" i="17"/>
  <c r="AE4" i="17"/>
  <c r="AD4" i="17"/>
  <c r="AC4" i="17"/>
  <c r="AB4" i="17"/>
  <c r="Z4" i="17"/>
  <c r="Y4" i="17"/>
  <c r="X4" i="17"/>
  <c r="W4" i="17"/>
  <c r="U4" i="17"/>
  <c r="T4" i="17"/>
  <c r="S4" i="17"/>
  <c r="R4" i="17"/>
  <c r="P4" i="17"/>
  <c r="O4" i="17"/>
  <c r="N4" i="17"/>
  <c r="M4" i="17"/>
  <c r="K4" i="17"/>
  <c r="J4" i="17"/>
  <c r="I4" i="17"/>
  <c r="H4" i="17"/>
  <c r="F4" i="17"/>
  <c r="E4" i="17"/>
  <c r="D4" i="17"/>
  <c r="AJ3" i="17"/>
  <c r="AI3" i="17"/>
  <c r="AH3" i="17"/>
  <c r="AG3" i="17"/>
  <c r="AE3" i="17"/>
  <c r="AD3" i="17"/>
  <c r="AC3" i="17"/>
  <c r="AB3" i="17"/>
  <c r="Z3" i="17"/>
  <c r="Y3" i="17"/>
  <c r="X3" i="17"/>
  <c r="W3" i="17"/>
  <c r="U3" i="17"/>
  <c r="T3" i="17"/>
  <c r="S3" i="17"/>
  <c r="R3" i="17"/>
  <c r="P3" i="17"/>
  <c r="O3" i="17"/>
  <c r="N3" i="17"/>
  <c r="M3" i="17"/>
  <c r="K3" i="17"/>
  <c r="J3" i="17"/>
  <c r="I3" i="17"/>
  <c r="H3" i="17"/>
  <c r="F3" i="17"/>
  <c r="E3" i="17"/>
  <c r="D3" i="17"/>
  <c r="AI2" i="17"/>
  <c r="AB2" i="17"/>
  <c r="W2" i="17"/>
  <c r="M2" i="17"/>
  <c r="I2" i="17"/>
  <c r="F2" i="17"/>
  <c r="AI7" i="16"/>
  <c r="AG7" i="16"/>
  <c r="AD7" i="16"/>
  <c r="AB7" i="16"/>
  <c r="Z7" i="16"/>
  <c r="Y7" i="16"/>
  <c r="X7" i="16"/>
  <c r="W7" i="16"/>
  <c r="U7" i="16"/>
  <c r="T7" i="16"/>
  <c r="S7" i="16"/>
  <c r="R7" i="16"/>
  <c r="P7" i="16"/>
  <c r="O7" i="16"/>
  <c r="N7" i="16"/>
  <c r="M7" i="16"/>
  <c r="K7" i="16"/>
  <c r="J7" i="16"/>
  <c r="I7" i="16"/>
  <c r="H7" i="16"/>
  <c r="AJ6" i="16"/>
  <c r="AI6" i="16"/>
  <c r="AH6" i="16"/>
  <c r="AG6" i="16"/>
  <c r="AE6" i="16"/>
  <c r="AD6" i="16"/>
  <c r="AC6" i="16"/>
  <c r="AB6" i="16"/>
  <c r="Z6" i="16"/>
  <c r="Y6" i="16"/>
  <c r="X6" i="16"/>
  <c r="W6" i="16"/>
  <c r="U6" i="16"/>
  <c r="T6" i="16"/>
  <c r="S6" i="16"/>
  <c r="R6" i="16"/>
  <c r="P6" i="16"/>
  <c r="O6" i="16"/>
  <c r="N6" i="16"/>
  <c r="M6" i="16"/>
  <c r="K6" i="16"/>
  <c r="J6" i="16"/>
  <c r="I6" i="16"/>
  <c r="H6" i="16"/>
  <c r="AJ5" i="16"/>
  <c r="AI5" i="16"/>
  <c r="AH5" i="16"/>
  <c r="AG5" i="16"/>
  <c r="AE5" i="16"/>
  <c r="AD5" i="16"/>
  <c r="AC5" i="16"/>
  <c r="AB5" i="16"/>
  <c r="Z5" i="16"/>
  <c r="Y5" i="16"/>
  <c r="X5" i="16"/>
  <c r="W5" i="16"/>
  <c r="U5" i="16"/>
  <c r="T5" i="16"/>
  <c r="S5" i="16"/>
  <c r="R5" i="16"/>
  <c r="P5" i="16"/>
  <c r="O5" i="16"/>
  <c r="N5" i="16"/>
  <c r="M5" i="16"/>
  <c r="K5" i="16"/>
  <c r="J5" i="16"/>
  <c r="I5" i="16"/>
  <c r="H5" i="16"/>
  <c r="AJ4" i="16"/>
  <c r="AI4" i="16"/>
  <c r="AH4" i="16"/>
  <c r="AG4" i="16"/>
  <c r="AE4" i="16"/>
  <c r="AD4" i="16"/>
  <c r="AC4" i="16"/>
  <c r="AB4" i="16"/>
  <c r="Z4" i="16"/>
  <c r="Y4" i="16"/>
  <c r="X4" i="16"/>
  <c r="W4" i="16"/>
  <c r="U4" i="16"/>
  <c r="T4" i="16"/>
  <c r="S4" i="16"/>
  <c r="R4" i="16"/>
  <c r="P4" i="16"/>
  <c r="O4" i="16"/>
  <c r="N4" i="16"/>
  <c r="M4" i="16"/>
  <c r="K4" i="16"/>
  <c r="J4" i="16"/>
  <c r="I4" i="16"/>
  <c r="H4" i="16"/>
  <c r="AJ3" i="16"/>
  <c r="AI3" i="16"/>
  <c r="AH3" i="16"/>
  <c r="AG3" i="16"/>
  <c r="AE3" i="16"/>
  <c r="AD3" i="16"/>
  <c r="AC3" i="16"/>
  <c r="AB3" i="16"/>
  <c r="Z3" i="16"/>
  <c r="Y3" i="16"/>
  <c r="X3" i="16"/>
  <c r="W3" i="16"/>
  <c r="U3" i="16"/>
  <c r="T3" i="16"/>
  <c r="S3" i="16"/>
  <c r="R3" i="16"/>
  <c r="P3" i="16"/>
  <c r="O3" i="16"/>
  <c r="N3" i="16"/>
  <c r="M3" i="16"/>
  <c r="J3" i="16"/>
  <c r="H3" i="16"/>
  <c r="AJ2" i="16"/>
  <c r="AI2" i="16"/>
  <c r="AH2" i="16"/>
  <c r="AG2" i="16"/>
  <c r="AE2" i="16"/>
  <c r="AD2" i="16"/>
  <c r="AC2" i="16"/>
  <c r="AB2" i="16"/>
  <c r="Z2" i="16"/>
  <c r="Y2" i="16"/>
  <c r="X2" i="16"/>
  <c r="W2" i="16"/>
  <c r="U2" i="16"/>
  <c r="T2" i="16"/>
  <c r="S2" i="16"/>
  <c r="R2" i="16"/>
  <c r="P2" i="16"/>
  <c r="O2" i="16"/>
  <c r="N2" i="16"/>
  <c r="M2" i="16"/>
  <c r="I2" i="16"/>
  <c r="AJ7" i="15"/>
  <c r="AI7" i="15"/>
  <c r="AH7" i="15"/>
  <c r="AG7" i="15"/>
  <c r="AE7" i="15"/>
  <c r="AD7" i="15"/>
  <c r="AC7" i="15"/>
  <c r="AB7" i="15"/>
  <c r="Z7" i="15"/>
  <c r="Y7" i="15"/>
  <c r="X7" i="15"/>
  <c r="W7" i="15"/>
  <c r="U7" i="15"/>
  <c r="T7" i="15"/>
  <c r="S7" i="15"/>
  <c r="R7" i="15"/>
  <c r="P7" i="15"/>
  <c r="O7" i="15"/>
  <c r="N7" i="15"/>
  <c r="M7" i="15"/>
  <c r="K7" i="15"/>
  <c r="J7" i="15"/>
  <c r="I7" i="15"/>
  <c r="H7" i="15"/>
  <c r="F7" i="15"/>
  <c r="E7" i="15"/>
  <c r="D7" i="15"/>
  <c r="AJ6" i="15"/>
  <c r="AI6" i="15"/>
  <c r="AH6" i="15"/>
  <c r="AG6" i="15"/>
  <c r="AE6" i="15"/>
  <c r="AD6" i="15"/>
  <c r="AC6" i="15"/>
  <c r="AB6" i="15"/>
  <c r="Z6" i="15"/>
  <c r="Y6" i="15"/>
  <c r="X6" i="15"/>
  <c r="W6" i="15"/>
  <c r="U6" i="15"/>
  <c r="T6" i="15"/>
  <c r="S6" i="15"/>
  <c r="R6" i="15"/>
  <c r="P6" i="15"/>
  <c r="O6" i="15"/>
  <c r="N6" i="15"/>
  <c r="M6" i="15"/>
  <c r="K6" i="15"/>
  <c r="J6" i="15"/>
  <c r="I6" i="15"/>
  <c r="H6" i="15"/>
  <c r="F6" i="15"/>
  <c r="E6" i="15"/>
  <c r="D6" i="15"/>
  <c r="AJ5" i="15"/>
  <c r="AI5" i="15"/>
  <c r="AH5" i="15"/>
  <c r="AG5" i="15"/>
  <c r="AE5" i="15"/>
  <c r="AD5" i="15"/>
  <c r="AC5" i="15"/>
  <c r="AB5" i="15"/>
  <c r="Z5" i="15"/>
  <c r="Y5" i="15"/>
  <c r="X5" i="15"/>
  <c r="W5" i="15"/>
  <c r="U5" i="15"/>
  <c r="T5" i="15"/>
  <c r="S5" i="15"/>
  <c r="R5" i="15"/>
  <c r="P5" i="15"/>
  <c r="O5" i="15"/>
  <c r="N5" i="15"/>
  <c r="M5" i="15"/>
  <c r="K5" i="15"/>
  <c r="J5" i="15"/>
  <c r="I5" i="15"/>
  <c r="H5" i="15"/>
  <c r="F5" i="15"/>
  <c r="E5" i="15"/>
  <c r="D5" i="15"/>
  <c r="AJ4" i="15"/>
  <c r="AI4" i="15"/>
  <c r="AH4" i="15"/>
  <c r="AG4" i="15"/>
  <c r="AE4" i="15"/>
  <c r="AD4" i="15"/>
  <c r="AC4" i="15"/>
  <c r="AB4" i="15"/>
  <c r="Z4" i="15"/>
  <c r="Y4" i="15"/>
  <c r="X4" i="15"/>
  <c r="W4" i="15"/>
  <c r="U4" i="15"/>
  <c r="T4" i="15"/>
  <c r="S4" i="15"/>
  <c r="R4" i="15"/>
  <c r="P4" i="15"/>
  <c r="O4" i="15"/>
  <c r="N4" i="15"/>
  <c r="M4" i="15"/>
  <c r="K4" i="15"/>
  <c r="J4" i="15"/>
  <c r="I4" i="15"/>
  <c r="H4" i="15"/>
  <c r="F4" i="15"/>
  <c r="E4" i="15"/>
  <c r="D4" i="15"/>
  <c r="AJ3" i="15"/>
  <c r="AI3" i="15"/>
  <c r="AH3" i="15"/>
  <c r="AG3" i="15"/>
  <c r="AE3" i="15"/>
  <c r="AD3" i="15"/>
  <c r="AC3" i="15"/>
  <c r="AB3" i="15"/>
  <c r="Z3" i="15"/>
  <c r="Y3" i="15"/>
  <c r="X3" i="15"/>
  <c r="W3" i="15"/>
  <c r="U3" i="15"/>
  <c r="T3" i="15"/>
  <c r="S3" i="15"/>
  <c r="R3" i="15"/>
  <c r="P3" i="15"/>
  <c r="O3" i="15"/>
  <c r="N3" i="15"/>
  <c r="M3" i="15"/>
  <c r="K3" i="15"/>
  <c r="J3" i="15"/>
  <c r="I3" i="15"/>
  <c r="H3" i="15"/>
  <c r="F3" i="15"/>
  <c r="E3" i="15"/>
  <c r="D3" i="15"/>
  <c r="AD2" i="15"/>
  <c r="AB2" i="15"/>
  <c r="Y2" i="15"/>
  <c r="W2" i="15"/>
  <c r="R2" i="15"/>
  <c r="M2" i="15"/>
  <c r="J2" i="15"/>
  <c r="H2" i="15"/>
  <c r="F2" i="15"/>
  <c r="E2" i="15"/>
  <c r="D2" i="15"/>
  <c r="AJ7" i="14"/>
  <c r="AI7" i="14"/>
  <c r="AH7" i="14"/>
  <c r="AG7" i="14"/>
  <c r="AE7" i="14"/>
  <c r="AD7" i="14"/>
  <c r="AC7" i="14"/>
  <c r="AB7" i="14"/>
  <c r="Z7" i="14"/>
  <c r="Y7" i="14"/>
  <c r="X7" i="14"/>
  <c r="W7" i="14"/>
  <c r="U7" i="14"/>
  <c r="T7" i="14"/>
  <c r="S7" i="14"/>
  <c r="R7" i="14"/>
  <c r="P7" i="14"/>
  <c r="O7" i="14"/>
  <c r="N7" i="14"/>
  <c r="M7" i="14"/>
  <c r="K7" i="14"/>
  <c r="J7" i="14"/>
  <c r="I7" i="14"/>
  <c r="H7" i="14"/>
  <c r="F7" i="14"/>
  <c r="E7" i="14"/>
  <c r="D7" i="14"/>
  <c r="AJ6" i="14"/>
  <c r="AI6" i="14"/>
  <c r="AH6" i="14"/>
  <c r="AG6" i="14"/>
  <c r="AE6" i="14"/>
  <c r="AD6" i="14"/>
  <c r="AC6" i="14"/>
  <c r="AB6" i="14"/>
  <c r="Z6" i="14"/>
  <c r="Y6" i="14"/>
  <c r="X6" i="14"/>
  <c r="W6" i="14"/>
  <c r="U6" i="14"/>
  <c r="T6" i="14"/>
  <c r="S6" i="14"/>
  <c r="R6" i="14"/>
  <c r="P6" i="14"/>
  <c r="O6" i="14"/>
  <c r="N6" i="14"/>
  <c r="M6" i="14"/>
  <c r="K6" i="14"/>
  <c r="J6" i="14"/>
  <c r="I6" i="14"/>
  <c r="H6" i="14"/>
  <c r="F6" i="14"/>
  <c r="E6" i="14"/>
  <c r="D6" i="14"/>
  <c r="AJ5" i="14"/>
  <c r="AI5" i="14"/>
  <c r="AH5" i="14"/>
  <c r="AG5" i="14"/>
  <c r="AE5" i="14"/>
  <c r="AD5" i="14"/>
  <c r="AC5" i="14"/>
  <c r="AB5" i="14"/>
  <c r="Z5" i="14"/>
  <c r="Y5" i="14"/>
  <c r="X5" i="14"/>
  <c r="W5" i="14"/>
  <c r="U5" i="14"/>
  <c r="T5" i="14"/>
  <c r="S5" i="14"/>
  <c r="R5" i="14"/>
  <c r="P5" i="14"/>
  <c r="O5" i="14"/>
  <c r="N5" i="14"/>
  <c r="M5" i="14"/>
  <c r="K5" i="14"/>
  <c r="J5" i="14"/>
  <c r="I5" i="14"/>
  <c r="H5" i="14"/>
  <c r="F5" i="14"/>
  <c r="E5" i="14"/>
  <c r="D5" i="14"/>
  <c r="AJ4" i="14"/>
  <c r="AI4" i="14"/>
  <c r="AH4" i="14"/>
  <c r="AG4" i="14"/>
  <c r="AE4" i="14"/>
  <c r="AD4" i="14"/>
  <c r="AC4" i="14"/>
  <c r="AB4" i="14"/>
  <c r="Z4" i="14"/>
  <c r="Y4" i="14"/>
  <c r="X4" i="14"/>
  <c r="W4" i="14"/>
  <c r="U4" i="14"/>
  <c r="T4" i="14"/>
  <c r="S4" i="14"/>
  <c r="R4" i="14"/>
  <c r="P4" i="14"/>
  <c r="O4" i="14"/>
  <c r="N4" i="14"/>
  <c r="M4" i="14"/>
  <c r="K4" i="14"/>
  <c r="J4" i="14"/>
  <c r="I4" i="14"/>
  <c r="H4" i="14"/>
  <c r="F4" i="14"/>
  <c r="E4" i="14"/>
  <c r="D4" i="14"/>
  <c r="AJ3" i="14"/>
  <c r="AI3" i="14"/>
  <c r="AH3" i="14"/>
  <c r="AG3" i="14"/>
  <c r="AE3" i="14"/>
  <c r="AD3" i="14"/>
  <c r="AC3" i="14"/>
  <c r="AB3" i="14"/>
  <c r="Z3" i="14"/>
  <c r="Y3" i="14"/>
  <c r="X3" i="14"/>
  <c r="W3" i="14"/>
  <c r="U3" i="14"/>
  <c r="T3" i="14"/>
  <c r="S3" i="14"/>
  <c r="R3" i="14"/>
  <c r="P3" i="14"/>
  <c r="O3" i="14"/>
  <c r="N3" i="14"/>
  <c r="M3" i="14"/>
  <c r="K3" i="14"/>
  <c r="J3" i="14"/>
  <c r="I3" i="14"/>
  <c r="H3" i="14"/>
  <c r="F3" i="14"/>
  <c r="E3" i="14"/>
  <c r="D3" i="14"/>
  <c r="AE2" i="14"/>
  <c r="Z2" i="14"/>
  <c r="X2" i="14"/>
  <c r="U2" i="14"/>
  <c r="T2" i="14"/>
  <c r="S2" i="14"/>
  <c r="R2" i="14"/>
  <c r="P2" i="14"/>
  <c r="N2" i="14"/>
  <c r="K2" i="14"/>
  <c r="J2" i="14"/>
  <c r="I2" i="14"/>
  <c r="H2" i="14"/>
  <c r="F2" i="14"/>
  <c r="E2" i="14"/>
  <c r="D2" i="14"/>
  <c r="AJ7" i="27"/>
  <c r="AI7" i="27"/>
  <c r="AH7" i="27"/>
  <c r="AG7" i="27"/>
  <c r="AE7" i="27"/>
  <c r="AD7" i="27"/>
  <c r="AC7" i="27"/>
  <c r="AB7" i="27"/>
  <c r="Z7" i="27"/>
  <c r="Y7" i="27"/>
  <c r="X7" i="27"/>
  <c r="W7" i="27"/>
  <c r="U7" i="27"/>
  <c r="T7" i="27"/>
  <c r="S7" i="27"/>
  <c r="R7" i="27"/>
  <c r="P7" i="27"/>
  <c r="O7" i="27"/>
  <c r="N7" i="27"/>
  <c r="M7" i="27"/>
  <c r="K7" i="27"/>
  <c r="J7" i="27"/>
  <c r="I7" i="27"/>
  <c r="H7" i="27"/>
  <c r="F7" i="27"/>
  <c r="E7" i="27"/>
  <c r="D7" i="27"/>
  <c r="AJ6" i="27"/>
  <c r="AI6" i="27"/>
  <c r="AH6" i="27"/>
  <c r="AG6" i="27"/>
  <c r="AE6" i="27"/>
  <c r="AD6" i="27"/>
  <c r="AC6" i="27"/>
  <c r="AB6" i="27"/>
  <c r="Z6" i="27"/>
  <c r="Y6" i="27"/>
  <c r="X6" i="27"/>
  <c r="W6" i="27"/>
  <c r="U6" i="27"/>
  <c r="T6" i="27"/>
  <c r="S6" i="27"/>
  <c r="R6" i="27"/>
  <c r="P6" i="27"/>
  <c r="O6" i="27"/>
  <c r="N6" i="27"/>
  <c r="M6" i="27"/>
  <c r="K6" i="27"/>
  <c r="J6" i="27"/>
  <c r="I6" i="27"/>
  <c r="H6" i="27"/>
  <c r="F6" i="27"/>
  <c r="E6" i="27"/>
  <c r="D6" i="27"/>
  <c r="AJ5" i="27"/>
  <c r="AI5" i="27"/>
  <c r="AH5" i="27"/>
  <c r="AG5" i="27"/>
  <c r="AE5" i="27"/>
  <c r="AD5" i="27"/>
  <c r="AC5" i="27"/>
  <c r="AB5" i="27"/>
  <c r="Z5" i="27"/>
  <c r="X5" i="27"/>
  <c r="U5" i="27"/>
  <c r="T5" i="27"/>
  <c r="S5" i="27"/>
  <c r="R5" i="27"/>
  <c r="P5" i="27"/>
  <c r="O5" i="27"/>
  <c r="N5" i="27"/>
  <c r="M5" i="27"/>
  <c r="K5" i="27"/>
  <c r="J5" i="27"/>
  <c r="I5" i="27"/>
  <c r="H5" i="27"/>
  <c r="E5" i="27"/>
  <c r="AJ4" i="27"/>
  <c r="AI4" i="27"/>
  <c r="AH4" i="27"/>
  <c r="AG4" i="27"/>
  <c r="AE4" i="27"/>
  <c r="AD4" i="27"/>
  <c r="AC4" i="27"/>
  <c r="AB4" i="27"/>
  <c r="Z4" i="27"/>
  <c r="Y4" i="27"/>
  <c r="X4" i="27"/>
  <c r="W4" i="27"/>
  <c r="U4" i="27"/>
  <c r="T4" i="27"/>
  <c r="S4" i="27"/>
  <c r="R4" i="27"/>
  <c r="P4" i="27"/>
  <c r="O4" i="27"/>
  <c r="N4" i="27"/>
  <c r="M4" i="27"/>
  <c r="K4" i="27"/>
  <c r="J4" i="27"/>
  <c r="I4" i="27"/>
  <c r="H4" i="27"/>
  <c r="F4" i="27"/>
  <c r="E4" i="27"/>
  <c r="D4" i="27"/>
  <c r="AJ3" i="27"/>
  <c r="AI3" i="27"/>
  <c r="AH3" i="27"/>
  <c r="AG3" i="27"/>
  <c r="AE3" i="27"/>
  <c r="AD3" i="27"/>
  <c r="AC3" i="27"/>
  <c r="AB3" i="27"/>
  <c r="Z3" i="27"/>
  <c r="Y3" i="27"/>
  <c r="X3" i="27"/>
  <c r="W3" i="27"/>
  <c r="U3" i="27"/>
  <c r="T3" i="27"/>
  <c r="S3" i="27"/>
  <c r="R3" i="27"/>
  <c r="P3" i="27"/>
  <c r="O3" i="27"/>
  <c r="N3" i="27"/>
  <c r="M3" i="27"/>
  <c r="K3" i="27"/>
  <c r="J3" i="27"/>
  <c r="I3" i="27"/>
  <c r="H3" i="27"/>
  <c r="F3" i="27"/>
  <c r="E3" i="27"/>
  <c r="D3" i="27"/>
  <c r="AJ2" i="27"/>
  <c r="AI2" i="27"/>
  <c r="AH2" i="27"/>
  <c r="AG2" i="27"/>
  <c r="AE2" i="27"/>
  <c r="AD2" i="27"/>
  <c r="AC2" i="27"/>
  <c r="AB2" i="27"/>
  <c r="Z2" i="27"/>
  <c r="Y2" i="27"/>
  <c r="X2" i="27"/>
  <c r="W2" i="27"/>
  <c r="U2" i="27"/>
  <c r="T2" i="27"/>
  <c r="S2" i="27"/>
  <c r="R2" i="27"/>
  <c r="P2" i="27"/>
  <c r="O2" i="27"/>
  <c r="N2" i="27"/>
  <c r="M2" i="27"/>
  <c r="H2" i="27"/>
  <c r="AJ7" i="26"/>
  <c r="AI7" i="26"/>
  <c r="AH7" i="26"/>
  <c r="AG7" i="26"/>
  <c r="AE7" i="26"/>
  <c r="AD7" i="26"/>
  <c r="AC7" i="26"/>
  <c r="AB7" i="26"/>
  <c r="Z7" i="26"/>
  <c r="Y7" i="26"/>
  <c r="X7" i="26"/>
  <c r="W7" i="26"/>
  <c r="U7" i="26"/>
  <c r="T7" i="26"/>
  <c r="S7" i="26"/>
  <c r="R7" i="26"/>
  <c r="P7" i="26"/>
  <c r="O7" i="26"/>
  <c r="N7" i="26"/>
  <c r="M7" i="26"/>
  <c r="K7" i="26"/>
  <c r="J7" i="26"/>
  <c r="I7" i="26"/>
  <c r="H7" i="26"/>
  <c r="F7" i="26"/>
  <c r="E7" i="26"/>
  <c r="D7" i="26"/>
  <c r="AJ6" i="26"/>
  <c r="AI6" i="26"/>
  <c r="AH6" i="26"/>
  <c r="AG6" i="26"/>
  <c r="AE6" i="26"/>
  <c r="AD6" i="26"/>
  <c r="AC6" i="26"/>
  <c r="AB6" i="26"/>
  <c r="Z6" i="26"/>
  <c r="Y6" i="26"/>
  <c r="X6" i="26"/>
  <c r="W6" i="26"/>
  <c r="U6" i="26"/>
  <c r="T6" i="26"/>
  <c r="S6" i="26"/>
  <c r="R6" i="26"/>
  <c r="P6" i="26"/>
  <c r="O6" i="26"/>
  <c r="N6" i="26"/>
  <c r="M6" i="26"/>
  <c r="K6" i="26"/>
  <c r="J6" i="26"/>
  <c r="I6" i="26"/>
  <c r="H6" i="26"/>
  <c r="F6" i="26"/>
  <c r="E6" i="26"/>
  <c r="D6" i="26"/>
  <c r="AJ5" i="26"/>
  <c r="AI5" i="26"/>
  <c r="AH5" i="26"/>
  <c r="AG5" i="26"/>
  <c r="AE5" i="26"/>
  <c r="AD5" i="26"/>
  <c r="AC5" i="26"/>
  <c r="AB5" i="26"/>
  <c r="Z5" i="26"/>
  <c r="Y5" i="26"/>
  <c r="X5" i="26"/>
  <c r="W5" i="26"/>
  <c r="U5" i="26"/>
  <c r="T5" i="26"/>
  <c r="S5" i="26"/>
  <c r="R5" i="26"/>
  <c r="P5" i="26"/>
  <c r="O5" i="26"/>
  <c r="N5" i="26"/>
  <c r="M5" i="26"/>
  <c r="K5" i="26"/>
  <c r="J5" i="26"/>
  <c r="I5" i="26"/>
  <c r="H5" i="26"/>
  <c r="F5" i="26"/>
  <c r="E5" i="26"/>
  <c r="D5" i="26"/>
  <c r="AJ4" i="26"/>
  <c r="AI4" i="26"/>
  <c r="AH4" i="26"/>
  <c r="AG4" i="26"/>
  <c r="AE4" i="26"/>
  <c r="AD4" i="26"/>
  <c r="AC4" i="26"/>
  <c r="AB4" i="26"/>
  <c r="Z4" i="26"/>
  <c r="Y4" i="26"/>
  <c r="X4" i="26"/>
  <c r="W4" i="26"/>
  <c r="U4" i="26"/>
  <c r="T4" i="26"/>
  <c r="S4" i="26"/>
  <c r="R4" i="26"/>
  <c r="P4" i="26"/>
  <c r="O4" i="26"/>
  <c r="N4" i="26"/>
  <c r="M4" i="26"/>
  <c r="K4" i="26"/>
  <c r="J4" i="26"/>
  <c r="I4" i="26"/>
  <c r="H4" i="26"/>
  <c r="F4" i="26"/>
  <c r="E4" i="26"/>
  <c r="D4" i="26"/>
  <c r="AJ3" i="26"/>
  <c r="AI3" i="26"/>
  <c r="AH3" i="26"/>
  <c r="AG3" i="26"/>
  <c r="AE3" i="26"/>
  <c r="AD3" i="26"/>
  <c r="AC3" i="26"/>
  <c r="AB3" i="26"/>
  <c r="Z3" i="26"/>
  <c r="Y3" i="26"/>
  <c r="X3" i="26"/>
  <c r="W3" i="26"/>
  <c r="U3" i="26"/>
  <c r="T3" i="26"/>
  <c r="S3" i="26"/>
  <c r="R3" i="26"/>
  <c r="P3" i="26"/>
  <c r="O3" i="26"/>
  <c r="N3" i="26"/>
  <c r="M3" i="26"/>
  <c r="K3" i="26"/>
  <c r="J3" i="26"/>
  <c r="I3" i="26"/>
  <c r="H3" i="26"/>
  <c r="F3" i="26"/>
  <c r="E3" i="26"/>
  <c r="D3" i="26"/>
  <c r="AJ2" i="26"/>
  <c r="AI2" i="26"/>
  <c r="AH2" i="26"/>
  <c r="AG2" i="26"/>
  <c r="AE2" i="26"/>
  <c r="AD2" i="26"/>
  <c r="AC2" i="26"/>
  <c r="AB2" i="26"/>
  <c r="Z2" i="26"/>
  <c r="Y2" i="26"/>
  <c r="X2" i="26"/>
  <c r="W2" i="26"/>
  <c r="U2" i="26"/>
  <c r="T2" i="26"/>
  <c r="S2" i="26"/>
  <c r="R2" i="26"/>
  <c r="P2" i="26"/>
  <c r="O2" i="26"/>
  <c r="N2" i="26"/>
  <c r="M2" i="26"/>
  <c r="K2" i="26"/>
  <c r="J2" i="26"/>
  <c r="I2" i="26"/>
  <c r="H2" i="26"/>
  <c r="F2" i="26"/>
  <c r="E2" i="26"/>
  <c r="D2" i="26"/>
  <c r="AJ7" i="25"/>
  <c r="AI7" i="25"/>
  <c r="AH7" i="25"/>
  <c r="AG7" i="25"/>
  <c r="AE7" i="25"/>
  <c r="AD7" i="25"/>
  <c r="AC7" i="25"/>
  <c r="AB7" i="25"/>
  <c r="Z7" i="25"/>
  <c r="Y7" i="25"/>
  <c r="X7" i="25"/>
  <c r="W7" i="25"/>
  <c r="U7" i="25"/>
  <c r="T7" i="25"/>
  <c r="S7" i="25"/>
  <c r="R7" i="25"/>
  <c r="P7" i="25"/>
  <c r="O7" i="25"/>
  <c r="N7" i="25"/>
  <c r="M7" i="25"/>
  <c r="K7" i="25"/>
  <c r="J7" i="25"/>
  <c r="I7" i="25"/>
  <c r="H7" i="25"/>
  <c r="F7" i="25"/>
  <c r="E7" i="25"/>
  <c r="D7" i="25"/>
  <c r="AJ6" i="25"/>
  <c r="AI6" i="25"/>
  <c r="AH6" i="25"/>
  <c r="AG6" i="25"/>
  <c r="AE6" i="25"/>
  <c r="AD6" i="25"/>
  <c r="AC6" i="25"/>
  <c r="AB6" i="25"/>
  <c r="Z6" i="25"/>
  <c r="Y6" i="25"/>
  <c r="X6" i="25"/>
  <c r="W6" i="25"/>
  <c r="U6" i="25"/>
  <c r="T6" i="25"/>
  <c r="S6" i="25"/>
  <c r="R6" i="25"/>
  <c r="P6" i="25"/>
  <c r="O6" i="25"/>
  <c r="N6" i="25"/>
  <c r="M6" i="25"/>
  <c r="K6" i="25"/>
  <c r="J6" i="25"/>
  <c r="I6" i="25"/>
  <c r="H6" i="25"/>
  <c r="F6" i="25"/>
  <c r="E6" i="25"/>
  <c r="D6" i="25"/>
  <c r="AJ5" i="25"/>
  <c r="AI5" i="25"/>
  <c r="AH5" i="25"/>
  <c r="AG5" i="25"/>
  <c r="AE5" i="25"/>
  <c r="AD5" i="25"/>
  <c r="AC5" i="25"/>
  <c r="AB5" i="25"/>
  <c r="Z5" i="25"/>
  <c r="Y5" i="25"/>
  <c r="X5" i="25"/>
  <c r="W5" i="25"/>
  <c r="U5" i="25"/>
  <c r="T5" i="25"/>
  <c r="S5" i="25"/>
  <c r="R5" i="25"/>
  <c r="P5" i="25"/>
  <c r="O5" i="25"/>
  <c r="N5" i="25"/>
  <c r="M5" i="25"/>
  <c r="K5" i="25"/>
  <c r="J5" i="25"/>
  <c r="I5" i="25"/>
  <c r="H5" i="25"/>
  <c r="F5" i="25"/>
  <c r="E5" i="25"/>
  <c r="D5" i="25"/>
  <c r="AJ4" i="25"/>
  <c r="AI4" i="25"/>
  <c r="AH4" i="25"/>
  <c r="AG4" i="25"/>
  <c r="AE4" i="25"/>
  <c r="AD4" i="25"/>
  <c r="AC4" i="25"/>
  <c r="AB4" i="25"/>
  <c r="Z4" i="25"/>
  <c r="Y4" i="25"/>
  <c r="X4" i="25"/>
  <c r="W4" i="25"/>
  <c r="U4" i="25"/>
  <c r="T4" i="25"/>
  <c r="S4" i="25"/>
  <c r="R4" i="25"/>
  <c r="P4" i="25"/>
  <c r="O4" i="25"/>
  <c r="N4" i="25"/>
  <c r="M4" i="25"/>
  <c r="K4" i="25"/>
  <c r="J4" i="25"/>
  <c r="I4" i="25"/>
  <c r="H4" i="25"/>
  <c r="F4" i="25"/>
  <c r="E4" i="25"/>
  <c r="D4" i="25"/>
  <c r="AJ3" i="25"/>
  <c r="AI3" i="25"/>
  <c r="AH3" i="25"/>
  <c r="AG3" i="25"/>
  <c r="AE3" i="25"/>
  <c r="AD3" i="25"/>
  <c r="AC3" i="25"/>
  <c r="AB3" i="25"/>
  <c r="Z3" i="25"/>
  <c r="Y3" i="25"/>
  <c r="X3" i="25"/>
  <c r="W3" i="25"/>
  <c r="U3" i="25"/>
  <c r="T3" i="25"/>
  <c r="S3" i="25"/>
  <c r="R3" i="25"/>
  <c r="P3" i="25"/>
  <c r="O3" i="25"/>
  <c r="N3" i="25"/>
  <c r="M3" i="25"/>
  <c r="K3" i="25"/>
  <c r="J3" i="25"/>
  <c r="I3" i="25"/>
  <c r="H3" i="25"/>
  <c r="F3" i="25"/>
  <c r="E3" i="25"/>
  <c r="D3" i="25"/>
  <c r="AI2" i="25"/>
  <c r="AG2" i="25"/>
  <c r="AE2" i="25"/>
  <c r="AD2" i="25"/>
  <c r="AC2" i="25"/>
  <c r="AB2" i="25"/>
  <c r="Z2" i="25"/>
  <c r="Y2" i="25"/>
  <c r="X2" i="25"/>
  <c r="W2" i="25"/>
  <c r="U2" i="25"/>
  <c r="T2" i="25"/>
  <c r="S2" i="25"/>
  <c r="R2" i="25"/>
  <c r="P2" i="25"/>
  <c r="O2" i="25"/>
  <c r="N2" i="25"/>
  <c r="M2" i="25"/>
  <c r="K2" i="25"/>
  <c r="J2" i="25"/>
  <c r="I2" i="25"/>
  <c r="H2" i="25"/>
  <c r="F2" i="25"/>
  <c r="E2" i="25"/>
  <c r="D2" i="25"/>
  <c r="AJ7" i="24"/>
  <c r="AI7" i="24"/>
  <c r="AH7" i="24"/>
  <c r="AG7" i="24"/>
  <c r="AE7" i="24"/>
  <c r="AD7" i="24"/>
  <c r="AC7" i="24"/>
  <c r="AB7" i="24"/>
  <c r="Z7" i="24"/>
  <c r="Y7" i="24"/>
  <c r="X7" i="24"/>
  <c r="W7" i="24"/>
  <c r="U7" i="24"/>
  <c r="T7" i="24"/>
  <c r="S7" i="24"/>
  <c r="R7" i="24"/>
  <c r="P7" i="24"/>
  <c r="O7" i="24"/>
  <c r="N7" i="24"/>
  <c r="M7" i="24"/>
  <c r="K7" i="24"/>
  <c r="J7" i="24"/>
  <c r="I7" i="24"/>
  <c r="H7" i="24"/>
  <c r="F7" i="24"/>
  <c r="E7" i="24"/>
  <c r="D7" i="24"/>
  <c r="AJ6" i="24"/>
  <c r="AI6" i="24"/>
  <c r="AH6" i="24"/>
  <c r="AG6" i="24"/>
  <c r="AE6" i="24"/>
  <c r="AD6" i="24"/>
  <c r="AC6" i="24"/>
  <c r="AB6" i="24"/>
  <c r="Z6" i="24"/>
  <c r="Y6" i="24"/>
  <c r="X6" i="24"/>
  <c r="W6" i="24"/>
  <c r="U6" i="24"/>
  <c r="T6" i="24"/>
  <c r="S6" i="24"/>
  <c r="R6" i="24"/>
  <c r="P6" i="24"/>
  <c r="O6" i="24"/>
  <c r="N6" i="24"/>
  <c r="M6" i="24"/>
  <c r="K6" i="24"/>
  <c r="J6" i="24"/>
  <c r="I6" i="24"/>
  <c r="H6" i="24"/>
  <c r="F6" i="24"/>
  <c r="E6" i="24"/>
  <c r="D6" i="24"/>
  <c r="AJ5" i="24"/>
  <c r="AI5" i="24"/>
  <c r="AH5" i="24"/>
  <c r="AG5" i="24"/>
  <c r="AE5" i="24"/>
  <c r="AD5" i="24"/>
  <c r="AC5" i="24"/>
  <c r="AB5" i="24"/>
  <c r="Z5" i="24"/>
  <c r="Y5" i="24"/>
  <c r="X5" i="24"/>
  <c r="W5" i="24"/>
  <c r="U5" i="24"/>
  <c r="T5" i="24"/>
  <c r="S5" i="24"/>
  <c r="R5" i="24"/>
  <c r="P5" i="24"/>
  <c r="O5" i="24"/>
  <c r="N5" i="24"/>
  <c r="M5" i="24"/>
  <c r="K5" i="24"/>
  <c r="J5" i="24"/>
  <c r="I5" i="24"/>
  <c r="H5" i="24"/>
  <c r="F5" i="24"/>
  <c r="E5" i="24"/>
  <c r="D5" i="24"/>
  <c r="AJ4" i="24"/>
  <c r="AI4" i="24"/>
  <c r="AH4" i="24"/>
  <c r="AG4" i="24"/>
  <c r="AE4" i="24"/>
  <c r="AD4" i="24"/>
  <c r="AC4" i="24"/>
  <c r="AB4" i="24"/>
  <c r="Z4" i="24"/>
  <c r="Y4" i="24"/>
  <c r="X4" i="24"/>
  <c r="W4" i="24"/>
  <c r="U4" i="24"/>
  <c r="T4" i="24"/>
  <c r="S4" i="24"/>
  <c r="R4" i="24"/>
  <c r="P4" i="24"/>
  <c r="O4" i="24"/>
  <c r="N4" i="24"/>
  <c r="M4" i="24"/>
  <c r="K4" i="24"/>
  <c r="J4" i="24"/>
  <c r="I4" i="24"/>
  <c r="H4" i="24"/>
  <c r="F4" i="24"/>
  <c r="E4" i="24"/>
  <c r="D4" i="24"/>
  <c r="AJ3" i="24"/>
  <c r="AI3" i="24"/>
  <c r="AH3" i="24"/>
  <c r="AG3" i="24"/>
  <c r="AE3" i="24"/>
  <c r="AD3" i="24"/>
  <c r="AC3" i="24"/>
  <c r="AB3" i="24"/>
  <c r="Z3" i="24"/>
  <c r="Y3" i="24"/>
  <c r="X3" i="24"/>
  <c r="W3" i="24"/>
  <c r="U3" i="24"/>
  <c r="T3" i="24"/>
  <c r="S3" i="24"/>
  <c r="R3" i="24"/>
  <c r="P3" i="24"/>
  <c r="O3" i="24"/>
  <c r="N3" i="24"/>
  <c r="M3" i="24"/>
  <c r="K3" i="24"/>
  <c r="J3" i="24"/>
  <c r="I3" i="24"/>
  <c r="H3" i="24"/>
  <c r="F3" i="24"/>
  <c r="E3" i="24"/>
  <c r="D3" i="24"/>
  <c r="AJ2" i="24"/>
  <c r="AI2" i="24"/>
  <c r="AH2" i="24"/>
  <c r="AG2" i="24"/>
  <c r="AE2" i="24"/>
  <c r="AD2" i="24"/>
  <c r="AC2" i="24"/>
  <c r="AB2" i="24"/>
  <c r="Z2" i="24"/>
  <c r="Y2" i="24"/>
  <c r="X2" i="24"/>
  <c r="W2" i="24"/>
  <c r="U2" i="24"/>
  <c r="T2" i="24"/>
  <c r="S2" i="24"/>
  <c r="R2" i="24"/>
  <c r="P2" i="24"/>
  <c r="O2" i="24"/>
  <c r="N2" i="24"/>
  <c r="M2" i="24"/>
  <c r="K2" i="24"/>
  <c r="J2" i="24"/>
  <c r="I2" i="24"/>
  <c r="H2" i="24"/>
  <c r="F2" i="24"/>
  <c r="E2" i="24"/>
  <c r="D2" i="24"/>
  <c r="AJ7" i="13"/>
  <c r="AI7" i="13"/>
  <c r="AH7" i="13"/>
  <c r="AG7" i="13"/>
  <c r="AE7" i="13"/>
  <c r="AD7" i="13"/>
  <c r="AC7" i="13"/>
  <c r="AB7" i="13"/>
  <c r="Z7" i="13"/>
  <c r="Y7" i="13"/>
  <c r="X7" i="13"/>
  <c r="W7" i="13"/>
  <c r="U7" i="13"/>
  <c r="T7" i="13"/>
  <c r="S7" i="13"/>
  <c r="R7" i="13"/>
  <c r="P7" i="13"/>
  <c r="O7" i="13"/>
  <c r="N7" i="13"/>
  <c r="M7" i="13"/>
  <c r="K7" i="13"/>
  <c r="J7" i="13"/>
  <c r="I7" i="13"/>
  <c r="H7" i="13"/>
  <c r="F7" i="13"/>
  <c r="E7" i="13"/>
  <c r="D7" i="13"/>
  <c r="AJ6" i="13"/>
  <c r="AI6" i="13"/>
  <c r="AH6" i="13"/>
  <c r="AG6" i="13"/>
  <c r="AE6" i="13"/>
  <c r="AD6" i="13"/>
  <c r="AC6" i="13"/>
  <c r="AB6" i="13"/>
  <c r="Z6" i="13"/>
  <c r="Y6" i="13"/>
  <c r="X6" i="13"/>
  <c r="W6" i="13"/>
  <c r="U6" i="13"/>
  <c r="T6" i="13"/>
  <c r="S6" i="13"/>
  <c r="R6" i="13"/>
  <c r="P6" i="13"/>
  <c r="O6" i="13"/>
  <c r="N6" i="13"/>
  <c r="M6" i="13"/>
  <c r="K6" i="13"/>
  <c r="J6" i="13"/>
  <c r="I6" i="13"/>
  <c r="H6" i="13"/>
  <c r="F6" i="13"/>
  <c r="E6" i="13"/>
  <c r="D6" i="13"/>
  <c r="AJ5" i="13"/>
  <c r="AI5" i="13"/>
  <c r="AH5" i="13"/>
  <c r="AG5" i="13"/>
  <c r="AE5" i="13"/>
  <c r="AD5" i="13"/>
  <c r="AC5" i="13"/>
  <c r="AB5" i="13"/>
  <c r="Z5" i="13"/>
  <c r="Y5" i="13"/>
  <c r="X5" i="13"/>
  <c r="W5" i="13"/>
  <c r="U5" i="13"/>
  <c r="T5" i="13"/>
  <c r="S5" i="13"/>
  <c r="R5" i="13"/>
  <c r="P5" i="13"/>
  <c r="O5" i="13"/>
  <c r="N5" i="13"/>
  <c r="M5" i="13"/>
  <c r="K5" i="13"/>
  <c r="J5" i="13"/>
  <c r="I5" i="13"/>
  <c r="H5" i="13"/>
  <c r="F5" i="13"/>
  <c r="E5" i="13"/>
  <c r="D5" i="13"/>
  <c r="AJ4" i="13"/>
  <c r="AI4" i="13"/>
  <c r="AH4" i="13"/>
  <c r="AG4" i="13"/>
  <c r="AE4" i="13"/>
  <c r="AD4" i="13"/>
  <c r="AC4" i="13"/>
  <c r="AB4" i="13"/>
  <c r="Z4" i="13"/>
  <c r="Y4" i="13"/>
  <c r="X4" i="13"/>
  <c r="W4" i="13"/>
  <c r="U4" i="13"/>
  <c r="T4" i="13"/>
  <c r="S4" i="13"/>
  <c r="R4" i="13"/>
  <c r="P4" i="13"/>
  <c r="O4" i="13"/>
  <c r="N4" i="13"/>
  <c r="M4" i="13"/>
  <c r="K4" i="13"/>
  <c r="J4" i="13"/>
  <c r="I4" i="13"/>
  <c r="H4" i="13"/>
  <c r="F4" i="13"/>
  <c r="E4" i="13"/>
  <c r="D4" i="13"/>
  <c r="AJ3" i="13"/>
  <c r="AI3" i="13"/>
  <c r="AH3" i="13"/>
  <c r="AG3" i="13"/>
  <c r="AE3" i="13"/>
  <c r="AD3" i="13"/>
  <c r="AC3" i="13"/>
  <c r="AB3" i="13"/>
  <c r="Z3" i="13"/>
  <c r="Y3" i="13"/>
  <c r="X3" i="13"/>
  <c r="W3" i="13"/>
  <c r="U3" i="13"/>
  <c r="T3" i="13"/>
  <c r="S3" i="13"/>
  <c r="R3" i="13"/>
  <c r="P3" i="13"/>
  <c r="O3" i="13"/>
  <c r="N3" i="13"/>
  <c r="M3" i="13"/>
  <c r="K3" i="13"/>
  <c r="J3" i="13"/>
  <c r="I3" i="13"/>
  <c r="H3" i="13"/>
  <c r="F3" i="13"/>
  <c r="E3" i="13"/>
  <c r="D3" i="13"/>
  <c r="AJ2" i="13"/>
  <c r="AI2" i="13"/>
  <c r="AH2" i="13"/>
  <c r="AG2" i="13"/>
  <c r="AE2" i="13"/>
  <c r="AD2" i="13"/>
  <c r="AC2" i="13"/>
  <c r="AB2" i="13"/>
  <c r="Z2" i="13"/>
  <c r="Y2" i="13"/>
  <c r="X2" i="13"/>
  <c r="W2" i="13"/>
  <c r="U2" i="13"/>
  <c r="T2" i="13"/>
  <c r="S2" i="13"/>
  <c r="R2" i="13"/>
  <c r="P2" i="13"/>
  <c r="O2" i="13"/>
  <c r="N2" i="13"/>
  <c r="M2" i="13"/>
  <c r="K2" i="13"/>
  <c r="J2" i="13"/>
  <c r="I2" i="13"/>
  <c r="H2" i="13"/>
  <c r="F2" i="13"/>
  <c r="E2" i="13"/>
  <c r="D2" i="13"/>
  <c r="AJ7" i="12"/>
  <c r="AI7" i="12"/>
  <c r="AH7" i="12"/>
  <c r="AG7" i="12"/>
  <c r="AE7" i="12"/>
  <c r="AD7" i="12"/>
  <c r="AC7" i="12"/>
  <c r="AB7" i="12"/>
  <c r="Z7" i="12"/>
  <c r="Y7" i="12"/>
  <c r="X7" i="12"/>
  <c r="W7" i="12"/>
  <c r="U7" i="12"/>
  <c r="T7" i="12"/>
  <c r="S7" i="12"/>
  <c r="R7" i="12"/>
  <c r="P7" i="12"/>
  <c r="O7" i="12"/>
  <c r="N7" i="12"/>
  <c r="M7" i="12"/>
  <c r="K7" i="12"/>
  <c r="J7" i="12"/>
  <c r="I7" i="12"/>
  <c r="H7" i="12"/>
  <c r="F7" i="12"/>
  <c r="E7" i="12"/>
  <c r="D7" i="12"/>
  <c r="AJ6" i="12"/>
  <c r="AI6" i="12"/>
  <c r="AH6" i="12"/>
  <c r="AG6" i="12"/>
  <c r="AE6" i="12"/>
  <c r="AD6" i="12"/>
  <c r="AC6" i="12"/>
  <c r="AB6" i="12"/>
  <c r="Z6" i="12"/>
  <c r="Y6" i="12"/>
  <c r="X6" i="12"/>
  <c r="W6" i="12"/>
  <c r="U6" i="12"/>
  <c r="T6" i="12"/>
  <c r="S6" i="12"/>
  <c r="R6" i="12"/>
  <c r="P6" i="12"/>
  <c r="O6" i="12"/>
  <c r="N6" i="12"/>
  <c r="M6" i="12"/>
  <c r="K6" i="12"/>
  <c r="J6" i="12"/>
  <c r="I6" i="12"/>
  <c r="H6" i="12"/>
  <c r="F6" i="12"/>
  <c r="E6" i="12"/>
  <c r="D6" i="12"/>
  <c r="AJ5" i="12"/>
  <c r="AI5" i="12"/>
  <c r="AH5" i="12"/>
  <c r="AG5" i="12"/>
  <c r="AE5" i="12"/>
  <c r="AD5" i="12"/>
  <c r="AC5" i="12"/>
  <c r="AB5" i="12"/>
  <c r="Z5" i="12"/>
  <c r="Y5" i="12"/>
  <c r="X5" i="12"/>
  <c r="W5" i="12"/>
  <c r="U5" i="12"/>
  <c r="T5" i="12"/>
  <c r="S5" i="12"/>
  <c r="R5" i="12"/>
  <c r="P5" i="12"/>
  <c r="O5" i="12"/>
  <c r="N5" i="12"/>
  <c r="M5" i="12"/>
  <c r="K5" i="12"/>
  <c r="J5" i="12"/>
  <c r="I5" i="12"/>
  <c r="H5" i="12"/>
  <c r="F5" i="12"/>
  <c r="E5" i="12"/>
  <c r="D5" i="12"/>
  <c r="AJ4" i="12"/>
  <c r="AI4" i="12"/>
  <c r="AH4" i="12"/>
  <c r="AG4" i="12"/>
  <c r="AE4" i="12"/>
  <c r="AD4" i="12"/>
  <c r="AC4" i="12"/>
  <c r="AB4" i="12"/>
  <c r="Z4" i="12"/>
  <c r="Y4" i="12"/>
  <c r="X4" i="12"/>
  <c r="W4" i="12"/>
  <c r="U4" i="12"/>
  <c r="T4" i="12"/>
  <c r="S4" i="12"/>
  <c r="R4" i="12"/>
  <c r="P4" i="12"/>
  <c r="O4" i="12"/>
  <c r="N4" i="12"/>
  <c r="M4" i="12"/>
  <c r="K4" i="12"/>
  <c r="J4" i="12"/>
  <c r="I4" i="12"/>
  <c r="H4" i="12"/>
  <c r="F4" i="12"/>
  <c r="E4" i="12"/>
  <c r="D4" i="12"/>
  <c r="AJ3" i="12"/>
  <c r="AI3" i="12"/>
  <c r="AH3" i="12"/>
  <c r="AG3" i="12"/>
  <c r="AE3" i="12"/>
  <c r="AD3" i="12"/>
  <c r="AC3" i="12"/>
  <c r="AB3" i="12"/>
  <c r="Z3" i="12"/>
  <c r="Y3" i="12"/>
  <c r="X3" i="12"/>
  <c r="W3" i="12"/>
  <c r="U3" i="12"/>
  <c r="T3" i="12"/>
  <c r="S3" i="12"/>
  <c r="R3" i="12"/>
  <c r="P3" i="12"/>
  <c r="O3" i="12"/>
  <c r="N3" i="12"/>
  <c r="M3" i="12"/>
  <c r="K3" i="12"/>
  <c r="J3" i="12"/>
  <c r="I3" i="12"/>
  <c r="H3" i="12"/>
  <c r="F3" i="12"/>
  <c r="E3" i="12"/>
  <c r="D3" i="12"/>
  <c r="AJ2" i="12"/>
  <c r="AI2" i="12"/>
  <c r="AH2" i="12"/>
  <c r="AG2" i="12"/>
  <c r="AE2" i="12"/>
  <c r="AD2" i="12"/>
  <c r="AC2" i="12"/>
  <c r="AB2" i="12"/>
  <c r="Z2" i="12"/>
  <c r="Y2" i="12"/>
  <c r="X2" i="12"/>
  <c r="W2" i="12"/>
  <c r="U2" i="12"/>
  <c r="T2" i="12"/>
  <c r="S2" i="12"/>
  <c r="R2" i="12"/>
  <c r="P2" i="12"/>
  <c r="O2" i="12"/>
  <c r="N2" i="12"/>
  <c r="M2" i="12"/>
  <c r="K2" i="12"/>
  <c r="J2" i="12"/>
  <c r="I2" i="12"/>
  <c r="H2" i="12"/>
  <c r="F2" i="12"/>
  <c r="E2" i="12"/>
  <c r="D2" i="12"/>
  <c r="AJ7" i="11"/>
  <c r="AI7" i="11"/>
  <c r="AH7" i="11"/>
  <c r="AG7" i="11"/>
  <c r="AE7" i="11"/>
  <c r="AD7" i="11"/>
  <c r="AC7" i="11"/>
  <c r="AB7" i="11"/>
  <c r="Y7" i="11"/>
  <c r="X7" i="11"/>
  <c r="W7" i="11"/>
  <c r="U7" i="11"/>
  <c r="T7" i="11"/>
  <c r="S7" i="11"/>
  <c r="R7" i="11"/>
  <c r="P7" i="11"/>
  <c r="O7" i="11"/>
  <c r="N7" i="11"/>
  <c r="M7" i="11"/>
  <c r="K7" i="11"/>
  <c r="J7" i="11"/>
  <c r="I7" i="11"/>
  <c r="H7" i="11"/>
  <c r="F7" i="11"/>
  <c r="E7" i="11"/>
  <c r="D7" i="11"/>
  <c r="AJ6" i="11"/>
  <c r="AI6" i="11"/>
  <c r="AH6" i="11"/>
  <c r="AG6" i="11"/>
  <c r="AE6" i="11"/>
  <c r="AD6" i="11"/>
  <c r="AC6" i="11"/>
  <c r="AB6" i="11"/>
  <c r="Y6" i="11"/>
  <c r="X6" i="11"/>
  <c r="W6" i="11"/>
  <c r="U6" i="11"/>
  <c r="T6" i="11"/>
  <c r="S6" i="11"/>
  <c r="R6" i="11"/>
  <c r="P6" i="11"/>
  <c r="O6" i="11"/>
  <c r="N6" i="11"/>
  <c r="M6" i="11"/>
  <c r="K6" i="11"/>
  <c r="J6" i="11"/>
  <c r="I6" i="11"/>
  <c r="H6" i="11"/>
  <c r="F6" i="11"/>
  <c r="E6" i="11"/>
  <c r="D6" i="11"/>
  <c r="AJ5" i="11"/>
  <c r="AI5" i="11"/>
  <c r="AH5" i="11"/>
  <c r="AG5" i="11"/>
  <c r="AE5" i="11"/>
  <c r="AD5" i="11"/>
  <c r="AC5" i="11"/>
  <c r="AB5" i="11"/>
  <c r="Y5" i="11"/>
  <c r="X5" i="11"/>
  <c r="W5" i="11"/>
  <c r="U5" i="11"/>
  <c r="T5" i="11"/>
  <c r="S5" i="11"/>
  <c r="R5" i="11"/>
  <c r="P5" i="11"/>
  <c r="O5" i="11"/>
  <c r="N5" i="11"/>
  <c r="M5" i="11"/>
  <c r="K5" i="11"/>
  <c r="J5" i="11"/>
  <c r="I5" i="11"/>
  <c r="H5" i="11"/>
  <c r="F5" i="11"/>
  <c r="E5" i="11"/>
  <c r="D5" i="11"/>
  <c r="AJ4" i="11"/>
  <c r="AI4" i="11"/>
  <c r="AH4" i="11"/>
  <c r="AG4" i="11"/>
  <c r="AE4" i="11"/>
  <c r="AD4" i="11"/>
  <c r="AC4" i="11"/>
  <c r="AB4" i="11"/>
  <c r="Y4" i="11"/>
  <c r="X4" i="11"/>
  <c r="W4" i="11"/>
  <c r="U4" i="11"/>
  <c r="T4" i="11"/>
  <c r="S4" i="11"/>
  <c r="R4" i="11"/>
  <c r="P4" i="11"/>
  <c r="O4" i="11"/>
  <c r="N4" i="11"/>
  <c r="M4" i="11"/>
  <c r="K4" i="11"/>
  <c r="J4" i="11"/>
  <c r="I4" i="11"/>
  <c r="H4" i="11"/>
  <c r="F4" i="11"/>
  <c r="E4" i="11"/>
  <c r="D4" i="11"/>
  <c r="AJ3" i="11"/>
  <c r="AI3" i="11"/>
  <c r="AH3" i="11"/>
  <c r="AG3" i="11"/>
  <c r="AE3" i="11"/>
  <c r="AD3" i="11"/>
  <c r="AC3" i="11"/>
  <c r="AB3" i="11"/>
  <c r="Y3" i="11"/>
  <c r="X3" i="11"/>
  <c r="W3" i="11"/>
  <c r="U3" i="11"/>
  <c r="T3" i="11"/>
  <c r="S3" i="11"/>
  <c r="R3" i="11"/>
  <c r="P3" i="11"/>
  <c r="O3" i="11"/>
  <c r="N3" i="11"/>
  <c r="M3" i="11"/>
  <c r="K3" i="11"/>
  <c r="J3" i="11"/>
  <c r="I3" i="11"/>
  <c r="H3" i="11"/>
  <c r="F3" i="11"/>
  <c r="E3" i="11"/>
  <c r="D3" i="11"/>
  <c r="AJ2" i="11"/>
  <c r="AI2" i="11"/>
  <c r="AH2" i="11"/>
  <c r="AG2" i="11"/>
  <c r="AE2" i="11"/>
  <c r="AD2" i="11"/>
  <c r="AC2" i="11"/>
  <c r="AB2" i="11"/>
  <c r="Y2" i="11"/>
  <c r="X2" i="11"/>
  <c r="W2" i="11"/>
  <c r="U2" i="11"/>
  <c r="T2" i="11"/>
  <c r="S2" i="11"/>
  <c r="R2" i="11"/>
  <c r="P2" i="11"/>
  <c r="O2" i="11"/>
  <c r="N2" i="11"/>
  <c r="M2" i="11"/>
  <c r="K2" i="11"/>
  <c r="J2" i="11"/>
  <c r="I2" i="11"/>
  <c r="H2" i="11"/>
  <c r="F2" i="11"/>
  <c r="E2" i="11"/>
  <c r="D2" i="11"/>
  <c r="AJ7" i="20"/>
  <c r="AI7" i="20"/>
  <c r="AH7" i="20"/>
  <c r="AG7" i="20"/>
  <c r="AJ6" i="20"/>
  <c r="AI6" i="20"/>
  <c r="AH6" i="20"/>
  <c r="AG6" i="20"/>
  <c r="AJ5" i="20"/>
  <c r="AI5" i="20"/>
  <c r="AH5" i="20"/>
  <c r="AG5" i="20"/>
  <c r="AJ4" i="20"/>
  <c r="AI4" i="20"/>
  <c r="AH4" i="20"/>
  <c r="AG4" i="20"/>
  <c r="AJ3" i="20"/>
  <c r="AI3" i="20"/>
  <c r="AH3" i="20"/>
  <c r="AG3" i="20"/>
  <c r="AE7" i="20"/>
  <c r="AD7" i="20"/>
  <c r="AC7" i="20"/>
  <c r="AB7" i="20"/>
  <c r="AE6" i="20"/>
  <c r="AD6" i="20"/>
  <c r="AC6" i="20"/>
  <c r="AB6" i="20"/>
  <c r="AE5" i="20"/>
  <c r="AD5" i="20"/>
  <c r="AC5" i="20"/>
  <c r="AB5" i="20"/>
  <c r="AE4" i="20"/>
  <c r="AD4" i="20"/>
  <c r="AC4" i="20"/>
  <c r="AB4" i="20"/>
  <c r="AE3" i="20"/>
  <c r="AD3" i="20"/>
  <c r="AC3" i="20"/>
  <c r="AB3" i="20"/>
  <c r="Z7" i="20"/>
  <c r="Y7" i="20"/>
  <c r="X7" i="20"/>
  <c r="W7" i="20"/>
  <c r="Z6" i="20"/>
  <c r="Y6" i="20"/>
  <c r="X6" i="20"/>
  <c r="W6" i="20"/>
  <c r="Z5" i="20"/>
  <c r="Y5" i="20"/>
  <c r="X5" i="20"/>
  <c r="W5" i="20"/>
  <c r="Z4" i="20"/>
  <c r="Y4" i="20"/>
  <c r="X4" i="20"/>
  <c r="W4" i="20"/>
  <c r="Z3" i="20"/>
  <c r="Y3" i="20"/>
  <c r="X3" i="20"/>
  <c r="W3" i="20"/>
  <c r="U7" i="20"/>
  <c r="T7" i="20"/>
  <c r="S7" i="20"/>
  <c r="R7" i="20"/>
  <c r="U6" i="20"/>
  <c r="T6" i="20"/>
  <c r="S6" i="20"/>
  <c r="R6" i="20"/>
  <c r="U5" i="20"/>
  <c r="T5" i="20"/>
  <c r="S5" i="20"/>
  <c r="R5" i="20"/>
  <c r="U4" i="20"/>
  <c r="T4" i="20"/>
  <c r="S4" i="20"/>
  <c r="R4" i="20"/>
  <c r="U3" i="20"/>
  <c r="T3" i="20"/>
  <c r="S3" i="20"/>
  <c r="R3" i="20"/>
  <c r="P7" i="20"/>
  <c r="O7" i="20"/>
  <c r="N7" i="20"/>
  <c r="M7" i="20"/>
  <c r="P6" i="20"/>
  <c r="O6" i="20"/>
  <c r="N6" i="20"/>
  <c r="M6" i="20"/>
  <c r="P5" i="20"/>
  <c r="O5" i="20"/>
  <c r="N5" i="20"/>
  <c r="M5" i="20"/>
  <c r="P4" i="20"/>
  <c r="O4" i="20"/>
  <c r="N4" i="20"/>
  <c r="M4" i="20"/>
  <c r="P3" i="20"/>
  <c r="O3" i="20"/>
  <c r="N3" i="20"/>
  <c r="M3" i="20"/>
  <c r="K7" i="20"/>
  <c r="J7" i="20"/>
  <c r="I7" i="20"/>
  <c r="H7" i="20"/>
  <c r="K6" i="20"/>
  <c r="J6" i="20"/>
  <c r="I6" i="20"/>
  <c r="H6" i="20"/>
  <c r="K5" i="20"/>
  <c r="J5" i="20"/>
  <c r="I5" i="20"/>
  <c r="H5" i="20"/>
  <c r="K4" i="20"/>
  <c r="J4" i="20"/>
  <c r="I4" i="20"/>
  <c r="H4" i="20"/>
  <c r="K3" i="20"/>
  <c r="J3" i="20"/>
  <c r="I3" i="20"/>
  <c r="H3" i="20"/>
  <c r="F7" i="20"/>
  <c r="E7" i="20"/>
  <c r="D7" i="20"/>
  <c r="C7" i="20"/>
  <c r="F6" i="20"/>
  <c r="E6" i="20"/>
  <c r="D6" i="20"/>
  <c r="C6" i="20"/>
  <c r="F5" i="20"/>
  <c r="E5" i="20"/>
  <c r="D5" i="20"/>
  <c r="C5" i="20"/>
  <c r="F4" i="20"/>
  <c r="E4" i="20"/>
  <c r="D4" i="20"/>
  <c r="C4" i="20"/>
  <c r="F3" i="20"/>
  <c r="E3" i="20"/>
  <c r="D3" i="20"/>
  <c r="C3" i="20"/>
  <c r="AK2" i="20"/>
  <c r="AF2" i="20"/>
  <c r="AJ2" i="20" s="1"/>
  <c r="AA2" i="20"/>
  <c r="AE2" i="20" s="1"/>
  <c r="V2" i="20"/>
  <c r="Z2" i="20" s="1"/>
  <c r="Q2" i="20"/>
  <c r="U2" i="20" s="1"/>
  <c r="L2" i="20"/>
  <c r="P2" i="20" s="1"/>
  <c r="G2" i="20"/>
  <c r="K2" i="20" s="1"/>
  <c r="B2" i="20"/>
  <c r="F2" i="20" s="1"/>
  <c r="AG7" i="18"/>
  <c r="AB7" i="18"/>
  <c r="AE7" i="18"/>
  <c r="Y7" i="18"/>
  <c r="X7" i="18"/>
  <c r="W7" i="18"/>
  <c r="Z7" i="18"/>
  <c r="U7" i="18"/>
  <c r="M7" i="18"/>
  <c r="H7" i="18"/>
  <c r="F7" i="18"/>
  <c r="E7" i="18"/>
  <c r="D7" i="18"/>
  <c r="C7" i="18"/>
  <c r="AG6" i="18"/>
  <c r="AI6" i="18"/>
  <c r="AC6" i="18"/>
  <c r="AE6" i="18"/>
  <c r="Y6" i="18"/>
  <c r="W6" i="18"/>
  <c r="S6" i="18"/>
  <c r="M6" i="18"/>
  <c r="O6" i="18"/>
  <c r="K6" i="18"/>
  <c r="J6" i="18"/>
  <c r="I6" i="18"/>
  <c r="H6" i="18"/>
  <c r="F6" i="18"/>
  <c r="E6" i="18"/>
  <c r="D6" i="18"/>
  <c r="C6" i="18"/>
  <c r="AI5" i="18"/>
  <c r="AG5" i="18"/>
  <c r="AC5" i="18"/>
  <c r="W5" i="18"/>
  <c r="Z5" i="18"/>
  <c r="S5" i="18"/>
  <c r="U5" i="18"/>
  <c r="O5" i="18"/>
  <c r="M5" i="18"/>
  <c r="K5" i="18"/>
  <c r="I5" i="18"/>
  <c r="H5" i="18"/>
  <c r="F5" i="18"/>
  <c r="E5" i="18"/>
  <c r="D5" i="18"/>
  <c r="C5" i="18"/>
  <c r="AG4" i="18"/>
  <c r="AI4" i="18"/>
  <c r="AC4" i="18"/>
  <c r="AE4" i="18"/>
  <c r="Y4" i="18"/>
  <c r="W4" i="18"/>
  <c r="Z4" i="18"/>
  <c r="S4" i="18"/>
  <c r="M4" i="18"/>
  <c r="O4" i="18"/>
  <c r="I4" i="18"/>
  <c r="H4" i="18"/>
  <c r="F4" i="18"/>
  <c r="E4" i="18"/>
  <c r="D4" i="18"/>
  <c r="C4" i="18"/>
  <c r="AH3" i="18"/>
  <c r="AI3" i="18"/>
  <c r="AG3" i="18"/>
  <c r="AJ3" i="18"/>
  <c r="AC3" i="18"/>
  <c r="W3" i="18"/>
  <c r="Y3" i="18"/>
  <c r="S3" i="18"/>
  <c r="U3" i="18"/>
  <c r="O3" i="18"/>
  <c r="M3" i="18"/>
  <c r="P3" i="18"/>
  <c r="K3" i="18"/>
  <c r="J3" i="18"/>
  <c r="I3" i="18"/>
  <c r="H3" i="18"/>
  <c r="F3" i="18"/>
  <c r="E3" i="18"/>
  <c r="D3" i="18"/>
  <c r="C3" i="18"/>
  <c r="AG2" i="18"/>
  <c r="AI2" i="18"/>
  <c r="AC2" i="18"/>
  <c r="AE2" i="18"/>
  <c r="Y2" i="18"/>
  <c r="W2" i="18"/>
  <c r="Z2" i="18"/>
  <c r="S2" i="18"/>
  <c r="N2" i="18"/>
  <c r="K2" i="18"/>
  <c r="I2" i="18"/>
  <c r="H2" i="18"/>
  <c r="F2" i="18"/>
  <c r="E2" i="18"/>
  <c r="D2" i="18"/>
  <c r="C2" i="18"/>
  <c r="C2" i="20" l="1"/>
  <c r="H2" i="20"/>
  <c r="M2" i="20"/>
  <c r="R2" i="20"/>
  <c r="W2" i="20"/>
  <c r="AB2" i="20"/>
  <c r="AG2" i="20"/>
  <c r="D2" i="20"/>
  <c r="I2" i="20"/>
  <c r="N2" i="20"/>
  <c r="S2" i="20"/>
  <c r="X2" i="20"/>
  <c r="AC2" i="20"/>
  <c r="AH2" i="20"/>
  <c r="AC7" i="16"/>
  <c r="AH7" i="16"/>
  <c r="AG2" i="15"/>
  <c r="E2" i="20"/>
  <c r="J2" i="20"/>
  <c r="O2" i="20"/>
  <c r="T2" i="20"/>
  <c r="Y2" i="20"/>
  <c r="AD2" i="20"/>
  <c r="AI2" i="20"/>
  <c r="C2" i="14"/>
  <c r="AE7" i="16"/>
  <c r="C2" i="25"/>
  <c r="AJ2" i="25"/>
  <c r="D5" i="27"/>
  <c r="C5" i="27"/>
  <c r="C2" i="15"/>
  <c r="AG2" i="17"/>
  <c r="AE2" i="17"/>
  <c r="AC2" i="17"/>
  <c r="Y2" i="17"/>
  <c r="Z2" i="17"/>
  <c r="X2" i="17"/>
  <c r="T2" i="17"/>
  <c r="U2" i="17"/>
  <c r="S2" i="17"/>
  <c r="O2" i="17"/>
  <c r="P2" i="17"/>
  <c r="N2" i="17"/>
  <c r="K2" i="17"/>
  <c r="H2" i="17"/>
  <c r="D2" i="17"/>
  <c r="J2" i="17"/>
  <c r="C2" i="17"/>
  <c r="AH2" i="17"/>
  <c r="AJ2" i="17"/>
  <c r="E2" i="17"/>
  <c r="K2" i="16"/>
  <c r="J2" i="16"/>
  <c r="C3" i="16"/>
  <c r="I3" i="16"/>
  <c r="H2" i="16"/>
  <c r="AI2" i="15"/>
  <c r="AE2" i="15"/>
  <c r="AJ2" i="15"/>
  <c r="AC2" i="15"/>
  <c r="X2" i="15"/>
  <c r="T2" i="15"/>
  <c r="Z2" i="15"/>
  <c r="S2" i="15"/>
  <c r="O2" i="15"/>
  <c r="U2" i="15"/>
  <c r="N2" i="15"/>
  <c r="K2" i="15"/>
  <c r="P2" i="15"/>
  <c r="I2" i="15"/>
  <c r="AH2" i="15"/>
  <c r="AJ2" i="14"/>
  <c r="AG2" i="14"/>
  <c r="AC2" i="14"/>
  <c r="AI2" i="14"/>
  <c r="AB2" i="14"/>
  <c r="AD2" i="14"/>
  <c r="W2" i="14"/>
  <c r="Y2" i="14"/>
  <c r="M2" i="14"/>
  <c r="O2" i="14"/>
  <c r="W5" i="27"/>
  <c r="Y5" i="27"/>
  <c r="I2" i="27"/>
  <c r="D2" i="27"/>
  <c r="J2" i="27"/>
  <c r="F2" i="27"/>
  <c r="K2" i="27"/>
  <c r="C2" i="27"/>
  <c r="E2" i="27"/>
  <c r="F5" i="27"/>
  <c r="AH2" i="25"/>
  <c r="Z2" i="11"/>
  <c r="P2" i="18"/>
  <c r="T2" i="18"/>
  <c r="X2" i="18"/>
  <c r="AB2" i="18"/>
  <c r="AJ2" i="18"/>
  <c r="N3" i="18"/>
  <c r="R3" i="18"/>
  <c r="Z3" i="18"/>
  <c r="AD3" i="18"/>
  <c r="P4" i="18"/>
  <c r="T4" i="18"/>
  <c r="X4" i="18"/>
  <c r="AB4" i="18"/>
  <c r="AJ4" i="18"/>
  <c r="J5" i="18"/>
  <c r="N5" i="18"/>
  <c r="R5" i="18"/>
  <c r="AD5" i="18"/>
  <c r="AH5" i="18"/>
  <c r="P6" i="18"/>
  <c r="T6" i="18"/>
  <c r="X6" i="18"/>
  <c r="AB6" i="18"/>
  <c r="AJ6" i="18"/>
  <c r="J7" i="18"/>
  <c r="N7" i="18"/>
  <c r="R7" i="18"/>
  <c r="AD7" i="18"/>
  <c r="AH7" i="18"/>
  <c r="U2" i="18"/>
  <c r="AE3" i="18"/>
  <c r="U4" i="18"/>
  <c r="AE5" i="18"/>
  <c r="U6" i="18"/>
  <c r="K7" i="18"/>
  <c r="O7" i="18"/>
  <c r="S7" i="18"/>
  <c r="AI7" i="18"/>
  <c r="J2" i="18"/>
  <c r="R2" i="18"/>
  <c r="AD2" i="18"/>
  <c r="AH2" i="18"/>
  <c r="T3" i="18"/>
  <c r="X3" i="18"/>
  <c r="AB3" i="18"/>
  <c r="J4" i="18"/>
  <c r="N4" i="18"/>
  <c r="R4" i="18"/>
  <c r="AD4" i="18"/>
  <c r="AH4" i="18"/>
  <c r="P5" i="18"/>
  <c r="T5" i="18"/>
  <c r="X5" i="18"/>
  <c r="AB5" i="18"/>
  <c r="AJ5" i="18"/>
  <c r="N6" i="18"/>
  <c r="R6" i="18"/>
  <c r="Z6" i="18"/>
  <c r="AD6" i="18"/>
  <c r="AH6" i="18"/>
  <c r="P7" i="18"/>
  <c r="T7" i="18"/>
  <c r="AJ7" i="18"/>
  <c r="M2" i="18"/>
  <c r="O2" i="18"/>
  <c r="K4" i="18"/>
  <c r="Y5" i="18"/>
  <c r="I7" i="18"/>
  <c r="AC7" i="18"/>
  <c r="E2" i="16" l="1"/>
  <c r="F2" i="16"/>
  <c r="D2" i="16"/>
  <c r="D4" i="16"/>
  <c r="F4" i="16"/>
  <c r="E4" i="16"/>
  <c r="F6" i="16"/>
  <c r="D6" i="16"/>
  <c r="E6" i="16"/>
  <c r="E7" i="16"/>
  <c r="D7" i="16"/>
  <c r="F7" i="16"/>
  <c r="F3" i="16"/>
  <c r="E3" i="16"/>
  <c r="D3" i="16"/>
  <c r="D5" i="16"/>
  <c r="E5" i="16"/>
  <c r="F5" i="16"/>
</calcChain>
</file>

<file path=xl/sharedStrings.xml><?xml version="1.0" encoding="utf-8"?>
<sst xmlns="http://schemas.openxmlformats.org/spreadsheetml/2006/main" count="1102" uniqueCount="188">
  <si>
    <t>Sources:</t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</si>
  <si>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</si>
  <si>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</si>
  <si>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</si>
  <si>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</si>
  <si>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</si>
  <si>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</si>
  <si>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</si>
  <si>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Notes:</t>
  </si>
  <si>
    <t>BTU</t>
  </si>
  <si>
    <t>Notes on Component Categorization</t>
  </si>
  <si>
    <t>Water heaters are categorized as appliances, not as part of the "heating"</t>
  </si>
  <si>
    <t>component.  The "heating" component refers to heating of air and is affected by</t>
  </si>
  <si>
    <t>the building envelope, whereas appliances are not affected by envelope.</t>
  </si>
  <si>
    <t>Urban</t>
  </si>
  <si>
    <t>Rural</t>
  </si>
  <si>
    <t>biomass (BTU)</t>
  </si>
  <si>
    <t>VI</t>
  </si>
  <si>
    <t>VI.a</t>
  </si>
  <si>
    <t>Trajectory choice</t>
  </si>
  <si>
    <t>Component</t>
  </si>
  <si>
    <t>Trajectory</t>
  </si>
  <si>
    <t>(i) Energy Intensity</t>
  </si>
  <si>
    <t>Trajectory assumptions</t>
  </si>
  <si>
    <t>Energy intensity</t>
  </si>
  <si>
    <t>by 2025</t>
  </si>
  <si>
    <t>by 2035</t>
  </si>
  <si>
    <t>by 2050</t>
  </si>
  <si>
    <t>Sector</t>
  </si>
  <si>
    <t>Description</t>
  </si>
  <si>
    <t>Note</t>
  </si>
  <si>
    <t>Fixed Assumptions</t>
  </si>
  <si>
    <t>Number of households</t>
  </si>
  <si>
    <t>Households</t>
  </si>
  <si>
    <t>Notes</t>
  </si>
  <si>
    <t>Portion of energy type</t>
  </si>
  <si>
    <t>Vector</t>
  </si>
  <si>
    <t>V.05</t>
  </si>
  <si>
    <t>V.18</t>
  </si>
  <si>
    <t>Derived Assumptions</t>
  </si>
  <si>
    <t>Energy Intensity</t>
  </si>
  <si>
    <t>Methodology</t>
  </si>
  <si>
    <t>Calculate total energy consumption by vector</t>
  </si>
  <si>
    <t>Calculate emission by vector</t>
  </si>
  <si>
    <t>1. ENERGY DEMAND BY VECTOR</t>
  </si>
  <si>
    <t>Total energy = Number of household x Energy Intensity</t>
  </si>
  <si>
    <t>Household</t>
  </si>
  <si>
    <t>Total</t>
  </si>
  <si>
    <t>Demand by vector = Total × split by vector</t>
  </si>
  <si>
    <t>V.02</t>
  </si>
  <si>
    <t>Outputs</t>
  </si>
  <si>
    <t>Energy produced and required</t>
  </si>
  <si>
    <t>Name</t>
  </si>
  <si>
    <t>2011</t>
  </si>
  <si>
    <t>2015</t>
  </si>
  <si>
    <t>2020</t>
  </si>
  <si>
    <t>2025</t>
  </si>
  <si>
    <t>2030</t>
  </si>
  <si>
    <t>2035</t>
  </si>
  <si>
    <t>2040</t>
  </si>
  <si>
    <t>2045</t>
  </si>
  <si>
    <t>2050</t>
  </si>
  <si>
    <t>D.01</t>
  </si>
  <si>
    <t>VI.b</t>
  </si>
  <si>
    <t>D.03</t>
  </si>
  <si>
    <t>VI.c</t>
  </si>
  <si>
    <t>V.13</t>
  </si>
  <si>
    <t>V.22</t>
  </si>
  <si>
    <t>V.23</t>
  </si>
  <si>
    <t>V.01</t>
  </si>
  <si>
    <t>V.03</t>
  </si>
  <si>
    <t>D.02</t>
  </si>
  <si>
    <t>VI.d</t>
  </si>
  <si>
    <t>D.04</t>
  </si>
  <si>
    <t>VII</t>
  </si>
  <si>
    <t>VII.a</t>
  </si>
  <si>
    <t>(i) Energy intensity</t>
  </si>
  <si>
    <t>2050 projection</t>
  </si>
  <si>
    <t>Commercial lighting</t>
  </si>
  <si>
    <t>Sector Output</t>
  </si>
  <si>
    <t>Commerce</t>
  </si>
  <si>
    <t>Energy Consumption (2011)</t>
  </si>
  <si>
    <t>Energy Intensity (2011)</t>
  </si>
  <si>
    <t>Compute energy demand by vector</t>
  </si>
  <si>
    <t>Compute process emissions</t>
  </si>
  <si>
    <t>Total energy use = Total Output × Total Energy Intensity for Lighting</t>
  </si>
  <si>
    <t>C.01</t>
  </si>
  <si>
    <t>VII.b</t>
  </si>
  <si>
    <t>Commercial cooling</t>
  </si>
  <si>
    <t>Total energy use = Total Output × Total Energy Intensity for Cooling</t>
  </si>
  <si>
    <t>C.02</t>
  </si>
  <si>
    <t>VII.c</t>
  </si>
  <si>
    <t>Commercial cooking</t>
  </si>
  <si>
    <t>Fuel Type Proportion</t>
  </si>
  <si>
    <t>Fuel</t>
  </si>
  <si>
    <t>Total energy use = Total Output × Total Energy Intensity for Cooking</t>
  </si>
  <si>
    <t>C.03</t>
  </si>
  <si>
    <t>VII.d</t>
  </si>
  <si>
    <t>Commercial others</t>
  </si>
  <si>
    <t>C.04</t>
  </si>
  <si>
    <t>Rumah tangga</t>
  </si>
  <si>
    <t>Rumah tangga - Penerangan</t>
  </si>
  <si>
    <t>TWh/household</t>
  </si>
  <si>
    <t>Kerosene</t>
  </si>
  <si>
    <t>Electricity (delivered to end user)</t>
  </si>
  <si>
    <t>TWh</t>
  </si>
  <si>
    <t>Hidrokarbon cairan</t>
  </si>
  <si>
    <t>Rumah tangga - Pendinginan</t>
  </si>
  <si>
    <t>Rumah tangga - Memasak</t>
  </si>
  <si>
    <t>LPG</t>
  </si>
  <si>
    <t>Natural gas</t>
  </si>
  <si>
    <t>Coal and fossil waste</t>
  </si>
  <si>
    <t>Hidrokarbon padatan</t>
  </si>
  <si>
    <t>Hidrokarbon gas</t>
  </si>
  <si>
    <t>Rumah tangga - Lainnya</t>
  </si>
  <si>
    <t>Komersial</t>
  </si>
  <si>
    <t>Komersial - Penerangan</t>
  </si>
  <si>
    <t>TWh/IDRm</t>
  </si>
  <si>
    <t>IDRm</t>
  </si>
  <si>
    <t>Komersial - Pendinginan</t>
  </si>
  <si>
    <t>Komersial - Memasak</t>
  </si>
  <si>
    <t>Komersial - Lainnya</t>
  </si>
  <si>
    <t>BTU per TWh</t>
  </si>
  <si>
    <t>all fuels except biomass</t>
  </si>
  <si>
    <t>biomass</t>
  </si>
  <si>
    <t>Ministry of Energy and Mineral Resources</t>
  </si>
  <si>
    <t>Indonesia Calculator 2050</t>
  </si>
  <si>
    <t>http://calculator2050.esdm.go.id/model.xlsx</t>
  </si>
  <si>
    <t>Tables VI.a, VI.b, VI.c, VI.d, VII.a, VII.b, VII.c, VII.d</t>
  </si>
  <si>
    <t>2016 Handbook of Energy &amp; Economic Statistics of Indonesia</t>
  </si>
  <si>
    <t>http://www.esdm.go.id/assets/admin/file/pub/Handbook_of_Energy_Economic_Statistics_of_Indonesia_2016.pdf</t>
  </si>
  <si>
    <t>Page 47, Table 5.2.2 and Page 50 Table 5.3.2</t>
  </si>
  <si>
    <t>Residential buildings</t>
  </si>
  <si>
    <t>Commercial buildings</t>
  </si>
  <si>
    <t>Biomass Used in Year 2015 (in energy units)</t>
  </si>
  <si>
    <t>barrels of oil equiv (BOE)</t>
  </si>
  <si>
    <t>BTU per BOE</t>
  </si>
  <si>
    <t>The Indonesian government is attempting to phase out the use of biomass (wood) as</t>
  </si>
  <si>
    <t>Essentially all of the biomass used in buildings is used in appliances (e.g. for cooking).</t>
  </si>
  <si>
    <t>We assume that all of the biomass used in residential buildings is burned in rural</t>
  </si>
  <si>
    <t>areas, not urban areas, where non-biomass fuels predominate.</t>
  </si>
  <si>
    <t>a cooking fuel.  Accordingly, we assume that use of this fuel declines linearly to</t>
  </si>
  <si>
    <t>zero through 2050.  (We follow the same phase-out schedule as that used for kerosene</t>
  </si>
  <si>
    <t>in rural building lighting from table VI.a.)</t>
  </si>
  <si>
    <t>Rural Residential buildings (BTU)</t>
  </si>
  <si>
    <t>Commercial buildings (BTU)</t>
  </si>
  <si>
    <t>Notes on Indonesia Calculator 2050 data</t>
  </si>
  <si>
    <t>Energy intensity figures per household for cooking are almost certainly flawed with</t>
  </si>
  <si>
    <t>an off-by-one decimal place error, resulting in cooking energy use that is 10 times too</t>
  </si>
  <si>
    <t>high (in table VI.c - for residential cooking).  We correct for this error, thereby obtaining</t>
  </si>
  <si>
    <t>overall energy use per household much more in-line with other sources, such as:</t>
  </si>
  <si>
    <t>EuroStat, EnerData database, Indonesia profile (electricity per household)</t>
  </si>
  <si>
    <t>urban</t>
  </si>
  <si>
    <t>rural</t>
  </si>
  <si>
    <r>
      <rPr>
        <b/>
        <sz val="8"/>
        <color rgb="FF414042"/>
        <rFont val="Trebuchet MS"/>
        <family val="2"/>
      </rPr>
      <t>5.2.2. Energy Consumption in Household Sector</t>
    </r>
  </si>
  <si>
    <r>
      <rPr>
        <sz val="8"/>
        <color rgb="FF414042"/>
        <rFont val="Bookman Old Style"/>
        <family val="1"/>
      </rPr>
      <t>(</t>
    </r>
    <r>
      <rPr>
        <i/>
        <sz val="8"/>
        <color rgb="FF414042"/>
        <rFont val="Trebuchet MS"/>
        <family val="2"/>
      </rPr>
      <t>in</t>
    </r>
    <r>
      <rPr>
        <i/>
        <sz val="8"/>
        <color rgb="FF414042"/>
        <rFont val="Bookman Old Style"/>
        <family val="1"/>
      </rPr>
      <t xml:space="preserve"> Energy Unit</t>
    </r>
    <r>
      <rPr>
        <sz val="8"/>
        <color rgb="FF414042"/>
        <rFont val="Bookman Old Style"/>
        <family val="1"/>
      </rPr>
      <t>)</t>
    </r>
  </si>
  <si>
    <r>
      <rPr>
        <b/>
        <sz val="7"/>
        <color rgb="FF414042"/>
        <rFont val="Trebuchet MS"/>
        <family val="2"/>
      </rPr>
      <t>(Thousand BOE)</t>
    </r>
  </si>
  <si>
    <r>
      <rPr>
        <sz val="7"/>
        <color rgb="FFFFFFFF"/>
        <rFont val="Tahoma"/>
        <family val="2"/>
      </rPr>
      <t>Year</t>
    </r>
  </si>
  <si>
    <r>
      <rPr>
        <sz val="7"/>
        <color rgb="FFFFFFFF"/>
        <rFont val="Tahoma"/>
        <family val="2"/>
      </rPr>
      <t>Biomass</t>
    </r>
  </si>
  <si>
    <r>
      <rPr>
        <sz val="7"/>
        <color rgb="FFFFFFFF"/>
        <rFont val="Tahoma"/>
        <family val="2"/>
      </rPr>
      <t>Gas</t>
    </r>
  </si>
  <si>
    <r>
      <rPr>
        <sz val="7"/>
        <color rgb="FFFFFFFF"/>
        <rFont val="Tahoma"/>
        <family val="2"/>
      </rPr>
      <t>Kerosene</t>
    </r>
  </si>
  <si>
    <r>
      <rPr>
        <sz val="7"/>
        <color rgb="FFFFFFFF"/>
        <rFont val="Tahoma"/>
        <family val="2"/>
      </rPr>
      <t>LPG</t>
    </r>
  </si>
  <si>
    <r>
      <rPr>
        <sz val="7"/>
        <color rgb="FFFFFFFF"/>
        <rFont val="Tahoma"/>
        <family val="2"/>
      </rPr>
      <t>Electricity</t>
    </r>
  </si>
  <si>
    <r>
      <rPr>
        <sz val="7"/>
        <color rgb="FFFFFFFF"/>
        <rFont val="Tahoma"/>
        <family val="2"/>
      </rPr>
      <t>Total</t>
    </r>
  </si>
  <si>
    <t>Conversion data</t>
  </si>
  <si>
    <t>BTU/BOE</t>
  </si>
  <si>
    <t>BTU/TWH</t>
  </si>
  <si>
    <t>Total household energy use in 2015 excluding biomass (BTU)</t>
  </si>
  <si>
    <t>Total energy use per household in 2015 excluding biomass (BTU)</t>
  </si>
  <si>
    <t>From DECC,  uncorrected</t>
  </si>
  <si>
    <t>2015 Energy Use (10^-7 TWh/household)</t>
  </si>
  <si>
    <t>lighting</t>
  </si>
  <si>
    <t>cooling</t>
  </si>
  <si>
    <t>cooking</t>
  </si>
  <si>
    <t>other</t>
  </si>
  <si>
    <t>Average energy use per household</t>
  </si>
  <si>
    <t>BTU/household (excluding biomass)</t>
  </si>
  <si>
    <t>From DECC,  corrected</t>
  </si>
  <si>
    <t>an error where the decimal point was off-by-one place in energy intensity (energy use per</t>
  </si>
  <si>
    <t>The Indonesia Calculator 2050 by the Ministry of Energy and Mineral Resources likely contains</t>
  </si>
  <si>
    <t>household) for residential cooking (in both urban and rural households).  This is reasonably</t>
  </si>
  <si>
    <t>clear simply from comparing energy use per household for cooking to energy use per household</t>
  </si>
  <si>
    <t>for other uses (lighting, cooling, and other).  However, to be thorough, we include this tab,</t>
  </si>
  <si>
    <t>in which we demonstrate by comparison to an external source (a different document from the</t>
  </si>
  <si>
    <t>Ministry of Energy and Mineral Resources) that the overall household energy consumption</t>
  </si>
  <si>
    <t>is more accurate following this correction.</t>
  </si>
  <si>
    <t>verification of error correction in household cooking energy use</t>
  </si>
  <si>
    <t>Page 47, Table 5.2.2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</si>
</sst>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00E+00"/>
    <numFmt numFmtId="166" formatCode="0.00%;\ \(0.00%\);\ \-"/>
    <numFmt numFmtId="167" formatCode="0.00.E+00"/>
    <numFmt numFmtId="168" formatCode="_(* #,##0.00_);_(* \(#,##0.00\);_(* &quot;-&quot;?????_);_(@_)"/>
    <numFmt numFmtId="169" formatCode="_(* #,##0.00_);_(* \(#,##0.00\);_(* &quot;-&quot;_);_(@_)"/>
    <numFmt numFmtId="170" formatCode="_(* #,##0.0_);_(* \(#,##0.0\);_(* &quot;-&quot;_);_(@_)"/>
    <numFmt numFmtId="171" formatCode="_(* #,##0.0_);_(* \(#,##0.0\);_(* &quot;-&quot;?_);_(@_)"/>
    <numFmt numFmtId="172" formatCode="0.00000E+00"/>
    <numFmt numFmtId="173" formatCode="#,##0.0_);\(#,##0.0\);&quot;-&quot;_);@"/>
    <numFmt numFmtId="174" formatCode="#,##0.0_);\(#,##0.0\);&quot;-&quot;;@"/>
    <numFmt numFmtId="175" formatCode="#,##0.00000_);\(#,##0.00000\);&quot;-&quot;_);@"/>
    <numFmt numFmtId="176" formatCode="#,##0.00000000_);\(#,##0.00000000\);&quot;-&quot;_);@"/>
    <numFmt numFmtId="177" formatCode="_(* #,##0.0000000_);_(* \(#,##0.0000000\);_(* &quot;-&quot;_);_(@_)"/>
    <numFmt numFmtId="178" formatCode="0.0E+00"/>
    <numFmt numFmtId="181" formatCode="###0;###0"/>
    <numFmt numFmtId="182" formatCode="#,##0;#,##0"/>
  </numFmts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theme="4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color rgb="FF000000"/>
      <name val="Cambria"/>
      <family val="1"/>
    </font>
    <font>
      <b/>
      <sz val="16"/>
      <color rgb="FF000000"/>
      <name val="Cambria"/>
      <family val="1"/>
    </font>
    <font>
      <b/>
      <sz val="16"/>
      <color theme="1"/>
      <name val="Cambria"/>
      <family val="1"/>
      <scheme val="major"/>
    </font>
    <font>
      <sz val="12"/>
      <color rgb="FF000000"/>
      <name val="Cambria"/>
      <family val="1"/>
    </font>
    <font>
      <sz val="12"/>
      <color theme="1"/>
      <name val="Cambria"/>
      <family val="1"/>
      <scheme val="major"/>
    </font>
    <font>
      <u/>
      <sz val="8.5"/>
      <color rgb="FF0000FF"/>
      <name val="Cambria"/>
      <family val="1"/>
    </font>
    <font>
      <sz val="18"/>
      <color rgb="FF000000"/>
      <name val="Cambria"/>
      <family val="1"/>
    </font>
    <font>
      <b/>
      <sz val="12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FF0000"/>
      <name val="Cambria"/>
      <family val="1"/>
    </font>
    <font>
      <sz val="10"/>
      <color rgb="FF969696"/>
      <name val="Cambria"/>
      <family val="1"/>
    </font>
    <font>
      <sz val="10"/>
      <color theme="0" tint="-0.249977111117893"/>
      <name val="Cambria"/>
      <family val="1"/>
    </font>
    <font>
      <sz val="10"/>
      <name val="Cambria"/>
      <family val="1"/>
    </font>
    <font>
      <i/>
      <sz val="10"/>
      <color rgb="FF000000"/>
      <name val="Cambria"/>
      <family val="1"/>
    </font>
    <font>
      <b/>
      <sz val="12"/>
      <color rgb="FF000000"/>
      <name val="Calibri"/>
      <family val="2"/>
    </font>
    <font>
      <b/>
      <sz val="10"/>
      <color rgb="FFFFFFCC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8"/>
      <name val="Calibri"/>
      <family val="1"/>
      <scheme val="minor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theme="0" tint="-0.499984740745262"/>
      <name val="Cambria"/>
      <family val="1"/>
    </font>
    <font>
      <b/>
      <sz val="10"/>
      <color theme="0" tint="-0.499984740745262"/>
      <name val="Cambria"/>
      <family val="1"/>
    </font>
    <font>
      <b/>
      <sz val="16"/>
      <color rgb="FF000000"/>
      <name val="Cambria"/>
      <family val="1"/>
      <scheme val="major"/>
    </font>
    <font>
      <sz val="10"/>
      <color rgb="FF000000"/>
      <name val="Cambria"/>
      <family val="1"/>
      <scheme val="major"/>
    </font>
    <font>
      <sz val="12"/>
      <color rgb="FF000000"/>
      <name val="Cambria"/>
      <family val="1"/>
      <scheme val="major"/>
    </font>
    <font>
      <u/>
      <sz val="8.5"/>
      <color rgb="FF0000FF"/>
      <name val="Cambria"/>
      <family val="1"/>
      <scheme val="major"/>
    </font>
    <font>
      <sz val="18"/>
      <color rgb="FF000000"/>
      <name val="Cambria"/>
      <family val="1"/>
      <scheme val="major"/>
    </font>
    <font>
      <b/>
      <sz val="12"/>
      <color rgb="FF000000"/>
      <name val="Cambria"/>
      <family val="1"/>
      <scheme val="major"/>
    </font>
    <font>
      <b/>
      <sz val="10"/>
      <color rgb="FF000000"/>
      <name val="Cambria"/>
      <family val="1"/>
      <scheme val="major"/>
    </font>
    <font>
      <sz val="10"/>
      <color rgb="FF969696"/>
      <name val="Cambria"/>
      <family val="1"/>
      <scheme val="major"/>
    </font>
    <font>
      <sz val="10"/>
      <color theme="0" tint="-0.499984740745262"/>
      <name val="Cambria"/>
      <family val="1"/>
      <scheme val="major"/>
    </font>
    <font>
      <i/>
      <sz val="10"/>
      <color rgb="FF000000"/>
      <name val="Cambria"/>
      <family val="1"/>
      <scheme val="major"/>
    </font>
    <font>
      <b/>
      <sz val="10"/>
      <color theme="0" tint="-0.499984740745262"/>
      <name val="Cambria"/>
      <family val="1"/>
      <scheme val="major"/>
    </font>
    <font>
      <b/>
      <sz val="10"/>
      <color rgb="FFFFFFCC"/>
      <name val="Cambria"/>
      <family val="1"/>
      <scheme val="major"/>
    </font>
    <font>
      <sz val="10"/>
      <name val="Cambria"/>
      <family val="1"/>
      <scheme val="major"/>
    </font>
    <font>
      <sz val="10"/>
      <color indexed="8"/>
      <name val="Calibri"/>
      <family val="2"/>
    </font>
    <font>
      <b/>
      <sz val="8"/>
      <name val="Trebuchet MS"/>
      <family val="2"/>
    </font>
    <font>
      <b/>
      <sz val="8"/>
      <color rgb="FF414042"/>
      <name val="Trebuchet MS"/>
      <family val="2"/>
    </font>
    <font>
      <sz val="8"/>
      <color rgb="FF414042"/>
      <name val="Bookman Old Style"/>
      <family val="1"/>
    </font>
    <font>
      <i/>
      <sz val="8"/>
      <color rgb="FF414042"/>
      <name val="Trebuchet MS"/>
      <family val="2"/>
    </font>
    <font>
      <i/>
      <sz val="8"/>
      <color rgb="FF414042"/>
      <name val="Bookman Old Style"/>
      <family val="1"/>
    </font>
    <font>
      <b/>
      <sz val="7"/>
      <name val="Trebuchet MS"/>
      <family val="2"/>
    </font>
    <font>
      <b/>
      <sz val="7"/>
      <color rgb="FF414042"/>
      <name val="Trebuchet MS"/>
      <family val="2"/>
    </font>
    <font>
      <sz val="7"/>
      <name val="Tahoma"/>
      <family val="2"/>
    </font>
    <font>
      <sz val="7"/>
      <color rgb="FFFFFFFF"/>
      <name val="Tahoma"/>
      <family val="2"/>
    </font>
    <font>
      <b/>
      <sz val="10"/>
      <color indexed="8"/>
      <name val="Calibri"/>
      <family val="2"/>
    </font>
    <font>
      <sz val="10"/>
      <color rgb="FF000000"/>
      <name val="Times New Roman"/>
      <family val="1"/>
    </font>
    <font>
      <sz val="7"/>
      <color rgb="FF58595B"/>
      <name val="Century Gothic"/>
      <family val="2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0C0C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08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D88C1C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 style="thin">
        <color rgb="FF000000"/>
      </top>
      <bottom style="thin">
        <color rgb="FF969696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rgb="FF969696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FFFFCC"/>
      </right>
      <top/>
      <bottom/>
      <diagonal/>
    </border>
    <border>
      <left style="thick">
        <color rgb="FFFFFFCC"/>
      </left>
      <right/>
      <top/>
      <bottom style="thin">
        <color rgb="FF000000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FFFFFF"/>
      </top>
      <bottom/>
      <diagonal/>
    </border>
    <border>
      <left style="thin">
        <color rgb="FF939598"/>
      </left>
      <right/>
      <top style="thin">
        <color rgb="FF9D9FA2"/>
      </top>
      <bottom style="thin">
        <color rgb="FF9D9FA2"/>
      </bottom>
      <diagonal/>
    </border>
    <border>
      <left/>
      <right style="thin">
        <color rgb="FFD88C1C"/>
      </right>
      <top style="thin">
        <color rgb="FF9D9FA2"/>
      </top>
      <bottom style="thin">
        <color rgb="FF9D9FA2"/>
      </bottom>
      <diagonal/>
    </border>
    <border>
      <left style="thin">
        <color rgb="FFD88C1C"/>
      </left>
      <right/>
      <top style="thin">
        <color rgb="FF9D9FA2"/>
      </top>
      <bottom style="thin">
        <color rgb="FF9D9FA2"/>
      </bottom>
      <diagonal/>
    </border>
    <border>
      <left/>
      <right/>
      <top style="thin">
        <color rgb="FF9D9FA2"/>
      </top>
      <bottom style="thin">
        <color rgb="FF9D9FA2"/>
      </bottom>
      <diagonal/>
    </border>
    <border>
      <left/>
      <right style="thin">
        <color rgb="FF939598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D9FA2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D9FA2"/>
      </left>
      <right style="thin">
        <color rgb="FF939598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D9FA2"/>
      </right>
      <top style="thin">
        <color rgb="FF9D9FA2"/>
      </top>
      <bottom style="thin">
        <color rgb="FF939598"/>
      </bottom>
      <diagonal/>
    </border>
    <border>
      <left style="thin">
        <color rgb="FF9D9FA2"/>
      </left>
      <right style="thin">
        <color rgb="FF9D9FA2"/>
      </right>
      <top style="thin">
        <color rgb="FF9D9FA2"/>
      </top>
      <bottom style="thin">
        <color rgb="FF939598"/>
      </bottom>
      <diagonal/>
    </border>
    <border>
      <left style="thin">
        <color rgb="FF9D9FA2"/>
      </left>
      <right style="thin">
        <color rgb="FF939598"/>
      </right>
      <top style="thin">
        <color rgb="FF9D9FA2"/>
      </top>
      <bottom style="thin">
        <color rgb="FF939598"/>
      </bottom>
      <diagonal/>
    </border>
    <border>
      <left style="thin">
        <color rgb="FF939598"/>
      </left>
      <right style="thin">
        <color rgb="FF9D9FA2"/>
      </right>
      <top style="thin">
        <color rgb="FF939598"/>
      </top>
      <bottom style="thin">
        <color rgb="FF939598"/>
      </bottom>
      <diagonal/>
    </border>
    <border>
      <left style="thin">
        <color rgb="FF9D9FA2"/>
      </left>
      <right style="thin">
        <color rgb="FF9D9FA2"/>
      </right>
      <top style="thin">
        <color rgb="FF939598"/>
      </top>
      <bottom style="thin">
        <color rgb="FF939598"/>
      </bottom>
      <diagonal/>
    </border>
    <border>
      <left style="thin">
        <color rgb="FF9D9FA2"/>
      </left>
      <right style="thin">
        <color rgb="FF939598"/>
      </right>
      <top style="thin">
        <color rgb="FF939598"/>
      </top>
      <bottom style="thin">
        <color rgb="FF939598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11" fillId="0" borderId="0"/>
    <xf numFmtId="41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1" fillId="0" borderId="0"/>
    <xf numFmtId="174" fontId="29" fillId="0" borderId="0" applyNumberFormat="0" applyFill="0" applyBorder="0" applyAlignment="0" applyProtection="0"/>
    <xf numFmtId="0" fontId="47" fillId="0" borderId="0" applyFill="0" applyProtection="0"/>
  </cellStyleXfs>
  <cellXfs count="29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5" fillId="0" borderId="0" xfId="7"/>
    <xf numFmtId="0" fontId="0" fillId="0" borderId="0" xfId="0" applyFont="1"/>
    <xf numFmtId="0" fontId="12" fillId="0" borderId="0" xfId="15" applyNumberFormat="1" applyFont="1" applyFill="1" applyBorder="1" applyAlignment="1"/>
    <xf numFmtId="0" fontId="13" fillId="0" borderId="0" xfId="15" applyFont="1"/>
    <xf numFmtId="0" fontId="11" fillId="0" borderId="0" xfId="15" applyNumberFormat="1" applyFont="1" applyFill="1" applyBorder="1" applyAlignment="1"/>
    <xf numFmtId="0" fontId="11" fillId="0" borderId="0" xfId="15" applyFont="1"/>
    <xf numFmtId="0" fontId="14" fillId="0" borderId="0" xfId="15" applyNumberFormat="1" applyFont="1" applyFill="1" applyBorder="1" applyAlignment="1">
      <alignment vertical="center"/>
    </xf>
    <xf numFmtId="0" fontId="15" fillId="0" borderId="0" xfId="15" applyFont="1" applyAlignment="1">
      <alignment vertical="center"/>
    </xf>
    <xf numFmtId="0" fontId="11" fillId="0" borderId="0" xfId="15" applyNumberFormat="1" applyFont="1" applyFill="1" applyBorder="1" applyAlignment="1">
      <alignment vertical="center"/>
    </xf>
    <xf numFmtId="0" fontId="16" fillId="0" borderId="0" xfId="15" applyNumberFormat="1" applyFont="1" applyFill="1" applyBorder="1" applyAlignment="1">
      <alignment vertical="center"/>
    </xf>
    <xf numFmtId="0" fontId="17" fillId="0" borderId="0" xfId="15" applyNumberFormat="1" applyFont="1" applyFill="1" applyBorder="1" applyAlignment="1"/>
    <xf numFmtId="0" fontId="18" fillId="4" borderId="10" xfId="15" applyNumberFormat="1" applyFont="1" applyFill="1" applyBorder="1" applyAlignment="1">
      <alignment horizontal="left" vertical="center"/>
    </xf>
    <xf numFmtId="0" fontId="11" fillId="4" borderId="11" xfId="15" applyNumberFormat="1" applyFont="1" applyFill="1" applyBorder="1" applyAlignment="1"/>
    <xf numFmtId="0" fontId="11" fillId="4" borderId="12" xfId="15" applyNumberFormat="1" applyFont="1" applyFill="1" applyBorder="1" applyAlignment="1"/>
    <xf numFmtId="0" fontId="11" fillId="5" borderId="13" xfId="15" applyNumberFormat="1" applyFont="1" applyFill="1" applyBorder="1" applyAlignment="1"/>
    <xf numFmtId="0" fontId="11" fillId="5" borderId="0" xfId="15" applyNumberFormat="1" applyFont="1" applyFill="1" applyBorder="1" applyAlignment="1"/>
    <xf numFmtId="0" fontId="11" fillId="5" borderId="14" xfId="15" applyNumberFormat="1" applyFont="1" applyFill="1" applyBorder="1" applyAlignment="1"/>
    <xf numFmtId="0" fontId="11" fillId="5" borderId="0" xfId="15" applyNumberFormat="1" applyFont="1" applyFill="1" applyBorder="1" applyAlignment="1">
      <alignment horizontal="right"/>
    </xf>
    <xf numFmtId="0" fontId="14" fillId="5" borderId="13" xfId="15" applyNumberFormat="1" applyFont="1" applyFill="1" applyBorder="1" applyAlignment="1"/>
    <xf numFmtId="0" fontId="19" fillId="5" borderId="15" xfId="15" applyNumberFormat="1" applyFont="1" applyFill="1" applyBorder="1" applyAlignment="1">
      <alignment vertical="center"/>
    </xf>
    <xf numFmtId="0" fontId="11" fillId="5" borderId="9" xfId="15" applyNumberFormat="1" applyFont="1" applyFill="1" applyBorder="1" applyAlignment="1">
      <alignment vertical="center"/>
    </xf>
    <xf numFmtId="0" fontId="11" fillId="5" borderId="16" xfId="15" applyNumberFormat="1" applyFont="1" applyFill="1" applyBorder="1" applyAlignment="1"/>
    <xf numFmtId="0" fontId="11" fillId="5" borderId="17" xfId="15" applyNumberFormat="1" applyFont="1" applyFill="1" applyBorder="1" applyAlignment="1"/>
    <xf numFmtId="0" fontId="11" fillId="5" borderId="18" xfId="15" applyNumberFormat="1" applyFont="1" applyFill="1" applyBorder="1" applyAlignment="1"/>
    <xf numFmtId="0" fontId="18" fillId="6" borderId="10" xfId="15" applyNumberFormat="1" applyFont="1" applyFill="1" applyBorder="1" applyAlignment="1">
      <alignment horizontal="left" vertical="center"/>
    </xf>
    <xf numFmtId="0" fontId="11" fillId="6" borderId="11" xfId="15" applyNumberFormat="1" applyFont="1" applyFill="1" applyBorder="1" applyAlignment="1">
      <alignment vertical="center"/>
    </xf>
    <xf numFmtId="0" fontId="11" fillId="6" borderId="12" xfId="15" applyNumberFormat="1" applyFont="1" applyFill="1" applyBorder="1" applyAlignment="1">
      <alignment vertical="center"/>
    </xf>
    <xf numFmtId="0" fontId="19" fillId="5" borderId="0" xfId="15" applyNumberFormat="1" applyFont="1" applyFill="1" applyBorder="1" applyAlignment="1"/>
    <xf numFmtId="0" fontId="11" fillId="0" borderId="0" xfId="15" applyFont="1" applyBorder="1"/>
    <xf numFmtId="0" fontId="11" fillId="5" borderId="0" xfId="15" applyNumberFormat="1" applyFont="1" applyFill="1" applyBorder="1" applyAlignment="1">
      <alignment horizontal="center" vertical="center"/>
    </xf>
    <xf numFmtId="0" fontId="11" fillId="5" borderId="0" xfId="15" applyNumberFormat="1" applyFont="1" applyFill="1" applyBorder="1" applyAlignment="1">
      <alignment horizontal="right" vertical="center"/>
    </xf>
    <xf numFmtId="0" fontId="11" fillId="5" borderId="0" xfId="15" applyNumberFormat="1" applyFont="1" applyFill="1" applyBorder="1" applyAlignment="1">
      <alignment vertical="center"/>
    </xf>
    <xf numFmtId="0" fontId="19" fillId="5" borderId="19" xfId="15" applyNumberFormat="1" applyFont="1" applyFill="1" applyBorder="1" applyAlignment="1">
      <alignment horizontal="left"/>
    </xf>
    <xf numFmtId="0" fontId="19" fillId="5" borderId="19" xfId="15" applyNumberFormat="1" applyFont="1" applyFill="1" applyBorder="1" applyAlignment="1">
      <alignment horizontal="left" vertical="center"/>
    </xf>
    <xf numFmtId="0" fontId="19" fillId="5" borderId="19" xfId="15" applyNumberFormat="1" applyFont="1" applyFill="1" applyBorder="1" applyAlignment="1">
      <alignment horizontal="center" vertical="center"/>
    </xf>
    <xf numFmtId="0" fontId="19" fillId="5" borderId="19" xfId="15" applyNumberFormat="1" applyFont="1" applyFill="1" applyBorder="1" applyAlignment="1">
      <alignment horizontal="center"/>
    </xf>
    <xf numFmtId="165" fontId="11" fillId="7" borderId="0" xfId="15" applyNumberFormat="1" applyFont="1" applyFill="1" applyBorder="1" applyAlignment="1">
      <alignment horizontal="right"/>
    </xf>
    <xf numFmtId="0" fontId="20" fillId="5" borderId="0" xfId="15" applyNumberFormat="1" applyFont="1" applyFill="1" applyBorder="1" applyAlignment="1">
      <alignment horizontal="left" vertical="center"/>
    </xf>
    <xf numFmtId="0" fontId="11" fillId="5" borderId="20" xfId="15" applyNumberFormat="1" applyFont="1" applyFill="1" applyBorder="1" applyAlignment="1"/>
    <xf numFmtId="0" fontId="11" fillId="5" borderId="20" xfId="15" applyNumberFormat="1" applyFont="1" applyFill="1" applyBorder="1" applyAlignment="1">
      <alignment vertical="center"/>
    </xf>
    <xf numFmtId="0" fontId="11" fillId="5" borderId="20" xfId="15" applyNumberFormat="1" applyFont="1" applyFill="1" applyBorder="1" applyAlignment="1">
      <alignment horizontal="right" vertical="center"/>
    </xf>
    <xf numFmtId="165" fontId="11" fillId="7" borderId="20" xfId="15" applyNumberFormat="1" applyFont="1" applyFill="1" applyBorder="1" applyAlignment="1">
      <alignment horizontal="right"/>
    </xf>
    <xf numFmtId="0" fontId="21" fillId="5" borderId="0" xfId="15" applyNumberFormat="1" applyFont="1" applyFill="1" applyBorder="1" applyAlignment="1">
      <alignment vertical="center"/>
    </xf>
    <xf numFmtId="166" fontId="11" fillId="5" borderId="0" xfId="15" applyNumberFormat="1" applyFont="1" applyFill="1" applyBorder="1" applyAlignment="1"/>
    <xf numFmtId="0" fontId="18" fillId="6" borderId="0" xfId="15" applyNumberFormat="1" applyFont="1" applyFill="1" applyBorder="1" applyAlignment="1">
      <alignment horizontal="left" vertical="center"/>
    </xf>
    <xf numFmtId="0" fontId="11" fillId="6" borderId="0" xfId="15" applyNumberFormat="1" applyFont="1" applyFill="1" applyBorder="1" applyAlignment="1">
      <alignment vertical="center"/>
    </xf>
    <xf numFmtId="0" fontId="19" fillId="5" borderId="19" xfId="15" applyNumberFormat="1" applyFont="1" applyFill="1" applyBorder="1" applyAlignment="1">
      <alignment horizontal="right"/>
    </xf>
    <xf numFmtId="41" fontId="11" fillId="5" borderId="0" xfId="16" applyNumberFormat="1" applyFont="1" applyFill="1" applyBorder="1" applyAlignment="1"/>
    <xf numFmtId="41" fontId="11" fillId="5" borderId="20" xfId="16" applyNumberFormat="1" applyFont="1" applyFill="1" applyBorder="1" applyAlignment="1"/>
    <xf numFmtId="164" fontId="11" fillId="5" borderId="0" xfId="17" applyNumberFormat="1" applyFont="1" applyFill="1" applyBorder="1" applyAlignment="1"/>
    <xf numFmtId="164" fontId="11" fillId="5" borderId="20" xfId="17" applyNumberFormat="1" applyFont="1" applyFill="1" applyBorder="1" applyAlignment="1"/>
    <xf numFmtId="167" fontId="22" fillId="5" borderId="0" xfId="15" applyNumberFormat="1" applyFont="1" applyFill="1" applyBorder="1" applyAlignment="1"/>
    <xf numFmtId="165" fontId="23" fillId="5" borderId="0" xfId="15" applyNumberFormat="1" applyFont="1" applyFill="1" applyBorder="1" applyAlignment="1"/>
    <xf numFmtId="165" fontId="11" fillId="5" borderId="0" xfId="15" applyNumberFormat="1" applyFont="1" applyFill="1" applyBorder="1" applyAlignment="1"/>
    <xf numFmtId="167" fontId="22" fillId="5" borderId="20" xfId="15" applyNumberFormat="1" applyFont="1" applyFill="1" applyBorder="1" applyAlignment="1"/>
    <xf numFmtId="165" fontId="23" fillId="5" borderId="20" xfId="15" applyNumberFormat="1" applyFont="1" applyFill="1" applyBorder="1" applyAlignment="1"/>
    <xf numFmtId="165" fontId="11" fillId="5" borderId="20" xfId="15" applyNumberFormat="1" applyFont="1" applyFill="1" applyBorder="1" applyAlignment="1"/>
    <xf numFmtId="0" fontId="19" fillId="0" borderId="0" xfId="15" applyFont="1"/>
    <xf numFmtId="0" fontId="19" fillId="0" borderId="0" xfId="15" applyNumberFormat="1" applyFont="1" applyFill="1" applyBorder="1" applyAlignment="1"/>
    <xf numFmtId="0" fontId="24" fillId="0" borderId="0" xfId="15" applyNumberFormat="1" applyFont="1" applyFill="1" applyBorder="1" applyAlignment="1"/>
    <xf numFmtId="0" fontId="19" fillId="0" borderId="0" xfId="15" applyFont="1" applyBorder="1"/>
    <xf numFmtId="0" fontId="19" fillId="0" borderId="0" xfId="15" applyFont="1" applyBorder="1" applyAlignment="1">
      <alignment horizontal="right"/>
    </xf>
    <xf numFmtId="0" fontId="11" fillId="0" borderId="0" xfId="15" applyNumberFormat="1" applyFont="1" applyFill="1" applyBorder="1" applyAlignment="1">
      <alignment horizontal="right" vertical="center"/>
    </xf>
    <xf numFmtId="168" fontId="23" fillId="0" borderId="0" xfId="15" applyNumberFormat="1" applyFont="1" applyFill="1" applyBorder="1" applyAlignment="1">
      <alignment horizontal="right"/>
    </xf>
    <xf numFmtId="0" fontId="19" fillId="0" borderId="0" xfId="15" applyNumberFormat="1" applyFont="1" applyFill="1" applyBorder="1" applyAlignment="1">
      <alignment vertical="center"/>
    </xf>
    <xf numFmtId="0" fontId="19" fillId="0" borderId="0" xfId="15" applyNumberFormat="1" applyFont="1" applyFill="1" applyBorder="1" applyAlignment="1">
      <alignment horizontal="right" vertical="center"/>
    </xf>
    <xf numFmtId="169" fontId="19" fillId="0" borderId="0" xfId="16" applyNumberFormat="1" applyFont="1" applyBorder="1" applyAlignment="1">
      <alignment horizontal="right"/>
    </xf>
    <xf numFmtId="0" fontId="11" fillId="0" borderId="0" xfId="15" applyFont="1" applyAlignment="1">
      <alignment horizontal="right"/>
    </xf>
    <xf numFmtId="170" fontId="11" fillId="0" borderId="0" xfId="16" applyNumberFormat="1" applyFont="1"/>
    <xf numFmtId="0" fontId="19" fillId="0" borderId="0" xfId="15" applyFont="1" applyAlignment="1">
      <alignment horizontal="right"/>
    </xf>
    <xf numFmtId="170" fontId="19" fillId="0" borderId="0" xfId="15" applyNumberFormat="1" applyFont="1"/>
    <xf numFmtId="171" fontId="11" fillId="0" borderId="0" xfId="15" applyNumberFormat="1" applyFont="1"/>
    <xf numFmtId="0" fontId="25" fillId="4" borderId="10" xfId="15" applyNumberFormat="1" applyFont="1" applyFill="1" applyBorder="1" applyAlignment="1">
      <alignment horizontal="left" vertical="center"/>
    </xf>
    <xf numFmtId="0" fontId="19" fillId="5" borderId="0" xfId="15" applyNumberFormat="1" applyFont="1" applyFill="1" applyBorder="1" applyAlignment="1">
      <alignment horizontal="right"/>
    </xf>
    <xf numFmtId="0" fontId="26" fillId="8" borderId="0" xfId="15" applyNumberFormat="1" applyFont="1" applyFill="1" applyBorder="1" applyAlignment="1">
      <alignment vertical="center"/>
    </xf>
    <xf numFmtId="0" fontId="27" fillId="5" borderId="0" xfId="15" applyNumberFormat="1" applyFont="1" applyFill="1" applyBorder="1" applyAlignment="1">
      <alignment vertical="center"/>
    </xf>
    <xf numFmtId="0" fontId="11" fillId="9" borderId="21" xfId="15" applyNumberFormat="1" applyFont="1" applyFill="1" applyBorder="1" applyAlignment="1">
      <alignment vertical="center"/>
    </xf>
    <xf numFmtId="172" fontId="11" fillId="9" borderId="21" xfId="15" applyNumberFormat="1" applyFont="1" applyFill="1" applyBorder="1" applyAlignment="1">
      <alignment vertical="center"/>
    </xf>
    <xf numFmtId="172" fontId="23" fillId="9" borderId="21" xfId="15" applyNumberFormat="1" applyFont="1" applyFill="1" applyBorder="1" applyAlignment="1">
      <alignment vertical="center"/>
    </xf>
    <xf numFmtId="172" fontId="28" fillId="5" borderId="0" xfId="15" applyNumberFormat="1" applyFont="1" applyFill="1" applyBorder="1" applyAlignment="1">
      <alignment vertical="center"/>
    </xf>
    <xf numFmtId="0" fontId="23" fillId="9" borderId="0" xfId="15" applyNumberFormat="1" applyFont="1" applyFill="1" applyBorder="1" applyAlignment="1">
      <alignment vertical="center"/>
    </xf>
    <xf numFmtId="0" fontId="11" fillId="9" borderId="0" xfId="15" applyNumberFormat="1" applyFont="1" applyFill="1" applyBorder="1" applyAlignment="1">
      <alignment vertical="center"/>
    </xf>
    <xf numFmtId="172" fontId="11" fillId="9" borderId="0" xfId="15" applyNumberFormat="1" applyFont="1" applyFill="1" applyBorder="1" applyAlignment="1">
      <alignment vertical="center"/>
    </xf>
    <xf numFmtId="172" fontId="23" fillId="9" borderId="0" xfId="15" applyNumberFormat="1" applyFont="1" applyFill="1" applyBorder="1" applyAlignment="1">
      <alignment vertical="center"/>
    </xf>
    <xf numFmtId="173" fontId="11" fillId="5" borderId="0" xfId="15" applyNumberFormat="1" applyFont="1" applyFill="1" applyBorder="1" applyAlignment="1">
      <alignment vertical="center"/>
    </xf>
    <xf numFmtId="0" fontId="19" fillId="9" borderId="22" xfId="15" applyNumberFormat="1" applyFont="1" applyFill="1" applyBorder="1" applyAlignment="1">
      <alignment vertical="center"/>
    </xf>
    <xf numFmtId="173" fontId="19" fillId="9" borderId="22" xfId="15" applyNumberFormat="1" applyFont="1" applyFill="1" applyBorder="1" applyAlignment="1">
      <alignment vertical="center"/>
    </xf>
    <xf numFmtId="0" fontId="11" fillId="5" borderId="17" xfId="15" applyNumberFormat="1" applyFont="1" applyFill="1" applyBorder="1" applyAlignment="1">
      <alignment vertical="center"/>
    </xf>
    <xf numFmtId="11" fontId="11" fillId="5" borderId="0" xfId="15" applyNumberFormat="1" applyFont="1" applyFill="1" applyBorder="1" applyAlignment="1">
      <alignment horizontal="right"/>
    </xf>
    <xf numFmtId="11" fontId="11" fillId="5" borderId="20" xfId="15" applyNumberFormat="1" applyFont="1" applyFill="1" applyBorder="1" applyAlignment="1">
      <alignment horizontal="right"/>
    </xf>
    <xf numFmtId="11" fontId="22" fillId="5" borderId="0" xfId="15" applyNumberFormat="1" applyFont="1" applyFill="1" applyBorder="1" applyAlignment="1"/>
    <xf numFmtId="11" fontId="23" fillId="5" borderId="0" xfId="15" applyNumberFormat="1" applyFont="1" applyFill="1" applyBorder="1" applyAlignment="1"/>
    <xf numFmtId="11" fontId="11" fillId="5" borderId="0" xfId="15" applyNumberFormat="1" applyFont="1" applyFill="1" applyBorder="1" applyAlignment="1"/>
    <xf numFmtId="11" fontId="22" fillId="5" borderId="20" xfId="15" applyNumberFormat="1" applyFont="1" applyFill="1" applyBorder="1" applyAlignment="1"/>
    <xf numFmtId="11" fontId="23" fillId="5" borderId="20" xfId="15" applyNumberFormat="1" applyFont="1" applyFill="1" applyBorder="1" applyAlignment="1"/>
    <xf numFmtId="11" fontId="11" fillId="5" borderId="20" xfId="15" applyNumberFormat="1" applyFont="1" applyFill="1" applyBorder="1" applyAlignment="1"/>
    <xf numFmtId="41" fontId="19" fillId="0" borderId="0" xfId="16" applyFont="1" applyBorder="1" applyAlignment="1">
      <alignment horizontal="right"/>
    </xf>
    <xf numFmtId="0" fontId="11" fillId="5" borderId="21" xfId="15" applyNumberFormat="1" applyFont="1" applyFill="1" applyBorder="1" applyAlignment="1">
      <alignment vertical="center"/>
    </xf>
    <xf numFmtId="172" fontId="11" fillId="5" borderId="21" xfId="15" applyNumberFormat="1" applyFont="1" applyFill="1" applyBorder="1" applyAlignment="1">
      <alignment vertical="center"/>
    </xf>
    <xf numFmtId="172" fontId="23" fillId="5" borderId="21" xfId="15" applyNumberFormat="1" applyFont="1" applyFill="1" applyBorder="1" applyAlignment="1">
      <alignment vertical="center"/>
    </xf>
    <xf numFmtId="0" fontId="23" fillId="10" borderId="0" xfId="15" applyNumberFormat="1" applyFont="1" applyFill="1" applyBorder="1" applyAlignment="1">
      <alignment vertical="center"/>
    </xf>
    <xf numFmtId="0" fontId="11" fillId="11" borderId="0" xfId="15" applyNumberFormat="1" applyFont="1" applyFill="1" applyBorder="1" applyAlignment="1">
      <alignment vertical="center"/>
    </xf>
    <xf numFmtId="172" fontId="11" fillId="12" borderId="0" xfId="15" applyNumberFormat="1" applyFont="1" applyFill="1" applyBorder="1" applyAlignment="1">
      <alignment vertical="center"/>
    </xf>
    <xf numFmtId="172" fontId="23" fillId="10" borderId="0" xfId="15" applyNumberFormat="1" applyFont="1" applyFill="1" applyBorder="1" applyAlignment="1">
      <alignment vertical="center"/>
    </xf>
    <xf numFmtId="172" fontId="23" fillId="11" borderId="0" xfId="15" applyNumberFormat="1" applyFont="1" applyFill="1" applyBorder="1" applyAlignment="1">
      <alignment vertical="center"/>
    </xf>
    <xf numFmtId="172" fontId="23" fillId="12" borderId="0" xfId="15" applyNumberFormat="1" applyFont="1" applyFill="1" applyBorder="1" applyAlignment="1">
      <alignment vertical="center"/>
    </xf>
    <xf numFmtId="172" fontId="23" fillId="13" borderId="0" xfId="15" applyNumberFormat="1" applyFont="1" applyFill="1" applyBorder="1" applyAlignment="1">
      <alignment vertical="center"/>
    </xf>
    <xf numFmtId="0" fontId="23" fillId="5" borderId="0" xfId="15" applyNumberFormat="1" applyFont="1" applyFill="1" applyBorder="1" applyAlignment="1">
      <alignment vertical="center"/>
    </xf>
    <xf numFmtId="172" fontId="11" fillId="5" borderId="0" xfId="15" applyNumberFormat="1" applyFont="1" applyFill="1" applyBorder="1" applyAlignment="1">
      <alignment vertical="center"/>
    </xf>
    <xf numFmtId="172" fontId="23" fillId="5" borderId="0" xfId="15" applyNumberFormat="1" applyFont="1" applyFill="1" applyBorder="1" applyAlignment="1">
      <alignment vertical="center"/>
    </xf>
    <xf numFmtId="0" fontId="19" fillId="5" borderId="22" xfId="15" applyNumberFormat="1" applyFont="1" applyFill="1" applyBorder="1" applyAlignment="1">
      <alignment vertical="center"/>
    </xf>
    <xf numFmtId="173" fontId="19" fillId="5" borderId="22" xfId="15" applyNumberFormat="1" applyFont="1" applyFill="1" applyBorder="1" applyAlignment="1">
      <alignment vertical="center"/>
    </xf>
    <xf numFmtId="11" fontId="11" fillId="14" borderId="0" xfId="15" applyNumberFormat="1" applyFont="1" applyFill="1" applyBorder="1" applyAlignment="1">
      <alignment horizontal="right"/>
    </xf>
    <xf numFmtId="11" fontId="11" fillId="14" borderId="20" xfId="15" applyNumberFormat="1" applyFont="1" applyFill="1" applyBorder="1" applyAlignment="1">
      <alignment horizontal="right"/>
    </xf>
    <xf numFmtId="170" fontId="11" fillId="0" borderId="0" xfId="15" applyNumberFormat="1" applyFont="1"/>
    <xf numFmtId="173" fontId="11" fillId="5" borderId="22" xfId="15" applyNumberFormat="1" applyFont="1" applyFill="1" applyBorder="1" applyAlignment="1">
      <alignment vertical="center"/>
    </xf>
    <xf numFmtId="0" fontId="30" fillId="0" borderId="0" xfId="15" applyNumberFormat="1" applyFont="1" applyFill="1" applyBorder="1" applyAlignment="1"/>
    <xf numFmtId="0" fontId="11" fillId="0" borderId="0" xfId="15"/>
    <xf numFmtId="0" fontId="31" fillId="0" borderId="0" xfId="15" applyNumberFormat="1" applyFont="1" applyFill="1" applyBorder="1" applyAlignment="1">
      <alignment vertical="center"/>
    </xf>
    <xf numFmtId="0" fontId="11" fillId="5" borderId="23" xfId="15" applyNumberFormat="1" applyFont="1" applyFill="1" applyBorder="1" applyAlignment="1">
      <alignment vertical="center"/>
    </xf>
    <xf numFmtId="0" fontId="25" fillId="6" borderId="10" xfId="15" applyNumberFormat="1" applyFont="1" applyFill="1" applyBorder="1" applyAlignment="1">
      <alignment horizontal="left" vertical="center"/>
    </xf>
    <xf numFmtId="0" fontId="11" fillId="5" borderId="0" xfId="15" applyNumberFormat="1" applyFont="1" applyFill="1" applyBorder="1" applyAlignment="1">
      <alignment horizontal="centerContinuous" vertical="center"/>
    </xf>
    <xf numFmtId="0" fontId="19" fillId="5" borderId="0" xfId="15" applyNumberFormat="1" applyFont="1" applyFill="1" applyBorder="1" applyAlignment="1">
      <alignment horizontal="right" vertical="center"/>
    </xf>
    <xf numFmtId="0" fontId="11" fillId="5" borderId="24" xfId="15" applyNumberFormat="1" applyFont="1" applyFill="1" applyBorder="1" applyAlignment="1"/>
    <xf numFmtId="0" fontId="27" fillId="5" borderId="15" xfId="15" applyNumberFormat="1" applyFont="1" applyFill="1" applyBorder="1" applyAlignment="1">
      <alignment vertical="center"/>
    </xf>
    <xf numFmtId="0" fontId="27" fillId="5" borderId="15" xfId="15" applyNumberFormat="1" applyFont="1" applyFill="1" applyBorder="1" applyAlignment="1">
      <alignment horizontal="center" vertical="center"/>
    </xf>
    <xf numFmtId="0" fontId="11" fillId="5" borderId="26" xfId="15" applyNumberFormat="1" applyFont="1" applyFill="1" applyBorder="1" applyAlignment="1">
      <alignment vertical="center"/>
    </xf>
    <xf numFmtId="0" fontId="11" fillId="5" borderId="26" xfId="15" applyNumberFormat="1" applyFont="1" applyFill="1" applyBorder="1" applyAlignment="1"/>
    <xf numFmtId="11" fontId="11" fillId="5" borderId="26" xfId="15" applyNumberFormat="1" applyFont="1" applyFill="1" applyBorder="1" applyAlignment="1">
      <alignment vertical="center"/>
    </xf>
    <xf numFmtId="175" fontId="11" fillId="5" borderId="0" xfId="15" applyNumberFormat="1" applyFont="1" applyFill="1" applyBorder="1" applyAlignment="1">
      <alignment vertical="center"/>
    </xf>
    <xf numFmtId="175" fontId="11" fillId="5" borderId="0" xfId="15" applyNumberFormat="1" applyFont="1" applyFill="1" applyBorder="1" applyAlignment="1"/>
    <xf numFmtId="166" fontId="21" fillId="5" borderId="0" xfId="15" applyNumberFormat="1" applyFont="1" applyFill="1" applyBorder="1" applyAlignment="1">
      <alignment vertical="center"/>
    </xf>
    <xf numFmtId="0" fontId="25" fillId="6" borderId="13" xfId="15" applyNumberFormat="1" applyFont="1" applyFill="1" applyBorder="1" applyAlignment="1">
      <alignment horizontal="left" vertical="center"/>
    </xf>
    <xf numFmtId="0" fontId="11" fillId="6" borderId="17" xfId="15" applyNumberFormat="1" applyFont="1" applyFill="1" applyBorder="1" applyAlignment="1">
      <alignment vertical="center"/>
    </xf>
    <xf numFmtId="0" fontId="27" fillId="5" borderId="15" xfId="15" applyNumberFormat="1" applyFont="1" applyFill="1" applyBorder="1" applyAlignment="1">
      <alignment horizontal="right" vertical="center"/>
    </xf>
    <xf numFmtId="41" fontId="11" fillId="5" borderId="26" xfId="16" applyFont="1" applyFill="1" applyBorder="1" applyAlignment="1"/>
    <xf numFmtId="0" fontId="20" fillId="5" borderId="0" xfId="15" applyNumberFormat="1" applyFont="1" applyFill="1" applyBorder="1" applyAlignment="1"/>
    <xf numFmtId="169" fontId="11" fillId="5" borderId="26" xfId="16" applyNumberFormat="1" applyFont="1" applyFill="1" applyBorder="1" applyAlignment="1"/>
    <xf numFmtId="176" fontId="11" fillId="5" borderId="26" xfId="15" applyNumberFormat="1" applyFont="1" applyFill="1" applyBorder="1" applyAlignment="1">
      <alignment vertical="center"/>
    </xf>
    <xf numFmtId="43" fontId="11" fillId="5" borderId="0" xfId="15" applyNumberFormat="1" applyFont="1" applyFill="1" applyBorder="1" applyAlignment="1"/>
    <xf numFmtId="10" fontId="20" fillId="5" borderId="0" xfId="15" applyNumberFormat="1" applyFont="1" applyFill="1" applyBorder="1" applyAlignment="1"/>
    <xf numFmtId="10" fontId="11" fillId="5" borderId="0" xfId="15" applyNumberFormat="1" applyFont="1" applyFill="1" applyBorder="1" applyAlignment="1"/>
    <xf numFmtId="0" fontId="11" fillId="6" borderId="27" xfId="15" applyNumberFormat="1" applyFont="1" applyFill="1" applyBorder="1" applyAlignment="1">
      <alignment vertical="center"/>
    </xf>
    <xf numFmtId="0" fontId="32" fillId="5" borderId="0" xfId="15" applyNumberFormat="1" applyFont="1" applyFill="1" applyBorder="1" applyAlignment="1"/>
    <xf numFmtId="0" fontId="33" fillId="0" borderId="0" xfId="15" applyNumberFormat="1" applyFont="1" applyFill="1" applyBorder="1" applyAlignment="1">
      <alignment horizontal="center"/>
    </xf>
    <xf numFmtId="0" fontId="19" fillId="0" borderId="0" xfId="15" applyNumberFormat="1" applyFont="1" applyFill="1" applyBorder="1" applyAlignment="1">
      <alignment horizontal="center"/>
    </xf>
    <xf numFmtId="43" fontId="0" fillId="0" borderId="0" xfId="16" applyNumberFormat="1" applyFont="1"/>
    <xf numFmtId="43" fontId="0" fillId="0" borderId="0" xfId="21" applyFont="1"/>
    <xf numFmtId="43" fontId="11" fillId="0" borderId="0" xfId="15" applyNumberFormat="1"/>
    <xf numFmtId="175" fontId="20" fillId="5" borderId="0" xfId="15" applyNumberFormat="1" applyFont="1" applyFill="1" applyBorder="1" applyAlignment="1">
      <alignment vertical="center"/>
    </xf>
    <xf numFmtId="175" fontId="20" fillId="5" borderId="0" xfId="15" applyNumberFormat="1" applyFont="1" applyFill="1" applyBorder="1" applyAlignment="1"/>
    <xf numFmtId="177" fontId="11" fillId="5" borderId="0" xfId="15" applyNumberFormat="1" applyFont="1" applyFill="1" applyBorder="1" applyAlignment="1"/>
    <xf numFmtId="0" fontId="34" fillId="0" borderId="0" xfId="15" applyNumberFormat="1" applyFont="1" applyFill="1" applyBorder="1" applyAlignment="1"/>
    <xf numFmtId="0" fontId="35" fillId="0" borderId="0" xfId="15" applyNumberFormat="1" applyFont="1" applyFill="1" applyBorder="1" applyAlignment="1"/>
    <xf numFmtId="0" fontId="35" fillId="0" borderId="0" xfId="15" applyFont="1"/>
    <xf numFmtId="0" fontId="36" fillId="0" borderId="0" xfId="15" applyNumberFormat="1" applyFont="1" applyFill="1" applyBorder="1" applyAlignment="1">
      <alignment vertical="center"/>
    </xf>
    <xf numFmtId="0" fontId="35" fillId="0" borderId="0" xfId="15" applyNumberFormat="1" applyFont="1" applyFill="1" applyBorder="1" applyAlignment="1">
      <alignment vertical="center"/>
    </xf>
    <xf numFmtId="0" fontId="37" fillId="0" borderId="0" xfId="15" applyNumberFormat="1" applyFont="1" applyFill="1" applyBorder="1" applyAlignment="1">
      <alignment vertical="center"/>
    </xf>
    <xf numFmtId="0" fontId="38" fillId="0" borderId="0" xfId="15" applyNumberFormat="1" applyFont="1" applyFill="1" applyBorder="1" applyAlignment="1"/>
    <xf numFmtId="0" fontId="39" fillId="4" borderId="10" xfId="15" applyNumberFormat="1" applyFont="1" applyFill="1" applyBorder="1" applyAlignment="1">
      <alignment horizontal="left" vertical="center"/>
    </xf>
    <xf numFmtId="0" fontId="35" fillId="4" borderId="11" xfId="15" applyNumberFormat="1" applyFont="1" applyFill="1" applyBorder="1" applyAlignment="1"/>
    <xf numFmtId="0" fontId="35" fillId="4" borderId="12" xfId="15" applyNumberFormat="1" applyFont="1" applyFill="1" applyBorder="1" applyAlignment="1"/>
    <xf numFmtId="0" fontId="35" fillId="5" borderId="13" xfId="15" applyNumberFormat="1" applyFont="1" applyFill="1" applyBorder="1" applyAlignment="1"/>
    <xf numFmtId="0" fontId="35" fillId="5" borderId="0" xfId="15" applyNumberFormat="1" applyFont="1" applyFill="1" applyBorder="1" applyAlignment="1"/>
    <xf numFmtId="0" fontId="35" fillId="5" borderId="14" xfId="15" applyNumberFormat="1" applyFont="1" applyFill="1" applyBorder="1" applyAlignment="1"/>
    <xf numFmtId="0" fontId="35" fillId="5" borderId="0" xfId="15" applyNumberFormat="1" applyFont="1" applyFill="1" applyBorder="1" applyAlignment="1">
      <alignment horizontal="right"/>
    </xf>
    <xf numFmtId="0" fontId="36" fillId="5" borderId="13" xfId="15" applyNumberFormat="1" applyFont="1" applyFill="1" applyBorder="1" applyAlignment="1"/>
    <xf numFmtId="0" fontId="40" fillId="5" borderId="15" xfId="15" applyNumberFormat="1" applyFont="1" applyFill="1" applyBorder="1" applyAlignment="1">
      <alignment vertical="center"/>
    </xf>
    <xf numFmtId="0" fontId="35" fillId="5" borderId="21" xfId="15" applyNumberFormat="1" applyFont="1" applyFill="1" applyBorder="1" applyAlignment="1">
      <alignment vertical="center"/>
    </xf>
    <xf numFmtId="0" fontId="35" fillId="5" borderId="0" xfId="15" applyNumberFormat="1" applyFont="1" applyFill="1" applyBorder="1" applyAlignment="1">
      <alignment vertical="center"/>
    </xf>
    <xf numFmtId="0" fontId="35" fillId="5" borderId="23" xfId="15" applyNumberFormat="1" applyFont="1" applyFill="1" applyBorder="1" applyAlignment="1">
      <alignment vertical="center"/>
    </xf>
    <xf numFmtId="0" fontId="35" fillId="5" borderId="16" xfId="15" applyNumberFormat="1" applyFont="1" applyFill="1" applyBorder="1" applyAlignment="1"/>
    <xf numFmtId="0" fontId="35" fillId="5" borderId="17" xfId="15" applyNumberFormat="1" applyFont="1" applyFill="1" applyBorder="1" applyAlignment="1"/>
    <xf numFmtId="0" fontId="35" fillId="5" borderId="18" xfId="15" applyNumberFormat="1" applyFont="1" applyFill="1" applyBorder="1" applyAlignment="1"/>
    <xf numFmtId="0" fontId="39" fillId="6" borderId="10" xfId="15" applyNumberFormat="1" applyFont="1" applyFill="1" applyBorder="1" applyAlignment="1">
      <alignment horizontal="left" vertical="center"/>
    </xf>
    <xf numFmtId="0" fontId="35" fillId="6" borderId="11" xfId="15" applyNumberFormat="1" applyFont="1" applyFill="1" applyBorder="1" applyAlignment="1">
      <alignment vertical="center"/>
    </xf>
    <xf numFmtId="0" fontId="35" fillId="6" borderId="12" xfId="15" applyNumberFormat="1" applyFont="1" applyFill="1" applyBorder="1" applyAlignment="1">
      <alignment vertical="center"/>
    </xf>
    <xf numFmtId="0" fontId="40" fillId="5" borderId="0" xfId="15" applyNumberFormat="1" applyFont="1" applyFill="1" applyBorder="1" applyAlignment="1"/>
    <xf numFmtId="0" fontId="35" fillId="5" borderId="0" xfId="15" applyNumberFormat="1" applyFont="1" applyFill="1" applyBorder="1" applyAlignment="1">
      <alignment horizontal="centerContinuous" vertical="center"/>
    </xf>
    <xf numFmtId="0" fontId="40" fillId="5" borderId="0" xfId="15" applyNumberFormat="1" applyFont="1" applyFill="1" applyBorder="1" applyAlignment="1">
      <alignment horizontal="right" vertical="center"/>
    </xf>
    <xf numFmtId="0" fontId="35" fillId="5" borderId="24" xfId="15" applyNumberFormat="1" applyFont="1" applyFill="1" applyBorder="1" applyAlignment="1"/>
    <xf numFmtId="0" fontId="40" fillId="5" borderId="15" xfId="15" applyNumberFormat="1" applyFont="1" applyFill="1" applyBorder="1" applyAlignment="1">
      <alignment horizontal="center" vertical="center"/>
    </xf>
    <xf numFmtId="0" fontId="35" fillId="5" borderId="26" xfId="15" applyNumberFormat="1" applyFont="1" applyFill="1" applyBorder="1" applyAlignment="1">
      <alignment vertical="center"/>
    </xf>
    <xf numFmtId="0" fontId="35" fillId="5" borderId="26" xfId="15" applyNumberFormat="1" applyFont="1" applyFill="1" applyBorder="1" applyAlignment="1"/>
    <xf numFmtId="176" fontId="35" fillId="5" borderId="26" xfId="15" applyNumberFormat="1" applyFont="1" applyFill="1" applyBorder="1" applyAlignment="1">
      <alignment vertical="center"/>
    </xf>
    <xf numFmtId="175" fontId="35" fillId="5" borderId="0" xfId="15" applyNumberFormat="1" applyFont="1" applyFill="1" applyBorder="1" applyAlignment="1">
      <alignment vertical="center"/>
    </xf>
    <xf numFmtId="175" fontId="35" fillId="5" borderId="0" xfId="15" applyNumberFormat="1" applyFont="1" applyFill="1" applyBorder="1" applyAlignment="1"/>
    <xf numFmtId="166" fontId="41" fillId="5" borderId="0" xfId="15" applyNumberFormat="1" applyFont="1" applyFill="1" applyBorder="1" applyAlignment="1">
      <alignment vertical="center"/>
    </xf>
    <xf numFmtId="166" fontId="35" fillId="5" borderId="0" xfId="15" applyNumberFormat="1" applyFont="1" applyFill="1" applyBorder="1" applyAlignment="1"/>
    <xf numFmtId="0" fontId="39" fillId="6" borderId="13" xfId="15" applyNumberFormat="1" applyFont="1" applyFill="1" applyBorder="1" applyAlignment="1">
      <alignment horizontal="left" vertical="center"/>
    </xf>
    <xf numFmtId="0" fontId="35" fillId="6" borderId="0" xfId="15" applyNumberFormat="1" applyFont="1" applyFill="1" applyBorder="1" applyAlignment="1">
      <alignment vertical="center"/>
    </xf>
    <xf numFmtId="0" fontId="35" fillId="6" borderId="17" xfId="15" applyNumberFormat="1" applyFont="1" applyFill="1" applyBorder="1" applyAlignment="1">
      <alignment vertical="center"/>
    </xf>
    <xf numFmtId="0" fontId="40" fillId="5" borderId="15" xfId="15" applyNumberFormat="1" applyFont="1" applyFill="1" applyBorder="1" applyAlignment="1">
      <alignment horizontal="right" vertical="center"/>
    </xf>
    <xf numFmtId="41" fontId="35" fillId="5" borderId="26" xfId="16" applyFont="1" applyFill="1" applyBorder="1" applyAlignment="1"/>
    <xf numFmtId="0" fontId="35" fillId="5" borderId="0" xfId="15" applyNumberFormat="1" applyFont="1" applyFill="1" applyBorder="1" applyAlignment="1">
      <alignment horizontal="right" vertical="center"/>
    </xf>
    <xf numFmtId="169" fontId="35" fillId="5" borderId="26" xfId="16" applyNumberFormat="1" applyFont="1" applyFill="1" applyBorder="1" applyAlignment="1"/>
    <xf numFmtId="177" fontId="35" fillId="5" borderId="0" xfId="15" applyNumberFormat="1" applyFont="1" applyFill="1" applyBorder="1" applyAlignment="1"/>
    <xf numFmtId="10" fontId="35" fillId="5" borderId="0" xfId="15" applyNumberFormat="1" applyFont="1" applyFill="1" applyBorder="1" applyAlignment="1"/>
    <xf numFmtId="0" fontId="40" fillId="5" borderId="0" xfId="15" applyNumberFormat="1" applyFont="1" applyFill="1" applyBorder="1" applyAlignment="1">
      <alignment vertical="center"/>
    </xf>
    <xf numFmtId="10" fontId="35" fillId="5" borderId="0" xfId="17" applyNumberFormat="1" applyFont="1" applyFill="1" applyBorder="1" applyAlignment="1"/>
    <xf numFmtId="9" fontId="35" fillId="5" borderId="0" xfId="15" applyNumberFormat="1" applyFont="1" applyFill="1" applyBorder="1" applyAlignment="1"/>
    <xf numFmtId="10" fontId="9" fillId="5" borderId="0" xfId="15" applyNumberFormat="1" applyFont="1" applyFill="1" applyBorder="1" applyAlignment="1"/>
    <xf numFmtId="0" fontId="35" fillId="6" borderId="27" xfId="15" applyNumberFormat="1" applyFont="1" applyFill="1" applyBorder="1" applyAlignment="1">
      <alignment vertical="center"/>
    </xf>
    <xf numFmtId="176" fontId="35" fillId="5" borderId="0" xfId="15" applyNumberFormat="1" applyFont="1" applyFill="1" applyBorder="1" applyAlignment="1"/>
    <xf numFmtId="0" fontId="42" fillId="5" borderId="0" xfId="15" applyNumberFormat="1" applyFont="1" applyFill="1" applyBorder="1" applyAlignment="1"/>
    <xf numFmtId="0" fontId="40" fillId="0" borderId="0" xfId="15" applyFont="1"/>
    <xf numFmtId="0" fontId="40" fillId="0" borderId="0" xfId="15" applyNumberFormat="1" applyFont="1" applyFill="1" applyBorder="1" applyAlignment="1"/>
    <xf numFmtId="0" fontId="43" fillId="0" borderId="0" xfId="15" applyNumberFormat="1" applyFont="1" applyFill="1" applyBorder="1" applyAlignment="1"/>
    <xf numFmtId="0" fontId="40" fillId="0" borderId="0" xfId="15" applyFont="1" applyAlignment="1">
      <alignment horizontal="right"/>
    </xf>
    <xf numFmtId="0" fontId="40" fillId="0" borderId="0" xfId="15" applyNumberFormat="1" applyFont="1" applyFill="1" applyBorder="1" applyAlignment="1">
      <alignment vertical="center"/>
    </xf>
    <xf numFmtId="0" fontId="44" fillId="0" borderId="0" xfId="15" applyNumberFormat="1" applyFont="1" applyFill="1" applyBorder="1" applyAlignment="1">
      <alignment horizontal="center"/>
    </xf>
    <xf numFmtId="0" fontId="40" fillId="0" borderId="0" xfId="15" applyNumberFormat="1" applyFont="1" applyFill="1" applyBorder="1" applyAlignment="1">
      <alignment horizontal="center"/>
    </xf>
    <xf numFmtId="0" fontId="40" fillId="0" borderId="0" xfId="15" applyNumberFormat="1" applyFont="1" applyFill="1" applyBorder="1" applyAlignment="1">
      <alignment horizontal="right"/>
    </xf>
    <xf numFmtId="43" fontId="35" fillId="0" borderId="0" xfId="16" applyNumberFormat="1" applyFont="1"/>
    <xf numFmtId="0" fontId="40" fillId="0" borderId="0" xfId="15" applyNumberFormat="1" applyFont="1" applyFill="1" applyBorder="1" applyAlignment="1">
      <alignment horizontal="right" vertical="center"/>
    </xf>
    <xf numFmtId="43" fontId="40" fillId="0" borderId="0" xfId="21" applyFont="1"/>
    <xf numFmtId="43" fontId="35" fillId="0" borderId="0" xfId="15" applyNumberFormat="1" applyFont="1"/>
    <xf numFmtId="43" fontId="40" fillId="0" borderId="0" xfId="15" applyNumberFormat="1" applyFont="1"/>
    <xf numFmtId="0" fontId="40" fillId="5" borderId="0" xfId="15" applyNumberFormat="1" applyFont="1" applyFill="1" applyBorder="1" applyAlignment="1">
      <alignment horizontal="right"/>
    </xf>
    <xf numFmtId="0" fontId="45" fillId="8" borderId="0" xfId="15" applyNumberFormat="1" applyFont="1" applyFill="1" applyBorder="1" applyAlignment="1">
      <alignment vertical="center"/>
    </xf>
    <xf numFmtId="172" fontId="35" fillId="5" borderId="21" xfId="15" applyNumberFormat="1" applyFont="1" applyFill="1" applyBorder="1" applyAlignment="1">
      <alignment vertical="center"/>
    </xf>
    <xf numFmtId="0" fontId="46" fillId="10" borderId="0" xfId="15" applyNumberFormat="1" applyFont="1" applyFill="1" applyBorder="1" applyAlignment="1">
      <alignment vertical="center"/>
    </xf>
    <xf numFmtId="0" fontId="35" fillId="9" borderId="0" xfId="15" applyNumberFormat="1" applyFont="1" applyFill="1" applyBorder="1" applyAlignment="1">
      <alignment vertical="center"/>
    </xf>
    <xf numFmtId="0" fontId="35" fillId="11" borderId="0" xfId="15" applyNumberFormat="1" applyFont="1" applyFill="1" applyBorder="1" applyAlignment="1">
      <alignment vertical="center"/>
    </xf>
    <xf numFmtId="172" fontId="35" fillId="12" borderId="0" xfId="15" applyNumberFormat="1" applyFont="1" applyFill="1" applyBorder="1" applyAlignment="1">
      <alignment vertical="center"/>
    </xf>
    <xf numFmtId="172" fontId="46" fillId="10" borderId="0" xfId="15" applyNumberFormat="1" applyFont="1" applyFill="1" applyBorder="1" applyAlignment="1">
      <alignment vertical="center"/>
    </xf>
    <xf numFmtId="172" fontId="46" fillId="9" borderId="0" xfId="15" applyNumberFormat="1" applyFont="1" applyFill="1" applyBorder="1" applyAlignment="1">
      <alignment vertical="center"/>
    </xf>
    <xf numFmtId="172" fontId="46" fillId="11" borderId="0" xfId="15" applyNumberFormat="1" applyFont="1" applyFill="1" applyBorder="1" applyAlignment="1">
      <alignment vertical="center"/>
    </xf>
    <xf numFmtId="172" fontId="46" fillId="12" borderId="0" xfId="15" applyNumberFormat="1" applyFont="1" applyFill="1" applyBorder="1" applyAlignment="1">
      <alignment vertical="center"/>
    </xf>
    <xf numFmtId="172" fontId="46" fillId="13" borderId="0" xfId="15" applyNumberFormat="1" applyFont="1" applyFill="1" applyBorder="1" applyAlignment="1">
      <alignment vertical="center"/>
    </xf>
    <xf numFmtId="172" fontId="35" fillId="5" borderId="0" xfId="15" applyNumberFormat="1" applyFont="1" applyFill="1" applyBorder="1" applyAlignment="1">
      <alignment vertical="center"/>
    </xf>
    <xf numFmtId="0" fontId="40" fillId="5" borderId="22" xfId="15" applyNumberFormat="1" applyFont="1" applyFill="1" applyBorder="1" applyAlignment="1">
      <alignment vertical="center"/>
    </xf>
    <xf numFmtId="173" fontId="40" fillId="5" borderId="22" xfId="15" applyNumberFormat="1" applyFont="1" applyFill="1" applyBorder="1" applyAlignment="1">
      <alignment vertical="center"/>
    </xf>
    <xf numFmtId="0" fontId="35" fillId="5" borderId="17" xfId="15" applyNumberFormat="1" applyFont="1" applyFill="1" applyBorder="1" applyAlignment="1">
      <alignment vertical="center"/>
    </xf>
    <xf numFmtId="43" fontId="35" fillId="0" borderId="0" xfId="21" applyFont="1"/>
    <xf numFmtId="173" fontId="35" fillId="5" borderId="0" xfId="15" applyNumberFormat="1" applyFont="1" applyFill="1" applyBorder="1" applyAlignment="1">
      <alignment vertical="center"/>
    </xf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right"/>
    </xf>
    <xf numFmtId="178" fontId="0" fillId="0" borderId="0" xfId="0" applyNumberFormat="1"/>
    <xf numFmtId="0" fontId="0" fillId="2" borderId="0" xfId="0" applyFill="1"/>
    <xf numFmtId="0" fontId="0" fillId="0" borderId="0" xfId="0" applyNumberFormat="1" applyFill="1"/>
    <xf numFmtId="11" fontId="35" fillId="0" borderId="0" xfId="15" applyNumberFormat="1" applyFont="1"/>
    <xf numFmtId="11" fontId="11" fillId="0" borderId="0" xfId="15" applyNumberFormat="1"/>
    <xf numFmtId="11" fontId="11" fillId="5" borderId="26" xfId="15" applyNumberFormat="1" applyFont="1" applyFill="1" applyBorder="1" applyAlignment="1"/>
    <xf numFmtId="11" fontId="35" fillId="5" borderId="26" xfId="15" applyNumberFormat="1" applyFont="1" applyFill="1" applyBorder="1" applyAlignment="1"/>
    <xf numFmtId="11" fontId="35" fillId="5" borderId="26" xfId="15" applyNumberFormat="1" applyFont="1" applyFill="1" applyBorder="1" applyAlignment="1">
      <alignment vertical="center"/>
    </xf>
    <xf numFmtId="11" fontId="11" fillId="0" borderId="0" xfId="15" applyNumberFormat="1" applyFont="1" applyBorder="1"/>
    <xf numFmtId="11" fontId="0" fillId="0" borderId="0" xfId="0" applyNumberFormat="1" applyFont="1"/>
    <xf numFmtId="0" fontId="11" fillId="5" borderId="9" xfId="15" applyNumberFormat="1" applyFont="1" applyFill="1" applyBorder="1" applyAlignment="1">
      <alignment horizontal="center" vertical="center"/>
    </xf>
    <xf numFmtId="0" fontId="19" fillId="5" borderId="25" xfId="15" applyNumberFormat="1" applyFont="1" applyFill="1" applyBorder="1" applyAlignment="1">
      <alignment horizontal="center"/>
    </xf>
    <xf numFmtId="0" fontId="19" fillId="5" borderId="23" xfId="15" applyNumberFormat="1" applyFont="1" applyFill="1" applyBorder="1" applyAlignment="1">
      <alignment horizontal="center"/>
    </xf>
    <xf numFmtId="0" fontId="40" fillId="5" borderId="25" xfId="15" applyNumberFormat="1" applyFont="1" applyFill="1" applyBorder="1" applyAlignment="1">
      <alignment horizontal="center"/>
    </xf>
    <xf numFmtId="0" fontId="40" fillId="5" borderId="23" xfId="15" applyNumberFormat="1" applyFont="1" applyFill="1" applyBorder="1" applyAlignment="1">
      <alignment horizontal="center"/>
    </xf>
    <xf numFmtId="0" fontId="48" fillId="0" borderId="0" xfId="28" applyFont="1" applyFill="1" applyBorder="1" applyAlignment="1">
      <alignment horizontal="left" vertical="top"/>
    </xf>
    <xf numFmtId="0" fontId="47" fillId="0" borderId="0" xfId="28" applyFill="1" applyBorder="1" applyAlignment="1">
      <alignment horizontal="left" vertical="top"/>
    </xf>
    <xf numFmtId="0" fontId="47" fillId="0" borderId="0" xfId="28" applyFill="1" applyProtection="1"/>
    <xf numFmtId="0" fontId="53" fillId="0" borderId="0" xfId="28" applyFont="1" applyFill="1" applyBorder="1" applyAlignment="1">
      <alignment horizontal="left" vertical="top"/>
    </xf>
    <xf numFmtId="0" fontId="55" fillId="15" borderId="28" xfId="28" applyFont="1" applyFill="1" applyBorder="1" applyAlignment="1">
      <alignment horizontal="left" vertical="top" wrapText="1"/>
    </xf>
    <xf numFmtId="0" fontId="55" fillId="15" borderId="29" xfId="28" applyFont="1" applyFill="1" applyBorder="1" applyAlignment="1">
      <alignment horizontal="left" vertical="top" wrapText="1"/>
    </xf>
    <xf numFmtId="0" fontId="55" fillId="15" borderId="30" xfId="28" applyFont="1" applyFill="1" applyBorder="1" applyAlignment="1">
      <alignment horizontal="left" vertical="top" wrapText="1"/>
    </xf>
    <xf numFmtId="0" fontId="55" fillId="15" borderId="31" xfId="28" applyFont="1" applyFill="1" applyBorder="1" applyAlignment="1">
      <alignment horizontal="left" vertical="top" wrapText="1"/>
    </xf>
    <xf numFmtId="0" fontId="55" fillId="15" borderId="31" xfId="28" applyFont="1" applyFill="1" applyBorder="1" applyAlignment="1">
      <alignment horizontal="center" vertical="top" wrapText="1"/>
    </xf>
    <xf numFmtId="0" fontId="55" fillId="15" borderId="32" xfId="28" applyFont="1" applyFill="1" applyBorder="1" applyAlignment="1">
      <alignment horizontal="left" vertical="top" wrapText="1"/>
    </xf>
    <xf numFmtId="0" fontId="47" fillId="0" borderId="28" xfId="28" applyFill="1" applyBorder="1" applyAlignment="1">
      <alignment horizontal="left" vertical="top" wrapText="1"/>
    </xf>
    <xf numFmtId="0" fontId="47" fillId="0" borderId="31" xfId="28" applyFill="1" applyBorder="1" applyAlignment="1">
      <alignment horizontal="left" vertical="top" wrapText="1"/>
    </xf>
    <xf numFmtId="0" fontId="47" fillId="0" borderId="32" xfId="28" applyFill="1" applyBorder="1" applyAlignment="1">
      <alignment horizontal="left" vertical="top" wrapText="1"/>
    </xf>
    <xf numFmtId="0" fontId="58" fillId="0" borderId="0" xfId="28" applyFont="1" applyFill="1" applyBorder="1" applyAlignment="1">
      <alignment horizontal="left" vertical="top"/>
    </xf>
    <xf numFmtId="181" fontId="59" fillId="0" borderId="33" xfId="28" applyNumberFormat="1" applyFont="1" applyFill="1" applyBorder="1" applyAlignment="1">
      <alignment horizontal="left" vertical="top" wrapText="1"/>
    </xf>
    <xf numFmtId="182" fontId="59" fillId="0" borderId="34" xfId="28" applyNumberFormat="1" applyFont="1" applyFill="1" applyBorder="1" applyAlignment="1">
      <alignment horizontal="left" vertical="top" wrapText="1"/>
    </xf>
    <xf numFmtId="181" fontId="59" fillId="0" borderId="34" xfId="28" applyNumberFormat="1" applyFont="1" applyFill="1" applyBorder="1" applyAlignment="1">
      <alignment horizontal="left" vertical="top" wrapText="1"/>
    </xf>
    <xf numFmtId="182" fontId="59" fillId="0" borderId="35" xfId="28" applyNumberFormat="1" applyFont="1" applyFill="1" applyBorder="1" applyAlignment="1">
      <alignment horizontal="left" vertical="top" wrapText="1"/>
    </xf>
    <xf numFmtId="11" fontId="47" fillId="0" borderId="0" xfId="28" applyNumberFormat="1" applyFill="1" applyBorder="1" applyAlignment="1">
      <alignment horizontal="left" vertical="top"/>
    </xf>
    <xf numFmtId="181" fontId="59" fillId="0" borderId="36" xfId="28" applyNumberFormat="1" applyFont="1" applyFill="1" applyBorder="1" applyAlignment="1">
      <alignment horizontal="left" vertical="top" wrapText="1"/>
    </xf>
    <xf numFmtId="182" fontId="59" fillId="0" borderId="37" xfId="28" applyNumberFormat="1" applyFont="1" applyFill="1" applyBorder="1" applyAlignment="1">
      <alignment horizontal="left" vertical="top" wrapText="1"/>
    </xf>
    <xf numFmtId="181" fontId="59" fillId="0" borderId="37" xfId="28" applyNumberFormat="1" applyFont="1" applyFill="1" applyBorder="1" applyAlignment="1">
      <alignment horizontal="left" vertical="top" wrapText="1"/>
    </xf>
    <xf numFmtId="182" fontId="59" fillId="0" borderId="38" xfId="28" applyNumberFormat="1" applyFont="1" applyFill="1" applyBorder="1" applyAlignment="1">
      <alignment horizontal="left" vertical="top" wrapText="1"/>
    </xf>
    <xf numFmtId="181" fontId="59" fillId="0" borderId="39" xfId="28" applyNumberFormat="1" applyFont="1" applyFill="1" applyBorder="1" applyAlignment="1">
      <alignment horizontal="left" vertical="top" wrapText="1"/>
    </xf>
    <xf numFmtId="182" fontId="59" fillId="0" borderId="40" xfId="28" applyNumberFormat="1" applyFont="1" applyFill="1" applyBorder="1" applyAlignment="1">
      <alignment horizontal="left" vertical="top" wrapText="1"/>
    </xf>
    <xf numFmtId="181" fontId="59" fillId="0" borderId="40" xfId="28" applyNumberFormat="1" applyFont="1" applyFill="1" applyBorder="1" applyAlignment="1">
      <alignment horizontal="left" vertical="top" wrapText="1"/>
    </xf>
    <xf numFmtId="182" fontId="59" fillId="0" borderId="41" xfId="28" applyNumberFormat="1" applyFont="1" applyFill="1" applyBorder="1" applyAlignment="1">
      <alignment horizontal="left" vertical="top" wrapText="1"/>
    </xf>
    <xf numFmtId="0" fontId="47" fillId="0" borderId="0" xfId="28" applyFont="1" applyFill="1" applyProtection="1"/>
    <xf numFmtId="11" fontId="47" fillId="0" borderId="0" xfId="28" applyNumberFormat="1" applyFill="1" applyProtection="1"/>
    <xf numFmtId="0" fontId="57" fillId="2" borderId="0" xfId="28" applyFont="1" applyFill="1" applyBorder="1" applyAlignment="1">
      <alignment horizontal="left" vertical="top"/>
    </xf>
    <xf numFmtId="0" fontId="47" fillId="0" borderId="0" xfId="28" applyFont="1" applyFill="1" applyBorder="1" applyAlignment="1">
      <alignment horizontal="center" vertical="top" wrapText="1"/>
    </xf>
    <xf numFmtId="0" fontId="47" fillId="0" borderId="0" xfId="28" applyFont="1" applyFill="1" applyBorder="1" applyAlignment="1" applyProtection="1">
      <alignment horizontal="left" vertical="top"/>
    </xf>
    <xf numFmtId="0" fontId="47" fillId="0" borderId="0" xfId="28" applyFill="1" applyBorder="1" applyAlignment="1" applyProtection="1">
      <alignment horizontal="left" vertical="top"/>
    </xf>
    <xf numFmtId="0" fontId="60" fillId="0" borderId="0" xfId="28" applyFont="1" applyFill="1" applyBorder="1" applyAlignment="1">
      <alignment horizontal="left" vertical="top"/>
    </xf>
    <xf numFmtId="165" fontId="60" fillId="0" borderId="0" xfId="28" applyNumberFormat="1" applyFont="1" applyFill="1" applyBorder="1" applyAlignment="1">
      <alignment horizontal="right" vertical="top"/>
    </xf>
    <xf numFmtId="165" fontId="61" fillId="0" borderId="0" xfId="28" applyNumberFormat="1" applyFont="1" applyFill="1" applyAlignment="1" applyProtection="1">
      <alignment horizontal="right"/>
    </xf>
    <xf numFmtId="0" fontId="62" fillId="0" borderId="0" xfId="28" applyFont="1" applyFill="1" applyBorder="1" applyAlignment="1">
      <alignment horizontal="left" vertical="top"/>
    </xf>
    <xf numFmtId="0" fontId="61" fillId="0" borderId="0" xfId="28" applyFont="1" applyFill="1" applyBorder="1" applyAlignment="1">
      <alignment horizontal="left" vertical="top"/>
    </xf>
    <xf numFmtId="11" fontId="61" fillId="0" borderId="0" xfId="28" applyNumberFormat="1" applyFont="1" applyFill="1" applyBorder="1" applyAlignment="1">
      <alignment horizontal="left" vertical="top"/>
    </xf>
  </cellXfs>
  <cellStyles count="29">
    <cellStyle name="20% - Accent6 2" xfId="18"/>
    <cellStyle name="20% - Accent6 2 2" xfId="19"/>
    <cellStyle name="Body: normal cell" xfId="4"/>
    <cellStyle name="Body: normal cell 2" xfId="11"/>
    <cellStyle name="Comma [0] 2" xfId="16"/>
    <cellStyle name="Comma [0] 3" xfId="20"/>
    <cellStyle name="Comma 2" xfId="21"/>
    <cellStyle name="Comma 3" xfId="22"/>
    <cellStyle name="Font: Calibri, 9pt regular" xfId="1"/>
    <cellStyle name="Font: Calibri, 9pt regular 2" xfId="13"/>
    <cellStyle name="Footnotes: top row" xfId="6"/>
    <cellStyle name="Footnotes: top row 2" xfId="9"/>
    <cellStyle name="Header: bottom row" xfId="2"/>
    <cellStyle name="Header: bottom row 2" xfId="12"/>
    <cellStyle name="Hyperlink" xfId="7" builtinId="8"/>
    <cellStyle name="Normal" xfId="0" builtinId="0"/>
    <cellStyle name="Normal 2" xfId="8"/>
    <cellStyle name="Normal 2 2" xfId="23"/>
    <cellStyle name="Normal 3" xfId="15"/>
    <cellStyle name="Normal 3 2" xfId="24"/>
    <cellStyle name="Normal 4" xfId="25"/>
    <cellStyle name="Normal 5" xfId="26"/>
    <cellStyle name="Normal 6" xfId="28"/>
    <cellStyle name="ofwhich" xfId="27"/>
    <cellStyle name="Parent row" xfId="5"/>
    <cellStyle name="Parent row 2" xfId="10"/>
    <cellStyle name="Percent 2" xfId="17"/>
    <cellStyle name="Table title" xfId="3"/>
    <cellStyle name="Table title 2" xfId="14"/>
  </cellStyles>
  <dxfs count="129">
    <dxf>
      <numFmt numFmtId="179" formatCode="0.000E+00;[Red]\(0.000E+00\);&quot;-&quot;"/>
    </dxf>
    <dxf>
      <numFmt numFmtId="179" formatCode="0.000E+00;[Red]\(0.000E+00\);&quot;-&quot;"/>
    </dxf>
    <dxf>
      <numFmt numFmtId="179" formatCode="0.000E+00;[Red]\(0.000E+00\);&quot;-&quot;"/>
    </dxf>
    <dxf>
      <numFmt numFmtId="179" formatCode="0.000E+00;[Red]\(0.000E+00\);&quot;-&quot;"/>
    </dxf>
    <dxf>
      <numFmt numFmtId="179" formatCode="0.000E+00;[Red]\(0.000E+00\);&quot;-&quot;"/>
    </dxf>
    <dxf>
      <numFmt numFmtId="179" formatCode="0.000E+00;[Red]\(0.000E+00\);&quot;-&quot;"/>
    </dxf>
    <dxf>
      <numFmt numFmtId="179" formatCode="0.000E+00;[Red]\(0.000E+00\);&quot;-&quot;"/>
    </dxf>
    <dxf>
      <numFmt numFmtId="180" formatCode="0.00000"/>
    </dxf>
    <dxf>
      <numFmt numFmtId="179" formatCode="0.000E+00;[Red]\(0.000E+00\);&quot;-&quot;"/>
    </dxf>
    <dxf>
      <font>
        <strike val="0"/>
        <outline val="0"/>
        <shadow val="0"/>
        <vertAlign val="baseline"/>
        <color rgb="FFFFFFFF"/>
        <name val="Cambria"/>
        <scheme val="major"/>
      </font>
      <fill>
        <patternFill>
          <bgColor rgb="FF7F7F7F"/>
        </patternFill>
      </fill>
    </dxf>
    <dxf>
      <font>
        <strike val="0"/>
        <outline val="0"/>
        <shadow val="0"/>
        <vertAlign val="baseline"/>
        <color rgb="FFFFFFFF"/>
        <name val="Cambria"/>
        <scheme val="major"/>
      </font>
      <fill>
        <patternFill>
          <bgColor rgb="FF7F7F7F"/>
        </patternFill>
      </fill>
    </dxf>
    <dxf>
      <font>
        <strike val="0"/>
        <outline val="0"/>
        <shadow val="0"/>
        <vertAlign val="baseline"/>
        <color rgb="FFFFFFFF"/>
        <name val="Cambria"/>
        <scheme val="major"/>
      </font>
      <fill>
        <patternFill>
          <bgColor rgb="FF7F7F7F"/>
        </patternFill>
      </fill>
    </dxf>
    <dxf>
      <font>
        <strike val="0"/>
        <outline val="0"/>
        <shadow val="0"/>
        <vertAlign val="baseline"/>
        <color rgb="FFFFFFFF"/>
        <name val="Cambria"/>
        <scheme val="major"/>
      </font>
      <fill>
        <patternFill>
          <bgColor rgb="FF7F7F7F"/>
        </patternFill>
      </fill>
    </dxf>
    <dxf>
      <font>
        <strike val="0"/>
        <outline val="0"/>
        <shadow val="0"/>
        <vertAlign val="baseline"/>
        <name val="Cambria"/>
        <scheme val="major"/>
      </font>
      <fill>
        <patternFill>
          <bgColor rgb="FF92D050"/>
        </patternFill>
      </fill>
    </dxf>
    <dxf>
      <font>
        <strike val="0"/>
        <outline val="0"/>
        <shadow val="0"/>
        <vertAlign val="baseline"/>
        <name val="Cambria"/>
        <scheme val="major"/>
      </font>
      <fill>
        <patternFill>
          <bgColor rgb="FFFFC000"/>
        </patternFill>
      </fill>
    </dxf>
    <dxf>
      <font>
        <strike val="0"/>
        <outline val="0"/>
        <shadow val="0"/>
        <vertAlign val="baseline"/>
        <name val="Cambria"/>
        <scheme val="major"/>
      </font>
      <fill>
        <patternFill>
          <bgColor rgb="FFFFFF00"/>
        </patternFill>
      </fill>
    </dxf>
    <dxf>
      <font>
        <strike val="0"/>
        <outline val="0"/>
        <shadow val="0"/>
        <vertAlign val="baseline"/>
        <color rgb="FFFFFFFF"/>
        <name val="Cambria"/>
        <scheme val="major"/>
      </font>
      <fill>
        <patternFill>
          <bgColor rgb="FFC00000"/>
        </patternFill>
      </fill>
    </dxf>
    <dxf>
      <font>
        <strike val="0"/>
        <outline val="0"/>
        <shadow val="0"/>
        <vertAlign val="baseline"/>
        <name val="Cambria"/>
        <scheme val="major"/>
      </font>
      <fill>
        <patternFill>
          <bgColor rgb="FF92D050"/>
        </patternFill>
      </fill>
    </dxf>
    <dxf>
      <font>
        <strike val="0"/>
        <outline val="0"/>
        <shadow val="0"/>
        <vertAlign val="baseline"/>
        <name val="Cambria"/>
        <scheme val="major"/>
      </font>
      <fill>
        <patternFill>
          <bgColor rgb="FFFFC000"/>
        </patternFill>
      </fill>
    </dxf>
    <dxf>
      <font>
        <strike val="0"/>
        <outline val="0"/>
        <shadow val="0"/>
        <vertAlign val="baseline"/>
        <name val="Cambria"/>
        <scheme val="major"/>
      </font>
      <numFmt numFmtId="0" formatCode="General"/>
      <fill>
        <patternFill>
          <bgColor rgb="FFFFFF00"/>
        </patternFill>
      </fill>
    </dxf>
    <dxf>
      <font>
        <strike val="0"/>
        <outline val="0"/>
        <shadow val="0"/>
        <vertAlign val="baseline"/>
        <color rgb="FFFFFFFF"/>
        <name val="Cambria"/>
        <scheme val="major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strike val="0"/>
        <outline val="0"/>
        <shadow val="0"/>
        <vertAlign val="baseline"/>
        <name val="Cambria"/>
        <scheme val="major"/>
      </font>
      <fill>
        <patternFill>
          <bgColor rgb="FFFFC000"/>
        </patternFill>
      </fill>
    </dxf>
    <dxf>
      <font>
        <strike val="0"/>
        <outline val="0"/>
        <shadow val="0"/>
        <vertAlign val="baseline"/>
        <name val="Cambria"/>
        <scheme val="major"/>
      </font>
      <fill>
        <patternFill>
          <bgColor rgb="FFFFFF00"/>
        </patternFill>
      </fill>
    </dxf>
    <dxf>
      <font>
        <strike val="0"/>
        <outline val="0"/>
        <shadow val="0"/>
        <vertAlign val="baseline"/>
        <color rgb="FFFFFFFF"/>
        <name val="Cambria"/>
        <scheme val="major"/>
      </font>
      <fill>
        <patternFill>
          <bgColor rgb="FF7F7F7F"/>
        </patternFill>
      </fill>
    </dxf>
    <dxf>
      <font>
        <strike val="0"/>
        <outline val="0"/>
        <shadow val="0"/>
        <vertAlign val="baseline"/>
        <color rgb="FFFFFFFF"/>
        <name val="Cambria"/>
        <scheme val="major"/>
      </font>
      <fill>
        <patternFill>
          <bgColor rgb="FF7F7F7F"/>
        </patternFill>
      </fill>
    </dxf>
    <dxf>
      <font>
        <strike val="0"/>
        <outline val="0"/>
        <shadow val="0"/>
        <vertAlign val="baseline"/>
        <color rgb="FFFFFFFF"/>
        <name val="Cambria"/>
        <scheme val="major"/>
      </font>
      <fill>
        <patternFill>
          <bgColor rgb="FF7F7F7F"/>
        </patternFill>
      </fill>
    </dxf>
    <dxf>
      <font>
        <strike val="0"/>
        <outline val="0"/>
        <shadow val="0"/>
        <vertAlign val="baseline"/>
        <color rgb="FFFFFFFF"/>
        <name val="Cambria"/>
        <scheme val="major"/>
      </font>
      <fill>
        <patternFill>
          <bgColor rgb="FF7F7F7F"/>
        </patternFill>
      </fill>
    </dxf>
    <dxf>
      <font>
        <strike val="0"/>
        <outline val="0"/>
        <shadow val="0"/>
        <vertAlign val="baseline"/>
        <name val="Cambria"/>
        <scheme val="major"/>
      </font>
      <fill>
        <patternFill>
          <bgColor rgb="FF92D050"/>
        </patternFill>
      </fill>
    </dxf>
    <dxf>
      <font>
        <strike val="0"/>
        <outline val="0"/>
        <shadow val="0"/>
        <vertAlign val="baseline"/>
        <name val="Cambria"/>
        <scheme val="major"/>
      </font>
      <fill>
        <patternFill>
          <bgColor rgb="FFFFC000"/>
        </patternFill>
      </fill>
    </dxf>
    <dxf>
      <font>
        <strike val="0"/>
        <outline val="0"/>
        <shadow val="0"/>
        <vertAlign val="baseline"/>
        <name val="Cambria"/>
        <scheme val="major"/>
      </font>
      <fill>
        <patternFill>
          <bgColor rgb="FFFFFF00"/>
        </patternFill>
      </fill>
    </dxf>
    <dxf>
      <font>
        <strike val="0"/>
        <outline val="0"/>
        <shadow val="0"/>
        <vertAlign val="baseline"/>
        <color rgb="FFFFFFFF"/>
        <name val="Cambria"/>
        <scheme val="major"/>
      </font>
      <fill>
        <patternFill>
          <bgColor rgb="FFC00000"/>
        </patternFill>
      </fill>
    </dxf>
    <dxf>
      <font>
        <strike val="0"/>
        <outline val="0"/>
        <shadow val="0"/>
        <vertAlign val="baseline"/>
        <name val="Cambria"/>
        <scheme val="major"/>
      </font>
      <fill>
        <patternFill>
          <bgColor rgb="FF92D050"/>
        </patternFill>
      </fill>
    </dxf>
    <dxf>
      <font>
        <strike val="0"/>
        <outline val="0"/>
        <shadow val="0"/>
        <vertAlign val="baseline"/>
        <name val="Cambria"/>
        <scheme val="major"/>
      </font>
      <fill>
        <patternFill>
          <bgColor rgb="FFFFC000"/>
        </patternFill>
      </fill>
    </dxf>
    <dxf>
      <font>
        <strike val="0"/>
        <outline val="0"/>
        <shadow val="0"/>
        <vertAlign val="baseline"/>
        <name val="Cambria"/>
        <scheme val="major"/>
      </font>
      <numFmt numFmtId="0" formatCode="General"/>
      <fill>
        <patternFill>
          <bgColor rgb="FFFFFF00"/>
        </patternFill>
      </fill>
    </dxf>
    <dxf>
      <font>
        <strike val="0"/>
        <outline val="0"/>
        <shadow val="0"/>
        <vertAlign val="baseline"/>
        <color rgb="FFFFFFFF"/>
        <name val="Cambria"/>
        <scheme val="major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strike val="0"/>
        <outline val="0"/>
        <shadow val="0"/>
        <vertAlign val="baseline"/>
        <name val="Cambria"/>
        <scheme val="major"/>
      </font>
      <fill>
        <patternFill>
          <bgColor rgb="FFFFC000"/>
        </patternFill>
      </fill>
    </dxf>
    <dxf>
      <font>
        <strike val="0"/>
        <outline val="0"/>
        <shadow val="0"/>
        <vertAlign val="baseline"/>
        <name val="Cambria"/>
        <scheme val="major"/>
      </font>
      <fill>
        <patternFill>
          <bgColor rgb="FFFFFF00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7F7F7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numFmt numFmtId="0" formatCode="General"/>
      <fill>
        <patternFill>
          <bgColor rgb="FFFFFF00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7F7F7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numFmt numFmtId="0" formatCode="General"/>
      <fill>
        <patternFill>
          <bgColor rgb="FFFFFF00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7F7F7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numFmt numFmtId="0" formatCode="General"/>
      <fill>
        <patternFill>
          <bgColor rgb="FFFFFF00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7F7F7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numFmt numFmtId="0" formatCode="General"/>
      <fill>
        <patternFill>
          <bgColor rgb="FFFFFF00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7F7F7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numFmt numFmtId="0" formatCode="General"/>
      <fill>
        <patternFill>
          <bgColor rgb="FFFFFF00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 patternType="solid">
          <fgColor rgb="FF000000"/>
          <bgColor rgb="FFFFFF00"/>
        </patternFill>
      </fill>
    </dxf>
    <dxf>
      <font>
        <color rgb="FFFFFFFF"/>
      </font>
      <fill>
        <patternFill patternType="solid">
          <fgColor rgb="FF000000"/>
          <bgColor rgb="FFFFFF00"/>
        </patternFill>
      </fill>
    </dxf>
    <dxf>
      <font>
        <color rgb="FFFFFFFF"/>
      </font>
      <fill>
        <patternFill patternType="solid">
          <fgColor rgb="FF000000"/>
          <bgColor rgb="FFFFFF00"/>
        </patternFill>
      </fill>
    </dxf>
    <dxf>
      <font>
        <color rgb="FFFFFFFF"/>
      </font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ont>
        <color rgb="FFFFFFFF"/>
      </font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font>
        <color rgb="FFFFFFFF"/>
      </font>
      <fill>
        <patternFill patternType="solid">
          <fgColor rgb="FF000000"/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MENR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'MEMR Error Correction'!$G$33</c:f>
              <c:numCache>
                <c:formatCode>0.000E+00</c:formatCode>
                <c:ptCount val="1"/>
                <c:pt idx="0">
                  <c:v>9773559.8182428107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21-4557-BE09-B4D6871EAB36}"/>
            </c:ext>
          </c:extLst>
        </c:ser>
        <c:ser>
          <c:idx val="1"/>
          <c:order val="1"/>
          <c:tx>
            <c:v>DECC, Uncorrected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'MEMR Error Correction'!$B$46</c:f>
              <c:numCache>
                <c:formatCode>0.00E+00</c:formatCode>
                <c:ptCount val="1"/>
                <c:pt idx="0">
                  <c:v>31857597.671490241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21-4557-BE09-B4D6871EAB36}"/>
            </c:ext>
          </c:extLst>
        </c:ser>
        <c:ser>
          <c:idx val="2"/>
          <c:order val="2"/>
          <c:tx>
            <c:v>DECC, Corrected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'MEMR Error Correction'!$B$59</c:f>
              <c:numCache>
                <c:formatCode>0.00E+00</c:formatCode>
                <c:ptCount val="1"/>
                <c:pt idx="0">
                  <c:v>7026686.3384996029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921-4557-BE09-B4D6871EA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870720"/>
        <c:axId val="219872256"/>
      </c:barChart>
      <c:catAx>
        <c:axId val="219870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9872256"/>
        <c:crosses val="autoZero"/>
        <c:auto val="1"/>
        <c:lblAlgn val="ctr"/>
        <c:lblOffset val="100"/>
        <c:noMultiLvlLbl val="0"/>
      </c:catAx>
      <c:valAx>
        <c:axId val="2198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46</xdr:row>
      <xdr:rowOff>3175</xdr:rowOff>
    </xdr:from>
    <xdr:to>
      <xdr:col>13</xdr:col>
      <xdr:colOff>60325</xdr:colOff>
      <xdr:row>62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Indonesia%20Input%20Data%20Sources/Indonesia%20Calculator%20205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AppData/Roaming/Skype/My%20Skype%20Received%20Files/Indonesia%20Buildings%20Sector%20Data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c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>
        <row r="5">
          <cell r="E5">
            <v>4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4</v>
          </cell>
        </row>
        <row r="15">
          <cell r="E15">
            <v>4</v>
          </cell>
        </row>
        <row r="16">
          <cell r="E16">
            <v>4</v>
          </cell>
        </row>
        <row r="17">
          <cell r="E17">
            <v>4</v>
          </cell>
        </row>
        <row r="18">
          <cell r="E18">
            <v>4</v>
          </cell>
        </row>
        <row r="19">
          <cell r="E19">
            <v>4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4</v>
          </cell>
        </row>
        <row r="24">
          <cell r="E24">
            <v>4</v>
          </cell>
        </row>
        <row r="25">
          <cell r="E25">
            <v>4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5">
          <cell r="E55">
            <v>4</v>
          </cell>
        </row>
        <row r="56">
          <cell r="E56">
            <v>1</v>
          </cell>
        </row>
        <row r="57">
          <cell r="E57">
            <v>4</v>
          </cell>
        </row>
        <row r="58">
          <cell r="E58">
            <v>1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4</v>
          </cell>
        </row>
        <row r="62">
          <cell r="E62">
            <v>4</v>
          </cell>
        </row>
        <row r="63">
          <cell r="E63">
            <v>1</v>
          </cell>
        </row>
        <row r="64">
          <cell r="E64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 t="str">
            <v>PJ</v>
          </cell>
          <cell r="E5">
            <v>1000000000000000</v>
          </cell>
          <cell r="F5">
            <v>0.27777777777777779</v>
          </cell>
        </row>
        <row r="6">
          <cell r="B6" t="str">
            <v>TJ</v>
          </cell>
          <cell r="E6">
            <v>1000000000000</v>
          </cell>
        </row>
        <row r="7">
          <cell r="B7" t="str">
            <v>GJ</v>
          </cell>
          <cell r="E7">
            <v>1000000000</v>
          </cell>
          <cell r="F7">
            <v>2.7777777777777776E-7</v>
          </cell>
        </row>
        <row r="8">
          <cell r="B8" t="str">
            <v>J</v>
          </cell>
          <cell r="E8">
            <v>1</v>
          </cell>
          <cell r="F8">
            <v>2.777777777777778E-16</v>
          </cell>
        </row>
        <row r="9">
          <cell r="B9" t="str">
            <v>MJ</v>
          </cell>
          <cell r="E9">
            <v>1000000</v>
          </cell>
          <cell r="F9">
            <v>2.7777777777777777E-10</v>
          </cell>
        </row>
        <row r="10">
          <cell r="B10" t="str">
            <v>kWh</v>
          </cell>
          <cell r="E10">
            <v>3600000</v>
          </cell>
          <cell r="F10">
            <v>1.0000000000000001E-9</v>
          </cell>
        </row>
        <row r="11">
          <cell r="B11" t="str">
            <v>kWh/p/d (UK)</v>
          </cell>
          <cell r="E11">
            <v>7.8894E+16</v>
          </cell>
        </row>
        <row r="12">
          <cell r="B12" t="str">
            <v>TWh</v>
          </cell>
          <cell r="E12">
            <v>3600000000000000</v>
          </cell>
          <cell r="F12">
            <v>1</v>
          </cell>
        </row>
        <row r="13">
          <cell r="B13" t="str">
            <v>GWh</v>
          </cell>
          <cell r="E13">
            <v>3600000000000</v>
          </cell>
          <cell r="F13">
            <v>1E-3</v>
          </cell>
        </row>
        <row r="14">
          <cell r="B14" t="str">
            <v>MWh</v>
          </cell>
          <cell r="E14">
            <v>3600000000</v>
          </cell>
        </row>
        <row r="15">
          <cell r="B15" t="str">
            <v>boe</v>
          </cell>
          <cell r="E15">
            <v>5861520000</v>
          </cell>
          <cell r="F15">
            <v>1.6281999999999999E-6</v>
          </cell>
        </row>
        <row r="16">
          <cell r="B16" t="str">
            <v>Mboe</v>
          </cell>
          <cell r="E16">
            <v>5861520000000000</v>
          </cell>
          <cell r="F16">
            <v>1.6282000000000001</v>
          </cell>
        </row>
        <row r="17">
          <cell r="B17" t="str">
            <v>toe</v>
          </cell>
          <cell r="E17">
            <v>41868000000</v>
          </cell>
        </row>
        <row r="18">
          <cell r="B18" t="str">
            <v>ktoe</v>
          </cell>
          <cell r="E18">
            <v>41868000000000</v>
          </cell>
        </row>
        <row r="19">
          <cell r="B19" t="str">
            <v>Mtoe</v>
          </cell>
          <cell r="E19">
            <v>4.1868E+16</v>
          </cell>
        </row>
        <row r="20">
          <cell r="B20" t="str">
            <v>therm</v>
          </cell>
          <cell r="E20">
            <v>105506136.12882091</v>
          </cell>
          <cell r="F20">
            <v>2.9307260035783588E-8</v>
          </cell>
        </row>
        <row r="21">
          <cell r="B21" t="str">
            <v>Btu</v>
          </cell>
          <cell r="E21">
            <v>1055.0613612882091</v>
          </cell>
        </row>
        <row r="22">
          <cell r="B22" t="str">
            <v>calorie</v>
          </cell>
          <cell r="E22">
            <v>4.1840000000000002</v>
          </cell>
        </row>
        <row r="23">
          <cell r="B23" t="str">
            <v>GW y</v>
          </cell>
          <cell r="E23">
            <v>3.1556879999999996E+16</v>
          </cell>
        </row>
        <row r="30">
          <cell r="B30" t="str">
            <v>GW</v>
          </cell>
          <cell r="E30">
            <v>1000000000</v>
          </cell>
          <cell r="F30">
            <v>1</v>
          </cell>
        </row>
        <row r="31">
          <cell r="B31" t="str">
            <v>MW</v>
          </cell>
          <cell r="E31">
            <v>1000000</v>
          </cell>
          <cell r="F31">
            <v>1E-3</v>
          </cell>
        </row>
        <row r="32">
          <cell r="B32" t="str">
            <v>kW</v>
          </cell>
          <cell r="E32">
            <v>1000</v>
          </cell>
        </row>
        <row r="33">
          <cell r="B33" t="str">
            <v>W</v>
          </cell>
          <cell r="E33">
            <v>1</v>
          </cell>
          <cell r="F33">
            <v>1.0000000000000001E-9</v>
          </cell>
        </row>
        <row r="34">
          <cell r="B34" t="str">
            <v>mcm/d</v>
          </cell>
          <cell r="E34">
            <v>335648148.14814812</v>
          </cell>
        </row>
        <row r="35">
          <cell r="B35" t="str">
            <v>Mtoe/y</v>
          </cell>
          <cell r="E35">
            <v>1326716860.597764</v>
          </cell>
        </row>
        <row r="40">
          <cell r="F40">
            <v>31557600</v>
          </cell>
        </row>
        <row r="41">
          <cell r="F41">
            <v>86400</v>
          </cell>
        </row>
        <row r="42">
          <cell r="F42">
            <v>3600</v>
          </cell>
        </row>
        <row r="43">
          <cell r="F43">
            <v>60</v>
          </cell>
        </row>
        <row r="48">
          <cell r="B48" t="str">
            <v>ha</v>
          </cell>
          <cell r="E48">
            <v>10000</v>
          </cell>
          <cell r="F48">
            <v>1</v>
          </cell>
        </row>
        <row r="49">
          <cell r="B49" t="str">
            <v>M ha</v>
          </cell>
          <cell r="E49">
            <v>10000000000</v>
          </cell>
        </row>
        <row r="50">
          <cell r="B50" t="str">
            <v>acres</v>
          </cell>
          <cell r="E50">
            <v>4046.8564224000002</v>
          </cell>
        </row>
        <row r="51">
          <cell r="B51" t="str">
            <v>km^2</v>
          </cell>
          <cell r="E51">
            <v>1000000</v>
          </cell>
        </row>
        <row r="52">
          <cell r="B52" t="str">
            <v>m^2</v>
          </cell>
          <cell r="E52">
            <v>1</v>
          </cell>
          <cell r="F52">
            <v>1E-4</v>
          </cell>
        </row>
        <row r="53">
          <cell r="B53" t="str">
            <v>Wales</v>
          </cell>
          <cell r="E53">
            <v>20700000000</v>
          </cell>
        </row>
        <row r="58">
          <cell r="E58">
            <v>0.1140771161305042</v>
          </cell>
        </row>
        <row r="59">
          <cell r="E59">
            <v>8.766</v>
          </cell>
        </row>
        <row r="71">
          <cell r="B71" t="str">
            <v>£trn</v>
          </cell>
          <cell r="F71">
            <v>1000000000000</v>
          </cell>
        </row>
        <row r="72">
          <cell r="B72" t="str">
            <v>£bn</v>
          </cell>
          <cell r="F72">
            <v>1000000000</v>
          </cell>
        </row>
        <row r="73">
          <cell r="B73" t="str">
            <v>£m</v>
          </cell>
          <cell r="E73">
            <v>20000</v>
          </cell>
          <cell r="F73">
            <v>1000000</v>
          </cell>
        </row>
        <row r="74">
          <cell r="B74" t="str">
            <v>£k</v>
          </cell>
          <cell r="F74">
            <v>1000</v>
          </cell>
        </row>
        <row r="75">
          <cell r="B75" t="str">
            <v>IDRtrn</v>
          </cell>
          <cell r="F75">
            <v>50000000</v>
          </cell>
        </row>
        <row r="76">
          <cell r="B76" t="str">
            <v>IDRbn</v>
          </cell>
          <cell r="E76">
            <v>1000</v>
          </cell>
          <cell r="F76">
            <v>50000</v>
          </cell>
        </row>
        <row r="77">
          <cell r="B77" t="str">
            <v>IDRm</v>
          </cell>
          <cell r="E77">
            <v>1</v>
          </cell>
          <cell r="F77">
            <v>50</v>
          </cell>
        </row>
        <row r="78">
          <cell r="B78" t="str">
            <v>IDRk</v>
          </cell>
          <cell r="F78">
            <v>0.05</v>
          </cell>
        </row>
        <row r="79">
          <cell r="B79" t="str">
            <v>IDR</v>
          </cell>
          <cell r="E79">
            <v>9.9999999999999995E-7</v>
          </cell>
          <cell r="F79">
            <v>5.0000000000000002E-5</v>
          </cell>
        </row>
        <row r="80">
          <cell r="B80" t="str">
            <v>kepeng</v>
          </cell>
          <cell r="F80">
            <v>1</v>
          </cell>
        </row>
        <row r="81">
          <cell r="B81" t="str">
            <v>Euro2002</v>
          </cell>
          <cell r="F81">
            <v>0.62893081761006286</v>
          </cell>
        </row>
        <row r="82">
          <cell r="B82" t="str">
            <v>$2009</v>
          </cell>
          <cell r="F82">
            <v>0.625</v>
          </cell>
        </row>
        <row r="83">
          <cell r="B83" t="str">
            <v>$2010</v>
          </cell>
          <cell r="F83">
            <v>0.64683053040103489</v>
          </cell>
        </row>
        <row r="84">
          <cell r="B84" t="str">
            <v>£</v>
          </cell>
          <cell r="E84">
            <v>0.02</v>
          </cell>
          <cell r="F84">
            <v>1</v>
          </cell>
        </row>
        <row r="105">
          <cell r="D105">
            <v>1.1409663985395631</v>
          </cell>
        </row>
      </sheetData>
      <sheetData sheetId="17">
        <row r="26">
          <cell r="C26">
            <v>3.5000000000000003E-2</v>
          </cell>
        </row>
        <row r="28">
          <cell r="H28">
            <v>0.42314698926998878</v>
          </cell>
          <cell r="I28">
            <v>0.35627841060230242</v>
          </cell>
          <cell r="J28">
            <v>0.30732888667197417</v>
          </cell>
          <cell r="K28">
            <v>0.26510459733825015</v>
          </cell>
        </row>
      </sheetData>
      <sheetData sheetId="18">
        <row r="8">
          <cell r="C8">
            <v>7.7990779999999993E-9</v>
          </cell>
          <cell r="F8">
            <v>0.30799999999999994</v>
          </cell>
          <cell r="G8">
            <v>9.0479269613658628E-4</v>
          </cell>
          <cell r="H8">
            <v>2.7284221385464481E-3</v>
          </cell>
        </row>
        <row r="9">
          <cell r="F9">
            <v>0.25</v>
          </cell>
          <cell r="G9">
            <v>3.1124901306220826E-4</v>
          </cell>
          <cell r="H9">
            <v>4.4980122726580142E-3</v>
          </cell>
          <cell r="K9">
            <v>21</v>
          </cell>
        </row>
        <row r="10">
          <cell r="F10">
            <v>0.18399999999999997</v>
          </cell>
          <cell r="G10">
            <v>3.6882537033173374E-4</v>
          </cell>
          <cell r="H10">
            <v>3.9668961680228111E-4</v>
          </cell>
          <cell r="K10">
            <v>310</v>
          </cell>
        </row>
        <row r="11">
          <cell r="F11">
            <v>0.78482259931212373</v>
          </cell>
        </row>
        <row r="21">
          <cell r="C21">
            <v>1.1022914E-8</v>
          </cell>
        </row>
      </sheetData>
      <sheetData sheetId="19">
        <row r="3">
          <cell r="C3" t="str">
            <v>TWh</v>
          </cell>
          <cell r="F3">
            <v>3599999999999999.5</v>
          </cell>
        </row>
        <row r="5">
          <cell r="C5" t="str">
            <v>GW</v>
          </cell>
          <cell r="F5">
            <v>999999999.99999988</v>
          </cell>
        </row>
        <row r="7">
          <cell r="C7" t="str">
            <v>ha</v>
          </cell>
        </row>
        <row r="9">
          <cell r="C9" t="str">
            <v>IDRm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data"/>
      <sheetName val="MENR"/>
    </sheetNames>
    <sheetDataSet>
      <sheetData sheetId="0" refreshError="1"/>
      <sheetData sheetId="1">
        <row r="24">
          <cell r="G24">
            <v>9773559.8182428107</v>
          </cell>
        </row>
        <row r="37">
          <cell r="B37">
            <v>31857597.671490241</v>
          </cell>
        </row>
        <row r="50">
          <cell r="B50">
            <v>7026686.3384996029</v>
          </cell>
        </row>
      </sheetData>
    </sheetDataSet>
  </externalBook>
</externalLink>
</file>

<file path=xl/tables/table1.xml><?xml version="1.0" encoding="utf-8"?>
<table xmlns="http://schemas.openxmlformats.org/spreadsheetml/2006/main" id="1" name="VI.a.Outputs" displayName="VI.a.Outputs" ref="C86:N90" totalsRowShown="0" headerRowDxfId="128" dataDxfId="127" tableBorderDxfId="126">
  <autoFilter ref="C86:N90"/>
  <tableColumns count="12">
    <tableColumn id="1" name="Vector" dataDxfId="125"/>
    <tableColumn id="2" name="Name" dataDxfId="124"/>
    <tableColumn id="3" name="Notes" dataDxfId="123"/>
    <tableColumn id="4" name="2011" dataDxfId="122"/>
    <tableColumn id="5" name="2015" dataDxfId="121"/>
    <tableColumn id="6" name="2020" dataDxfId="120"/>
    <tableColumn id="7" name="2025" dataDxfId="119"/>
    <tableColumn id="8" name="2030" dataDxfId="118"/>
    <tableColumn id="9" name="2035" dataDxfId="117"/>
    <tableColumn id="10" name="2040" dataDxfId="116"/>
    <tableColumn id="11" name="2045" dataDxfId="115"/>
    <tableColumn id="12" name="2050" dataDxfId="11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VI.b.Outputs" displayName="VI.b.Outputs" ref="C85:N89" totalsRowShown="0" headerRowDxfId="113" dataDxfId="112" tableBorderDxfId="111">
  <autoFilter ref="C85:N89"/>
  <tableColumns count="12">
    <tableColumn id="1" name="Vector" dataDxfId="110"/>
    <tableColumn id="2" name="Name" dataDxfId="109"/>
    <tableColumn id="3" name="Notes" dataDxfId="108"/>
    <tableColumn id="4" name="2011" dataDxfId="107"/>
    <tableColumn id="5" name="2015" dataDxfId="106"/>
    <tableColumn id="6" name="2020" dataDxfId="105"/>
    <tableColumn id="7" name="2025" dataDxfId="104"/>
    <tableColumn id="8" name="2030" dataDxfId="103"/>
    <tableColumn id="9" name="2035" dataDxfId="102"/>
    <tableColumn id="10" name="2040" dataDxfId="101"/>
    <tableColumn id="11" name="2045" dataDxfId="100"/>
    <tableColumn id="12" name="2050" dataDxfId="99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VI.c.Outputs" displayName="VI.c.Outputs" ref="C102:N108" totalsRowShown="0" headerRowDxfId="98" dataDxfId="97" tableBorderDxfId="96">
  <autoFilter ref="C102:N108"/>
  <tableColumns count="12">
    <tableColumn id="1" name="Vector" dataDxfId="95"/>
    <tableColumn id="2" name="Name" dataDxfId="94"/>
    <tableColumn id="3" name="Notes" dataDxfId="93"/>
    <tableColumn id="4" name="2011" dataDxfId="92"/>
    <tableColumn id="5" name="2015" dataDxfId="91"/>
    <tableColumn id="6" name="2020" dataDxfId="90"/>
    <tableColumn id="7" name="2025" dataDxfId="89"/>
    <tableColumn id="8" name="2030" dataDxfId="88"/>
    <tableColumn id="9" name="2035" dataDxfId="87"/>
    <tableColumn id="10" name="2040" dataDxfId="86"/>
    <tableColumn id="11" name="2045" dataDxfId="85"/>
    <tableColumn id="12" name="2050" dataDxfId="8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VI.d.Outputs" displayName="VI.d.Outputs" ref="C84:N88" totalsRowShown="0" headerRowDxfId="83" dataDxfId="82" tableBorderDxfId="81">
  <autoFilter ref="C84:N88"/>
  <tableColumns count="12">
    <tableColumn id="1" name="Vector" dataDxfId="80"/>
    <tableColumn id="2" name="Name" dataDxfId="79"/>
    <tableColumn id="3" name="Notes" dataDxfId="78"/>
    <tableColumn id="4" name="2011" dataDxfId="77"/>
    <tableColumn id="5" name="2015" dataDxfId="76"/>
    <tableColumn id="6" name="2020" dataDxfId="75"/>
    <tableColumn id="7" name="2025" dataDxfId="74"/>
    <tableColumn id="8" name="2030" dataDxfId="73"/>
    <tableColumn id="9" name="2035" dataDxfId="72"/>
    <tableColumn id="10" name="2040" dataDxfId="71"/>
    <tableColumn id="11" name="2045" dataDxfId="70"/>
    <tableColumn id="12" name="2050" dataDxfId="6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VII.a.Outputs" displayName="VII.a.Outputs" ref="B73:M76" totalsRowShown="0" headerRowDxfId="68" dataDxfId="67" tableBorderDxfId="66">
  <autoFilter ref="B73:M76"/>
  <tableColumns count="12">
    <tableColumn id="1" name="Vector" dataDxfId="65"/>
    <tableColumn id="2" name="Name" dataDxfId="64"/>
    <tableColumn id="3" name="Notes" dataDxfId="63"/>
    <tableColumn id="4" name="2011" dataDxfId="62"/>
    <tableColumn id="5" name="2015" dataDxfId="61"/>
    <tableColumn id="6" name="2020" dataDxfId="60"/>
    <tableColumn id="7" name="2025" dataDxfId="59"/>
    <tableColumn id="8" name="2030" dataDxfId="58"/>
    <tableColumn id="9" name="2035" dataDxfId="57"/>
    <tableColumn id="10" name="2040" dataDxfId="56"/>
    <tableColumn id="11" name="2045" dataDxfId="55"/>
    <tableColumn id="12" name="2050" dataDxfId="54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6" name="VII.b.Outputs" displayName="VII.b.Outputs" ref="B73:M76" totalsRowShown="0" headerRowDxfId="53" dataDxfId="52" tableBorderDxfId="51">
  <autoFilter ref="B73:M76"/>
  <tableColumns count="12">
    <tableColumn id="1" name="Vector" dataDxfId="50"/>
    <tableColumn id="2" name="Name" dataDxfId="49"/>
    <tableColumn id="3" name="Notes" dataDxfId="48"/>
    <tableColumn id="4" name="2011" dataDxfId="47"/>
    <tableColumn id="5" name="2015" dataDxfId="46"/>
    <tableColumn id="6" name="2020" dataDxfId="45"/>
    <tableColumn id="7" name="2025" dataDxfId="44"/>
    <tableColumn id="8" name="2030" dataDxfId="43"/>
    <tableColumn id="9" name="2035" dataDxfId="42"/>
    <tableColumn id="10" name="2040" dataDxfId="41"/>
    <tableColumn id="11" name="2045" dataDxfId="40"/>
    <tableColumn id="12" name="2050" dataDxfId="39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7" name="VII.c.Outputs" displayName="VII.c.Outputs" ref="B95:M101" totalsRowShown="0" headerRowDxfId="38" dataDxfId="37" tableBorderDxfId="36">
  <autoFilter ref="B95:M101"/>
  <tableColumns count="12">
    <tableColumn id="1" name="Vector" dataDxfId="35"/>
    <tableColumn id="2" name="Name" dataDxfId="34"/>
    <tableColumn id="3" name="Notes" dataDxfId="33"/>
    <tableColumn id="4" name="2011" dataDxfId="32"/>
    <tableColumn id="5" name="2015" dataDxfId="31"/>
    <tableColumn id="6" name="2020" dataDxfId="30"/>
    <tableColumn id="7" name="2025" dataDxfId="29"/>
    <tableColumn id="8" name="2030" dataDxfId="28"/>
    <tableColumn id="9" name="2035" dataDxfId="27"/>
    <tableColumn id="10" name="2040" dataDxfId="26"/>
    <tableColumn id="11" name="2045" dataDxfId="25"/>
    <tableColumn id="12" name="2050" dataDxfId="24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8" name="VII.d.Outputs" displayName="VII.d.Outputs" ref="B73:M76" totalsRowShown="0" headerRowDxfId="23" dataDxfId="22" tableBorderDxfId="21">
  <autoFilter ref="B73:M76"/>
  <tableColumns count="12">
    <tableColumn id="1" name="Vector" dataDxfId="20"/>
    <tableColumn id="2" name="Name" dataDxfId="19"/>
    <tableColumn id="3" name="Notes" dataDxfId="18"/>
    <tableColumn id="4" name="2011" dataDxfId="17"/>
    <tableColumn id="5" name="2015" dataDxfId="16"/>
    <tableColumn id="6" name="2020" dataDxfId="15"/>
    <tableColumn id="7" name="2025" dataDxfId="14"/>
    <tableColumn id="8" name="2030" dataDxfId="13"/>
    <tableColumn id="9" name="2035" dataDxfId="12"/>
    <tableColumn id="10" name="2040" dataDxfId="11"/>
    <tableColumn id="11" name="2045" dataDxfId="10"/>
    <tableColumn id="12" name="2050" dataDxfId="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/>
  </sheetViews>
  <sheetFormatPr defaultRowHeight="14.5" x14ac:dyDescent="0.35"/>
  <cols>
    <col min="1" max="1" width="12.453125" customWidth="1"/>
    <col min="2" max="2" width="61.453125" customWidth="1"/>
    <col min="3" max="3" width="19.26953125" customWidth="1"/>
  </cols>
  <sheetData>
    <row r="1" spans="1:2" ht="15" x14ac:dyDescent="0.25">
      <c r="A1" s="1" t="s">
        <v>6</v>
      </c>
    </row>
    <row r="3" spans="1:2" ht="15" x14ac:dyDescent="0.25">
      <c r="A3" s="1" t="s">
        <v>0</v>
      </c>
      <c r="B3" s="2" t="s">
        <v>123</v>
      </c>
    </row>
    <row r="4" spans="1:2" x14ac:dyDescent="0.35">
      <c r="B4" t="s">
        <v>125</v>
      </c>
    </row>
    <row r="5" spans="1:2" x14ac:dyDescent="0.35">
      <c r="B5" s="4">
        <v>2014</v>
      </c>
    </row>
    <row r="6" spans="1:2" x14ac:dyDescent="0.35">
      <c r="B6" t="s">
        <v>126</v>
      </c>
    </row>
    <row r="7" spans="1:2" x14ac:dyDescent="0.35">
      <c r="B7" s="5" t="s">
        <v>127</v>
      </c>
    </row>
    <row r="8" spans="1:2" x14ac:dyDescent="0.35">
      <c r="B8" t="s">
        <v>128</v>
      </c>
    </row>
    <row r="10" spans="1:2" x14ac:dyDescent="0.35">
      <c r="B10" s="2" t="s">
        <v>124</v>
      </c>
    </row>
    <row r="11" spans="1:2" x14ac:dyDescent="0.35">
      <c r="B11" t="s">
        <v>125</v>
      </c>
    </row>
    <row r="12" spans="1:2" x14ac:dyDescent="0.35">
      <c r="B12" s="4">
        <v>2016</v>
      </c>
    </row>
    <row r="13" spans="1:2" x14ac:dyDescent="0.35">
      <c r="B13" t="s">
        <v>129</v>
      </c>
    </row>
    <row r="14" spans="1:2" x14ac:dyDescent="0.35">
      <c r="B14" s="5" t="s">
        <v>130</v>
      </c>
    </row>
    <row r="15" spans="1:2" x14ac:dyDescent="0.35">
      <c r="B15" t="s">
        <v>131</v>
      </c>
    </row>
    <row r="17" spans="1:2" x14ac:dyDescent="0.35">
      <c r="B17" s="2" t="s">
        <v>186</v>
      </c>
    </row>
    <row r="18" spans="1:2" x14ac:dyDescent="0.35">
      <c r="B18" t="s">
        <v>125</v>
      </c>
    </row>
    <row r="19" spans="1:2" x14ac:dyDescent="0.35">
      <c r="B19" s="4">
        <v>2016</v>
      </c>
    </row>
    <row r="20" spans="1:2" x14ac:dyDescent="0.35">
      <c r="B20" t="s">
        <v>129</v>
      </c>
    </row>
    <row r="21" spans="1:2" x14ac:dyDescent="0.35">
      <c r="B21" s="5" t="s">
        <v>130</v>
      </c>
    </row>
    <row r="22" spans="1:2" x14ac:dyDescent="0.35">
      <c r="B22" t="s">
        <v>187</v>
      </c>
    </row>
    <row r="24" spans="1:2" x14ac:dyDescent="0.35">
      <c r="A24" s="1" t="s">
        <v>8</v>
      </c>
    </row>
    <row r="25" spans="1:2" x14ac:dyDescent="0.35">
      <c r="A25" s="1"/>
    </row>
    <row r="26" spans="1:2" x14ac:dyDescent="0.35">
      <c r="A26" s="1" t="s">
        <v>10</v>
      </c>
    </row>
    <row r="27" spans="1:2" x14ac:dyDescent="0.35">
      <c r="A27" s="6" t="s">
        <v>11</v>
      </c>
    </row>
    <row r="28" spans="1:2" x14ac:dyDescent="0.35">
      <c r="A28" s="6" t="s">
        <v>12</v>
      </c>
    </row>
    <row r="29" spans="1:2" x14ac:dyDescent="0.35">
      <c r="A29" s="6" t="s">
        <v>13</v>
      </c>
    </row>
    <row r="30" spans="1:2" x14ac:dyDescent="0.35">
      <c r="A30" s="6"/>
    </row>
    <row r="31" spans="1:2" x14ac:dyDescent="0.35">
      <c r="A31" s="1" t="s">
        <v>146</v>
      </c>
    </row>
    <row r="32" spans="1:2" x14ac:dyDescent="0.35">
      <c r="A32" s="6" t="s">
        <v>147</v>
      </c>
    </row>
    <row r="33" spans="1:3" x14ac:dyDescent="0.35">
      <c r="A33" s="6" t="s">
        <v>148</v>
      </c>
    </row>
    <row r="34" spans="1:3" x14ac:dyDescent="0.35">
      <c r="A34" s="6" t="s">
        <v>149</v>
      </c>
    </row>
    <row r="35" spans="1:3" x14ac:dyDescent="0.35">
      <c r="A35" s="6" t="s">
        <v>150</v>
      </c>
    </row>
    <row r="36" spans="1:3" x14ac:dyDescent="0.35">
      <c r="A36" s="6" t="s">
        <v>151</v>
      </c>
    </row>
    <row r="37" spans="1:3" x14ac:dyDescent="0.35">
      <c r="A37" s="6"/>
    </row>
    <row r="38" spans="1:3" x14ac:dyDescent="0.35">
      <c r="A38" s="6"/>
    </row>
    <row r="39" spans="1:3" x14ac:dyDescent="0.35">
      <c r="A39" s="6"/>
    </row>
    <row r="40" spans="1:3" x14ac:dyDescent="0.35">
      <c r="A40" s="6"/>
    </row>
    <row r="41" spans="1:3" x14ac:dyDescent="0.35">
      <c r="A41" s="253"/>
    </row>
    <row r="42" spans="1:3" x14ac:dyDescent="0.35">
      <c r="A42" s="253"/>
    </row>
    <row r="43" spans="1:3" x14ac:dyDescent="0.35">
      <c r="A43" s="253"/>
      <c r="C43" s="3"/>
    </row>
    <row r="44" spans="1:3" x14ac:dyDescent="0.35">
      <c r="A44" s="6"/>
      <c r="C44" s="3"/>
    </row>
    <row r="45" spans="1:3" x14ac:dyDescent="0.35">
      <c r="A45" s="1"/>
      <c r="C45" s="3"/>
    </row>
    <row r="46" spans="1:3" x14ac:dyDescent="0.35">
      <c r="A46" s="6"/>
    </row>
    <row r="47" spans="1:3" x14ac:dyDescent="0.35">
      <c r="A47" s="6"/>
    </row>
    <row r="48" spans="1:3" x14ac:dyDescent="0.35">
      <c r="A48" s="6"/>
    </row>
    <row r="49" spans="1:1" x14ac:dyDescent="0.35">
      <c r="A49" s="6"/>
    </row>
    <row r="60" spans="1:1" x14ac:dyDescent="0.35">
      <c r="A60" s="1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workbookViewId="0"/>
  </sheetViews>
  <sheetFormatPr defaultColWidth="9.1796875" defaultRowHeight="12.5" x14ac:dyDescent="0.25"/>
  <cols>
    <col min="1" max="1" width="5.26953125" style="159" customWidth="1"/>
    <col min="2" max="3" width="17.7265625" style="159" customWidth="1"/>
    <col min="4" max="4" width="25.7265625" style="159" customWidth="1"/>
    <col min="5" max="13" width="17.7265625" style="159" customWidth="1"/>
    <col min="14" max="14" width="4" style="159" customWidth="1"/>
    <col min="15" max="20" width="17.7265625" style="159" customWidth="1"/>
    <col min="21" max="16384" width="9.1796875" style="159"/>
  </cols>
  <sheetData>
    <row r="1" spans="1:16" ht="20" x14ac:dyDescent="0.4">
      <c r="A1" s="157" t="s">
        <v>74</v>
      </c>
      <c r="B1" s="8" t="s">
        <v>115</v>
      </c>
      <c r="C1" s="157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</row>
    <row r="2" spans="1:16" ht="15" x14ac:dyDescent="0.25">
      <c r="A2" s="160" t="s">
        <v>97</v>
      </c>
      <c r="B2" s="12" t="s">
        <v>121</v>
      </c>
      <c r="C2" s="160"/>
      <c r="D2" s="161"/>
      <c r="E2" s="162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</row>
    <row r="3" spans="1:16" x14ac:dyDescent="0.25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</row>
    <row r="4" spans="1:16" ht="22.5" x14ac:dyDescent="0.45">
      <c r="A4" s="163"/>
      <c r="B4" s="164" t="s">
        <v>19</v>
      </c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6"/>
    </row>
    <row r="5" spans="1:16" x14ac:dyDescent="0.25">
      <c r="A5" s="158"/>
      <c r="B5" s="167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9"/>
    </row>
    <row r="6" spans="1:16" x14ac:dyDescent="0.25">
      <c r="A6" s="158"/>
      <c r="B6" s="167"/>
      <c r="C6" s="168"/>
      <c r="D6" s="168"/>
      <c r="E6" s="170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1:16" ht="15" x14ac:dyDescent="0.3">
      <c r="A7" s="158"/>
      <c r="B7" s="171"/>
      <c r="C7" s="172" t="s">
        <v>20</v>
      </c>
      <c r="D7" s="172" t="s">
        <v>21</v>
      </c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9"/>
    </row>
    <row r="8" spans="1:16" ht="15" x14ac:dyDescent="0.3">
      <c r="A8" s="158"/>
      <c r="B8" s="171"/>
      <c r="C8" s="173" t="s">
        <v>76</v>
      </c>
      <c r="D8" s="173">
        <v>1</v>
      </c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9"/>
    </row>
    <row r="9" spans="1:16" s="158" customFormat="1" ht="15" x14ac:dyDescent="0.3">
      <c r="B9" s="171"/>
      <c r="C9" s="174"/>
      <c r="D9" s="174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9"/>
    </row>
    <row r="10" spans="1:16" ht="15" x14ac:dyDescent="0.3">
      <c r="A10" s="158"/>
      <c r="B10" s="171"/>
      <c r="C10" s="175"/>
      <c r="D10" s="175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9"/>
    </row>
    <row r="11" spans="1:16" ht="15" x14ac:dyDescent="0.3">
      <c r="A11" s="158"/>
      <c r="B11" s="171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9"/>
    </row>
    <row r="12" spans="1:16" x14ac:dyDescent="0.25">
      <c r="A12" s="158"/>
      <c r="B12" s="176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8"/>
    </row>
    <row r="13" spans="1:16" x14ac:dyDescent="0.25"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</row>
    <row r="14" spans="1:16" x14ac:dyDescent="0.25"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</row>
    <row r="15" spans="1:16" ht="15" x14ac:dyDescent="0.25">
      <c r="B15" s="179" t="s">
        <v>23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1"/>
    </row>
    <row r="16" spans="1:16" x14ac:dyDescent="0.25"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</row>
    <row r="17" spans="2:16" x14ac:dyDescent="0.25">
      <c r="B17" s="182" t="s">
        <v>24</v>
      </c>
      <c r="C17" s="168"/>
      <c r="D17" s="170"/>
      <c r="E17" s="183"/>
      <c r="F17" s="183"/>
      <c r="G17" s="183"/>
      <c r="H17" s="184" t="s">
        <v>117</v>
      </c>
      <c r="I17" s="168"/>
      <c r="J17" s="168"/>
      <c r="K17" s="168"/>
      <c r="L17" s="168"/>
      <c r="M17" s="168"/>
      <c r="N17" s="168"/>
      <c r="O17" s="168"/>
      <c r="P17" s="168"/>
    </row>
    <row r="18" spans="2:16" x14ac:dyDescent="0.25">
      <c r="B18" s="168"/>
      <c r="C18" s="168"/>
      <c r="D18" s="185"/>
      <c r="E18" s="257" t="s">
        <v>77</v>
      </c>
      <c r="F18" s="258"/>
      <c r="G18" s="258"/>
      <c r="H18" s="258"/>
      <c r="I18" s="168"/>
      <c r="J18" s="168"/>
      <c r="K18" s="168"/>
      <c r="L18" s="168"/>
      <c r="M18" s="168"/>
      <c r="N18" s="168"/>
      <c r="O18" s="168"/>
      <c r="P18" s="168"/>
    </row>
    <row r="19" spans="2:16" x14ac:dyDescent="0.25">
      <c r="B19" s="172" t="s">
        <v>28</v>
      </c>
      <c r="C19" s="172" t="s">
        <v>29</v>
      </c>
      <c r="D19" s="172" t="s">
        <v>34</v>
      </c>
      <c r="E19" s="186">
        <v>1</v>
      </c>
      <c r="F19" s="186">
        <v>2</v>
      </c>
      <c r="G19" s="186">
        <v>3</v>
      </c>
      <c r="H19" s="186">
        <v>4</v>
      </c>
      <c r="I19" s="168"/>
      <c r="J19" s="168"/>
      <c r="K19" s="168"/>
      <c r="L19" s="168"/>
      <c r="M19" s="168"/>
      <c r="N19" s="168"/>
      <c r="O19" s="168"/>
      <c r="P19" s="168"/>
    </row>
    <row r="20" spans="2:16" x14ac:dyDescent="0.25">
      <c r="B20" s="187" t="s">
        <v>98</v>
      </c>
      <c r="C20" s="187"/>
      <c r="D20" s="188"/>
      <c r="E20" s="251">
        <v>1.2152794505968731E-8</v>
      </c>
      <c r="F20" s="251">
        <v>1.1513173742496699E-8</v>
      </c>
      <c r="G20" s="251">
        <v>1.0233932215552618E-8</v>
      </c>
      <c r="H20" s="251">
        <v>7.6754491616644553E-9</v>
      </c>
      <c r="I20" s="168"/>
      <c r="J20" s="168"/>
      <c r="K20" s="168"/>
      <c r="L20" s="168"/>
      <c r="M20" s="168"/>
      <c r="N20" s="168"/>
      <c r="O20" s="168"/>
      <c r="P20" s="168"/>
    </row>
    <row r="21" spans="2:16" x14ac:dyDescent="0.25">
      <c r="B21" s="174"/>
      <c r="C21" s="174"/>
      <c r="D21" s="168"/>
      <c r="E21" s="190"/>
      <c r="F21" s="190"/>
      <c r="G21" s="190"/>
      <c r="H21" s="191"/>
      <c r="I21" s="168"/>
      <c r="J21" s="168"/>
      <c r="K21" s="168"/>
      <c r="L21" s="168"/>
      <c r="M21" s="168"/>
      <c r="N21" s="168"/>
      <c r="O21" s="168"/>
      <c r="P21" s="168"/>
    </row>
    <row r="22" spans="2:16" x14ac:dyDescent="0.25">
      <c r="B22" s="174"/>
      <c r="C22" s="174"/>
      <c r="D22" s="192"/>
      <c r="E22" s="193"/>
      <c r="F22" s="193"/>
      <c r="G22" s="193"/>
      <c r="H22" s="168"/>
      <c r="I22" s="168"/>
      <c r="J22" s="168"/>
      <c r="K22" s="168"/>
      <c r="L22" s="168"/>
      <c r="M22" s="168"/>
      <c r="N22" s="168"/>
      <c r="O22" s="168"/>
      <c r="P22" s="168"/>
    </row>
    <row r="23" spans="2:16" ht="15" x14ac:dyDescent="0.25">
      <c r="B23" s="194" t="s">
        <v>31</v>
      </c>
      <c r="C23" s="195"/>
      <c r="D23" s="195"/>
      <c r="E23" s="195"/>
      <c r="F23" s="195"/>
      <c r="G23" s="195"/>
      <c r="H23" s="195"/>
      <c r="I23" s="195"/>
      <c r="J23" s="195"/>
      <c r="K23" s="195"/>
      <c r="L23" s="196"/>
      <c r="M23" s="196"/>
      <c r="N23" s="196"/>
      <c r="O23" s="196"/>
      <c r="P23" s="181"/>
    </row>
    <row r="24" spans="2:16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9"/>
    </row>
    <row r="25" spans="2:16" x14ac:dyDescent="0.25">
      <c r="B25" s="182" t="s">
        <v>79</v>
      </c>
      <c r="C25" s="168"/>
      <c r="D25" s="168"/>
      <c r="E25" s="170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</row>
    <row r="26" spans="2:16" x14ac:dyDescent="0.25"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70" t="s">
        <v>118</v>
      </c>
      <c r="N26" s="168"/>
      <c r="O26" s="168"/>
      <c r="P26" s="168"/>
    </row>
    <row r="27" spans="2:16" x14ac:dyDescent="0.25">
      <c r="B27" s="172" t="s">
        <v>28</v>
      </c>
      <c r="C27" s="172" t="s">
        <v>29</v>
      </c>
      <c r="D27" s="172" t="s">
        <v>34</v>
      </c>
      <c r="E27" s="197">
        <v>2011</v>
      </c>
      <c r="F27" s="197">
        <v>2015</v>
      </c>
      <c r="G27" s="197">
        <v>2020</v>
      </c>
      <c r="H27" s="197">
        <v>2025</v>
      </c>
      <c r="I27" s="197">
        <v>2030</v>
      </c>
      <c r="J27" s="197">
        <v>2035</v>
      </c>
      <c r="K27" s="197">
        <v>2040</v>
      </c>
      <c r="L27" s="197">
        <v>2045</v>
      </c>
      <c r="M27" s="197">
        <v>2050</v>
      </c>
      <c r="N27" s="168"/>
      <c r="O27" s="168"/>
      <c r="P27" s="168"/>
    </row>
    <row r="28" spans="2:16" x14ac:dyDescent="0.25">
      <c r="B28" s="188" t="s">
        <v>80</v>
      </c>
      <c r="C28" s="188"/>
      <c r="D28" s="188"/>
      <c r="E28" s="198">
        <v>1055734800</v>
      </c>
      <c r="F28" s="198">
        <v>1436315540.08781</v>
      </c>
      <c r="G28" s="198">
        <v>2110418750.1951699</v>
      </c>
      <c r="H28" s="198">
        <v>3247140843.9204102</v>
      </c>
      <c r="I28" s="198">
        <v>4996128687.3901491</v>
      </c>
      <c r="J28" s="198">
        <v>7687163280.1815701</v>
      </c>
      <c r="K28" s="198">
        <v>13547408274.228399</v>
      </c>
      <c r="L28" s="198">
        <v>23875162301.001301</v>
      </c>
      <c r="M28" s="198">
        <v>42076193716.219902</v>
      </c>
      <c r="N28" s="168"/>
      <c r="O28" s="168"/>
      <c r="P28" s="168"/>
    </row>
    <row r="29" spans="2:16" x14ac:dyDescent="0.25"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</row>
    <row r="30" spans="2:16" x14ac:dyDescent="0.25">
      <c r="B30" s="182" t="s">
        <v>81</v>
      </c>
      <c r="C30" s="168"/>
      <c r="D30" s="168"/>
      <c r="E30" s="199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</row>
    <row r="31" spans="2:16" x14ac:dyDescent="0.25">
      <c r="B31" s="168"/>
      <c r="C31" s="168"/>
      <c r="D31" s="168"/>
      <c r="E31" s="170" t="s">
        <v>105</v>
      </c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</row>
    <row r="32" spans="2:16" x14ac:dyDescent="0.25">
      <c r="B32" s="172" t="s">
        <v>28</v>
      </c>
      <c r="C32" s="172" t="s">
        <v>29</v>
      </c>
      <c r="D32" s="172" t="s">
        <v>34</v>
      </c>
      <c r="E32" s="197">
        <v>2011</v>
      </c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</row>
    <row r="33" spans="2:16" x14ac:dyDescent="0.25">
      <c r="B33" s="187" t="s">
        <v>98</v>
      </c>
      <c r="C33" s="188"/>
      <c r="D33" s="188"/>
      <c r="E33" s="200">
        <v>14.0180092</v>
      </c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</row>
    <row r="34" spans="2:16" x14ac:dyDescent="0.25">
      <c r="B34" s="174"/>
      <c r="C34" s="174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</row>
    <row r="35" spans="2:16" x14ac:dyDescent="0.25">
      <c r="B35" s="182" t="s">
        <v>82</v>
      </c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</row>
    <row r="36" spans="2:16" x14ac:dyDescent="0.25">
      <c r="B36" s="168"/>
      <c r="C36" s="168"/>
      <c r="D36" s="168"/>
      <c r="E36" s="170" t="s">
        <v>117</v>
      </c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</row>
    <row r="37" spans="2:16" x14ac:dyDescent="0.25">
      <c r="B37" s="172" t="s">
        <v>28</v>
      </c>
      <c r="C37" s="172" t="s">
        <v>29</v>
      </c>
      <c r="D37" s="172" t="s">
        <v>34</v>
      </c>
      <c r="E37" s="197">
        <v>2011</v>
      </c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</row>
    <row r="38" spans="2:16" x14ac:dyDescent="0.25">
      <c r="B38" s="187" t="s">
        <v>98</v>
      </c>
      <c r="C38" s="188"/>
      <c r="D38" s="188"/>
      <c r="E38" s="189">
        <v>1.3277964503964442E-8</v>
      </c>
      <c r="F38" s="201"/>
      <c r="G38" s="168"/>
      <c r="H38" s="168"/>
      <c r="I38" s="168"/>
      <c r="J38" s="168"/>
      <c r="K38" s="168"/>
      <c r="L38" s="168"/>
      <c r="M38" s="168"/>
      <c r="N38" s="168"/>
      <c r="O38" s="168"/>
      <c r="P38" s="168"/>
    </row>
    <row r="39" spans="2:16" x14ac:dyDescent="0.25">
      <c r="B39" s="174"/>
      <c r="C39" s="174"/>
      <c r="D39" s="168"/>
      <c r="E39" s="202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</row>
    <row r="40" spans="2:16" x14ac:dyDescent="0.25">
      <c r="B40" s="174"/>
      <c r="C40" s="174"/>
      <c r="D40" s="168"/>
      <c r="E40" s="202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</row>
    <row r="41" spans="2:16" x14ac:dyDescent="0.25"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</row>
    <row r="42" spans="2:16" ht="15" x14ac:dyDescent="0.25">
      <c r="B42" s="194" t="s">
        <v>39</v>
      </c>
      <c r="C42" s="195"/>
      <c r="D42" s="195"/>
      <c r="E42" s="195"/>
      <c r="F42" s="195"/>
      <c r="G42" s="195"/>
      <c r="H42" s="195"/>
      <c r="I42" s="195"/>
      <c r="J42" s="195"/>
      <c r="K42" s="207"/>
      <c r="L42" s="180"/>
      <c r="M42" s="180"/>
      <c r="N42" s="180"/>
      <c r="O42" s="180"/>
      <c r="P42" s="181"/>
    </row>
    <row r="43" spans="2:16" x14ac:dyDescent="0.25"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</row>
    <row r="44" spans="2:16" x14ac:dyDescent="0.25">
      <c r="B44" s="182" t="s">
        <v>40</v>
      </c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70"/>
      <c r="N44" s="168"/>
      <c r="O44" s="168"/>
      <c r="P44" s="168"/>
    </row>
    <row r="45" spans="2:16" x14ac:dyDescent="0.25"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70" t="s">
        <v>117</v>
      </c>
      <c r="N45" s="168"/>
      <c r="O45" s="168"/>
      <c r="P45" s="168"/>
    </row>
    <row r="46" spans="2:16" x14ac:dyDescent="0.25">
      <c r="B46" s="172" t="s">
        <v>28</v>
      </c>
      <c r="C46" s="172" t="s">
        <v>29</v>
      </c>
      <c r="D46" s="172" t="s">
        <v>34</v>
      </c>
      <c r="E46" s="197">
        <v>2011</v>
      </c>
      <c r="F46" s="197">
        <v>2015</v>
      </c>
      <c r="G46" s="197">
        <v>2020</v>
      </c>
      <c r="H46" s="197">
        <v>2025</v>
      </c>
      <c r="I46" s="197">
        <v>2030</v>
      </c>
      <c r="J46" s="197">
        <v>2035</v>
      </c>
      <c r="K46" s="197">
        <v>2040</v>
      </c>
      <c r="L46" s="197">
        <v>2045</v>
      </c>
      <c r="M46" s="197">
        <v>2050</v>
      </c>
      <c r="N46" s="168"/>
      <c r="O46" s="168"/>
      <c r="P46" s="168"/>
    </row>
    <row r="47" spans="2:16" x14ac:dyDescent="0.25">
      <c r="B47" s="187" t="s">
        <v>98</v>
      </c>
      <c r="C47" s="188"/>
      <c r="D47" s="188"/>
      <c r="E47" s="250">
        <v>1.3277964503964442E-8</v>
      </c>
      <c r="F47" s="250">
        <v>1.3162562452887959E-8</v>
      </c>
      <c r="G47" s="250">
        <v>1.3018309889042354E-8</v>
      </c>
      <c r="H47" s="250">
        <v>1.287405732519675E-8</v>
      </c>
      <c r="I47" s="250">
        <v>1.2729804761351147E-8</v>
      </c>
      <c r="J47" s="250">
        <v>1.2585552197505543E-8</v>
      </c>
      <c r="K47" s="250">
        <v>1.2441299633659939E-8</v>
      </c>
      <c r="L47" s="250">
        <v>1.2297047069814334E-8</v>
      </c>
      <c r="M47" s="250">
        <v>1.2152794505968731E-8</v>
      </c>
      <c r="N47" s="168"/>
      <c r="O47" s="168"/>
      <c r="P47" s="168"/>
    </row>
    <row r="48" spans="2:16" x14ac:dyDescent="0.25">
      <c r="B48" s="168"/>
      <c r="C48" s="168"/>
      <c r="D48" s="168"/>
      <c r="E48" s="168"/>
      <c r="F48" s="168"/>
      <c r="G48" s="168"/>
      <c r="H48" s="168"/>
      <c r="I48" s="168"/>
      <c r="J48" s="209"/>
      <c r="K48" s="209"/>
      <c r="L48" s="209"/>
      <c r="M48" s="168"/>
      <c r="N48" s="168"/>
      <c r="O48" s="168"/>
      <c r="P48" s="168"/>
    </row>
    <row r="50" spans="1:13" x14ac:dyDescent="0.25">
      <c r="A50" s="210" t="s">
        <v>41</v>
      </c>
    </row>
    <row r="51" spans="1:13" x14ac:dyDescent="0.25">
      <c r="A51" s="211">
        <v>1</v>
      </c>
      <c r="B51" s="158" t="s">
        <v>83</v>
      </c>
    </row>
    <row r="52" spans="1:13" x14ac:dyDescent="0.25">
      <c r="A52" s="211">
        <v>2</v>
      </c>
      <c r="B52" s="158" t="s">
        <v>84</v>
      </c>
    </row>
    <row r="54" spans="1:13" x14ac:dyDescent="0.25">
      <c r="A54" s="211" t="s">
        <v>44</v>
      </c>
      <c r="B54" s="158"/>
      <c r="C54" s="158"/>
    </row>
    <row r="55" spans="1:13" x14ac:dyDescent="0.25">
      <c r="A55" s="211"/>
      <c r="B55" s="158"/>
      <c r="C55" s="158"/>
    </row>
    <row r="56" spans="1:13" x14ac:dyDescent="0.25">
      <c r="A56" s="211"/>
      <c r="B56" s="212" t="s">
        <v>89</v>
      </c>
      <c r="C56" s="158"/>
    </row>
    <row r="57" spans="1:13" x14ac:dyDescent="0.25">
      <c r="M57" s="213"/>
    </row>
    <row r="58" spans="1:13" x14ac:dyDescent="0.25">
      <c r="B58" s="214" t="s">
        <v>28</v>
      </c>
      <c r="C58" s="214" t="s">
        <v>29</v>
      </c>
      <c r="D58" s="214" t="s">
        <v>34</v>
      </c>
      <c r="E58" s="215">
        <v>2011</v>
      </c>
      <c r="F58" s="216">
        <v>2015</v>
      </c>
      <c r="G58" s="216">
        <v>2020</v>
      </c>
      <c r="H58" s="216">
        <v>2025</v>
      </c>
      <c r="I58" s="216">
        <v>2030</v>
      </c>
      <c r="J58" s="216">
        <v>2035</v>
      </c>
      <c r="K58" s="216">
        <v>2040</v>
      </c>
      <c r="L58" s="216">
        <v>2045</v>
      </c>
      <c r="M58" s="216">
        <v>2050</v>
      </c>
    </row>
    <row r="59" spans="1:13" x14ac:dyDescent="0.25">
      <c r="B59" s="161" t="s">
        <v>98</v>
      </c>
      <c r="C59" s="161"/>
      <c r="D59" s="158" t="s">
        <v>105</v>
      </c>
      <c r="E59" s="218">
        <v>14.0180092</v>
      </c>
      <c r="F59" s="218">
        <v>18.905592998459298</v>
      </c>
      <c r="G59" s="218">
        <v>27.474085285686186</v>
      </c>
      <c r="H59" s="218">
        <v>41.803877367619116</v>
      </c>
      <c r="I59" s="218">
        <v>63.599742753062174</v>
      </c>
      <c r="J59" s="218">
        <v>96.747194713473078</v>
      </c>
      <c r="K59" s="218">
        <v>168.54736559919942</v>
      </c>
      <c r="L59" s="218">
        <v>293.5939946148697</v>
      </c>
      <c r="M59" s="218">
        <v>511.34333582655324</v>
      </c>
    </row>
    <row r="60" spans="1:13" x14ac:dyDescent="0.25">
      <c r="B60" s="214" t="s">
        <v>47</v>
      </c>
      <c r="C60" s="161"/>
      <c r="D60" s="158" t="s">
        <v>105</v>
      </c>
      <c r="E60" s="239">
        <v>14.0180092</v>
      </c>
      <c r="F60" s="239">
        <v>18.905592998459298</v>
      </c>
      <c r="G60" s="239">
        <v>27.474085285686186</v>
      </c>
      <c r="H60" s="239">
        <v>41.803877367619116</v>
      </c>
      <c r="I60" s="239">
        <v>63.599742753062174</v>
      </c>
      <c r="J60" s="239">
        <v>96.747194713473078</v>
      </c>
      <c r="K60" s="239">
        <v>168.54736559919942</v>
      </c>
      <c r="L60" s="239">
        <v>293.5939946148697</v>
      </c>
      <c r="M60" s="239">
        <v>511.34333582655324</v>
      </c>
    </row>
    <row r="62" spans="1:13" x14ac:dyDescent="0.25">
      <c r="B62" s="212" t="s">
        <v>48</v>
      </c>
    </row>
    <row r="64" spans="1:13" x14ac:dyDescent="0.25">
      <c r="B64" s="211" t="s">
        <v>36</v>
      </c>
      <c r="C64" s="211" t="s">
        <v>29</v>
      </c>
      <c r="D64" s="214" t="s">
        <v>34</v>
      </c>
      <c r="E64" s="215">
        <v>2011</v>
      </c>
      <c r="F64" s="216">
        <v>2015</v>
      </c>
      <c r="G64" s="216">
        <v>2020</v>
      </c>
      <c r="H64" s="216">
        <v>2025</v>
      </c>
      <c r="I64" s="216">
        <v>2030</v>
      </c>
      <c r="J64" s="216">
        <v>2035</v>
      </c>
      <c r="K64" s="216">
        <v>2040</v>
      </c>
      <c r="L64" s="216">
        <v>2045</v>
      </c>
      <c r="M64" s="216">
        <v>2050</v>
      </c>
    </row>
    <row r="65" spans="1:14" x14ac:dyDescent="0.25">
      <c r="B65" s="158" t="s">
        <v>38</v>
      </c>
      <c r="C65" s="158" t="s">
        <v>104</v>
      </c>
      <c r="D65" s="219" t="s">
        <v>105</v>
      </c>
      <c r="E65" s="221">
        <v>14.0180092</v>
      </c>
      <c r="F65" s="221">
        <v>18.905592998459298</v>
      </c>
      <c r="G65" s="221">
        <v>27.474085285686186</v>
      </c>
      <c r="H65" s="221">
        <v>41.803877367619116</v>
      </c>
      <c r="I65" s="221">
        <v>63.599742753062174</v>
      </c>
      <c r="J65" s="221">
        <v>96.747194713473078</v>
      </c>
      <c r="K65" s="221">
        <v>168.54736559919942</v>
      </c>
      <c r="L65" s="221">
        <v>293.5939946148697</v>
      </c>
      <c r="M65" s="221">
        <v>511.34333582655324</v>
      </c>
    </row>
    <row r="69" spans="1:14" ht="15" x14ac:dyDescent="0.25">
      <c r="A69" s="164" t="s">
        <v>50</v>
      </c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</row>
    <row r="70" spans="1:14" x14ac:dyDescent="0.25">
      <c r="A70" s="167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</row>
    <row r="71" spans="1:14" x14ac:dyDescent="0.25">
      <c r="A71" s="167"/>
      <c r="B71" s="182" t="s">
        <v>51</v>
      </c>
      <c r="C71" s="168"/>
      <c r="D71" s="170"/>
      <c r="E71" s="168"/>
      <c r="F71" s="170"/>
      <c r="G71" s="168"/>
      <c r="H71" s="168"/>
      <c r="I71" s="168"/>
      <c r="J71" s="168"/>
      <c r="K71" s="168"/>
      <c r="L71" s="168"/>
      <c r="M71" s="223" t="s">
        <v>105</v>
      </c>
      <c r="N71" s="168"/>
    </row>
    <row r="72" spans="1:14" x14ac:dyDescent="0.25">
      <c r="A72" s="167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</row>
    <row r="73" spans="1:14" ht="15" x14ac:dyDescent="0.3">
      <c r="A73" s="171"/>
      <c r="B73" s="224" t="s">
        <v>36</v>
      </c>
      <c r="C73" s="224" t="s">
        <v>52</v>
      </c>
      <c r="D73" s="224" t="s">
        <v>34</v>
      </c>
      <c r="E73" s="224" t="s">
        <v>53</v>
      </c>
      <c r="F73" s="224" t="s">
        <v>54</v>
      </c>
      <c r="G73" s="224" t="s">
        <v>55</v>
      </c>
      <c r="H73" s="224" t="s">
        <v>56</v>
      </c>
      <c r="I73" s="224" t="s">
        <v>57</v>
      </c>
      <c r="J73" s="224" t="s">
        <v>58</v>
      </c>
      <c r="K73" s="224" t="s">
        <v>59</v>
      </c>
      <c r="L73" s="224" t="s">
        <v>60</v>
      </c>
      <c r="M73" s="224" t="s">
        <v>61</v>
      </c>
      <c r="N73" s="203"/>
    </row>
    <row r="74" spans="1:14" ht="15" x14ac:dyDescent="0.3">
      <c r="A74" s="171"/>
      <c r="B74" s="173" t="s">
        <v>99</v>
      </c>
      <c r="C74" s="173" t="s">
        <v>121</v>
      </c>
      <c r="D74" s="173"/>
      <c r="E74" s="225">
        <v>14.0180092</v>
      </c>
      <c r="F74" s="225">
        <v>18.905592998459298</v>
      </c>
      <c r="G74" s="225">
        <v>27.474085285686186</v>
      </c>
      <c r="H74" s="225">
        <v>41.803877367619116</v>
      </c>
      <c r="I74" s="225">
        <v>63.599742753062174</v>
      </c>
      <c r="J74" s="225">
        <v>96.747194713473078</v>
      </c>
      <c r="K74" s="225">
        <v>168.54736559919942</v>
      </c>
      <c r="L74" s="225">
        <v>293.5939946148697</v>
      </c>
      <c r="M74" s="225">
        <v>511.34333582655324</v>
      </c>
      <c r="N74" s="235"/>
    </row>
    <row r="75" spans="1:14" ht="15" x14ac:dyDescent="0.3">
      <c r="A75" s="171"/>
      <c r="B75" s="174" t="s">
        <v>38</v>
      </c>
      <c r="C75" s="174" t="s">
        <v>104</v>
      </c>
      <c r="D75" s="174"/>
      <c r="E75" s="235">
        <v>-14.0180092</v>
      </c>
      <c r="F75" s="235">
        <v>-18.905592998459298</v>
      </c>
      <c r="G75" s="235">
        <v>-27.474085285686186</v>
      </c>
      <c r="H75" s="235">
        <v>-41.803877367619116</v>
      </c>
      <c r="I75" s="235">
        <v>-63.599742753062174</v>
      </c>
      <c r="J75" s="235">
        <v>-96.747194713473078</v>
      </c>
      <c r="K75" s="235">
        <v>-168.54736559919942</v>
      </c>
      <c r="L75" s="235">
        <v>-293.5939946148697</v>
      </c>
      <c r="M75" s="235">
        <v>-511.34333582655324</v>
      </c>
      <c r="N75" s="240"/>
    </row>
    <row r="76" spans="1:14" ht="15" x14ac:dyDescent="0.3">
      <c r="A76" s="171"/>
      <c r="B76" s="236" t="s">
        <v>47</v>
      </c>
      <c r="C76" s="236"/>
      <c r="D76" s="236"/>
      <c r="E76" s="237">
        <v>0</v>
      </c>
      <c r="F76" s="237">
        <v>0</v>
      </c>
      <c r="G76" s="237">
        <v>0</v>
      </c>
      <c r="H76" s="237">
        <v>0</v>
      </c>
      <c r="I76" s="237">
        <v>0</v>
      </c>
      <c r="J76" s="237">
        <v>0</v>
      </c>
      <c r="K76" s="237">
        <v>0</v>
      </c>
      <c r="L76" s="237">
        <v>0</v>
      </c>
      <c r="M76" s="237">
        <v>0</v>
      </c>
      <c r="N76" s="240"/>
    </row>
    <row r="77" spans="1:14" ht="15" x14ac:dyDescent="0.3">
      <c r="A77" s="171"/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40"/>
    </row>
  </sheetData>
  <mergeCells count="1">
    <mergeCell ref="E18:H18"/>
  </mergeCells>
  <conditionalFormatting sqref="E59:M60">
    <cfRule type="cellIs" dxfId="0" priority="1" operator="greaterThan">
      <formula>1000000000000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4.5" x14ac:dyDescent="0.35"/>
  <cols>
    <col min="1" max="1" width="29" customWidth="1"/>
    <col min="2" max="2" width="22.54296875" customWidth="1"/>
    <col min="3" max="3" width="20.81640625" customWidth="1"/>
  </cols>
  <sheetData>
    <row r="1" spans="1:9" x14ac:dyDescent="0.35">
      <c r="A1" s="2" t="s">
        <v>134</v>
      </c>
      <c r="B1" s="2"/>
      <c r="C1" s="245"/>
    </row>
    <row r="2" spans="1:9" x14ac:dyDescent="0.35">
      <c r="B2" s="243" t="s">
        <v>135</v>
      </c>
      <c r="C2" s="243" t="s">
        <v>9</v>
      </c>
    </row>
    <row r="3" spans="1:9" x14ac:dyDescent="0.35">
      <c r="A3" t="s">
        <v>132</v>
      </c>
      <c r="B3">
        <v>263275000</v>
      </c>
      <c r="C3">
        <f>B3*btu_per_boe</f>
        <v>1526995000000000</v>
      </c>
    </row>
    <row r="4" spans="1:9" x14ac:dyDescent="0.35">
      <c r="A4" t="s">
        <v>133</v>
      </c>
      <c r="B4">
        <v>1346000</v>
      </c>
      <c r="C4">
        <f>B4*btu_per_boe</f>
        <v>7806800000000</v>
      </c>
    </row>
    <row r="6" spans="1:9" x14ac:dyDescent="0.35">
      <c r="A6" t="s">
        <v>138</v>
      </c>
    </row>
    <row r="8" spans="1:9" x14ac:dyDescent="0.35">
      <c r="A8" t="s">
        <v>139</v>
      </c>
    </row>
    <row r="9" spans="1:9" x14ac:dyDescent="0.35">
      <c r="A9" t="s">
        <v>140</v>
      </c>
    </row>
    <row r="11" spans="1:9" x14ac:dyDescent="0.35">
      <c r="A11" t="s">
        <v>137</v>
      </c>
    </row>
    <row r="12" spans="1:9" x14ac:dyDescent="0.35">
      <c r="A12" t="s">
        <v>141</v>
      </c>
    </row>
    <row r="13" spans="1:9" x14ac:dyDescent="0.35">
      <c r="A13" t="s">
        <v>142</v>
      </c>
    </row>
    <row r="14" spans="1:9" x14ac:dyDescent="0.35">
      <c r="A14" t="s">
        <v>143</v>
      </c>
    </row>
    <row r="16" spans="1:9" x14ac:dyDescent="0.35">
      <c r="B16">
        <v>2015</v>
      </c>
      <c r="C16">
        <v>2020</v>
      </c>
      <c r="D16">
        <v>2025</v>
      </c>
      <c r="E16">
        <v>2030</v>
      </c>
      <c r="F16">
        <v>2035</v>
      </c>
      <c r="G16">
        <v>2040</v>
      </c>
      <c r="H16">
        <v>2045</v>
      </c>
      <c r="I16">
        <v>2050</v>
      </c>
    </row>
    <row r="17" spans="1:9" x14ac:dyDescent="0.35">
      <c r="A17" t="s">
        <v>144</v>
      </c>
      <c r="B17">
        <f>C3</f>
        <v>1526995000000000</v>
      </c>
      <c r="C17">
        <f>$B17*('VI.a res lighting'!H$67/'VI.a res lighting'!$G$67)</f>
        <v>1454784912374944</v>
      </c>
      <c r="D17">
        <f>$B17*('VI.a res lighting'!I$67/'VI.a res lighting'!$G$67)</f>
        <v>1333127241020896.5</v>
      </c>
      <c r="E17">
        <f>$B17*('VI.a res lighting'!J$67/'VI.a res lighting'!$G$67)</f>
        <v>1093821817357680.4</v>
      </c>
      <c r="F17">
        <f>$B17*('VI.a res lighting'!K$67/'VI.a res lighting'!$G$67)</f>
        <v>838232531698462.25</v>
      </c>
      <c r="G17">
        <f>$B17*('VI.a res lighting'!L$67/'VI.a res lighting'!$G$67)</f>
        <v>543782962601967.56</v>
      </c>
      <c r="H17">
        <f>$B17*('VI.a res lighting'!M$67/'VI.a res lighting'!$G$67)</f>
        <v>263175517167230.25</v>
      </c>
      <c r="I17">
        <f>$B17*('VI.a res lighting'!N$67/'VI.a res lighting'!$G$67)</f>
        <v>0</v>
      </c>
    </row>
    <row r="18" spans="1:9" x14ac:dyDescent="0.35">
      <c r="A18" t="s">
        <v>145</v>
      </c>
      <c r="B18">
        <f>C4</f>
        <v>7806800000000</v>
      </c>
      <c r="C18">
        <f>$B18*('VI.a res lighting'!H$67/'VI.a res lighting'!$G$67)</f>
        <v>7437624127078.8125</v>
      </c>
      <c r="D18">
        <f>$B18*('VI.a res lighting'!I$67/'VI.a res lighting'!$G$67)</f>
        <v>6815646249792.5234</v>
      </c>
      <c r="E18">
        <f>$B18*('VI.a res lighting'!J$67/'VI.a res lighting'!$G$67)</f>
        <v>5592191306289.7646</v>
      </c>
      <c r="F18">
        <f>$B18*('VI.a res lighting'!K$67/'VI.a res lighting'!$G$67)</f>
        <v>4285484712434.2617</v>
      </c>
      <c r="G18">
        <f>$B18*('VI.a res lighting'!L$67/'VI.a res lighting'!$G$67)</f>
        <v>2780103950858.4116</v>
      </c>
      <c r="H18">
        <f>$B18*('VI.a res lighting'!M$67/'VI.a res lighting'!$G$67)</f>
        <v>1345491391537.7151</v>
      </c>
      <c r="I18">
        <f>$B18*('VI.a res lighting'!N$67/'VI.a res lighting'!$G$67)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/>
  </sheetViews>
  <sheetFormatPr defaultRowHeight="13" x14ac:dyDescent="0.3"/>
  <cols>
    <col min="1" max="1" width="28" style="261" customWidth="1"/>
    <col min="2" max="2" width="12.36328125" style="261" bestFit="1" customWidth="1"/>
    <col min="3" max="4" width="8.7265625" style="261"/>
    <col min="5" max="5" width="10.81640625" style="261" bestFit="1" customWidth="1"/>
    <col min="6" max="6" width="8.7265625" style="261"/>
    <col min="7" max="7" width="10.1796875" style="261" bestFit="1" customWidth="1"/>
    <col min="8" max="10" width="8.7265625" style="261"/>
    <col min="11" max="11" width="9.54296875" style="261" customWidth="1"/>
    <col min="12" max="16384" width="8.7265625" style="261"/>
  </cols>
  <sheetData>
    <row r="1" spans="1:12" x14ac:dyDescent="0.3">
      <c r="A1" s="261" t="s">
        <v>179</v>
      </c>
    </row>
    <row r="2" spans="1:12" x14ac:dyDescent="0.3">
      <c r="A2" s="261" t="s">
        <v>178</v>
      </c>
    </row>
    <row r="3" spans="1:12" x14ac:dyDescent="0.3">
      <c r="A3" s="261" t="s">
        <v>180</v>
      </c>
    </row>
    <row r="4" spans="1:12" x14ac:dyDescent="0.3">
      <c r="A4" s="261" t="s">
        <v>181</v>
      </c>
    </row>
    <row r="5" spans="1:12" x14ac:dyDescent="0.3">
      <c r="A5" s="261" t="s">
        <v>182</v>
      </c>
    </row>
    <row r="6" spans="1:12" x14ac:dyDescent="0.3">
      <c r="A6" s="261" t="s">
        <v>183</v>
      </c>
    </row>
    <row r="7" spans="1:12" x14ac:dyDescent="0.3">
      <c r="A7" s="261" t="s">
        <v>184</v>
      </c>
    </row>
    <row r="8" spans="1:12" x14ac:dyDescent="0.3">
      <c r="A8" s="261" t="s">
        <v>185</v>
      </c>
    </row>
    <row r="10" spans="1:12" x14ac:dyDescent="0.3">
      <c r="A10" s="259" t="s">
        <v>154</v>
      </c>
      <c r="B10" s="260"/>
      <c r="C10" s="260"/>
      <c r="D10" s="260"/>
      <c r="E10" s="260"/>
      <c r="F10" s="260"/>
      <c r="G10" s="260"/>
      <c r="H10" s="260"/>
      <c r="I10" s="260"/>
      <c r="J10" s="260"/>
      <c r="K10" s="260"/>
    </row>
    <row r="11" spans="1:12" x14ac:dyDescent="0.3">
      <c r="A11" s="260" t="s">
        <v>155</v>
      </c>
      <c r="B11" s="260"/>
      <c r="C11" s="260"/>
      <c r="D11" s="260"/>
      <c r="E11" s="260"/>
      <c r="F11" s="260"/>
      <c r="G11" s="260"/>
      <c r="H11" s="260"/>
      <c r="I11" s="260"/>
      <c r="J11" s="260"/>
      <c r="K11" s="260"/>
    </row>
    <row r="12" spans="1:12" x14ac:dyDescent="0.3">
      <c r="A12" s="262" t="s">
        <v>156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</row>
    <row r="13" spans="1:12" x14ac:dyDescent="0.3">
      <c r="A13" s="263" t="s">
        <v>157</v>
      </c>
      <c r="B13" s="264" t="s">
        <v>158</v>
      </c>
      <c r="C13" s="265" t="s">
        <v>159</v>
      </c>
      <c r="D13" s="266" t="s">
        <v>160</v>
      </c>
      <c r="E13" s="267" t="s">
        <v>161</v>
      </c>
      <c r="F13" s="266" t="s">
        <v>162</v>
      </c>
      <c r="G13" s="268" t="s">
        <v>163</v>
      </c>
      <c r="H13" s="260"/>
      <c r="I13" s="295" t="s">
        <v>164</v>
      </c>
      <c r="J13" s="296"/>
    </row>
    <row r="14" spans="1:12" x14ac:dyDescent="0.3">
      <c r="A14" s="269"/>
      <c r="B14" s="270"/>
      <c r="C14" s="270"/>
      <c r="D14" s="270"/>
      <c r="E14" s="270"/>
      <c r="F14" s="270"/>
      <c r="G14" s="271"/>
      <c r="H14" s="260"/>
      <c r="I14" s="296">
        <f>5.8*10^6</f>
        <v>5800000</v>
      </c>
      <c r="J14" s="292" t="s">
        <v>165</v>
      </c>
      <c r="L14" s="260"/>
    </row>
    <row r="15" spans="1:12" x14ac:dyDescent="0.3">
      <c r="A15" s="273">
        <v>2000</v>
      </c>
      <c r="B15" s="274">
        <v>208610</v>
      </c>
      <c r="C15" s="275">
        <v>81</v>
      </c>
      <c r="D15" s="274">
        <v>63216</v>
      </c>
      <c r="E15" s="274">
        <v>5932</v>
      </c>
      <c r="F15" s="274">
        <v>18735</v>
      </c>
      <c r="G15" s="276">
        <v>296573</v>
      </c>
      <c r="H15" s="260"/>
      <c r="I15" s="297">
        <v>3412141630000</v>
      </c>
      <c r="J15" s="296" t="s">
        <v>166</v>
      </c>
    </row>
    <row r="16" spans="1:12" x14ac:dyDescent="0.3">
      <c r="A16" s="273">
        <v>2001</v>
      </c>
      <c r="B16" s="274">
        <v>212323</v>
      </c>
      <c r="C16" s="275">
        <v>87</v>
      </c>
      <c r="D16" s="274">
        <v>62329</v>
      </c>
      <c r="E16" s="274">
        <v>6170</v>
      </c>
      <c r="F16" s="274">
        <v>20437</v>
      </c>
      <c r="G16" s="276">
        <v>301347</v>
      </c>
      <c r="H16" s="260"/>
      <c r="I16" s="260"/>
      <c r="J16" s="260"/>
      <c r="K16" s="272"/>
      <c r="L16" s="260"/>
    </row>
    <row r="17" spans="1:12" x14ac:dyDescent="0.3">
      <c r="A17" s="273">
        <v>2002</v>
      </c>
      <c r="B17" s="274">
        <v>216465</v>
      </c>
      <c r="C17" s="275">
        <v>96</v>
      </c>
      <c r="D17" s="274">
        <v>59261</v>
      </c>
      <c r="E17" s="274">
        <v>6373</v>
      </c>
      <c r="F17" s="274">
        <v>20838</v>
      </c>
      <c r="G17" s="276">
        <v>303033</v>
      </c>
      <c r="H17" s="260"/>
      <c r="I17" s="260"/>
      <c r="J17" s="277"/>
      <c r="K17" s="272"/>
      <c r="L17" s="260"/>
    </row>
    <row r="18" spans="1:12" x14ac:dyDescent="0.3">
      <c r="A18" s="273">
        <v>2003</v>
      </c>
      <c r="B18" s="274">
        <v>220377</v>
      </c>
      <c r="C18" s="275">
        <v>99</v>
      </c>
      <c r="D18" s="274">
        <v>59640</v>
      </c>
      <c r="E18" s="274">
        <v>7013</v>
      </c>
      <c r="F18" s="274">
        <v>21917</v>
      </c>
      <c r="G18" s="276">
        <v>309046</v>
      </c>
      <c r="H18" s="260"/>
      <c r="I18" s="260"/>
      <c r="J18" s="260"/>
      <c r="K18" s="260"/>
      <c r="L18" s="277"/>
    </row>
    <row r="19" spans="1:12" x14ac:dyDescent="0.3">
      <c r="A19" s="273">
        <v>2004</v>
      </c>
      <c r="B19" s="274">
        <v>223425</v>
      </c>
      <c r="C19" s="275">
        <v>124</v>
      </c>
      <c r="D19" s="274">
        <v>60112</v>
      </c>
      <c r="E19" s="274">
        <v>6798</v>
      </c>
      <c r="F19" s="274">
        <v>23655</v>
      </c>
      <c r="G19" s="276">
        <v>314115</v>
      </c>
      <c r="H19" s="260"/>
      <c r="I19" s="260"/>
    </row>
    <row r="20" spans="1:12" x14ac:dyDescent="0.3">
      <c r="A20" s="273">
        <v>2005</v>
      </c>
      <c r="B20" s="274">
        <v>224707</v>
      </c>
      <c r="C20" s="275">
        <v>124</v>
      </c>
      <c r="D20" s="274">
        <v>57696</v>
      </c>
      <c r="E20" s="274">
        <v>5998</v>
      </c>
      <c r="F20" s="274">
        <v>25246</v>
      </c>
      <c r="G20" s="276">
        <v>313772</v>
      </c>
      <c r="H20" s="260"/>
      <c r="I20" s="260"/>
    </row>
    <row r="21" spans="1:12" x14ac:dyDescent="0.3">
      <c r="A21" s="273">
        <v>2006</v>
      </c>
      <c r="B21" s="274">
        <v>228186</v>
      </c>
      <c r="C21" s="275">
        <v>128</v>
      </c>
      <c r="D21" s="274">
        <v>50862</v>
      </c>
      <c r="E21" s="274">
        <v>6719</v>
      </c>
      <c r="F21" s="274">
        <v>26821</v>
      </c>
      <c r="G21" s="276">
        <v>312716</v>
      </c>
      <c r="H21" s="260"/>
      <c r="I21" s="260"/>
    </row>
    <row r="22" spans="1:12" x14ac:dyDescent="0.3">
      <c r="A22" s="273">
        <v>2007</v>
      </c>
      <c r="B22" s="274">
        <v>231616</v>
      </c>
      <c r="C22" s="275">
        <v>132</v>
      </c>
      <c r="D22" s="274">
        <v>50229</v>
      </c>
      <c r="E22" s="274">
        <v>8345</v>
      </c>
      <c r="F22" s="274">
        <v>29010</v>
      </c>
      <c r="G22" s="276">
        <v>319333</v>
      </c>
      <c r="H22" s="260"/>
      <c r="I22" s="260"/>
      <c r="J22" s="260"/>
      <c r="K22" s="260"/>
    </row>
    <row r="23" spans="1:12" x14ac:dyDescent="0.3">
      <c r="A23" s="273">
        <v>2008</v>
      </c>
      <c r="B23" s="274">
        <v>232244</v>
      </c>
      <c r="C23" s="275">
        <v>131</v>
      </c>
      <c r="D23" s="274">
        <v>40096</v>
      </c>
      <c r="E23" s="274">
        <v>13568</v>
      </c>
      <c r="F23" s="274">
        <v>30763</v>
      </c>
      <c r="G23" s="276">
        <v>316802</v>
      </c>
      <c r="H23" s="260"/>
      <c r="I23" s="260"/>
      <c r="J23" s="260"/>
      <c r="K23" s="260"/>
    </row>
    <row r="24" spans="1:12" x14ac:dyDescent="0.3">
      <c r="A24" s="273">
        <v>2009</v>
      </c>
      <c r="B24" s="274">
        <v>233261</v>
      </c>
      <c r="C24" s="275">
        <v>130</v>
      </c>
      <c r="D24" s="274">
        <v>24255</v>
      </c>
      <c r="E24" s="274">
        <v>22767</v>
      </c>
      <c r="F24" s="274">
        <v>33682</v>
      </c>
      <c r="G24" s="276">
        <v>314094</v>
      </c>
    </row>
    <row r="25" spans="1:12" x14ac:dyDescent="0.3">
      <c r="A25" s="273">
        <v>2010</v>
      </c>
      <c r="B25" s="274">
        <v>228915</v>
      </c>
      <c r="C25" s="275">
        <v>135</v>
      </c>
      <c r="D25" s="274">
        <v>14439</v>
      </c>
      <c r="E25" s="274">
        <v>30386</v>
      </c>
      <c r="F25" s="274">
        <v>36673</v>
      </c>
      <c r="G25" s="276">
        <v>310548</v>
      </c>
    </row>
    <row r="26" spans="1:12" x14ac:dyDescent="0.3">
      <c r="A26" s="273">
        <v>2011</v>
      </c>
      <c r="B26" s="274">
        <v>237929</v>
      </c>
      <c r="C26" s="275">
        <v>114</v>
      </c>
      <c r="D26" s="274">
        <v>10072</v>
      </c>
      <c r="E26" s="274">
        <v>35326</v>
      </c>
      <c r="F26" s="274">
        <v>39914</v>
      </c>
      <c r="G26" s="276">
        <v>323356</v>
      </c>
    </row>
    <row r="27" spans="1:12" x14ac:dyDescent="0.3">
      <c r="A27" s="273">
        <v>2012</v>
      </c>
      <c r="B27" s="274">
        <v>256594</v>
      </c>
      <c r="C27" s="275">
        <v>134</v>
      </c>
      <c r="D27" s="274">
        <v>7015</v>
      </c>
      <c r="E27" s="274">
        <v>41123</v>
      </c>
      <c r="F27" s="274">
        <v>44217</v>
      </c>
      <c r="G27" s="276">
        <v>349084</v>
      </c>
    </row>
    <row r="28" spans="1:12" x14ac:dyDescent="0.3">
      <c r="A28" s="273">
        <v>2013</v>
      </c>
      <c r="B28" s="274">
        <v>260328</v>
      </c>
      <c r="C28" s="275">
        <v>122</v>
      </c>
      <c r="D28" s="274">
        <v>6396</v>
      </c>
      <c r="E28" s="274">
        <v>45839</v>
      </c>
      <c r="F28" s="274">
        <v>47330</v>
      </c>
      <c r="G28" s="276">
        <v>360016</v>
      </c>
    </row>
    <row r="29" spans="1:12" x14ac:dyDescent="0.3">
      <c r="A29" s="278">
        <v>2014</v>
      </c>
      <c r="B29" s="279">
        <v>263495</v>
      </c>
      <c r="C29" s="280">
        <v>114</v>
      </c>
      <c r="D29" s="279">
        <v>4929</v>
      </c>
      <c r="E29" s="279">
        <v>49810</v>
      </c>
      <c r="F29" s="279">
        <v>51545</v>
      </c>
      <c r="G29" s="281">
        <v>369893</v>
      </c>
    </row>
    <row r="30" spans="1:12" x14ac:dyDescent="0.3">
      <c r="A30" s="282">
        <v>2015</v>
      </c>
      <c r="B30" s="283">
        <v>263275</v>
      </c>
      <c r="C30" s="284">
        <v>116</v>
      </c>
      <c r="D30" s="283">
        <v>3903</v>
      </c>
      <c r="E30" s="283">
        <v>52130</v>
      </c>
      <c r="F30" s="283">
        <v>54362</v>
      </c>
      <c r="G30" s="285">
        <v>373787</v>
      </c>
    </row>
    <row r="31" spans="1:12" x14ac:dyDescent="0.3">
      <c r="A31" s="260"/>
      <c r="B31" s="260"/>
      <c r="C31" s="260"/>
      <c r="D31" s="260"/>
      <c r="E31" s="260"/>
      <c r="F31" s="260"/>
      <c r="G31" s="260"/>
      <c r="H31" s="260"/>
      <c r="I31" s="260"/>
      <c r="J31" s="260"/>
      <c r="K31" s="260"/>
    </row>
    <row r="32" spans="1:12" x14ac:dyDescent="0.3">
      <c r="A32" s="272" t="s">
        <v>167</v>
      </c>
      <c r="D32" s="260"/>
      <c r="E32" s="260"/>
      <c r="F32" s="260"/>
      <c r="G32" s="293">
        <f>(G30-B30)*I14*1000</f>
        <v>640969600000000</v>
      </c>
      <c r="K32" s="260"/>
    </row>
    <row r="33" spans="1:11" x14ac:dyDescent="0.3">
      <c r="A33" s="286" t="s">
        <v>168</v>
      </c>
      <c r="E33" s="260"/>
      <c r="F33" s="260"/>
      <c r="G33" s="294">
        <f>G32/65582000</f>
        <v>9773559.8182428107</v>
      </c>
      <c r="K33" s="260"/>
    </row>
    <row r="34" spans="1:11" x14ac:dyDescent="0.3">
      <c r="E34" s="260"/>
      <c r="F34" s="260"/>
      <c r="K34" s="260"/>
    </row>
    <row r="35" spans="1:11" x14ac:dyDescent="0.3">
      <c r="A35" s="288" t="s">
        <v>169</v>
      </c>
      <c r="B35" s="288"/>
      <c r="C35" s="288"/>
      <c r="D35" s="288"/>
      <c r="E35" s="260"/>
      <c r="F35" s="260"/>
      <c r="J35" s="260"/>
      <c r="K35" s="260"/>
    </row>
    <row r="36" spans="1:11" ht="28" customHeight="1" x14ac:dyDescent="0.3">
      <c r="A36" s="289" t="s">
        <v>170</v>
      </c>
      <c r="B36" s="289"/>
      <c r="C36" s="289"/>
      <c r="E36" s="260"/>
      <c r="F36" s="260"/>
      <c r="J36" s="260"/>
      <c r="K36" s="260"/>
    </row>
    <row r="37" spans="1:11" x14ac:dyDescent="0.3">
      <c r="A37" s="260"/>
      <c r="B37" s="260" t="s">
        <v>152</v>
      </c>
      <c r="C37" s="260" t="s">
        <v>153</v>
      </c>
      <c r="E37" s="260"/>
      <c r="F37" s="260"/>
      <c r="J37" s="260"/>
      <c r="K37" s="260"/>
    </row>
    <row r="38" spans="1:11" x14ac:dyDescent="0.3">
      <c r="A38" s="260" t="s">
        <v>171</v>
      </c>
      <c r="B38" s="260">
        <v>2.4049999999999998</v>
      </c>
      <c r="C38" s="260">
        <v>1.96</v>
      </c>
    </row>
    <row r="39" spans="1:11" x14ac:dyDescent="0.3">
      <c r="A39" s="260" t="s">
        <v>172</v>
      </c>
      <c r="B39" s="260">
        <v>5.34</v>
      </c>
      <c r="C39" s="260">
        <v>4.3499999999999996</v>
      </c>
    </row>
    <row r="40" spans="1:11" x14ac:dyDescent="0.3">
      <c r="A40" s="260" t="s">
        <v>173</v>
      </c>
      <c r="B40" s="260">
        <v>88.8</v>
      </c>
      <c r="C40" s="260">
        <v>72.400000000000006</v>
      </c>
    </row>
    <row r="41" spans="1:11" x14ac:dyDescent="0.3">
      <c r="A41" s="260" t="s">
        <v>174</v>
      </c>
      <c r="B41" s="260">
        <v>5.99</v>
      </c>
      <c r="C41" s="260">
        <v>4.8899999999999997</v>
      </c>
    </row>
    <row r="43" spans="1:11" x14ac:dyDescent="0.3">
      <c r="A43" s="290" t="s">
        <v>33</v>
      </c>
      <c r="B43" s="291">
        <v>33262880</v>
      </c>
      <c r="C43" s="291">
        <v>31233451</v>
      </c>
    </row>
    <row r="44" spans="1:11" x14ac:dyDescent="0.3">
      <c r="A44" s="290" t="s">
        <v>175</v>
      </c>
      <c r="B44" s="261">
        <f>((SUM(B38:B41)*B43+SUM(C38:C41)*C43))/SUM(B43:C43)</f>
        <v>93.365402512586328</v>
      </c>
      <c r="E44" s="260"/>
    </row>
    <row r="45" spans="1:11" x14ac:dyDescent="0.3">
      <c r="C45" s="260"/>
    </row>
    <row r="46" spans="1:11" x14ac:dyDescent="0.3">
      <c r="A46" s="290" t="s">
        <v>176</v>
      </c>
      <c r="B46" s="277">
        <f>B44*10^-7*I15</f>
        <v>31857597.671490241</v>
      </c>
    </row>
    <row r="48" spans="1:11" x14ac:dyDescent="0.3">
      <c r="A48" s="288" t="s">
        <v>177</v>
      </c>
      <c r="B48" s="288"/>
      <c r="C48" s="288"/>
      <c r="D48" s="288"/>
    </row>
    <row r="49" spans="1:3" x14ac:dyDescent="0.3">
      <c r="A49" s="289" t="s">
        <v>170</v>
      </c>
      <c r="B49" s="289"/>
      <c r="C49" s="289"/>
    </row>
    <row r="50" spans="1:3" x14ac:dyDescent="0.3">
      <c r="A50" s="260"/>
      <c r="B50" s="260" t="s">
        <v>152</v>
      </c>
      <c r="C50" s="260" t="s">
        <v>153</v>
      </c>
    </row>
    <row r="51" spans="1:3" x14ac:dyDescent="0.3">
      <c r="A51" s="260" t="s">
        <v>171</v>
      </c>
      <c r="B51" s="260">
        <v>2.4049999999999998</v>
      </c>
      <c r="C51" s="260">
        <v>1.96</v>
      </c>
    </row>
    <row r="52" spans="1:3" x14ac:dyDescent="0.3">
      <c r="A52" s="260" t="s">
        <v>172</v>
      </c>
      <c r="B52" s="260">
        <v>5.34</v>
      </c>
      <c r="C52" s="260">
        <v>4.3499999999999996</v>
      </c>
    </row>
    <row r="53" spans="1:3" x14ac:dyDescent="0.3">
      <c r="A53" s="260" t="s">
        <v>173</v>
      </c>
      <c r="B53" s="260">
        <v>8.8800000000000008</v>
      </c>
      <c r="C53" s="260">
        <v>7.24</v>
      </c>
    </row>
    <row r="54" spans="1:3" x14ac:dyDescent="0.3">
      <c r="A54" s="260" t="s">
        <v>174</v>
      </c>
      <c r="B54" s="260">
        <v>5.99</v>
      </c>
      <c r="C54" s="260">
        <v>4.8899999999999997</v>
      </c>
    </row>
    <row r="56" spans="1:3" x14ac:dyDescent="0.3">
      <c r="A56" s="290" t="s">
        <v>33</v>
      </c>
      <c r="B56" s="291">
        <v>33262880</v>
      </c>
      <c r="C56" s="291">
        <v>31233451</v>
      </c>
    </row>
    <row r="57" spans="1:3" x14ac:dyDescent="0.3">
      <c r="A57" s="290" t="s">
        <v>175</v>
      </c>
      <c r="B57" s="261">
        <f>((SUM(B51:B54)*B56+SUM(C51:C54)*C56))/SUM(B56:C56)</f>
        <v>20.593184868764087</v>
      </c>
    </row>
    <row r="58" spans="1:3" x14ac:dyDescent="0.3">
      <c r="C58" s="260"/>
    </row>
    <row r="59" spans="1:3" x14ac:dyDescent="0.3">
      <c r="A59" s="290" t="s">
        <v>176</v>
      </c>
      <c r="B59" s="277">
        <f>B57*10^-7*I15</f>
        <v>7026686.3384996029</v>
      </c>
    </row>
    <row r="60" spans="1:3" x14ac:dyDescent="0.3">
      <c r="B60" s="287"/>
    </row>
  </sheetData>
  <mergeCells count="4">
    <mergeCell ref="A35:D35"/>
    <mergeCell ref="A36:C36"/>
    <mergeCell ref="A48:D48"/>
    <mergeCell ref="A49:C4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90625" customWidth="1"/>
    <col min="28" max="28" width="9" customWidth="1"/>
  </cols>
  <sheetData>
    <row r="1" spans="1:39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/>
      <c r="AM1" s="1"/>
    </row>
    <row r="2" spans="1:39" x14ac:dyDescent="0.35">
      <c r="A2" s="1" t="s">
        <v>2</v>
      </c>
      <c r="B2" s="241">
        <v>0</v>
      </c>
      <c r="C2" s="241">
        <f t="shared" ref="C2:F7" si="0">$B2+($G2-$B2)*(C$1-$B$1)/($G$1-$B$1)</f>
        <v>0</v>
      </c>
      <c r="D2" s="241">
        <f t="shared" si="0"/>
        <v>0</v>
      </c>
      <c r="E2" s="241">
        <f t="shared" si="0"/>
        <v>0</v>
      </c>
      <c r="F2" s="241">
        <f t="shared" si="0"/>
        <v>0</v>
      </c>
      <c r="G2" s="241">
        <v>0</v>
      </c>
      <c r="H2" s="241">
        <f t="shared" ref="H2:K7" si="1">$G2+($L2-$G2)*(H$1-$G$1)/($L$1-$G$1)</f>
        <v>0</v>
      </c>
      <c r="I2" s="241">
        <f t="shared" si="1"/>
        <v>0</v>
      </c>
      <c r="J2" s="241">
        <f t="shared" si="1"/>
        <v>0</v>
      </c>
      <c r="K2" s="241">
        <f t="shared" si="1"/>
        <v>0</v>
      </c>
      <c r="L2" s="241">
        <v>0</v>
      </c>
      <c r="M2" s="241">
        <f>$L2+($Q2-$L2)*(M$1-$L$1)/($Q$1-$L$1)</f>
        <v>0</v>
      </c>
      <c r="N2" s="241">
        <f t="shared" ref="N2:P7" si="2">$L2+($Q2-$L2)*(N$1-$L$1)/($Q$1-$L$1)</f>
        <v>0</v>
      </c>
      <c r="O2" s="241">
        <f t="shared" si="2"/>
        <v>0</v>
      </c>
      <c r="P2" s="241">
        <f t="shared" si="2"/>
        <v>0</v>
      </c>
      <c r="Q2" s="241">
        <v>0</v>
      </c>
      <c r="R2" s="241">
        <f t="shared" ref="R2:U7" si="3">$Q2+($V2-$Q2)*(R$1-$Q$1)/($V$1-$Q$1)</f>
        <v>0</v>
      </c>
      <c r="S2" s="241">
        <f t="shared" si="3"/>
        <v>0</v>
      </c>
      <c r="T2" s="241">
        <f t="shared" si="3"/>
        <v>0</v>
      </c>
      <c r="U2" s="241">
        <f t="shared" si="3"/>
        <v>0</v>
      </c>
      <c r="V2" s="241">
        <v>0</v>
      </c>
      <c r="W2" s="241">
        <f t="shared" ref="W2:Z7" si="4">$V2+($AA2-$V2)*(W$1-$V$1)/($AA$1-$V$1)</f>
        <v>0</v>
      </c>
      <c r="X2" s="241">
        <f t="shared" si="4"/>
        <v>0</v>
      </c>
      <c r="Y2" s="241">
        <f t="shared" si="4"/>
        <v>0</v>
      </c>
      <c r="Z2" s="241">
        <f t="shared" si="4"/>
        <v>0</v>
      </c>
      <c r="AA2" s="241">
        <v>0</v>
      </c>
      <c r="AB2" s="241">
        <f t="shared" ref="AB2:AE7" si="5">$AA2+($AF2-$AA2)*(AB$1-$AA$1)/($AF$1-$AA$1)</f>
        <v>0</v>
      </c>
      <c r="AC2" s="241">
        <f t="shared" si="5"/>
        <v>0</v>
      </c>
      <c r="AD2" s="241">
        <f t="shared" si="5"/>
        <v>0</v>
      </c>
      <c r="AE2" s="241">
        <f t="shared" si="5"/>
        <v>0</v>
      </c>
      <c r="AF2" s="241">
        <v>0</v>
      </c>
      <c r="AG2" s="241">
        <f t="shared" ref="AG2:AJ7" si="6">$AF2+($AK2-$AF2)*(AG$1-$AF$1)/($AK$1-$AF$1)</f>
        <v>0</v>
      </c>
      <c r="AH2" s="241">
        <f t="shared" si="6"/>
        <v>0</v>
      </c>
      <c r="AI2" s="241">
        <f t="shared" si="6"/>
        <v>0</v>
      </c>
      <c r="AJ2" s="241">
        <f t="shared" si="6"/>
        <v>0</v>
      </c>
      <c r="AK2" s="241">
        <v>0</v>
      </c>
    </row>
    <row r="3" spans="1:39" x14ac:dyDescent="0.35">
      <c r="A3" s="1" t="s">
        <v>3</v>
      </c>
      <c r="B3" s="241">
        <v>0</v>
      </c>
      <c r="C3" s="241">
        <f>$B3+($G3-$B3)*(C$1-$B$1)/($G$1-$B$1)</f>
        <v>0</v>
      </c>
      <c r="D3" s="241">
        <f t="shared" si="0"/>
        <v>0</v>
      </c>
      <c r="E3" s="241">
        <f t="shared" si="0"/>
        <v>0</v>
      </c>
      <c r="F3" s="241">
        <f t="shared" si="0"/>
        <v>0</v>
      </c>
      <c r="G3" s="241">
        <v>0</v>
      </c>
      <c r="H3" s="241">
        <f t="shared" si="1"/>
        <v>0</v>
      </c>
      <c r="I3" s="241">
        <f t="shared" si="1"/>
        <v>0</v>
      </c>
      <c r="J3" s="241">
        <f t="shared" si="1"/>
        <v>0</v>
      </c>
      <c r="K3" s="241">
        <f t="shared" si="1"/>
        <v>0</v>
      </c>
      <c r="L3" s="241">
        <v>0</v>
      </c>
      <c r="M3" s="241">
        <f>$L3+($Q3-$L3)*(M$1-$L$1)/($Q$1-$L$1)</f>
        <v>0</v>
      </c>
      <c r="N3" s="241">
        <f t="shared" si="2"/>
        <v>0</v>
      </c>
      <c r="O3" s="241">
        <f t="shared" si="2"/>
        <v>0</v>
      </c>
      <c r="P3" s="241">
        <f t="shared" si="2"/>
        <v>0</v>
      </c>
      <c r="Q3" s="241">
        <v>0</v>
      </c>
      <c r="R3" s="241">
        <f t="shared" si="3"/>
        <v>0</v>
      </c>
      <c r="S3" s="241">
        <f t="shared" si="3"/>
        <v>0</v>
      </c>
      <c r="T3" s="241">
        <f t="shared" si="3"/>
        <v>0</v>
      </c>
      <c r="U3" s="241">
        <f t="shared" si="3"/>
        <v>0</v>
      </c>
      <c r="V3" s="241">
        <v>0</v>
      </c>
      <c r="W3" s="241">
        <f t="shared" si="4"/>
        <v>0</v>
      </c>
      <c r="X3" s="241">
        <f t="shared" si="4"/>
        <v>0</v>
      </c>
      <c r="Y3" s="241">
        <f t="shared" si="4"/>
        <v>0</v>
      </c>
      <c r="Z3" s="241">
        <f t="shared" si="4"/>
        <v>0</v>
      </c>
      <c r="AA3" s="241">
        <v>0</v>
      </c>
      <c r="AB3" s="241">
        <f t="shared" si="5"/>
        <v>0</v>
      </c>
      <c r="AC3" s="241">
        <f t="shared" si="5"/>
        <v>0</v>
      </c>
      <c r="AD3" s="241">
        <f t="shared" si="5"/>
        <v>0</v>
      </c>
      <c r="AE3" s="241">
        <f t="shared" si="5"/>
        <v>0</v>
      </c>
      <c r="AF3" s="241">
        <v>0</v>
      </c>
      <c r="AG3" s="241">
        <f t="shared" si="6"/>
        <v>0</v>
      </c>
      <c r="AH3" s="241">
        <f t="shared" si="6"/>
        <v>0</v>
      </c>
      <c r="AI3" s="241">
        <f t="shared" si="6"/>
        <v>0</v>
      </c>
      <c r="AJ3" s="241">
        <f t="shared" si="6"/>
        <v>0</v>
      </c>
      <c r="AK3" s="241">
        <v>0</v>
      </c>
    </row>
    <row r="4" spans="1:39" x14ac:dyDescent="0.35">
      <c r="A4" s="1" t="s">
        <v>4</v>
      </c>
      <c r="B4" s="241">
        <v>0</v>
      </c>
      <c r="C4" s="241">
        <f t="shared" si="0"/>
        <v>0</v>
      </c>
      <c r="D4" s="241">
        <f t="shared" si="0"/>
        <v>0</v>
      </c>
      <c r="E4" s="241">
        <f t="shared" si="0"/>
        <v>0</v>
      </c>
      <c r="F4" s="241">
        <f t="shared" si="0"/>
        <v>0</v>
      </c>
      <c r="G4" s="241">
        <v>0</v>
      </c>
      <c r="H4" s="241">
        <f t="shared" si="1"/>
        <v>0</v>
      </c>
      <c r="I4" s="241">
        <f t="shared" si="1"/>
        <v>0</v>
      </c>
      <c r="J4" s="241">
        <f t="shared" si="1"/>
        <v>0</v>
      </c>
      <c r="K4" s="241">
        <f t="shared" si="1"/>
        <v>0</v>
      </c>
      <c r="L4" s="241">
        <v>0</v>
      </c>
      <c r="M4" s="241">
        <f t="shared" ref="M4:M7" si="7">$L4+($Q4-$L4)*(M$1-$L$1)/($Q$1-$L$1)</f>
        <v>0</v>
      </c>
      <c r="N4" s="241">
        <f t="shared" si="2"/>
        <v>0</v>
      </c>
      <c r="O4" s="241">
        <f t="shared" si="2"/>
        <v>0</v>
      </c>
      <c r="P4" s="241">
        <f t="shared" si="2"/>
        <v>0</v>
      </c>
      <c r="Q4" s="241">
        <v>0</v>
      </c>
      <c r="R4" s="241">
        <f t="shared" si="3"/>
        <v>0</v>
      </c>
      <c r="S4" s="241">
        <f t="shared" si="3"/>
        <v>0</v>
      </c>
      <c r="T4" s="241">
        <f t="shared" si="3"/>
        <v>0</v>
      </c>
      <c r="U4" s="241">
        <f t="shared" si="3"/>
        <v>0</v>
      </c>
      <c r="V4" s="241">
        <v>0</v>
      </c>
      <c r="W4" s="241">
        <f t="shared" si="4"/>
        <v>0</v>
      </c>
      <c r="X4" s="241">
        <f t="shared" si="4"/>
        <v>0</v>
      </c>
      <c r="Y4" s="241">
        <f t="shared" si="4"/>
        <v>0</v>
      </c>
      <c r="Z4" s="241">
        <f t="shared" si="4"/>
        <v>0</v>
      </c>
      <c r="AA4" s="241">
        <v>0</v>
      </c>
      <c r="AB4" s="241">
        <f t="shared" si="5"/>
        <v>0</v>
      </c>
      <c r="AC4" s="241">
        <f t="shared" si="5"/>
        <v>0</v>
      </c>
      <c r="AD4" s="241">
        <f t="shared" si="5"/>
        <v>0</v>
      </c>
      <c r="AE4" s="241">
        <f t="shared" si="5"/>
        <v>0</v>
      </c>
      <c r="AF4" s="241">
        <v>0</v>
      </c>
      <c r="AG4" s="241">
        <f t="shared" si="6"/>
        <v>0</v>
      </c>
      <c r="AH4" s="241">
        <f t="shared" si="6"/>
        <v>0</v>
      </c>
      <c r="AI4" s="241">
        <f t="shared" si="6"/>
        <v>0</v>
      </c>
      <c r="AJ4" s="241">
        <f t="shared" si="6"/>
        <v>0</v>
      </c>
      <c r="AK4" s="241">
        <v>0</v>
      </c>
    </row>
    <row r="5" spans="1:39" x14ac:dyDescent="0.35">
      <c r="A5" s="1" t="s">
        <v>5</v>
      </c>
      <c r="B5" s="241">
        <v>0</v>
      </c>
      <c r="C5" s="241">
        <f t="shared" si="0"/>
        <v>0</v>
      </c>
      <c r="D5" s="241">
        <f t="shared" si="0"/>
        <v>0</v>
      </c>
      <c r="E5" s="241">
        <f t="shared" si="0"/>
        <v>0</v>
      </c>
      <c r="F5" s="241">
        <f t="shared" si="0"/>
        <v>0</v>
      </c>
      <c r="G5" s="241">
        <v>0</v>
      </c>
      <c r="H5" s="241">
        <f t="shared" si="1"/>
        <v>0</v>
      </c>
      <c r="I5" s="241">
        <f t="shared" si="1"/>
        <v>0</v>
      </c>
      <c r="J5" s="241">
        <f t="shared" si="1"/>
        <v>0</v>
      </c>
      <c r="K5" s="241">
        <f t="shared" si="1"/>
        <v>0</v>
      </c>
      <c r="L5" s="241">
        <v>0</v>
      </c>
      <c r="M5" s="241">
        <f t="shared" si="7"/>
        <v>0</v>
      </c>
      <c r="N5" s="241">
        <f t="shared" si="2"/>
        <v>0</v>
      </c>
      <c r="O5" s="241">
        <f t="shared" si="2"/>
        <v>0</v>
      </c>
      <c r="P5" s="241">
        <f t="shared" si="2"/>
        <v>0</v>
      </c>
      <c r="Q5" s="241">
        <v>0</v>
      </c>
      <c r="R5" s="241">
        <f t="shared" si="3"/>
        <v>0</v>
      </c>
      <c r="S5" s="241">
        <f t="shared" si="3"/>
        <v>0</v>
      </c>
      <c r="T5" s="241">
        <f t="shared" si="3"/>
        <v>0</v>
      </c>
      <c r="U5" s="241">
        <f t="shared" si="3"/>
        <v>0</v>
      </c>
      <c r="V5" s="241">
        <v>0</v>
      </c>
      <c r="W5" s="241">
        <f t="shared" si="4"/>
        <v>0</v>
      </c>
      <c r="X5" s="241">
        <f t="shared" si="4"/>
        <v>0</v>
      </c>
      <c r="Y5" s="241">
        <f t="shared" si="4"/>
        <v>0</v>
      </c>
      <c r="Z5" s="241">
        <f t="shared" si="4"/>
        <v>0</v>
      </c>
      <c r="AA5" s="241">
        <v>0</v>
      </c>
      <c r="AB5" s="241">
        <f t="shared" si="5"/>
        <v>0</v>
      </c>
      <c r="AC5" s="241">
        <f t="shared" si="5"/>
        <v>0</v>
      </c>
      <c r="AD5" s="241">
        <f t="shared" si="5"/>
        <v>0</v>
      </c>
      <c r="AE5" s="241">
        <f t="shared" si="5"/>
        <v>0</v>
      </c>
      <c r="AF5" s="241">
        <v>0</v>
      </c>
      <c r="AG5" s="241">
        <f t="shared" si="6"/>
        <v>0</v>
      </c>
      <c r="AH5" s="241">
        <f t="shared" si="6"/>
        <v>0</v>
      </c>
      <c r="AI5" s="241">
        <f t="shared" si="6"/>
        <v>0</v>
      </c>
      <c r="AJ5" s="241">
        <f t="shared" si="6"/>
        <v>0</v>
      </c>
      <c r="AK5" s="241">
        <v>0</v>
      </c>
    </row>
    <row r="6" spans="1:39" x14ac:dyDescent="0.35">
      <c r="A6" s="1" t="s">
        <v>7</v>
      </c>
      <c r="B6" s="241">
        <v>0</v>
      </c>
      <c r="C6" s="241">
        <f t="shared" si="0"/>
        <v>0</v>
      </c>
      <c r="D6" s="241">
        <f t="shared" si="0"/>
        <v>0</v>
      </c>
      <c r="E6" s="241">
        <f t="shared" si="0"/>
        <v>0</v>
      </c>
      <c r="F6" s="241">
        <f t="shared" si="0"/>
        <v>0</v>
      </c>
      <c r="G6" s="241">
        <v>0</v>
      </c>
      <c r="H6" s="241">
        <f t="shared" si="1"/>
        <v>0</v>
      </c>
      <c r="I6" s="241">
        <f t="shared" si="1"/>
        <v>0</v>
      </c>
      <c r="J6" s="241">
        <f t="shared" si="1"/>
        <v>0</v>
      </c>
      <c r="K6" s="241">
        <f t="shared" si="1"/>
        <v>0</v>
      </c>
      <c r="L6" s="241">
        <v>0</v>
      </c>
      <c r="M6" s="241">
        <f t="shared" si="7"/>
        <v>0</v>
      </c>
      <c r="N6" s="241">
        <f t="shared" si="2"/>
        <v>0</v>
      </c>
      <c r="O6" s="241">
        <f t="shared" si="2"/>
        <v>0</v>
      </c>
      <c r="P6" s="241">
        <f t="shared" si="2"/>
        <v>0</v>
      </c>
      <c r="Q6" s="241">
        <v>0</v>
      </c>
      <c r="R6" s="241">
        <f t="shared" si="3"/>
        <v>0</v>
      </c>
      <c r="S6" s="241">
        <f t="shared" si="3"/>
        <v>0</v>
      </c>
      <c r="T6" s="241">
        <f t="shared" si="3"/>
        <v>0</v>
      </c>
      <c r="U6" s="241">
        <f t="shared" si="3"/>
        <v>0</v>
      </c>
      <c r="V6" s="241">
        <v>0</v>
      </c>
      <c r="W6" s="241">
        <f t="shared" si="4"/>
        <v>0</v>
      </c>
      <c r="X6" s="241">
        <f t="shared" si="4"/>
        <v>0</v>
      </c>
      <c r="Y6" s="241">
        <f t="shared" si="4"/>
        <v>0</v>
      </c>
      <c r="Z6" s="241">
        <f t="shared" si="4"/>
        <v>0</v>
      </c>
      <c r="AA6" s="241">
        <v>0</v>
      </c>
      <c r="AB6" s="241">
        <f t="shared" si="5"/>
        <v>0</v>
      </c>
      <c r="AC6" s="241">
        <f t="shared" si="5"/>
        <v>0</v>
      </c>
      <c r="AD6" s="241">
        <f t="shared" si="5"/>
        <v>0</v>
      </c>
      <c r="AE6" s="241">
        <f t="shared" si="5"/>
        <v>0</v>
      </c>
      <c r="AF6" s="241">
        <v>0</v>
      </c>
      <c r="AG6" s="241">
        <f t="shared" si="6"/>
        <v>0</v>
      </c>
      <c r="AH6" s="241">
        <f t="shared" si="6"/>
        <v>0</v>
      </c>
      <c r="AI6" s="241">
        <f t="shared" si="6"/>
        <v>0</v>
      </c>
      <c r="AJ6" s="241">
        <f t="shared" si="6"/>
        <v>0</v>
      </c>
      <c r="AK6" s="241">
        <v>0</v>
      </c>
    </row>
    <row r="7" spans="1:39" x14ac:dyDescent="0.35">
      <c r="A7" s="1" t="s">
        <v>16</v>
      </c>
      <c r="B7" s="241">
        <v>0</v>
      </c>
      <c r="C7" s="241">
        <f t="shared" si="0"/>
        <v>0</v>
      </c>
      <c r="D7" s="241">
        <f t="shared" si="0"/>
        <v>0</v>
      </c>
      <c r="E7" s="241">
        <f t="shared" si="0"/>
        <v>0</v>
      </c>
      <c r="F7" s="241">
        <f t="shared" si="0"/>
        <v>0</v>
      </c>
      <c r="G7" s="241">
        <v>0</v>
      </c>
      <c r="H7" s="241">
        <f>$G7+($L7-$G7)*(H$1-$G$1)/($L$1-$G$1)</f>
        <v>0</v>
      </c>
      <c r="I7" s="241">
        <f t="shared" si="1"/>
        <v>0</v>
      </c>
      <c r="J7" s="241">
        <f t="shared" si="1"/>
        <v>0</v>
      </c>
      <c r="K7" s="241">
        <f t="shared" si="1"/>
        <v>0</v>
      </c>
      <c r="L7" s="241">
        <v>0</v>
      </c>
      <c r="M7" s="241">
        <f t="shared" si="7"/>
        <v>0</v>
      </c>
      <c r="N7" s="241">
        <f t="shared" si="2"/>
        <v>0</v>
      </c>
      <c r="O7" s="241">
        <f t="shared" si="2"/>
        <v>0</v>
      </c>
      <c r="P7" s="241">
        <f t="shared" si="2"/>
        <v>0</v>
      </c>
      <c r="Q7" s="241">
        <v>0</v>
      </c>
      <c r="R7" s="241">
        <f>$Q7+($V7-$Q7)*(R$1-$Q$1)/($V$1-$Q$1)</f>
        <v>0</v>
      </c>
      <c r="S7" s="241">
        <f t="shared" si="3"/>
        <v>0</v>
      </c>
      <c r="T7" s="241">
        <f t="shared" si="3"/>
        <v>0</v>
      </c>
      <c r="U7" s="241">
        <f t="shared" si="3"/>
        <v>0</v>
      </c>
      <c r="V7" s="241">
        <v>0</v>
      </c>
      <c r="W7" s="241">
        <f>$V7+($AA7-$V7)*(W$1-$V$1)/($AA$1-$V$1)</f>
        <v>0</v>
      </c>
      <c r="X7" s="241">
        <f t="shared" si="4"/>
        <v>0</v>
      </c>
      <c r="Y7" s="241">
        <f t="shared" si="4"/>
        <v>0</v>
      </c>
      <c r="Z7" s="241">
        <f t="shared" si="4"/>
        <v>0</v>
      </c>
      <c r="AA7" s="241">
        <v>0</v>
      </c>
      <c r="AB7" s="241">
        <f>$AA7+($AF7-$AA7)*(AB$1-$AA$1)/($AF$1-$AA$1)</f>
        <v>0</v>
      </c>
      <c r="AC7" s="241">
        <f t="shared" si="5"/>
        <v>0</v>
      </c>
      <c r="AD7" s="241">
        <f t="shared" si="5"/>
        <v>0</v>
      </c>
      <c r="AE7" s="241">
        <f t="shared" si="5"/>
        <v>0</v>
      </c>
      <c r="AF7" s="241">
        <v>0</v>
      </c>
      <c r="AG7" s="241">
        <f>$AF7+($AK7-$AF7)*(AG$1-$AF$1)/($AK$1-$AF$1)</f>
        <v>0</v>
      </c>
      <c r="AH7" s="241">
        <f t="shared" si="6"/>
        <v>0</v>
      </c>
      <c r="AI7" s="241">
        <f t="shared" si="6"/>
        <v>0</v>
      </c>
      <c r="AJ7" s="241">
        <f t="shared" si="6"/>
        <v>0</v>
      </c>
      <c r="AK7" s="24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7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4.5" x14ac:dyDescent="0.35"/>
  <cols>
    <col min="1" max="1" width="25.90625" customWidth="1"/>
    <col min="2" max="2" width="11.81640625" bestFit="1" customWidth="1"/>
    <col min="7" max="7" width="11.81640625" bestFit="1" customWidth="1"/>
    <col min="12" max="12" width="10.81640625" bestFit="1" customWidth="1"/>
    <col min="17" max="17" width="10.81640625" bestFit="1" customWidth="1"/>
    <col min="22" max="22" width="11.81640625" bestFit="1" customWidth="1"/>
    <col min="27" max="27" width="11.81640625" bestFit="1" customWidth="1"/>
    <col min="32" max="32" width="11.81640625" bestFit="1" customWidth="1"/>
    <col min="37" max="37" width="11.81640625" bestFit="1" customWidth="1"/>
  </cols>
  <sheetData>
    <row r="1" spans="1:39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/>
      <c r="AM1" s="1"/>
    </row>
    <row r="2" spans="1:39" x14ac:dyDescent="0.35">
      <c r="A2" s="1" t="s">
        <v>2</v>
      </c>
      <c r="B2">
        <f>'VI.b res cooling'!G66*btu_per_TWh</f>
        <v>60614440933439.641</v>
      </c>
      <c r="C2" s="241">
        <f t="shared" ref="C2:F7" si="0">$B2+($G2-$B2)*(C$1-$B$1)/($G$1-$B$1)</f>
        <v>63467085648200.422</v>
      </c>
      <c r="D2" s="241">
        <f t="shared" si="0"/>
        <v>66319730362961.195</v>
      </c>
      <c r="E2" s="241">
        <f t="shared" si="0"/>
        <v>69172375077721.977</v>
      </c>
      <c r="F2" s="241">
        <f t="shared" si="0"/>
        <v>72025019792482.75</v>
      </c>
      <c r="G2">
        <f>'VI.b res cooling'!H66*btu_per_TWh</f>
        <v>74877664507243.531</v>
      </c>
      <c r="H2" s="241">
        <f t="shared" ref="H2:K7" si="1">$G2+($L2-$G2)*(H$1-$G$1)/($L$1-$G$1)</f>
        <v>78221928701694.672</v>
      </c>
      <c r="I2" s="241">
        <f t="shared" si="1"/>
        <v>81566192896145.812</v>
      </c>
      <c r="J2" s="241">
        <f t="shared" si="1"/>
        <v>84910457090596.953</v>
      </c>
      <c r="K2" s="241">
        <f t="shared" si="1"/>
        <v>88254721285048.094</v>
      </c>
      <c r="L2">
        <f>'VI.b res cooling'!I66*btu_per_TWh</f>
        <v>91598985479499.234</v>
      </c>
      <c r="M2" s="241">
        <f>$L2+($Q2-$L2)*(M$1-$L$1)/($Q$1-$L$1)</f>
        <v>94201169083925.078</v>
      </c>
      <c r="N2" s="241">
        <f t="shared" ref="N2:P7" si="2">$L2+($Q2-$L2)*(N$1-$L$1)/($Q$1-$L$1)</f>
        <v>96803352688350.922</v>
      </c>
      <c r="O2" s="241">
        <f t="shared" si="2"/>
        <v>99405536292776.766</v>
      </c>
      <c r="P2" s="241">
        <f t="shared" si="2"/>
        <v>102007719897202.61</v>
      </c>
      <c r="Q2">
        <f>'VI.b res cooling'!J66*btu_per_TWh</f>
        <v>104609903501628.45</v>
      </c>
      <c r="R2" s="241">
        <f t="shared" ref="R2:U7" si="3">$Q2+($V2-$Q2)*(R$1-$Q$1)/($V$1-$Q$1)</f>
        <v>107546897578728.42</v>
      </c>
      <c r="S2" s="241">
        <f t="shared" si="3"/>
        <v>110483891655828.37</v>
      </c>
      <c r="T2" s="241">
        <f t="shared" si="3"/>
        <v>113420885732928.34</v>
      </c>
      <c r="U2" s="241">
        <f t="shared" si="3"/>
        <v>116357879810028.3</v>
      </c>
      <c r="V2">
        <f>'VI.b res cooling'!K66*btu_per_TWh</f>
        <v>119294873887128.27</v>
      </c>
      <c r="W2" s="241">
        <f t="shared" ref="W2:Z7" si="4">$V2+($AA2-$V2)*(W$1-$V$1)/($AA$1-$V$1)</f>
        <v>121466166311357.92</v>
      </c>
      <c r="X2" s="241">
        <f t="shared" si="4"/>
        <v>123637458735587.59</v>
      </c>
      <c r="Y2" s="241">
        <f t="shared" si="4"/>
        <v>125808751159817.25</v>
      </c>
      <c r="Z2" s="241">
        <f t="shared" si="4"/>
        <v>127980043584046.92</v>
      </c>
      <c r="AA2">
        <f>'VI.b res cooling'!L66*btu_per_TWh</f>
        <v>130151336008276.58</v>
      </c>
      <c r="AB2" s="241">
        <f t="shared" ref="AB2:AE7" si="5">$AA2+($AF2-$AA2)*(AB$1-$AA$1)/($AF$1-$AA$1)</f>
        <v>132482680996256.94</v>
      </c>
      <c r="AC2" s="241">
        <f t="shared" si="5"/>
        <v>134814025984237.3</v>
      </c>
      <c r="AD2" s="241">
        <f t="shared" si="5"/>
        <v>137145370972217.66</v>
      </c>
      <c r="AE2" s="241">
        <f t="shared" si="5"/>
        <v>139476715960198.02</v>
      </c>
      <c r="AF2">
        <f>'VI.b res cooling'!M66*btu_per_TWh</f>
        <v>141808060948178.37</v>
      </c>
      <c r="AG2" s="241">
        <f t="shared" ref="AG2:AJ7" si="6">$AF2+($AK2-$AF2)*(AG$1-$AF$1)/($AK$1-$AF$1)</f>
        <v>144312187167383.12</v>
      </c>
      <c r="AH2" s="241">
        <f t="shared" si="6"/>
        <v>146816313386587.87</v>
      </c>
      <c r="AI2" s="241">
        <f t="shared" si="6"/>
        <v>149320439605792.66</v>
      </c>
      <c r="AJ2" s="241">
        <f t="shared" si="6"/>
        <v>151824565824997.41</v>
      </c>
      <c r="AK2">
        <f>'VI.b res cooling'!N66*btu_per_TWh</f>
        <v>154328692044202.16</v>
      </c>
    </row>
    <row r="3" spans="1:39" x14ac:dyDescent="0.35">
      <c r="A3" s="1" t="s">
        <v>3</v>
      </c>
      <c r="B3">
        <v>0</v>
      </c>
      <c r="C3" s="241">
        <f>$B3+($G3-$B3)*(C$1-$B$1)/($G$1-$B$1)</f>
        <v>0</v>
      </c>
      <c r="D3" s="241">
        <f t="shared" si="0"/>
        <v>0</v>
      </c>
      <c r="E3" s="241">
        <f t="shared" si="0"/>
        <v>0</v>
      </c>
      <c r="F3" s="241">
        <f t="shared" si="0"/>
        <v>0</v>
      </c>
      <c r="G3">
        <v>0</v>
      </c>
      <c r="H3" s="241">
        <f t="shared" si="1"/>
        <v>0</v>
      </c>
      <c r="I3" s="241">
        <f t="shared" si="1"/>
        <v>0</v>
      </c>
      <c r="J3" s="241">
        <f t="shared" si="1"/>
        <v>0</v>
      </c>
      <c r="K3" s="241">
        <f t="shared" si="1"/>
        <v>0</v>
      </c>
      <c r="L3">
        <v>0</v>
      </c>
      <c r="M3" s="241">
        <f>$L3+($Q3-$L3)*(M$1-$L$1)/($Q$1-$L$1)</f>
        <v>0</v>
      </c>
      <c r="N3" s="241">
        <f t="shared" si="2"/>
        <v>0</v>
      </c>
      <c r="O3" s="241">
        <f t="shared" si="2"/>
        <v>0</v>
      </c>
      <c r="P3" s="241">
        <f t="shared" si="2"/>
        <v>0</v>
      </c>
      <c r="Q3">
        <v>0</v>
      </c>
      <c r="R3" s="241">
        <f t="shared" si="3"/>
        <v>0</v>
      </c>
      <c r="S3" s="241">
        <f t="shared" si="3"/>
        <v>0</v>
      </c>
      <c r="T3" s="241">
        <f t="shared" si="3"/>
        <v>0</v>
      </c>
      <c r="U3" s="241">
        <f t="shared" si="3"/>
        <v>0</v>
      </c>
      <c r="V3">
        <v>0</v>
      </c>
      <c r="W3" s="241">
        <f t="shared" si="4"/>
        <v>0</v>
      </c>
      <c r="X3" s="241">
        <f t="shared" si="4"/>
        <v>0</v>
      </c>
      <c r="Y3" s="241">
        <f t="shared" si="4"/>
        <v>0</v>
      </c>
      <c r="Z3" s="241">
        <f t="shared" si="4"/>
        <v>0</v>
      </c>
      <c r="AA3">
        <v>0</v>
      </c>
      <c r="AB3" s="241">
        <f t="shared" si="5"/>
        <v>0</v>
      </c>
      <c r="AC3" s="241">
        <f t="shared" si="5"/>
        <v>0</v>
      </c>
      <c r="AD3" s="241">
        <f t="shared" si="5"/>
        <v>0</v>
      </c>
      <c r="AE3" s="241">
        <f t="shared" si="5"/>
        <v>0</v>
      </c>
      <c r="AF3">
        <v>0</v>
      </c>
      <c r="AG3" s="241">
        <f t="shared" si="6"/>
        <v>0</v>
      </c>
      <c r="AH3" s="241">
        <f t="shared" si="6"/>
        <v>0</v>
      </c>
      <c r="AI3" s="241">
        <f t="shared" si="6"/>
        <v>0</v>
      </c>
      <c r="AJ3" s="241">
        <f t="shared" si="6"/>
        <v>0</v>
      </c>
      <c r="AK3">
        <v>0</v>
      </c>
    </row>
    <row r="4" spans="1:39" x14ac:dyDescent="0.35">
      <c r="A4" s="1" t="s">
        <v>4</v>
      </c>
      <c r="B4">
        <v>0</v>
      </c>
      <c r="C4" s="241">
        <f t="shared" si="0"/>
        <v>0</v>
      </c>
      <c r="D4" s="241">
        <f t="shared" si="0"/>
        <v>0</v>
      </c>
      <c r="E4" s="241">
        <f t="shared" si="0"/>
        <v>0</v>
      </c>
      <c r="F4" s="241">
        <f t="shared" si="0"/>
        <v>0</v>
      </c>
      <c r="G4">
        <v>0</v>
      </c>
      <c r="H4" s="241">
        <f t="shared" si="1"/>
        <v>0</v>
      </c>
      <c r="I4" s="241">
        <f t="shared" si="1"/>
        <v>0</v>
      </c>
      <c r="J4" s="241">
        <f t="shared" si="1"/>
        <v>0</v>
      </c>
      <c r="K4" s="241">
        <f t="shared" si="1"/>
        <v>0</v>
      </c>
      <c r="L4">
        <v>0</v>
      </c>
      <c r="M4" s="241">
        <f t="shared" ref="M4:M7" si="7">$L4+($Q4-$L4)*(M$1-$L$1)/($Q$1-$L$1)</f>
        <v>0</v>
      </c>
      <c r="N4" s="241">
        <f t="shared" si="2"/>
        <v>0</v>
      </c>
      <c r="O4" s="241">
        <f t="shared" si="2"/>
        <v>0</v>
      </c>
      <c r="P4" s="241">
        <f t="shared" si="2"/>
        <v>0</v>
      </c>
      <c r="Q4">
        <v>0</v>
      </c>
      <c r="R4" s="241">
        <f t="shared" si="3"/>
        <v>0</v>
      </c>
      <c r="S4" s="241">
        <f t="shared" si="3"/>
        <v>0</v>
      </c>
      <c r="T4" s="241">
        <f t="shared" si="3"/>
        <v>0</v>
      </c>
      <c r="U4" s="241">
        <f t="shared" si="3"/>
        <v>0</v>
      </c>
      <c r="V4">
        <v>0</v>
      </c>
      <c r="W4" s="241">
        <f t="shared" si="4"/>
        <v>0</v>
      </c>
      <c r="X4" s="241">
        <f t="shared" si="4"/>
        <v>0</v>
      </c>
      <c r="Y4" s="241">
        <f t="shared" si="4"/>
        <v>0</v>
      </c>
      <c r="Z4" s="241">
        <f t="shared" si="4"/>
        <v>0</v>
      </c>
      <c r="AA4">
        <v>0</v>
      </c>
      <c r="AB4" s="241">
        <f t="shared" si="5"/>
        <v>0</v>
      </c>
      <c r="AC4" s="241">
        <f t="shared" si="5"/>
        <v>0</v>
      </c>
      <c r="AD4" s="241">
        <f t="shared" si="5"/>
        <v>0</v>
      </c>
      <c r="AE4" s="241">
        <f t="shared" si="5"/>
        <v>0</v>
      </c>
      <c r="AF4">
        <v>0</v>
      </c>
      <c r="AG4" s="241">
        <f t="shared" si="6"/>
        <v>0</v>
      </c>
      <c r="AH4" s="241">
        <f t="shared" si="6"/>
        <v>0</v>
      </c>
      <c r="AI4" s="241">
        <f t="shared" si="6"/>
        <v>0</v>
      </c>
      <c r="AJ4" s="241">
        <f t="shared" si="6"/>
        <v>0</v>
      </c>
      <c r="AK4">
        <v>0</v>
      </c>
    </row>
    <row r="5" spans="1:39" x14ac:dyDescent="0.35">
      <c r="A5" s="1" t="s">
        <v>5</v>
      </c>
      <c r="B5">
        <v>0</v>
      </c>
      <c r="C5" s="241">
        <f t="shared" si="0"/>
        <v>0</v>
      </c>
      <c r="D5" s="241">
        <f t="shared" si="0"/>
        <v>0</v>
      </c>
      <c r="E5" s="241">
        <f t="shared" si="0"/>
        <v>0</v>
      </c>
      <c r="F5" s="241">
        <f t="shared" si="0"/>
        <v>0</v>
      </c>
      <c r="G5">
        <v>0</v>
      </c>
      <c r="H5" s="241">
        <f t="shared" si="1"/>
        <v>0</v>
      </c>
      <c r="I5" s="241">
        <f t="shared" si="1"/>
        <v>0</v>
      </c>
      <c r="J5" s="241">
        <f t="shared" si="1"/>
        <v>0</v>
      </c>
      <c r="K5" s="241">
        <f t="shared" si="1"/>
        <v>0</v>
      </c>
      <c r="L5">
        <v>0</v>
      </c>
      <c r="M5" s="241">
        <f t="shared" si="7"/>
        <v>0</v>
      </c>
      <c r="N5" s="241">
        <f t="shared" si="2"/>
        <v>0</v>
      </c>
      <c r="O5" s="241">
        <f t="shared" si="2"/>
        <v>0</v>
      </c>
      <c r="P5" s="241">
        <f t="shared" si="2"/>
        <v>0</v>
      </c>
      <c r="Q5">
        <v>0</v>
      </c>
      <c r="R5" s="241">
        <f t="shared" si="3"/>
        <v>0</v>
      </c>
      <c r="S5" s="241">
        <f t="shared" si="3"/>
        <v>0</v>
      </c>
      <c r="T5" s="241">
        <f t="shared" si="3"/>
        <v>0</v>
      </c>
      <c r="U5" s="241">
        <f t="shared" si="3"/>
        <v>0</v>
      </c>
      <c r="V5">
        <v>0</v>
      </c>
      <c r="W5" s="241">
        <f t="shared" si="4"/>
        <v>0</v>
      </c>
      <c r="X5" s="241">
        <f t="shared" si="4"/>
        <v>0</v>
      </c>
      <c r="Y5" s="241">
        <f t="shared" si="4"/>
        <v>0</v>
      </c>
      <c r="Z5" s="241">
        <f t="shared" si="4"/>
        <v>0</v>
      </c>
      <c r="AA5">
        <v>0</v>
      </c>
      <c r="AB5" s="241">
        <f t="shared" si="5"/>
        <v>0</v>
      </c>
      <c r="AC5" s="241">
        <f t="shared" si="5"/>
        <v>0</v>
      </c>
      <c r="AD5" s="241">
        <f t="shared" si="5"/>
        <v>0</v>
      </c>
      <c r="AE5" s="241">
        <f t="shared" si="5"/>
        <v>0</v>
      </c>
      <c r="AF5">
        <v>0</v>
      </c>
      <c r="AG5" s="241">
        <f t="shared" si="6"/>
        <v>0</v>
      </c>
      <c r="AH5" s="241">
        <f t="shared" si="6"/>
        <v>0</v>
      </c>
      <c r="AI5" s="241">
        <f t="shared" si="6"/>
        <v>0</v>
      </c>
      <c r="AJ5" s="241">
        <f t="shared" si="6"/>
        <v>0</v>
      </c>
      <c r="AK5">
        <v>0</v>
      </c>
    </row>
    <row r="6" spans="1:39" x14ac:dyDescent="0.35">
      <c r="A6" s="1" t="s">
        <v>7</v>
      </c>
      <c r="B6">
        <v>0</v>
      </c>
      <c r="C6" s="241">
        <f t="shared" si="0"/>
        <v>0</v>
      </c>
      <c r="D6" s="241">
        <f t="shared" si="0"/>
        <v>0</v>
      </c>
      <c r="E6" s="241">
        <f t="shared" si="0"/>
        <v>0</v>
      </c>
      <c r="F6" s="241">
        <f t="shared" si="0"/>
        <v>0</v>
      </c>
      <c r="G6">
        <v>0</v>
      </c>
      <c r="H6" s="241">
        <f t="shared" si="1"/>
        <v>0</v>
      </c>
      <c r="I6" s="241">
        <f t="shared" si="1"/>
        <v>0</v>
      </c>
      <c r="J6" s="241">
        <f t="shared" si="1"/>
        <v>0</v>
      </c>
      <c r="K6" s="241">
        <f t="shared" si="1"/>
        <v>0</v>
      </c>
      <c r="L6">
        <v>0</v>
      </c>
      <c r="M6" s="241">
        <f t="shared" si="7"/>
        <v>0</v>
      </c>
      <c r="N6" s="241">
        <f t="shared" si="2"/>
        <v>0</v>
      </c>
      <c r="O6" s="241">
        <f t="shared" si="2"/>
        <v>0</v>
      </c>
      <c r="P6" s="241">
        <f t="shared" si="2"/>
        <v>0</v>
      </c>
      <c r="Q6">
        <v>0</v>
      </c>
      <c r="R6" s="241">
        <f t="shared" si="3"/>
        <v>0</v>
      </c>
      <c r="S6" s="241">
        <f t="shared" si="3"/>
        <v>0</v>
      </c>
      <c r="T6" s="241">
        <f t="shared" si="3"/>
        <v>0</v>
      </c>
      <c r="U6" s="241">
        <f t="shared" si="3"/>
        <v>0</v>
      </c>
      <c r="V6">
        <v>0</v>
      </c>
      <c r="W6" s="241">
        <f t="shared" si="4"/>
        <v>0</v>
      </c>
      <c r="X6" s="241">
        <f t="shared" si="4"/>
        <v>0</v>
      </c>
      <c r="Y6" s="241">
        <f t="shared" si="4"/>
        <v>0</v>
      </c>
      <c r="Z6" s="241">
        <f t="shared" si="4"/>
        <v>0</v>
      </c>
      <c r="AA6">
        <v>0</v>
      </c>
      <c r="AB6" s="241">
        <f t="shared" si="5"/>
        <v>0</v>
      </c>
      <c r="AC6" s="241">
        <f t="shared" si="5"/>
        <v>0</v>
      </c>
      <c r="AD6" s="241">
        <f t="shared" si="5"/>
        <v>0</v>
      </c>
      <c r="AE6" s="241">
        <f t="shared" si="5"/>
        <v>0</v>
      </c>
      <c r="AF6">
        <v>0</v>
      </c>
      <c r="AG6" s="241">
        <f t="shared" si="6"/>
        <v>0</v>
      </c>
      <c r="AH6" s="241">
        <f t="shared" si="6"/>
        <v>0</v>
      </c>
      <c r="AI6" s="241">
        <f t="shared" si="6"/>
        <v>0</v>
      </c>
      <c r="AJ6" s="241">
        <f t="shared" si="6"/>
        <v>0</v>
      </c>
      <c r="AK6">
        <v>0</v>
      </c>
    </row>
    <row r="7" spans="1:39" x14ac:dyDescent="0.35">
      <c r="A7" s="1" t="s">
        <v>16</v>
      </c>
      <c r="B7">
        <v>0</v>
      </c>
      <c r="C7" s="241">
        <f t="shared" si="0"/>
        <v>0</v>
      </c>
      <c r="D7" s="241">
        <f t="shared" si="0"/>
        <v>0</v>
      </c>
      <c r="E7" s="241">
        <f t="shared" si="0"/>
        <v>0</v>
      </c>
      <c r="F7" s="241">
        <f t="shared" si="0"/>
        <v>0</v>
      </c>
      <c r="G7">
        <v>0</v>
      </c>
      <c r="H7" s="241">
        <f>$G7+($L7-$G7)*(H$1-$G$1)/($L$1-$G$1)</f>
        <v>0</v>
      </c>
      <c r="I7" s="241">
        <f t="shared" si="1"/>
        <v>0</v>
      </c>
      <c r="J7" s="241">
        <f t="shared" si="1"/>
        <v>0</v>
      </c>
      <c r="K7" s="241">
        <f t="shared" si="1"/>
        <v>0</v>
      </c>
      <c r="L7">
        <v>0</v>
      </c>
      <c r="M7" s="241">
        <f t="shared" si="7"/>
        <v>0</v>
      </c>
      <c r="N7" s="241">
        <f t="shared" si="2"/>
        <v>0</v>
      </c>
      <c r="O7" s="241">
        <f t="shared" si="2"/>
        <v>0</v>
      </c>
      <c r="P7" s="241">
        <f t="shared" si="2"/>
        <v>0</v>
      </c>
      <c r="Q7">
        <v>0</v>
      </c>
      <c r="R7" s="241">
        <f>$Q7+($V7-$Q7)*(R$1-$Q$1)/($V$1-$Q$1)</f>
        <v>0</v>
      </c>
      <c r="S7" s="241">
        <f t="shared" si="3"/>
        <v>0</v>
      </c>
      <c r="T7" s="241">
        <f t="shared" si="3"/>
        <v>0</v>
      </c>
      <c r="U7" s="241">
        <f t="shared" si="3"/>
        <v>0</v>
      </c>
      <c r="V7">
        <v>0</v>
      </c>
      <c r="W7" s="241">
        <f>$V7+($AA7-$V7)*(W$1-$V$1)/($AA$1-$V$1)</f>
        <v>0</v>
      </c>
      <c r="X7" s="241">
        <f t="shared" si="4"/>
        <v>0</v>
      </c>
      <c r="Y7" s="241">
        <f t="shared" si="4"/>
        <v>0</v>
      </c>
      <c r="Z7" s="241">
        <f t="shared" si="4"/>
        <v>0</v>
      </c>
      <c r="AA7">
        <v>0</v>
      </c>
      <c r="AB7" s="241">
        <f>$AA7+($AF7-$AA7)*(AB$1-$AA$1)/($AF$1-$AA$1)</f>
        <v>0</v>
      </c>
      <c r="AC7" s="241">
        <f t="shared" si="5"/>
        <v>0</v>
      </c>
      <c r="AD7" s="241">
        <f t="shared" si="5"/>
        <v>0</v>
      </c>
      <c r="AE7" s="241">
        <f t="shared" si="5"/>
        <v>0</v>
      </c>
      <c r="AF7">
        <v>0</v>
      </c>
      <c r="AG7" s="241">
        <f>$AF7+($AK7-$AF7)*(AG$1-$AF$1)/($AK$1-$AF$1)</f>
        <v>0</v>
      </c>
      <c r="AH7" s="241">
        <f t="shared" si="6"/>
        <v>0</v>
      </c>
      <c r="AI7" s="241">
        <f t="shared" si="6"/>
        <v>0</v>
      </c>
      <c r="AJ7" s="241">
        <f t="shared" si="6"/>
        <v>0</v>
      </c>
      <c r="AK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90625" customWidth="1"/>
    <col min="2" max="2" width="11.81640625" bestFit="1" customWidth="1"/>
    <col min="7" max="7" width="11.81640625" bestFit="1" customWidth="1"/>
    <col min="12" max="12" width="11.81640625" bestFit="1" customWidth="1"/>
    <col min="17" max="17" width="11.81640625" bestFit="1" customWidth="1"/>
    <col min="22" max="22" width="11.81640625" bestFit="1" customWidth="1"/>
    <col min="27" max="27" width="11.81640625" bestFit="1" customWidth="1"/>
    <col min="32" max="32" width="10.81640625" bestFit="1" customWidth="1"/>
    <col min="37" max="37" width="11.81640625" bestFit="1" customWidth="1"/>
  </cols>
  <sheetData>
    <row r="1" spans="1:39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/>
      <c r="AM1" s="1"/>
    </row>
    <row r="2" spans="1:39" x14ac:dyDescent="0.35">
      <c r="A2" s="1" t="s">
        <v>2</v>
      </c>
      <c r="B2">
        <f>'VI.a res lighting'!G66*btu_per_TWh</f>
        <v>27296745885167.711</v>
      </c>
      <c r="C2" s="241">
        <f t="shared" ref="C2:F7" si="0">$B2+($G2-$B2)*(C$1-$B$1)/($G$1-$B$1)</f>
        <v>28581777788337.793</v>
      </c>
      <c r="D2" s="241">
        <f t="shared" si="0"/>
        <v>29866809691507.875</v>
      </c>
      <c r="E2" s="241">
        <f t="shared" si="0"/>
        <v>31151841594677.953</v>
      </c>
      <c r="F2" s="241">
        <f t="shared" si="0"/>
        <v>32436873497848.035</v>
      </c>
      <c r="G2">
        <f>'VI.a res lighting'!H66*btu_per_TWh</f>
        <v>33721905401018.117</v>
      </c>
      <c r="H2" s="241">
        <f t="shared" ref="H2:K7" si="1">$G2+($L2-$G2)*(H$1-$G$1)/($L$1-$G$1)</f>
        <v>35228425302937.328</v>
      </c>
      <c r="I2" s="241">
        <f t="shared" si="1"/>
        <v>36734945204856.539</v>
      </c>
      <c r="J2" s="241">
        <f t="shared" si="1"/>
        <v>38241465106775.742</v>
      </c>
      <c r="K2" s="241">
        <f t="shared" si="1"/>
        <v>39747985008694.953</v>
      </c>
      <c r="L2">
        <f>'VI.a res lighting'!I66*btu_per_TWh</f>
        <v>41254504910614.164</v>
      </c>
      <c r="M2" s="241">
        <f>$L2+($Q2-$L2)*(M$1-$L$1)/($Q$1-$L$1)</f>
        <v>42432861147988.93</v>
      </c>
      <c r="N2" s="241">
        <f t="shared" ref="N2:P7" si="2">$L2+($Q2-$L2)*(N$1-$L$1)/($Q$1-$L$1)</f>
        <v>43611217385363.687</v>
      </c>
      <c r="O2" s="241">
        <f t="shared" si="2"/>
        <v>44789573622738.453</v>
      </c>
      <c r="P2" s="241">
        <f t="shared" si="2"/>
        <v>45967929860113.211</v>
      </c>
      <c r="Q2">
        <f>'VI.a res lighting'!J66*btu_per_TWh</f>
        <v>47146286097487.977</v>
      </c>
      <c r="R2" s="241">
        <f t="shared" ref="R2:U7" si="3">$Q2+($V2-$Q2)*(R$1-$Q$1)/($V$1-$Q$1)</f>
        <v>48476958679574.5</v>
      </c>
      <c r="S2" s="241">
        <f t="shared" si="3"/>
        <v>49807631261661.023</v>
      </c>
      <c r="T2" s="241">
        <f t="shared" si="3"/>
        <v>51138303843747.547</v>
      </c>
      <c r="U2" s="241">
        <f t="shared" si="3"/>
        <v>52468976425834.07</v>
      </c>
      <c r="V2">
        <f>'VI.a res lighting'!K66*btu_per_TWh</f>
        <v>53799649007920.594</v>
      </c>
      <c r="W2" s="241">
        <f t="shared" ref="W2:Z7" si="4">$V2+($AA2-$V2)*(W$1-$V$1)/($AA$1-$V$1)</f>
        <v>54768600072743.977</v>
      </c>
      <c r="X2" s="241">
        <f t="shared" si="4"/>
        <v>55737551137567.367</v>
      </c>
      <c r="Y2" s="241">
        <f t="shared" si="4"/>
        <v>56706502202390.75</v>
      </c>
      <c r="Z2" s="241">
        <f t="shared" si="4"/>
        <v>57675453267214.141</v>
      </c>
      <c r="AA2">
        <f>'VI.a res lighting'!L66*btu_per_TWh</f>
        <v>58644404332037.523</v>
      </c>
      <c r="AB2" s="241">
        <f t="shared" ref="AB2:AE7" si="5">$AA2+($AF2-$AA2)*(AB$1-$AA$1)/($AF$1-$AA$1)</f>
        <v>59683122080208.281</v>
      </c>
      <c r="AC2" s="241">
        <f t="shared" si="5"/>
        <v>60721839828379.031</v>
      </c>
      <c r="AD2" s="241">
        <f t="shared" si="5"/>
        <v>61760557576549.789</v>
      </c>
      <c r="AE2" s="241">
        <f t="shared" si="5"/>
        <v>62799275324720.539</v>
      </c>
      <c r="AF2">
        <f>'VI.a res lighting'!M66*btu_per_TWh</f>
        <v>63837993072891.297</v>
      </c>
      <c r="AG2" s="241">
        <f t="shared" ref="AG2:AJ7" si="6">$AF2+($AK2-$AF2)*(AG$1-$AF$1)/($AK$1-$AF$1)</f>
        <v>64951811203029.633</v>
      </c>
      <c r="AH2" s="241">
        <f t="shared" si="6"/>
        <v>66065629333167.977</v>
      </c>
      <c r="AI2" s="241">
        <f t="shared" si="6"/>
        <v>67179447463306.312</v>
      </c>
      <c r="AJ2" s="241">
        <f t="shared" si="6"/>
        <v>68293265593444.656</v>
      </c>
      <c r="AK2">
        <f>'VI.a res lighting'!N66*btu_per_TWh</f>
        <v>69407083723582.992</v>
      </c>
    </row>
    <row r="3" spans="1:39" x14ac:dyDescent="0.35">
      <c r="A3" s="1" t="s">
        <v>3</v>
      </c>
      <c r="B3">
        <v>0</v>
      </c>
      <c r="C3">
        <v>0</v>
      </c>
      <c r="D3" s="241">
        <f t="shared" si="0"/>
        <v>0</v>
      </c>
      <c r="E3" s="241">
        <f t="shared" si="0"/>
        <v>0</v>
      </c>
      <c r="F3" s="241">
        <f t="shared" si="0"/>
        <v>0</v>
      </c>
      <c r="G3">
        <v>0</v>
      </c>
      <c r="H3" s="241">
        <f t="shared" si="1"/>
        <v>0</v>
      </c>
      <c r="I3" s="241">
        <f t="shared" si="1"/>
        <v>0</v>
      </c>
      <c r="J3" s="241">
        <f t="shared" si="1"/>
        <v>0</v>
      </c>
      <c r="K3" s="241">
        <f t="shared" si="1"/>
        <v>0</v>
      </c>
      <c r="L3">
        <v>0</v>
      </c>
      <c r="M3" s="241">
        <f>$L3+($Q3-$L3)*(M$1-$L$1)/($Q$1-$L$1)</f>
        <v>0</v>
      </c>
      <c r="N3" s="241">
        <f t="shared" si="2"/>
        <v>0</v>
      </c>
      <c r="O3" s="241">
        <f t="shared" si="2"/>
        <v>0</v>
      </c>
      <c r="P3" s="241">
        <f t="shared" si="2"/>
        <v>0</v>
      </c>
      <c r="Q3">
        <v>0</v>
      </c>
      <c r="R3" s="241">
        <f t="shared" si="3"/>
        <v>0</v>
      </c>
      <c r="S3" s="241">
        <f t="shared" si="3"/>
        <v>0</v>
      </c>
      <c r="T3" s="241">
        <f t="shared" si="3"/>
        <v>0</v>
      </c>
      <c r="U3" s="241">
        <f t="shared" si="3"/>
        <v>0</v>
      </c>
      <c r="V3">
        <v>0</v>
      </c>
      <c r="W3" s="241">
        <f t="shared" si="4"/>
        <v>0</v>
      </c>
      <c r="X3" s="241">
        <f t="shared" si="4"/>
        <v>0</v>
      </c>
      <c r="Y3" s="241">
        <f t="shared" si="4"/>
        <v>0</v>
      </c>
      <c r="Z3" s="241">
        <f t="shared" si="4"/>
        <v>0</v>
      </c>
      <c r="AA3">
        <v>0</v>
      </c>
      <c r="AB3" s="241">
        <f t="shared" si="5"/>
        <v>0</v>
      </c>
      <c r="AC3" s="241">
        <f t="shared" si="5"/>
        <v>0</v>
      </c>
      <c r="AD3" s="241">
        <f t="shared" si="5"/>
        <v>0</v>
      </c>
      <c r="AE3" s="241">
        <f t="shared" si="5"/>
        <v>0</v>
      </c>
      <c r="AF3">
        <v>0</v>
      </c>
      <c r="AG3" s="241">
        <f t="shared" si="6"/>
        <v>0</v>
      </c>
      <c r="AH3" s="241">
        <f t="shared" si="6"/>
        <v>0</v>
      </c>
      <c r="AI3" s="241">
        <f t="shared" si="6"/>
        <v>0</v>
      </c>
      <c r="AJ3" s="241">
        <f t="shared" si="6"/>
        <v>0</v>
      </c>
      <c r="AK3">
        <v>0</v>
      </c>
    </row>
    <row r="4" spans="1:39" x14ac:dyDescent="0.35">
      <c r="A4" s="1" t="s">
        <v>4</v>
      </c>
      <c r="B4">
        <v>0</v>
      </c>
      <c r="C4">
        <v>0</v>
      </c>
      <c r="D4" s="241">
        <f t="shared" si="0"/>
        <v>0</v>
      </c>
      <c r="E4" s="241">
        <f t="shared" si="0"/>
        <v>0</v>
      </c>
      <c r="F4" s="241">
        <f t="shared" si="0"/>
        <v>0</v>
      </c>
      <c r="G4">
        <v>0</v>
      </c>
      <c r="H4" s="241">
        <f t="shared" si="1"/>
        <v>0</v>
      </c>
      <c r="I4" s="241">
        <f t="shared" si="1"/>
        <v>0</v>
      </c>
      <c r="J4" s="241">
        <f t="shared" si="1"/>
        <v>0</v>
      </c>
      <c r="K4" s="241">
        <f t="shared" si="1"/>
        <v>0</v>
      </c>
      <c r="L4">
        <v>0</v>
      </c>
      <c r="M4" s="241">
        <f t="shared" ref="M4:M7" si="7">$L4+($Q4-$L4)*(M$1-$L$1)/($Q$1-$L$1)</f>
        <v>0</v>
      </c>
      <c r="N4" s="241">
        <f t="shared" si="2"/>
        <v>0</v>
      </c>
      <c r="O4" s="241">
        <f t="shared" si="2"/>
        <v>0</v>
      </c>
      <c r="P4" s="241">
        <f t="shared" si="2"/>
        <v>0</v>
      </c>
      <c r="Q4">
        <v>0</v>
      </c>
      <c r="R4" s="241">
        <f t="shared" si="3"/>
        <v>0</v>
      </c>
      <c r="S4" s="241">
        <f t="shared" si="3"/>
        <v>0</v>
      </c>
      <c r="T4" s="241">
        <f t="shared" si="3"/>
        <v>0</v>
      </c>
      <c r="U4" s="241">
        <f t="shared" si="3"/>
        <v>0</v>
      </c>
      <c r="V4">
        <v>0</v>
      </c>
      <c r="W4" s="241">
        <f t="shared" si="4"/>
        <v>0</v>
      </c>
      <c r="X4" s="241">
        <f t="shared" si="4"/>
        <v>0</v>
      </c>
      <c r="Y4" s="241">
        <f t="shared" si="4"/>
        <v>0</v>
      </c>
      <c r="Z4" s="241">
        <f t="shared" si="4"/>
        <v>0</v>
      </c>
      <c r="AA4">
        <v>0</v>
      </c>
      <c r="AB4" s="241">
        <f t="shared" si="5"/>
        <v>0</v>
      </c>
      <c r="AC4" s="241">
        <f t="shared" si="5"/>
        <v>0</v>
      </c>
      <c r="AD4" s="241">
        <f t="shared" si="5"/>
        <v>0</v>
      </c>
      <c r="AE4" s="241">
        <f t="shared" si="5"/>
        <v>0</v>
      </c>
      <c r="AF4">
        <v>0</v>
      </c>
      <c r="AG4" s="241">
        <f t="shared" si="6"/>
        <v>0</v>
      </c>
      <c r="AH4" s="241">
        <f t="shared" si="6"/>
        <v>0</v>
      </c>
      <c r="AI4" s="241">
        <f t="shared" si="6"/>
        <v>0</v>
      </c>
      <c r="AJ4" s="241">
        <f t="shared" si="6"/>
        <v>0</v>
      </c>
      <c r="AK4">
        <v>0</v>
      </c>
    </row>
    <row r="5" spans="1:39" x14ac:dyDescent="0.35">
      <c r="A5" s="1" t="s">
        <v>5</v>
      </c>
      <c r="B5">
        <v>0</v>
      </c>
      <c r="C5">
        <v>0</v>
      </c>
      <c r="D5" s="241">
        <f t="shared" si="0"/>
        <v>0</v>
      </c>
      <c r="E5" s="241">
        <f t="shared" si="0"/>
        <v>0</v>
      </c>
      <c r="F5" s="241">
        <f t="shared" si="0"/>
        <v>0</v>
      </c>
      <c r="G5">
        <v>0</v>
      </c>
      <c r="H5" s="241">
        <f t="shared" si="1"/>
        <v>0</v>
      </c>
      <c r="I5" s="241">
        <f t="shared" si="1"/>
        <v>0</v>
      </c>
      <c r="J5" s="241">
        <f t="shared" si="1"/>
        <v>0</v>
      </c>
      <c r="K5" s="241">
        <f t="shared" si="1"/>
        <v>0</v>
      </c>
      <c r="L5">
        <v>0</v>
      </c>
      <c r="M5" s="241">
        <f t="shared" si="7"/>
        <v>0</v>
      </c>
      <c r="N5" s="241">
        <f t="shared" si="2"/>
        <v>0</v>
      </c>
      <c r="O5" s="241">
        <f t="shared" si="2"/>
        <v>0</v>
      </c>
      <c r="P5" s="241">
        <f t="shared" si="2"/>
        <v>0</v>
      </c>
      <c r="Q5">
        <v>0</v>
      </c>
      <c r="R5" s="241">
        <f t="shared" si="3"/>
        <v>0</v>
      </c>
      <c r="S5" s="241">
        <f t="shared" si="3"/>
        <v>0</v>
      </c>
      <c r="T5" s="241">
        <f t="shared" si="3"/>
        <v>0</v>
      </c>
      <c r="U5" s="241">
        <f t="shared" si="3"/>
        <v>0</v>
      </c>
      <c r="V5">
        <v>0</v>
      </c>
      <c r="W5" s="241">
        <f t="shared" si="4"/>
        <v>0</v>
      </c>
      <c r="X5" s="241">
        <f t="shared" si="4"/>
        <v>0</v>
      </c>
      <c r="Y5" s="241">
        <f t="shared" si="4"/>
        <v>0</v>
      </c>
      <c r="Z5" s="241">
        <f t="shared" si="4"/>
        <v>0</v>
      </c>
      <c r="AA5">
        <v>0</v>
      </c>
      <c r="AB5" s="241">
        <f t="shared" si="5"/>
        <v>0</v>
      </c>
      <c r="AC5" s="241">
        <f t="shared" si="5"/>
        <v>0</v>
      </c>
      <c r="AD5" s="241">
        <f t="shared" si="5"/>
        <v>0</v>
      </c>
      <c r="AE5" s="241">
        <f t="shared" si="5"/>
        <v>0</v>
      </c>
      <c r="AF5">
        <v>0</v>
      </c>
      <c r="AG5" s="241">
        <f t="shared" si="6"/>
        <v>0</v>
      </c>
      <c r="AH5" s="241">
        <f t="shared" si="6"/>
        <v>0</v>
      </c>
      <c r="AI5" s="241">
        <f t="shared" si="6"/>
        <v>0</v>
      </c>
      <c r="AJ5" s="241">
        <f t="shared" si="6"/>
        <v>0</v>
      </c>
      <c r="AK5">
        <v>0</v>
      </c>
    </row>
    <row r="6" spans="1:39" x14ac:dyDescent="0.35">
      <c r="A6" s="1" t="s">
        <v>7</v>
      </c>
      <c r="B6">
        <v>0</v>
      </c>
      <c r="C6">
        <v>0</v>
      </c>
      <c r="D6" s="241">
        <f t="shared" si="0"/>
        <v>0</v>
      </c>
      <c r="E6" s="241">
        <f t="shared" si="0"/>
        <v>0</v>
      </c>
      <c r="F6" s="241">
        <f t="shared" si="0"/>
        <v>0</v>
      </c>
      <c r="G6">
        <v>0</v>
      </c>
      <c r="H6" s="241">
        <f t="shared" si="1"/>
        <v>0</v>
      </c>
      <c r="I6" s="241">
        <f t="shared" si="1"/>
        <v>0</v>
      </c>
      <c r="J6" s="241">
        <f t="shared" si="1"/>
        <v>0</v>
      </c>
      <c r="K6" s="241">
        <f t="shared" si="1"/>
        <v>0</v>
      </c>
      <c r="L6">
        <v>0</v>
      </c>
      <c r="M6" s="241">
        <f t="shared" si="7"/>
        <v>0</v>
      </c>
      <c r="N6" s="241">
        <f t="shared" si="2"/>
        <v>0</v>
      </c>
      <c r="O6" s="241">
        <f t="shared" si="2"/>
        <v>0</v>
      </c>
      <c r="P6" s="241">
        <f t="shared" si="2"/>
        <v>0</v>
      </c>
      <c r="Q6">
        <v>0</v>
      </c>
      <c r="R6" s="241">
        <f t="shared" si="3"/>
        <v>0</v>
      </c>
      <c r="S6" s="241">
        <f t="shared" si="3"/>
        <v>0</v>
      </c>
      <c r="T6" s="241">
        <f t="shared" si="3"/>
        <v>0</v>
      </c>
      <c r="U6" s="241">
        <f t="shared" si="3"/>
        <v>0</v>
      </c>
      <c r="V6">
        <v>0</v>
      </c>
      <c r="W6" s="241">
        <f t="shared" si="4"/>
        <v>0</v>
      </c>
      <c r="X6" s="241">
        <f t="shared" si="4"/>
        <v>0</v>
      </c>
      <c r="Y6" s="241">
        <f t="shared" si="4"/>
        <v>0</v>
      </c>
      <c r="Z6" s="241">
        <f t="shared" si="4"/>
        <v>0</v>
      </c>
      <c r="AA6">
        <v>0</v>
      </c>
      <c r="AB6" s="241">
        <f t="shared" si="5"/>
        <v>0</v>
      </c>
      <c r="AC6" s="241">
        <f t="shared" si="5"/>
        <v>0</v>
      </c>
      <c r="AD6" s="241">
        <f t="shared" si="5"/>
        <v>0</v>
      </c>
      <c r="AE6" s="241">
        <f t="shared" si="5"/>
        <v>0</v>
      </c>
      <c r="AF6">
        <v>0</v>
      </c>
      <c r="AG6" s="241">
        <f t="shared" si="6"/>
        <v>0</v>
      </c>
      <c r="AH6" s="241">
        <f t="shared" si="6"/>
        <v>0</v>
      </c>
      <c r="AI6" s="241">
        <f t="shared" si="6"/>
        <v>0</v>
      </c>
      <c r="AJ6" s="241">
        <f t="shared" si="6"/>
        <v>0</v>
      </c>
      <c r="AK6">
        <v>0</v>
      </c>
    </row>
    <row r="7" spans="1:39" x14ac:dyDescent="0.35">
      <c r="A7" s="1" t="s">
        <v>16</v>
      </c>
      <c r="B7">
        <v>0</v>
      </c>
      <c r="C7">
        <v>0</v>
      </c>
      <c r="D7" s="241">
        <f t="shared" si="0"/>
        <v>0</v>
      </c>
      <c r="E7" s="241">
        <f t="shared" si="0"/>
        <v>0</v>
      </c>
      <c r="F7" s="241">
        <f t="shared" si="0"/>
        <v>0</v>
      </c>
      <c r="G7">
        <v>0</v>
      </c>
      <c r="H7" s="241">
        <f>$G7+($L7-$G7)*(H$1-$G$1)/($L$1-$G$1)</f>
        <v>0</v>
      </c>
      <c r="I7" s="241">
        <f t="shared" si="1"/>
        <v>0</v>
      </c>
      <c r="J7" s="241">
        <f t="shared" si="1"/>
        <v>0</v>
      </c>
      <c r="K7" s="241">
        <f t="shared" si="1"/>
        <v>0</v>
      </c>
      <c r="L7">
        <v>0</v>
      </c>
      <c r="M7" s="241">
        <f t="shared" si="7"/>
        <v>0</v>
      </c>
      <c r="N7" s="241">
        <f t="shared" si="2"/>
        <v>0</v>
      </c>
      <c r="O7" s="241">
        <f t="shared" si="2"/>
        <v>0</v>
      </c>
      <c r="P7" s="241">
        <f t="shared" si="2"/>
        <v>0</v>
      </c>
      <c r="Q7">
        <v>0</v>
      </c>
      <c r="R7" s="241">
        <f>$Q7+($V7-$Q7)*(R$1-$Q$1)/($V$1-$Q$1)</f>
        <v>0</v>
      </c>
      <c r="S7" s="241">
        <f t="shared" si="3"/>
        <v>0</v>
      </c>
      <c r="T7" s="241">
        <f t="shared" si="3"/>
        <v>0</v>
      </c>
      <c r="U7" s="241">
        <f t="shared" si="3"/>
        <v>0</v>
      </c>
      <c r="V7">
        <v>0</v>
      </c>
      <c r="W7" s="241">
        <f>$V7+($AA7-$V7)*(W$1-$V$1)/($AA$1-$V$1)</f>
        <v>0</v>
      </c>
      <c r="X7" s="241">
        <f t="shared" si="4"/>
        <v>0</v>
      </c>
      <c r="Y7" s="241">
        <f t="shared" si="4"/>
        <v>0</v>
      </c>
      <c r="Z7" s="241">
        <f t="shared" si="4"/>
        <v>0</v>
      </c>
      <c r="AA7">
        <v>0</v>
      </c>
      <c r="AB7" s="241">
        <f>$AA7+($AF7-$AA7)*(AB$1-$AA$1)/($AF$1-$AA$1)</f>
        <v>0</v>
      </c>
      <c r="AC7" s="241">
        <f t="shared" si="5"/>
        <v>0</v>
      </c>
      <c r="AD7" s="241">
        <f t="shared" si="5"/>
        <v>0</v>
      </c>
      <c r="AE7" s="241">
        <f t="shared" si="5"/>
        <v>0</v>
      </c>
      <c r="AF7">
        <v>0</v>
      </c>
      <c r="AG7" s="241">
        <f>$AF7+($AK7-$AF7)*(AG$1-$AF$1)/($AK$1-$AF$1)</f>
        <v>0</v>
      </c>
      <c r="AH7" s="241">
        <f t="shared" si="6"/>
        <v>0</v>
      </c>
      <c r="AI7" s="241">
        <f t="shared" si="6"/>
        <v>0</v>
      </c>
      <c r="AJ7" s="241">
        <f t="shared" si="6"/>
        <v>0</v>
      </c>
      <c r="AK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90625" customWidth="1"/>
    <col min="2" max="2" width="11.81640625" bestFit="1" customWidth="1"/>
    <col min="7" max="7" width="11.81640625" bestFit="1" customWidth="1"/>
    <col min="12" max="12" width="11.81640625" bestFit="1" customWidth="1"/>
    <col min="17" max="17" width="11.81640625" bestFit="1" customWidth="1"/>
    <col min="22" max="22" width="11.81640625" bestFit="1" customWidth="1"/>
    <col min="27" max="27" width="11.81640625" bestFit="1" customWidth="1"/>
    <col min="32" max="32" width="11.81640625" bestFit="1" customWidth="1"/>
    <col min="37" max="37" width="11.81640625" bestFit="1" customWidth="1"/>
  </cols>
  <sheetData>
    <row r="1" spans="1:39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/>
      <c r="AM1" s="1"/>
    </row>
    <row r="2" spans="1:39" x14ac:dyDescent="0.35">
      <c r="A2" s="1" t="s">
        <v>2</v>
      </c>
      <c r="B2">
        <f>'VI.c res cooking'!G73/10*btu_per_TWh</f>
        <v>15640918688517.859</v>
      </c>
      <c r="C2" s="241">
        <f t="shared" ref="C2:F7" si="0">$B2+($G2-$B2)*(C$1-$B$1)/($G$1-$B$1)</f>
        <v>16535304758895.227</v>
      </c>
      <c r="D2" s="241">
        <f t="shared" si="0"/>
        <v>17429690829272.594</v>
      </c>
      <c r="E2" s="241">
        <f t="shared" si="0"/>
        <v>18324076899649.961</v>
      </c>
      <c r="F2" s="241">
        <f t="shared" si="0"/>
        <v>19218462970027.328</v>
      </c>
      <c r="G2">
        <f>'VI.c res cooking'!H73/10*btu_per_TWh</f>
        <v>20112849040404.695</v>
      </c>
      <c r="H2" s="241">
        <f t="shared" ref="H2:K7" si="1">$G2+($L2-$G2)*(H$1-$G$1)/($L$1-$G$1)</f>
        <v>21204947370251.691</v>
      </c>
      <c r="I2" s="241">
        <f t="shared" si="1"/>
        <v>22297045700098.691</v>
      </c>
      <c r="J2" s="241">
        <f t="shared" si="1"/>
        <v>23389144029945.687</v>
      </c>
      <c r="K2" s="241">
        <f t="shared" si="1"/>
        <v>24481242359792.687</v>
      </c>
      <c r="L2">
        <f>'VI.c res cooking'!I73/10*btu_per_TWh</f>
        <v>25573340689639.684</v>
      </c>
      <c r="M2" s="241">
        <f>$L2+($Q2-$L2)*(M$1-$L$1)/($Q$1-$L$1)</f>
        <v>26523535433066.508</v>
      </c>
      <c r="N2" s="241">
        <f t="shared" ref="N2:P7" si="2">$L2+($Q2-$L2)*(N$1-$L$1)/($Q$1-$L$1)</f>
        <v>27473730176493.328</v>
      </c>
      <c r="O2" s="241">
        <f t="shared" si="2"/>
        <v>28423924919920.152</v>
      </c>
      <c r="P2" s="241">
        <f t="shared" si="2"/>
        <v>29374119663346.973</v>
      </c>
      <c r="Q2">
        <f>'VI.c res cooking'!J73/10*btu_per_TWh</f>
        <v>30324314406773.797</v>
      </c>
      <c r="R2" s="241">
        <f t="shared" ref="R2:U7" si="3">$Q2+($V2-$Q2)*(R$1-$Q$1)/($V$1-$Q$1)</f>
        <v>31430818785819.312</v>
      </c>
      <c r="S2" s="241">
        <f t="shared" si="3"/>
        <v>32537323164864.832</v>
      </c>
      <c r="T2" s="241">
        <f t="shared" si="3"/>
        <v>33643827543910.348</v>
      </c>
      <c r="U2" s="241">
        <f t="shared" si="3"/>
        <v>34750331922955.867</v>
      </c>
      <c r="V2">
        <f>'VI.c res cooking'!K73/10*btu_per_TWh</f>
        <v>35856836302001.383</v>
      </c>
      <c r="W2" s="241">
        <f t="shared" ref="W2:Z7" si="4">$V2+($AA2-$V2)*(W$1-$V$1)/($AA$1-$V$1)</f>
        <v>36785619084241.367</v>
      </c>
      <c r="X2" s="241">
        <f t="shared" si="4"/>
        <v>37714401866481.352</v>
      </c>
      <c r="Y2" s="241">
        <f t="shared" si="4"/>
        <v>38643184648721.336</v>
      </c>
      <c r="Z2" s="241">
        <f t="shared" si="4"/>
        <v>39571967430961.32</v>
      </c>
      <c r="AA2">
        <f>'VI.c res cooking'!L73/10*btu_per_TWh</f>
        <v>40500750213201.305</v>
      </c>
      <c r="AB2" s="241">
        <f t="shared" ref="AB2:AE7" si="5">$AA2+($AF2-$AA2)*(AB$1-$AA$1)/($AF$1-$AA$1)</f>
        <v>41526934139347.477</v>
      </c>
      <c r="AC2" s="241">
        <f t="shared" si="5"/>
        <v>42553118065493.641</v>
      </c>
      <c r="AD2" s="241">
        <f t="shared" si="5"/>
        <v>43579301991639.812</v>
      </c>
      <c r="AE2" s="241">
        <f t="shared" si="5"/>
        <v>44605485917785.977</v>
      </c>
      <c r="AF2">
        <f>'VI.c res cooking'!M73/10*btu_per_TWh</f>
        <v>45631669843932.148</v>
      </c>
      <c r="AG2" s="241">
        <f t="shared" ref="AG2:AJ7" si="6">$AF2+($AK2-$AF2)*(AG$1-$AF$1)/($AK$1-$AF$1)</f>
        <v>46764519403417.445</v>
      </c>
      <c r="AH2" s="241">
        <f t="shared" si="6"/>
        <v>47897368962902.742</v>
      </c>
      <c r="AI2" s="241">
        <f t="shared" si="6"/>
        <v>49030218522388.039</v>
      </c>
      <c r="AJ2" s="241">
        <f t="shared" si="6"/>
        <v>50163068081873.336</v>
      </c>
      <c r="AK2">
        <f>'VI.c res cooking'!N73/10*btu_per_TWh</f>
        <v>51295917641358.633</v>
      </c>
    </row>
    <row r="3" spans="1:39" x14ac:dyDescent="0.35">
      <c r="A3" s="1" t="s">
        <v>3</v>
      </c>
      <c r="B3">
        <v>0</v>
      </c>
      <c r="C3" s="241">
        <f t="shared" si="0"/>
        <v>0</v>
      </c>
      <c r="D3" s="241">
        <f t="shared" si="0"/>
        <v>0</v>
      </c>
      <c r="E3" s="241">
        <f t="shared" si="0"/>
        <v>0</v>
      </c>
      <c r="F3" s="241">
        <f t="shared" si="0"/>
        <v>0</v>
      </c>
      <c r="G3">
        <v>0</v>
      </c>
      <c r="H3" s="241">
        <f t="shared" si="1"/>
        <v>0</v>
      </c>
      <c r="I3" s="241">
        <f t="shared" si="1"/>
        <v>0</v>
      </c>
      <c r="J3" s="241">
        <f t="shared" si="1"/>
        <v>0</v>
      </c>
      <c r="K3" s="241">
        <f t="shared" si="1"/>
        <v>0</v>
      </c>
      <c r="L3">
        <v>0</v>
      </c>
      <c r="M3" s="241">
        <f>$L3+($Q3-$L3)*(M$1-$L$1)/($Q$1-$L$1)</f>
        <v>0</v>
      </c>
      <c r="N3" s="241">
        <f t="shared" si="2"/>
        <v>0</v>
      </c>
      <c r="O3" s="241">
        <f t="shared" si="2"/>
        <v>0</v>
      </c>
      <c r="P3" s="241">
        <f t="shared" si="2"/>
        <v>0</v>
      </c>
      <c r="Q3">
        <v>0</v>
      </c>
      <c r="R3" s="241">
        <f t="shared" si="3"/>
        <v>0</v>
      </c>
      <c r="S3" s="241">
        <f t="shared" si="3"/>
        <v>0</v>
      </c>
      <c r="T3" s="241">
        <f t="shared" si="3"/>
        <v>0</v>
      </c>
      <c r="U3" s="241">
        <f t="shared" si="3"/>
        <v>0</v>
      </c>
      <c r="V3">
        <v>0</v>
      </c>
      <c r="W3" s="241">
        <f t="shared" si="4"/>
        <v>0</v>
      </c>
      <c r="X3" s="241">
        <f t="shared" si="4"/>
        <v>0</v>
      </c>
      <c r="Y3" s="241">
        <f t="shared" si="4"/>
        <v>0</v>
      </c>
      <c r="Z3" s="241">
        <f t="shared" si="4"/>
        <v>0</v>
      </c>
      <c r="AA3">
        <v>0</v>
      </c>
      <c r="AB3" s="241">
        <f t="shared" si="5"/>
        <v>0</v>
      </c>
      <c r="AC3" s="241">
        <f t="shared" si="5"/>
        <v>0</v>
      </c>
      <c r="AD3" s="241">
        <f t="shared" si="5"/>
        <v>0</v>
      </c>
      <c r="AE3" s="241">
        <f t="shared" si="5"/>
        <v>0</v>
      </c>
      <c r="AF3">
        <v>0</v>
      </c>
      <c r="AG3" s="241">
        <f t="shared" si="6"/>
        <v>0</v>
      </c>
      <c r="AH3" s="241">
        <f t="shared" si="6"/>
        <v>0</v>
      </c>
      <c r="AI3" s="241">
        <f t="shared" si="6"/>
        <v>0</v>
      </c>
      <c r="AJ3" s="241">
        <f t="shared" si="6"/>
        <v>0</v>
      </c>
      <c r="AK3">
        <v>0</v>
      </c>
    </row>
    <row r="4" spans="1:39" x14ac:dyDescent="0.35">
      <c r="A4" s="1" t="s">
        <v>4</v>
      </c>
      <c r="B4">
        <f>'VI.c res cooking'!G74/10*btu_per_TWh</f>
        <v>2779171502505.2393</v>
      </c>
      <c r="C4" s="241">
        <f t="shared" si="0"/>
        <v>2989540974971.9893</v>
      </c>
      <c r="D4" s="241">
        <f t="shared" si="0"/>
        <v>3199910447438.7393</v>
      </c>
      <c r="E4" s="241">
        <f t="shared" si="0"/>
        <v>3410279919905.4893</v>
      </c>
      <c r="F4" s="241">
        <f t="shared" si="0"/>
        <v>3620649392372.2397</v>
      </c>
      <c r="G4">
        <f>'VI.c res cooking'!H74/10*btu_per_TWh</f>
        <v>3831018864838.9897</v>
      </c>
      <c r="H4" s="241">
        <f t="shared" si="1"/>
        <v>4099461699925.3164</v>
      </c>
      <c r="I4" s="241">
        <f t="shared" si="1"/>
        <v>4367904535011.6431</v>
      </c>
      <c r="J4" s="241">
        <f t="shared" si="1"/>
        <v>4636347370097.9697</v>
      </c>
      <c r="K4" s="241">
        <f t="shared" si="1"/>
        <v>4904790205184.2969</v>
      </c>
      <c r="L4">
        <f>'VI.c res cooking'!I74/10*btu_per_TWh</f>
        <v>5173233040270.623</v>
      </c>
      <c r="M4" s="241">
        <f t="shared" ref="M4:M7" si="7">$L4+($Q4-$L4)*(M$1-$L$1)/($Q$1-$L$1)</f>
        <v>5431829252505.3809</v>
      </c>
      <c r="N4" s="241">
        <f t="shared" si="2"/>
        <v>5690425464740.1387</v>
      </c>
      <c r="O4" s="241">
        <f t="shared" si="2"/>
        <v>5949021676974.8965</v>
      </c>
      <c r="P4" s="241">
        <f t="shared" si="2"/>
        <v>6207617889209.6543</v>
      </c>
      <c r="Q4">
        <f>'VI.c res cooking'!J74/10*btu_per_TWh</f>
        <v>6466214101444.4121</v>
      </c>
      <c r="R4" s="241">
        <f t="shared" si="3"/>
        <v>6775085243585.3789</v>
      </c>
      <c r="S4" s="241">
        <f t="shared" si="3"/>
        <v>7083956385726.3457</v>
      </c>
      <c r="T4" s="241">
        <f t="shared" si="3"/>
        <v>7392827527867.3135</v>
      </c>
      <c r="U4" s="241">
        <f t="shared" si="3"/>
        <v>7701698670008.2803</v>
      </c>
      <c r="V4">
        <f>'VI.c res cooking'!K74/10*btu_per_TWh</f>
        <v>8010569812149.2471</v>
      </c>
      <c r="W4" s="241">
        <f t="shared" si="4"/>
        <v>8294792161019.1846</v>
      </c>
      <c r="X4" s="241">
        <f t="shared" si="4"/>
        <v>8579014509889.1221</v>
      </c>
      <c r="Y4" s="241">
        <f t="shared" si="4"/>
        <v>8863236858759.0586</v>
      </c>
      <c r="Z4" s="241">
        <f t="shared" si="4"/>
        <v>9147459207628.9961</v>
      </c>
      <c r="AA4">
        <f>'VI.c res cooking'!L74/10*btu_per_TWh</f>
        <v>9431681556498.9336</v>
      </c>
      <c r="AB4" s="241">
        <f t="shared" si="5"/>
        <v>9751379615137.5879</v>
      </c>
      <c r="AC4" s="241">
        <f t="shared" si="5"/>
        <v>10071077673776.242</v>
      </c>
      <c r="AD4" s="241">
        <f t="shared" si="5"/>
        <v>10390775732414.898</v>
      </c>
      <c r="AE4" s="241">
        <f t="shared" si="5"/>
        <v>10710473791053.553</v>
      </c>
      <c r="AF4">
        <f>'VI.c res cooking'!M74/10*btu_per_TWh</f>
        <v>11030171849692.207</v>
      </c>
      <c r="AG4" s="241">
        <f t="shared" si="6"/>
        <v>11388933361821.697</v>
      </c>
      <c r="AH4" s="241">
        <f t="shared" si="6"/>
        <v>11747694873951.187</v>
      </c>
      <c r="AI4" s="241">
        <f t="shared" si="6"/>
        <v>12106456386080.678</v>
      </c>
      <c r="AJ4" s="241">
        <f t="shared" si="6"/>
        <v>12465217898210.168</v>
      </c>
      <c r="AK4">
        <f>'VI.c res cooking'!N74/10*btu_per_TWh</f>
        <v>12823979410339.658</v>
      </c>
    </row>
    <row r="5" spans="1:39" x14ac:dyDescent="0.35">
      <c r="A5" s="1" t="s">
        <v>5</v>
      </c>
      <c r="B5">
        <f>SUM('VI.c res cooking'!G71:G72)/10*btu_per_TWh</f>
        <v>82405666644050.703</v>
      </c>
      <c r="C5" s="241">
        <f t="shared" si="0"/>
        <v>86037382355645.266</v>
      </c>
      <c r="D5" s="241">
        <f t="shared" si="0"/>
        <v>89669098067239.812</v>
      </c>
      <c r="E5" s="241">
        <f t="shared" si="0"/>
        <v>93300813778834.375</v>
      </c>
      <c r="F5" s="241">
        <f t="shared" si="0"/>
        <v>96932529490428.922</v>
      </c>
      <c r="G5">
        <f>SUM('VI.c res cooking'!H71:H72)/10*btu_per_TWh</f>
        <v>100564245202023.48</v>
      </c>
      <c r="H5" s="241">
        <f t="shared" si="1"/>
        <v>104755830633833.59</v>
      </c>
      <c r="I5" s="241">
        <f t="shared" si="1"/>
        <v>108947416065643.72</v>
      </c>
      <c r="J5" s="241">
        <f t="shared" si="1"/>
        <v>113139001497453.83</v>
      </c>
      <c r="K5" s="241">
        <f t="shared" si="1"/>
        <v>117330586929263.95</v>
      </c>
      <c r="L5">
        <f>SUM('VI.c res cooking'!I71:I72)/10*btu_per_TWh</f>
        <v>121522172361074.06</v>
      </c>
      <c r="M5" s="241">
        <f t="shared" si="7"/>
        <v>124643404594985.55</v>
      </c>
      <c r="N5" s="241">
        <f t="shared" si="2"/>
        <v>127764636828897.05</v>
      </c>
      <c r="O5" s="241">
        <f t="shared" si="2"/>
        <v>130885869062808.53</v>
      </c>
      <c r="P5" s="241">
        <f t="shared" si="2"/>
        <v>134007101296720.03</v>
      </c>
      <c r="Q5">
        <f>SUM('VI.c res cooking'!J71:J72)/10*btu_per_TWh</f>
        <v>137128333530631.52</v>
      </c>
      <c r="R5" s="241">
        <f t="shared" si="3"/>
        <v>140600578957080.87</v>
      </c>
      <c r="S5" s="241">
        <f t="shared" si="3"/>
        <v>144072824383530.25</v>
      </c>
      <c r="T5" s="241">
        <f t="shared" si="3"/>
        <v>147545069809979.62</v>
      </c>
      <c r="U5" s="241">
        <f t="shared" si="3"/>
        <v>151017315236428.97</v>
      </c>
      <c r="V5">
        <f>SUM('VI.c res cooking'!K71:K72)/10*btu_per_TWh</f>
        <v>154489560662878.34</v>
      </c>
      <c r="W5" s="241">
        <f t="shared" si="4"/>
        <v>156879936376769.5</v>
      </c>
      <c r="X5" s="241">
        <f t="shared" si="4"/>
        <v>159270312090660.66</v>
      </c>
      <c r="Y5" s="241">
        <f t="shared" si="4"/>
        <v>161660687804551.81</v>
      </c>
      <c r="Z5" s="241">
        <f t="shared" si="4"/>
        <v>164051063518442.97</v>
      </c>
      <c r="AA5">
        <f>SUM('VI.c res cooking'!L71:L72)/10*btu_per_TWh</f>
        <v>166441439232334.12</v>
      </c>
      <c r="AB5" s="241">
        <f t="shared" si="5"/>
        <v>168963435336237.91</v>
      </c>
      <c r="AC5" s="241">
        <f t="shared" si="5"/>
        <v>171485431440141.66</v>
      </c>
      <c r="AD5" s="241">
        <f t="shared" si="5"/>
        <v>174007427544045.44</v>
      </c>
      <c r="AE5" s="241">
        <f t="shared" si="5"/>
        <v>176529423647949.19</v>
      </c>
      <c r="AF5">
        <f>SUM('VI.c res cooking'!M71:M72)/10*btu_per_TWh</f>
        <v>179051419751852.97</v>
      </c>
      <c r="AG5" s="241">
        <f t="shared" si="6"/>
        <v>181713074032501.34</v>
      </c>
      <c r="AH5" s="241">
        <f t="shared" si="6"/>
        <v>184374728313149.72</v>
      </c>
      <c r="AI5" s="241">
        <f t="shared" si="6"/>
        <v>187036382593798.12</v>
      </c>
      <c r="AJ5" s="241">
        <f t="shared" si="6"/>
        <v>189698036874446.5</v>
      </c>
      <c r="AK5">
        <f>SUM('VI.c res cooking'!N71:N72)/10*btu_per_TWh</f>
        <v>192359691155094.87</v>
      </c>
    </row>
    <row r="6" spans="1:39" x14ac:dyDescent="0.35">
      <c r="A6" s="1" t="s">
        <v>7</v>
      </c>
      <c r="B6">
        <v>0</v>
      </c>
      <c r="C6" s="241">
        <f t="shared" si="0"/>
        <v>0</v>
      </c>
      <c r="D6" s="241">
        <f t="shared" si="0"/>
        <v>0</v>
      </c>
      <c r="E6" s="241">
        <f t="shared" si="0"/>
        <v>0</v>
      </c>
      <c r="F6" s="241">
        <f t="shared" si="0"/>
        <v>0</v>
      </c>
      <c r="G6">
        <v>0</v>
      </c>
      <c r="H6" s="241">
        <f t="shared" si="1"/>
        <v>0</v>
      </c>
      <c r="I6" s="241">
        <f t="shared" si="1"/>
        <v>0</v>
      </c>
      <c r="J6" s="241">
        <f t="shared" si="1"/>
        <v>0</v>
      </c>
      <c r="K6" s="241">
        <f t="shared" si="1"/>
        <v>0</v>
      </c>
      <c r="L6">
        <v>0</v>
      </c>
      <c r="M6" s="241">
        <f t="shared" si="7"/>
        <v>0</v>
      </c>
      <c r="N6" s="241">
        <f t="shared" si="2"/>
        <v>0</v>
      </c>
      <c r="O6" s="241">
        <f t="shared" si="2"/>
        <v>0</v>
      </c>
      <c r="P6" s="241">
        <f t="shared" si="2"/>
        <v>0</v>
      </c>
      <c r="Q6">
        <v>0</v>
      </c>
      <c r="R6" s="241">
        <f t="shared" si="3"/>
        <v>0</v>
      </c>
      <c r="S6" s="241">
        <f t="shared" si="3"/>
        <v>0</v>
      </c>
      <c r="T6" s="241">
        <f t="shared" si="3"/>
        <v>0</v>
      </c>
      <c r="U6" s="241">
        <f t="shared" si="3"/>
        <v>0</v>
      </c>
      <c r="V6">
        <v>0</v>
      </c>
      <c r="W6" s="241">
        <f t="shared" si="4"/>
        <v>0</v>
      </c>
      <c r="X6" s="241">
        <f t="shared" si="4"/>
        <v>0</v>
      </c>
      <c r="Y6" s="241">
        <f t="shared" si="4"/>
        <v>0</v>
      </c>
      <c r="Z6" s="241">
        <f t="shared" si="4"/>
        <v>0</v>
      </c>
      <c r="AA6">
        <v>0</v>
      </c>
      <c r="AB6" s="241">
        <f t="shared" si="5"/>
        <v>0</v>
      </c>
      <c r="AC6" s="241">
        <f t="shared" si="5"/>
        <v>0</v>
      </c>
      <c r="AD6" s="241">
        <f t="shared" si="5"/>
        <v>0</v>
      </c>
      <c r="AE6" s="241">
        <f t="shared" si="5"/>
        <v>0</v>
      </c>
      <c r="AF6">
        <v>0</v>
      </c>
      <c r="AG6" s="241">
        <f t="shared" si="6"/>
        <v>0</v>
      </c>
      <c r="AH6" s="241">
        <f t="shared" si="6"/>
        <v>0</v>
      </c>
      <c r="AI6" s="241">
        <f t="shared" si="6"/>
        <v>0</v>
      </c>
      <c r="AJ6" s="241">
        <f t="shared" si="6"/>
        <v>0</v>
      </c>
      <c r="AK6">
        <v>0</v>
      </c>
    </row>
    <row r="7" spans="1:39" x14ac:dyDescent="0.35">
      <c r="A7" s="1" t="s">
        <v>16</v>
      </c>
      <c r="B7" s="3">
        <v>0</v>
      </c>
      <c r="C7" s="241">
        <f t="shared" si="0"/>
        <v>0</v>
      </c>
      <c r="D7" s="241">
        <f t="shared" si="0"/>
        <v>0</v>
      </c>
      <c r="E7" s="241">
        <f t="shared" si="0"/>
        <v>0</v>
      </c>
      <c r="F7" s="241">
        <f t="shared" si="0"/>
        <v>0</v>
      </c>
      <c r="G7" s="3">
        <v>0</v>
      </c>
      <c r="H7" s="241">
        <f>$G7+($L7-$G7)*(H$1-$G$1)/($L$1-$G$1)</f>
        <v>0</v>
      </c>
      <c r="I7" s="241">
        <f t="shared" si="1"/>
        <v>0</v>
      </c>
      <c r="J7" s="241">
        <f t="shared" si="1"/>
        <v>0</v>
      </c>
      <c r="K7" s="241">
        <f t="shared" si="1"/>
        <v>0</v>
      </c>
      <c r="L7" s="3">
        <v>0</v>
      </c>
      <c r="M7" s="241">
        <f t="shared" si="7"/>
        <v>0</v>
      </c>
      <c r="N7" s="241">
        <f t="shared" si="2"/>
        <v>0</v>
      </c>
      <c r="O7" s="241">
        <f t="shared" si="2"/>
        <v>0</v>
      </c>
      <c r="P7" s="241">
        <f t="shared" si="2"/>
        <v>0</v>
      </c>
      <c r="Q7" s="3">
        <v>0</v>
      </c>
      <c r="R7" s="241">
        <f>$Q7+($V7-$Q7)*(R$1-$Q$1)/($V$1-$Q$1)</f>
        <v>0</v>
      </c>
      <c r="S7" s="241">
        <f t="shared" si="3"/>
        <v>0</v>
      </c>
      <c r="T7" s="241">
        <f t="shared" si="3"/>
        <v>0</v>
      </c>
      <c r="U7" s="241">
        <f t="shared" si="3"/>
        <v>0</v>
      </c>
      <c r="V7" s="3">
        <v>0</v>
      </c>
      <c r="W7" s="241">
        <f>$V7+($AA7-$V7)*(W$1-$V$1)/($AA$1-$V$1)</f>
        <v>0</v>
      </c>
      <c r="X7" s="241">
        <f t="shared" si="4"/>
        <v>0</v>
      </c>
      <c r="Y7" s="241">
        <f t="shared" si="4"/>
        <v>0</v>
      </c>
      <c r="Z7" s="241">
        <f t="shared" si="4"/>
        <v>0</v>
      </c>
      <c r="AA7" s="3">
        <v>0</v>
      </c>
      <c r="AB7" s="241">
        <f>$AA7+($AF7-$AA7)*(AB$1-$AA$1)/($AF$1-$AA$1)</f>
        <v>0</v>
      </c>
      <c r="AC7" s="241">
        <f t="shared" si="5"/>
        <v>0</v>
      </c>
      <c r="AD7" s="241">
        <f t="shared" si="5"/>
        <v>0</v>
      </c>
      <c r="AE7" s="241">
        <f t="shared" si="5"/>
        <v>0</v>
      </c>
      <c r="AF7" s="3">
        <v>0</v>
      </c>
      <c r="AG7" s="241">
        <f>$AF7+($AK7-$AF7)*(AG$1-$AF$1)/($AK$1-$AF$1)</f>
        <v>0</v>
      </c>
      <c r="AH7" s="241">
        <f t="shared" si="6"/>
        <v>0</v>
      </c>
      <c r="AI7" s="241">
        <f t="shared" si="6"/>
        <v>0</v>
      </c>
      <c r="AJ7" s="241">
        <f t="shared" si="6"/>
        <v>0</v>
      </c>
      <c r="AK7" s="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25.90625" customWidth="1"/>
    <col min="2" max="2" width="11.81640625" bestFit="1" customWidth="1"/>
    <col min="7" max="7" width="11.81640625" bestFit="1" customWidth="1"/>
    <col min="12" max="12" width="11.81640625" bestFit="1" customWidth="1"/>
    <col min="17" max="17" width="11.81640625" bestFit="1" customWidth="1"/>
    <col min="22" max="22" width="11.81640625" bestFit="1" customWidth="1"/>
    <col min="27" max="27" width="11.81640625" bestFit="1" customWidth="1"/>
    <col min="32" max="32" width="11.81640625" bestFit="1" customWidth="1"/>
    <col min="37" max="37" width="11.81640625" bestFit="1" customWidth="1"/>
  </cols>
  <sheetData>
    <row r="1" spans="1:39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/>
      <c r="AM1" s="1"/>
    </row>
    <row r="2" spans="1:39" x14ac:dyDescent="0.35">
      <c r="A2" s="1" t="s">
        <v>2</v>
      </c>
      <c r="B2">
        <f>'VI.d res other'!G66*btu_per_TWh</f>
        <v>68040652745807.273</v>
      </c>
      <c r="C2" s="241">
        <f t="shared" ref="C2:F7" si="0">$B2+($G2-$B2)*(C$1-$B$1)/($G$1-$B$1)</f>
        <v>71239704071642.172</v>
      </c>
      <c r="D2" s="241">
        <f t="shared" si="0"/>
        <v>74438755397477.078</v>
      </c>
      <c r="E2" s="241">
        <f t="shared" si="0"/>
        <v>77637806723311.984</v>
      </c>
      <c r="F2" s="241">
        <f t="shared" si="0"/>
        <v>80836858049146.891</v>
      </c>
      <c r="G2">
        <f>'VI.d res other'!H66*btu_per_TWh</f>
        <v>84035909374981.797</v>
      </c>
      <c r="H2" s="241">
        <f t="shared" ref="H2:K7" si="1">$G2+($L2-$G2)*(H$1-$G$1)/($L$1-$G$1)</f>
        <v>87786057065613.516</v>
      </c>
      <c r="I2" s="241">
        <f t="shared" si="1"/>
        <v>91536204756245.234</v>
      </c>
      <c r="J2" s="241">
        <f t="shared" si="1"/>
        <v>95286352446876.937</v>
      </c>
      <c r="K2" s="241">
        <f t="shared" si="1"/>
        <v>99036500137508.656</v>
      </c>
      <c r="L2">
        <f>'VI.d res other'!I66*btu_per_TWh</f>
        <v>102786647828140.37</v>
      </c>
      <c r="M2" s="241">
        <f>$L2+($Q2-$L2)*(M$1-$L$1)/($Q$1-$L$1)</f>
        <v>105711041919931.52</v>
      </c>
      <c r="N2" s="241">
        <f t="shared" ref="N2:P7" si="2">$L2+($Q2-$L2)*(N$1-$L$1)/($Q$1-$L$1)</f>
        <v>108635436011722.67</v>
      </c>
      <c r="O2" s="241">
        <f t="shared" si="2"/>
        <v>111559830103513.81</v>
      </c>
      <c r="P2" s="241">
        <f t="shared" si="2"/>
        <v>114484224195304.97</v>
      </c>
      <c r="Q2">
        <f>'VI.d res other'!J66*btu_per_TWh</f>
        <v>117408618287096.11</v>
      </c>
      <c r="R2" s="241">
        <f t="shared" ref="R2:U7" si="3">$Q2+($V2-$Q2)*(R$1-$Q$1)/($V$1-$Q$1)</f>
        <v>120709763374924.31</v>
      </c>
      <c r="S2" s="241">
        <f t="shared" si="3"/>
        <v>124010908462752.52</v>
      </c>
      <c r="T2" s="241">
        <f t="shared" si="3"/>
        <v>127312053550580.72</v>
      </c>
      <c r="U2" s="241">
        <f t="shared" si="3"/>
        <v>130613198638408.92</v>
      </c>
      <c r="V2">
        <f>'VI.d res other'!K66*btu_per_TWh</f>
        <v>133914343726237.12</v>
      </c>
      <c r="W2" s="241">
        <f t="shared" ref="W2:Z7" si="4">$V2+($AA2-$V2)*(W$1-$V$1)/($AA$1-$V$1)</f>
        <v>136344672677989.81</v>
      </c>
      <c r="X2" s="241">
        <f t="shared" si="4"/>
        <v>138775001629742.48</v>
      </c>
      <c r="Y2" s="241">
        <f t="shared" si="4"/>
        <v>141205330581495.16</v>
      </c>
      <c r="Z2" s="241">
        <f t="shared" si="4"/>
        <v>143635659533247.84</v>
      </c>
      <c r="AA2">
        <f>'VI.d res other'!L66*btu_per_TWh</f>
        <v>146065988485000.53</v>
      </c>
      <c r="AB2" s="241">
        <f t="shared" ref="AB2:AE7" si="5">$AA2+($AF2-$AA2)*(AB$1-$AA$1)/($AF$1-$AA$1)</f>
        <v>148674324739601.97</v>
      </c>
      <c r="AC2" s="241">
        <f t="shared" si="5"/>
        <v>151282660994203.41</v>
      </c>
      <c r="AD2" s="241">
        <f t="shared" si="5"/>
        <v>153890997248804.84</v>
      </c>
      <c r="AE2" s="241">
        <f t="shared" si="5"/>
        <v>156499333503406.28</v>
      </c>
      <c r="AF2">
        <f>'VI.d res other'!M66*btu_per_TWh</f>
        <v>159107669758007.72</v>
      </c>
      <c r="AG2" s="241">
        <f t="shared" ref="AG2:AJ7" si="6">$AF2+($AK2-$AF2)*(AG$1-$AF$1)/($AK$1-$AF$1)</f>
        <v>161908022275581.69</v>
      </c>
      <c r="AH2" s="241">
        <f t="shared" si="6"/>
        <v>164708374793155.66</v>
      </c>
      <c r="AI2" s="241">
        <f t="shared" si="6"/>
        <v>167508727310729.62</v>
      </c>
      <c r="AJ2" s="241">
        <f t="shared" si="6"/>
        <v>170309079828303.59</v>
      </c>
      <c r="AK2">
        <f>'VI.d res other'!N66*btu_per_TWh</f>
        <v>173109432345877.56</v>
      </c>
    </row>
    <row r="3" spans="1:39" x14ac:dyDescent="0.35">
      <c r="A3" s="1" t="s">
        <v>3</v>
      </c>
      <c r="B3">
        <v>0</v>
      </c>
      <c r="C3" s="241">
        <f t="shared" si="0"/>
        <v>0</v>
      </c>
      <c r="D3" s="241">
        <f t="shared" si="0"/>
        <v>0</v>
      </c>
      <c r="E3" s="241">
        <f t="shared" si="0"/>
        <v>0</v>
      </c>
      <c r="F3" s="241">
        <f t="shared" si="0"/>
        <v>0</v>
      </c>
      <c r="G3">
        <v>0</v>
      </c>
      <c r="H3" s="241">
        <f t="shared" si="1"/>
        <v>0</v>
      </c>
      <c r="I3" s="241">
        <f t="shared" si="1"/>
        <v>0</v>
      </c>
      <c r="J3" s="241">
        <f t="shared" si="1"/>
        <v>0</v>
      </c>
      <c r="K3" s="241">
        <f t="shared" si="1"/>
        <v>0</v>
      </c>
      <c r="L3">
        <v>0</v>
      </c>
      <c r="M3" s="241">
        <f>$L3+($Q3-$L3)*(M$1-$L$1)/($Q$1-$L$1)</f>
        <v>0</v>
      </c>
      <c r="N3" s="241">
        <f t="shared" si="2"/>
        <v>0</v>
      </c>
      <c r="O3" s="241">
        <f t="shared" si="2"/>
        <v>0</v>
      </c>
      <c r="P3" s="241">
        <f t="shared" si="2"/>
        <v>0</v>
      </c>
      <c r="Q3">
        <v>0</v>
      </c>
      <c r="R3" s="241">
        <f t="shared" si="3"/>
        <v>0</v>
      </c>
      <c r="S3" s="241">
        <f t="shared" si="3"/>
        <v>0</v>
      </c>
      <c r="T3" s="241">
        <f t="shared" si="3"/>
        <v>0</v>
      </c>
      <c r="U3" s="241">
        <f t="shared" si="3"/>
        <v>0</v>
      </c>
      <c r="V3">
        <v>0</v>
      </c>
      <c r="W3" s="241">
        <f t="shared" si="4"/>
        <v>0</v>
      </c>
      <c r="X3" s="241">
        <f t="shared" si="4"/>
        <v>0</v>
      </c>
      <c r="Y3" s="241">
        <f t="shared" si="4"/>
        <v>0</v>
      </c>
      <c r="Z3" s="241">
        <f t="shared" si="4"/>
        <v>0</v>
      </c>
      <c r="AA3">
        <v>0</v>
      </c>
      <c r="AB3" s="241">
        <f t="shared" si="5"/>
        <v>0</v>
      </c>
      <c r="AC3" s="241">
        <f t="shared" si="5"/>
        <v>0</v>
      </c>
      <c r="AD3" s="241">
        <f t="shared" si="5"/>
        <v>0</v>
      </c>
      <c r="AE3" s="241">
        <f t="shared" si="5"/>
        <v>0</v>
      </c>
      <c r="AF3">
        <v>0</v>
      </c>
      <c r="AG3" s="241">
        <f t="shared" si="6"/>
        <v>0</v>
      </c>
      <c r="AH3" s="241">
        <f t="shared" si="6"/>
        <v>0</v>
      </c>
      <c r="AI3" s="241">
        <f t="shared" si="6"/>
        <v>0</v>
      </c>
      <c r="AJ3" s="241">
        <f t="shared" si="6"/>
        <v>0</v>
      </c>
      <c r="AK3">
        <v>0</v>
      </c>
    </row>
    <row r="4" spans="1:39" x14ac:dyDescent="0.35">
      <c r="A4" s="1" t="s">
        <v>4</v>
      </c>
      <c r="B4">
        <v>0</v>
      </c>
      <c r="C4" s="241">
        <f t="shared" si="0"/>
        <v>0</v>
      </c>
      <c r="D4" s="241">
        <f t="shared" si="0"/>
        <v>0</v>
      </c>
      <c r="E4" s="241">
        <f t="shared" si="0"/>
        <v>0</v>
      </c>
      <c r="F4" s="241">
        <f t="shared" si="0"/>
        <v>0</v>
      </c>
      <c r="G4">
        <v>0</v>
      </c>
      <c r="H4" s="241">
        <f t="shared" si="1"/>
        <v>0</v>
      </c>
      <c r="I4" s="241">
        <f t="shared" si="1"/>
        <v>0</v>
      </c>
      <c r="J4" s="241">
        <f t="shared" si="1"/>
        <v>0</v>
      </c>
      <c r="K4" s="241">
        <f t="shared" si="1"/>
        <v>0</v>
      </c>
      <c r="L4">
        <v>0</v>
      </c>
      <c r="M4" s="241">
        <f t="shared" ref="M4:M7" si="7">$L4+($Q4-$L4)*(M$1-$L$1)/($Q$1-$L$1)</f>
        <v>0</v>
      </c>
      <c r="N4" s="241">
        <f t="shared" si="2"/>
        <v>0</v>
      </c>
      <c r="O4" s="241">
        <f t="shared" si="2"/>
        <v>0</v>
      </c>
      <c r="P4" s="241">
        <f t="shared" si="2"/>
        <v>0</v>
      </c>
      <c r="Q4">
        <v>0</v>
      </c>
      <c r="R4" s="241">
        <f t="shared" si="3"/>
        <v>0</v>
      </c>
      <c r="S4" s="241">
        <f t="shared" si="3"/>
        <v>0</v>
      </c>
      <c r="T4" s="241">
        <f t="shared" si="3"/>
        <v>0</v>
      </c>
      <c r="U4" s="241">
        <f t="shared" si="3"/>
        <v>0</v>
      </c>
      <c r="V4">
        <v>0</v>
      </c>
      <c r="W4" s="241">
        <f t="shared" si="4"/>
        <v>0</v>
      </c>
      <c r="X4" s="241">
        <f t="shared" si="4"/>
        <v>0</v>
      </c>
      <c r="Y4" s="241">
        <f t="shared" si="4"/>
        <v>0</v>
      </c>
      <c r="Z4" s="241">
        <f t="shared" si="4"/>
        <v>0</v>
      </c>
      <c r="AA4">
        <v>0</v>
      </c>
      <c r="AB4" s="241">
        <f t="shared" si="5"/>
        <v>0</v>
      </c>
      <c r="AC4" s="241">
        <f t="shared" si="5"/>
        <v>0</v>
      </c>
      <c r="AD4" s="241">
        <f t="shared" si="5"/>
        <v>0</v>
      </c>
      <c r="AE4" s="241">
        <f t="shared" si="5"/>
        <v>0</v>
      </c>
      <c r="AF4">
        <v>0</v>
      </c>
      <c r="AG4" s="241">
        <f t="shared" si="6"/>
        <v>0</v>
      </c>
      <c r="AH4" s="241">
        <f t="shared" si="6"/>
        <v>0</v>
      </c>
      <c r="AI4" s="241">
        <f t="shared" si="6"/>
        <v>0</v>
      </c>
      <c r="AJ4" s="241">
        <f t="shared" si="6"/>
        <v>0</v>
      </c>
      <c r="AK4">
        <v>0</v>
      </c>
    </row>
    <row r="5" spans="1:39" x14ac:dyDescent="0.35">
      <c r="A5" s="1" t="s">
        <v>5</v>
      </c>
      <c r="B5">
        <v>0</v>
      </c>
      <c r="C5" s="241">
        <f t="shared" si="0"/>
        <v>0</v>
      </c>
      <c r="D5" s="241">
        <f t="shared" si="0"/>
        <v>0</v>
      </c>
      <c r="E5" s="241">
        <f t="shared" si="0"/>
        <v>0</v>
      </c>
      <c r="F5" s="241">
        <f t="shared" si="0"/>
        <v>0</v>
      </c>
      <c r="G5">
        <v>0</v>
      </c>
      <c r="H5" s="241">
        <f t="shared" si="1"/>
        <v>0</v>
      </c>
      <c r="I5" s="241">
        <f t="shared" si="1"/>
        <v>0</v>
      </c>
      <c r="J5" s="241">
        <f t="shared" si="1"/>
        <v>0</v>
      </c>
      <c r="K5" s="241">
        <f t="shared" si="1"/>
        <v>0</v>
      </c>
      <c r="L5">
        <v>0</v>
      </c>
      <c r="M5" s="241">
        <f t="shared" si="7"/>
        <v>0</v>
      </c>
      <c r="N5" s="241">
        <f t="shared" si="2"/>
        <v>0</v>
      </c>
      <c r="O5" s="241">
        <f t="shared" si="2"/>
        <v>0</v>
      </c>
      <c r="P5" s="241">
        <f t="shared" si="2"/>
        <v>0</v>
      </c>
      <c r="Q5">
        <v>0</v>
      </c>
      <c r="R5" s="241">
        <f t="shared" si="3"/>
        <v>0</v>
      </c>
      <c r="S5" s="241">
        <f t="shared" si="3"/>
        <v>0</v>
      </c>
      <c r="T5" s="241">
        <f t="shared" si="3"/>
        <v>0</v>
      </c>
      <c r="U5" s="241">
        <f t="shared" si="3"/>
        <v>0</v>
      </c>
      <c r="V5">
        <v>0</v>
      </c>
      <c r="W5" s="241">
        <f t="shared" si="4"/>
        <v>0</v>
      </c>
      <c r="X5" s="241">
        <f t="shared" si="4"/>
        <v>0</v>
      </c>
      <c r="Y5" s="241">
        <f t="shared" si="4"/>
        <v>0</v>
      </c>
      <c r="Z5" s="241">
        <f t="shared" si="4"/>
        <v>0</v>
      </c>
      <c r="AA5">
        <v>0</v>
      </c>
      <c r="AB5" s="241">
        <f t="shared" si="5"/>
        <v>0</v>
      </c>
      <c r="AC5" s="241">
        <f t="shared" si="5"/>
        <v>0</v>
      </c>
      <c r="AD5" s="241">
        <f t="shared" si="5"/>
        <v>0</v>
      </c>
      <c r="AE5" s="241">
        <f t="shared" si="5"/>
        <v>0</v>
      </c>
      <c r="AF5">
        <v>0</v>
      </c>
      <c r="AG5" s="241">
        <f t="shared" si="6"/>
        <v>0</v>
      </c>
      <c r="AH5" s="241">
        <f t="shared" si="6"/>
        <v>0</v>
      </c>
      <c r="AI5" s="241">
        <f t="shared" si="6"/>
        <v>0</v>
      </c>
      <c r="AJ5" s="241">
        <f t="shared" si="6"/>
        <v>0</v>
      </c>
      <c r="AK5">
        <v>0</v>
      </c>
    </row>
    <row r="6" spans="1:39" x14ac:dyDescent="0.35">
      <c r="A6" s="1" t="s">
        <v>7</v>
      </c>
      <c r="B6">
        <v>0</v>
      </c>
      <c r="C6" s="241">
        <f t="shared" si="0"/>
        <v>0</v>
      </c>
      <c r="D6" s="241">
        <f t="shared" si="0"/>
        <v>0</v>
      </c>
      <c r="E6" s="241">
        <f t="shared" si="0"/>
        <v>0</v>
      </c>
      <c r="F6" s="241">
        <f t="shared" si="0"/>
        <v>0</v>
      </c>
      <c r="G6">
        <v>0</v>
      </c>
      <c r="H6" s="241">
        <f t="shared" si="1"/>
        <v>0</v>
      </c>
      <c r="I6" s="241">
        <f t="shared" si="1"/>
        <v>0</v>
      </c>
      <c r="J6" s="241">
        <f t="shared" si="1"/>
        <v>0</v>
      </c>
      <c r="K6" s="241">
        <f t="shared" si="1"/>
        <v>0</v>
      </c>
      <c r="L6">
        <v>0</v>
      </c>
      <c r="M6" s="241">
        <f t="shared" si="7"/>
        <v>0</v>
      </c>
      <c r="N6" s="241">
        <f t="shared" si="2"/>
        <v>0</v>
      </c>
      <c r="O6" s="241">
        <f t="shared" si="2"/>
        <v>0</v>
      </c>
      <c r="P6" s="241">
        <f t="shared" si="2"/>
        <v>0</v>
      </c>
      <c r="Q6">
        <v>0</v>
      </c>
      <c r="R6" s="241">
        <f t="shared" si="3"/>
        <v>0</v>
      </c>
      <c r="S6" s="241">
        <f t="shared" si="3"/>
        <v>0</v>
      </c>
      <c r="T6" s="241">
        <f t="shared" si="3"/>
        <v>0</v>
      </c>
      <c r="U6" s="241">
        <f t="shared" si="3"/>
        <v>0</v>
      </c>
      <c r="V6">
        <v>0</v>
      </c>
      <c r="W6" s="241">
        <f t="shared" si="4"/>
        <v>0</v>
      </c>
      <c r="X6" s="241">
        <f t="shared" si="4"/>
        <v>0</v>
      </c>
      <c r="Y6" s="241">
        <f t="shared" si="4"/>
        <v>0</v>
      </c>
      <c r="Z6" s="241">
        <f t="shared" si="4"/>
        <v>0</v>
      </c>
      <c r="AA6">
        <v>0</v>
      </c>
      <c r="AB6" s="241">
        <f t="shared" si="5"/>
        <v>0</v>
      </c>
      <c r="AC6" s="241">
        <f t="shared" si="5"/>
        <v>0</v>
      </c>
      <c r="AD6" s="241">
        <f t="shared" si="5"/>
        <v>0</v>
      </c>
      <c r="AE6" s="241">
        <f t="shared" si="5"/>
        <v>0</v>
      </c>
      <c r="AF6">
        <v>0</v>
      </c>
      <c r="AG6" s="241">
        <f t="shared" si="6"/>
        <v>0</v>
      </c>
      <c r="AH6" s="241">
        <f t="shared" si="6"/>
        <v>0</v>
      </c>
      <c r="AI6" s="241">
        <f t="shared" si="6"/>
        <v>0</v>
      </c>
      <c r="AJ6" s="241">
        <f t="shared" si="6"/>
        <v>0</v>
      </c>
      <c r="AK6">
        <v>0</v>
      </c>
    </row>
    <row r="7" spans="1:39" x14ac:dyDescent="0.35">
      <c r="A7" s="1" t="s">
        <v>16</v>
      </c>
      <c r="B7">
        <v>0</v>
      </c>
      <c r="C7" s="241">
        <f t="shared" si="0"/>
        <v>0</v>
      </c>
      <c r="D7" s="241">
        <f t="shared" si="0"/>
        <v>0</v>
      </c>
      <c r="E7" s="241">
        <f t="shared" si="0"/>
        <v>0</v>
      </c>
      <c r="F7" s="241">
        <f t="shared" si="0"/>
        <v>0</v>
      </c>
      <c r="G7">
        <v>0</v>
      </c>
      <c r="H7" s="241">
        <f>$G7+($L7-$G7)*(H$1-$G$1)/($L$1-$G$1)</f>
        <v>0</v>
      </c>
      <c r="I7" s="241">
        <f t="shared" si="1"/>
        <v>0</v>
      </c>
      <c r="J7" s="241">
        <f t="shared" si="1"/>
        <v>0</v>
      </c>
      <c r="K7" s="241">
        <f t="shared" si="1"/>
        <v>0</v>
      </c>
      <c r="L7">
        <v>0</v>
      </c>
      <c r="M7" s="241">
        <f t="shared" si="7"/>
        <v>0</v>
      </c>
      <c r="N7" s="241">
        <f t="shared" si="2"/>
        <v>0</v>
      </c>
      <c r="O7" s="241">
        <f t="shared" si="2"/>
        <v>0</v>
      </c>
      <c r="P7" s="241">
        <f t="shared" si="2"/>
        <v>0</v>
      </c>
      <c r="Q7">
        <v>0</v>
      </c>
      <c r="R7" s="241">
        <f>$Q7+($V7-$Q7)*(R$1-$Q$1)/($V$1-$Q$1)</f>
        <v>0</v>
      </c>
      <c r="S7" s="241">
        <f t="shared" si="3"/>
        <v>0</v>
      </c>
      <c r="T7" s="241">
        <f t="shared" si="3"/>
        <v>0</v>
      </c>
      <c r="U7" s="241">
        <f t="shared" si="3"/>
        <v>0</v>
      </c>
      <c r="V7">
        <v>0</v>
      </c>
      <c r="W7" s="241">
        <f>$V7+($AA7-$V7)*(W$1-$V$1)/($AA$1-$V$1)</f>
        <v>0</v>
      </c>
      <c r="X7" s="241">
        <f t="shared" si="4"/>
        <v>0</v>
      </c>
      <c r="Y7" s="241">
        <f t="shared" si="4"/>
        <v>0</v>
      </c>
      <c r="Z7" s="241">
        <f t="shared" si="4"/>
        <v>0</v>
      </c>
      <c r="AA7">
        <v>0</v>
      </c>
      <c r="AB7" s="241">
        <f>$AA7+($AF7-$AA7)*(AB$1-$AA$1)/($AF$1-$AA$1)</f>
        <v>0</v>
      </c>
      <c r="AC7" s="241">
        <f t="shared" si="5"/>
        <v>0</v>
      </c>
      <c r="AD7" s="241">
        <f t="shared" si="5"/>
        <v>0</v>
      </c>
      <c r="AE7" s="241">
        <f t="shared" si="5"/>
        <v>0</v>
      </c>
      <c r="AF7">
        <v>0</v>
      </c>
      <c r="AG7" s="241">
        <f>$AF7+($AK7-$AF7)*(AG$1-$AF$1)/($AK$1-$AF$1)</f>
        <v>0</v>
      </c>
      <c r="AH7" s="241">
        <f t="shared" si="6"/>
        <v>0</v>
      </c>
      <c r="AI7" s="241">
        <f t="shared" si="6"/>
        <v>0</v>
      </c>
      <c r="AJ7" s="241">
        <f t="shared" si="6"/>
        <v>0</v>
      </c>
      <c r="AK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90625" customWidth="1"/>
  </cols>
  <sheetData>
    <row r="1" spans="1:39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/>
      <c r="AM1" s="1"/>
    </row>
    <row r="2" spans="1:39" x14ac:dyDescent="0.35">
      <c r="A2" s="1" t="s">
        <v>2</v>
      </c>
      <c r="B2" s="241">
        <v>0</v>
      </c>
      <c r="C2" s="241">
        <f t="shared" ref="C2:F7" si="0">$B2+($G2-$B2)*(C$1-$B$1)/($G$1-$B$1)</f>
        <v>0</v>
      </c>
      <c r="D2" s="241">
        <f t="shared" si="0"/>
        <v>0</v>
      </c>
      <c r="E2" s="241">
        <f t="shared" si="0"/>
        <v>0</v>
      </c>
      <c r="F2" s="241">
        <f t="shared" si="0"/>
        <v>0</v>
      </c>
      <c r="G2" s="241">
        <v>0</v>
      </c>
      <c r="H2" s="241">
        <f t="shared" ref="H2:K7" si="1">$G2+($L2-$G2)*(H$1-$G$1)/($L$1-$G$1)</f>
        <v>0</v>
      </c>
      <c r="I2" s="241">
        <f t="shared" si="1"/>
        <v>0</v>
      </c>
      <c r="J2" s="241">
        <f t="shared" si="1"/>
        <v>0</v>
      </c>
      <c r="K2" s="241">
        <f t="shared" si="1"/>
        <v>0</v>
      </c>
      <c r="L2" s="241">
        <v>0</v>
      </c>
      <c r="M2" s="241">
        <f>$L2+($Q2-$L2)*(M$1-$L$1)/($Q$1-$L$1)</f>
        <v>0</v>
      </c>
      <c r="N2" s="241">
        <f t="shared" ref="N2:P7" si="2">$L2+($Q2-$L2)*(N$1-$L$1)/($Q$1-$L$1)</f>
        <v>0</v>
      </c>
      <c r="O2" s="241">
        <f t="shared" si="2"/>
        <v>0</v>
      </c>
      <c r="P2" s="241">
        <f t="shared" si="2"/>
        <v>0</v>
      </c>
      <c r="Q2" s="241">
        <v>0</v>
      </c>
      <c r="R2" s="241">
        <f t="shared" ref="R2:U7" si="3">$Q2+($V2-$Q2)*(R$1-$Q$1)/($V$1-$Q$1)</f>
        <v>0</v>
      </c>
      <c r="S2" s="241">
        <f t="shared" si="3"/>
        <v>0</v>
      </c>
      <c r="T2" s="241">
        <f t="shared" si="3"/>
        <v>0</v>
      </c>
      <c r="U2" s="241">
        <f t="shared" si="3"/>
        <v>0</v>
      </c>
      <c r="V2" s="241">
        <v>0</v>
      </c>
      <c r="W2" s="241">
        <f t="shared" ref="W2:Z7" si="4">$V2+($AA2-$V2)*(W$1-$V$1)/($AA$1-$V$1)</f>
        <v>0</v>
      </c>
      <c r="X2" s="241">
        <f t="shared" si="4"/>
        <v>0</v>
      </c>
      <c r="Y2" s="241">
        <f t="shared" si="4"/>
        <v>0</v>
      </c>
      <c r="Z2" s="241">
        <f t="shared" si="4"/>
        <v>0</v>
      </c>
      <c r="AA2" s="241">
        <v>0</v>
      </c>
      <c r="AB2" s="241">
        <f t="shared" ref="AB2:AE7" si="5">$AA2+($AF2-$AA2)*(AB$1-$AA$1)/($AF$1-$AA$1)</f>
        <v>0</v>
      </c>
      <c r="AC2" s="241">
        <f t="shared" si="5"/>
        <v>0</v>
      </c>
      <c r="AD2" s="241">
        <f t="shared" si="5"/>
        <v>0</v>
      </c>
      <c r="AE2" s="241">
        <f t="shared" si="5"/>
        <v>0</v>
      </c>
      <c r="AF2" s="241">
        <v>0</v>
      </c>
      <c r="AG2" s="241">
        <f t="shared" ref="AG2:AJ7" si="6">$AF2+($AK2-$AF2)*(AG$1-$AF$1)/($AK$1-$AF$1)</f>
        <v>0</v>
      </c>
      <c r="AH2" s="241">
        <f t="shared" si="6"/>
        <v>0</v>
      </c>
      <c r="AI2" s="241">
        <f t="shared" si="6"/>
        <v>0</v>
      </c>
      <c r="AJ2" s="241">
        <f t="shared" si="6"/>
        <v>0</v>
      </c>
      <c r="AK2" s="241">
        <v>0</v>
      </c>
    </row>
    <row r="3" spans="1:39" x14ac:dyDescent="0.35">
      <c r="A3" s="1" t="s">
        <v>3</v>
      </c>
      <c r="B3" s="241">
        <v>0</v>
      </c>
      <c r="C3" s="241">
        <f>$B3+($G3-$B3)*(C$1-$B$1)/($G$1-$B$1)</f>
        <v>0</v>
      </c>
      <c r="D3" s="241">
        <f t="shared" si="0"/>
        <v>0</v>
      </c>
      <c r="E3" s="241">
        <f t="shared" si="0"/>
        <v>0</v>
      </c>
      <c r="F3" s="241">
        <f t="shared" si="0"/>
        <v>0</v>
      </c>
      <c r="G3" s="241">
        <v>0</v>
      </c>
      <c r="H3" s="241">
        <f t="shared" si="1"/>
        <v>0</v>
      </c>
      <c r="I3" s="241">
        <f t="shared" si="1"/>
        <v>0</v>
      </c>
      <c r="J3" s="241">
        <f t="shared" si="1"/>
        <v>0</v>
      </c>
      <c r="K3" s="241">
        <f t="shared" si="1"/>
        <v>0</v>
      </c>
      <c r="L3" s="241">
        <v>0</v>
      </c>
      <c r="M3" s="241">
        <f>$L3+($Q3-$L3)*(M$1-$L$1)/($Q$1-$L$1)</f>
        <v>0</v>
      </c>
      <c r="N3" s="241">
        <f t="shared" si="2"/>
        <v>0</v>
      </c>
      <c r="O3" s="241">
        <f t="shared" si="2"/>
        <v>0</v>
      </c>
      <c r="P3" s="241">
        <f t="shared" si="2"/>
        <v>0</v>
      </c>
      <c r="Q3" s="241">
        <v>0</v>
      </c>
      <c r="R3" s="241">
        <f t="shared" si="3"/>
        <v>0</v>
      </c>
      <c r="S3" s="241">
        <f t="shared" si="3"/>
        <v>0</v>
      </c>
      <c r="T3" s="241">
        <f t="shared" si="3"/>
        <v>0</v>
      </c>
      <c r="U3" s="241">
        <f t="shared" si="3"/>
        <v>0</v>
      </c>
      <c r="V3" s="241">
        <v>0</v>
      </c>
      <c r="W3" s="241">
        <f t="shared" si="4"/>
        <v>0</v>
      </c>
      <c r="X3" s="241">
        <f t="shared" si="4"/>
        <v>0</v>
      </c>
      <c r="Y3" s="241">
        <f t="shared" si="4"/>
        <v>0</v>
      </c>
      <c r="Z3" s="241">
        <f t="shared" si="4"/>
        <v>0</v>
      </c>
      <c r="AA3" s="241">
        <v>0</v>
      </c>
      <c r="AB3" s="241">
        <f t="shared" si="5"/>
        <v>0</v>
      </c>
      <c r="AC3" s="241">
        <f t="shared" si="5"/>
        <v>0</v>
      </c>
      <c r="AD3" s="241">
        <f t="shared" si="5"/>
        <v>0</v>
      </c>
      <c r="AE3" s="241">
        <f t="shared" si="5"/>
        <v>0</v>
      </c>
      <c r="AF3" s="241">
        <v>0</v>
      </c>
      <c r="AG3" s="241">
        <f t="shared" si="6"/>
        <v>0</v>
      </c>
      <c r="AH3" s="241">
        <f t="shared" si="6"/>
        <v>0</v>
      </c>
      <c r="AI3" s="241">
        <f t="shared" si="6"/>
        <v>0</v>
      </c>
      <c r="AJ3" s="241">
        <f t="shared" si="6"/>
        <v>0</v>
      </c>
      <c r="AK3" s="241">
        <v>0</v>
      </c>
    </row>
    <row r="4" spans="1:39" x14ac:dyDescent="0.35">
      <c r="A4" s="1" t="s">
        <v>4</v>
      </c>
      <c r="B4" s="241">
        <v>0</v>
      </c>
      <c r="C4" s="241">
        <f t="shared" si="0"/>
        <v>0</v>
      </c>
      <c r="D4" s="241">
        <f t="shared" si="0"/>
        <v>0</v>
      </c>
      <c r="E4" s="241">
        <f t="shared" si="0"/>
        <v>0</v>
      </c>
      <c r="F4" s="241">
        <f t="shared" si="0"/>
        <v>0</v>
      </c>
      <c r="G4" s="241">
        <v>0</v>
      </c>
      <c r="H4" s="241">
        <f t="shared" si="1"/>
        <v>0</v>
      </c>
      <c r="I4" s="241">
        <f t="shared" si="1"/>
        <v>0</v>
      </c>
      <c r="J4" s="241">
        <f t="shared" si="1"/>
        <v>0</v>
      </c>
      <c r="K4" s="241">
        <f t="shared" si="1"/>
        <v>0</v>
      </c>
      <c r="L4" s="241">
        <v>0</v>
      </c>
      <c r="M4" s="241">
        <f t="shared" ref="M4:M7" si="7">$L4+($Q4-$L4)*(M$1-$L$1)/($Q$1-$L$1)</f>
        <v>0</v>
      </c>
      <c r="N4" s="241">
        <f t="shared" si="2"/>
        <v>0</v>
      </c>
      <c r="O4" s="241">
        <f t="shared" si="2"/>
        <v>0</v>
      </c>
      <c r="P4" s="241">
        <f t="shared" si="2"/>
        <v>0</v>
      </c>
      <c r="Q4" s="241">
        <v>0</v>
      </c>
      <c r="R4" s="241">
        <f t="shared" si="3"/>
        <v>0</v>
      </c>
      <c r="S4" s="241">
        <f t="shared" si="3"/>
        <v>0</v>
      </c>
      <c r="T4" s="241">
        <f t="shared" si="3"/>
        <v>0</v>
      </c>
      <c r="U4" s="241">
        <f t="shared" si="3"/>
        <v>0</v>
      </c>
      <c r="V4" s="241">
        <v>0</v>
      </c>
      <c r="W4" s="241">
        <f t="shared" si="4"/>
        <v>0</v>
      </c>
      <c r="X4" s="241">
        <f t="shared" si="4"/>
        <v>0</v>
      </c>
      <c r="Y4" s="241">
        <f t="shared" si="4"/>
        <v>0</v>
      </c>
      <c r="Z4" s="241">
        <f t="shared" si="4"/>
        <v>0</v>
      </c>
      <c r="AA4" s="241">
        <v>0</v>
      </c>
      <c r="AB4" s="241">
        <f t="shared" si="5"/>
        <v>0</v>
      </c>
      <c r="AC4" s="241">
        <f t="shared" si="5"/>
        <v>0</v>
      </c>
      <c r="AD4" s="241">
        <f t="shared" si="5"/>
        <v>0</v>
      </c>
      <c r="AE4" s="241">
        <f t="shared" si="5"/>
        <v>0</v>
      </c>
      <c r="AF4" s="241">
        <v>0</v>
      </c>
      <c r="AG4" s="241">
        <f t="shared" si="6"/>
        <v>0</v>
      </c>
      <c r="AH4" s="241">
        <f t="shared" si="6"/>
        <v>0</v>
      </c>
      <c r="AI4" s="241">
        <f t="shared" si="6"/>
        <v>0</v>
      </c>
      <c r="AJ4" s="241">
        <f t="shared" si="6"/>
        <v>0</v>
      </c>
      <c r="AK4" s="241">
        <v>0</v>
      </c>
    </row>
    <row r="5" spans="1:39" x14ac:dyDescent="0.35">
      <c r="A5" s="1" t="s">
        <v>5</v>
      </c>
      <c r="B5" s="241">
        <v>0</v>
      </c>
      <c r="C5" s="241">
        <f t="shared" si="0"/>
        <v>0</v>
      </c>
      <c r="D5" s="241">
        <f t="shared" si="0"/>
        <v>0</v>
      </c>
      <c r="E5" s="241">
        <f t="shared" si="0"/>
        <v>0</v>
      </c>
      <c r="F5" s="241">
        <f t="shared" si="0"/>
        <v>0</v>
      </c>
      <c r="G5" s="241">
        <v>0</v>
      </c>
      <c r="H5" s="241">
        <f t="shared" si="1"/>
        <v>0</v>
      </c>
      <c r="I5" s="241">
        <f t="shared" si="1"/>
        <v>0</v>
      </c>
      <c r="J5" s="241">
        <f t="shared" si="1"/>
        <v>0</v>
      </c>
      <c r="K5" s="241">
        <f t="shared" si="1"/>
        <v>0</v>
      </c>
      <c r="L5" s="241">
        <v>0</v>
      </c>
      <c r="M5" s="241">
        <f t="shared" si="7"/>
        <v>0</v>
      </c>
      <c r="N5" s="241">
        <f t="shared" si="2"/>
        <v>0</v>
      </c>
      <c r="O5" s="241">
        <f t="shared" si="2"/>
        <v>0</v>
      </c>
      <c r="P5" s="241">
        <f t="shared" si="2"/>
        <v>0</v>
      </c>
      <c r="Q5" s="241">
        <v>0</v>
      </c>
      <c r="R5" s="241">
        <f t="shared" si="3"/>
        <v>0</v>
      </c>
      <c r="S5" s="241">
        <f t="shared" si="3"/>
        <v>0</v>
      </c>
      <c r="T5" s="241">
        <f t="shared" si="3"/>
        <v>0</v>
      </c>
      <c r="U5" s="241">
        <f t="shared" si="3"/>
        <v>0</v>
      </c>
      <c r="V5" s="241">
        <v>0</v>
      </c>
      <c r="W5" s="241">
        <f t="shared" si="4"/>
        <v>0</v>
      </c>
      <c r="X5" s="241">
        <f t="shared" si="4"/>
        <v>0</v>
      </c>
      <c r="Y5" s="241">
        <f t="shared" si="4"/>
        <v>0</v>
      </c>
      <c r="Z5" s="241">
        <f t="shared" si="4"/>
        <v>0</v>
      </c>
      <c r="AA5" s="241">
        <v>0</v>
      </c>
      <c r="AB5" s="241">
        <f t="shared" si="5"/>
        <v>0</v>
      </c>
      <c r="AC5" s="241">
        <f t="shared" si="5"/>
        <v>0</v>
      </c>
      <c r="AD5" s="241">
        <f t="shared" si="5"/>
        <v>0</v>
      </c>
      <c r="AE5" s="241">
        <f t="shared" si="5"/>
        <v>0</v>
      </c>
      <c r="AF5" s="241">
        <v>0</v>
      </c>
      <c r="AG5" s="241">
        <f t="shared" si="6"/>
        <v>0</v>
      </c>
      <c r="AH5" s="241">
        <f t="shared" si="6"/>
        <v>0</v>
      </c>
      <c r="AI5" s="241">
        <f t="shared" si="6"/>
        <v>0</v>
      </c>
      <c r="AJ5" s="241">
        <f t="shared" si="6"/>
        <v>0</v>
      </c>
      <c r="AK5" s="241">
        <v>0</v>
      </c>
    </row>
    <row r="6" spans="1:39" x14ac:dyDescent="0.35">
      <c r="A6" s="1" t="s">
        <v>7</v>
      </c>
      <c r="B6" s="241">
        <v>0</v>
      </c>
      <c r="C6" s="241">
        <f t="shared" si="0"/>
        <v>0</v>
      </c>
      <c r="D6" s="241">
        <f t="shared" si="0"/>
        <v>0</v>
      </c>
      <c r="E6" s="241">
        <f t="shared" si="0"/>
        <v>0</v>
      </c>
      <c r="F6" s="241">
        <f t="shared" si="0"/>
        <v>0</v>
      </c>
      <c r="G6" s="241">
        <v>0</v>
      </c>
      <c r="H6" s="241">
        <f t="shared" si="1"/>
        <v>0</v>
      </c>
      <c r="I6" s="241">
        <f t="shared" si="1"/>
        <v>0</v>
      </c>
      <c r="J6" s="241">
        <f t="shared" si="1"/>
        <v>0</v>
      </c>
      <c r="K6" s="241">
        <f t="shared" si="1"/>
        <v>0</v>
      </c>
      <c r="L6" s="241">
        <v>0</v>
      </c>
      <c r="M6" s="241">
        <f t="shared" si="7"/>
        <v>0</v>
      </c>
      <c r="N6" s="241">
        <f t="shared" si="2"/>
        <v>0</v>
      </c>
      <c r="O6" s="241">
        <f t="shared" si="2"/>
        <v>0</v>
      </c>
      <c r="P6" s="241">
        <f t="shared" si="2"/>
        <v>0</v>
      </c>
      <c r="Q6" s="241">
        <v>0</v>
      </c>
      <c r="R6" s="241">
        <f t="shared" si="3"/>
        <v>0</v>
      </c>
      <c r="S6" s="241">
        <f t="shared" si="3"/>
        <v>0</v>
      </c>
      <c r="T6" s="241">
        <f t="shared" si="3"/>
        <v>0</v>
      </c>
      <c r="U6" s="241">
        <f t="shared" si="3"/>
        <v>0</v>
      </c>
      <c r="V6" s="241">
        <v>0</v>
      </c>
      <c r="W6" s="241">
        <f t="shared" si="4"/>
        <v>0</v>
      </c>
      <c r="X6" s="241">
        <f t="shared" si="4"/>
        <v>0</v>
      </c>
      <c r="Y6" s="241">
        <f t="shared" si="4"/>
        <v>0</v>
      </c>
      <c r="Z6" s="241">
        <f t="shared" si="4"/>
        <v>0</v>
      </c>
      <c r="AA6" s="241">
        <v>0</v>
      </c>
      <c r="AB6" s="241">
        <f t="shared" si="5"/>
        <v>0</v>
      </c>
      <c r="AC6" s="241">
        <f t="shared" si="5"/>
        <v>0</v>
      </c>
      <c r="AD6" s="241">
        <f t="shared" si="5"/>
        <v>0</v>
      </c>
      <c r="AE6" s="241">
        <f t="shared" si="5"/>
        <v>0</v>
      </c>
      <c r="AF6" s="241">
        <v>0</v>
      </c>
      <c r="AG6" s="241">
        <f t="shared" si="6"/>
        <v>0</v>
      </c>
      <c r="AH6" s="241">
        <f t="shared" si="6"/>
        <v>0</v>
      </c>
      <c r="AI6" s="241">
        <f t="shared" si="6"/>
        <v>0</v>
      </c>
      <c r="AJ6" s="241">
        <f t="shared" si="6"/>
        <v>0</v>
      </c>
      <c r="AK6" s="241">
        <v>0</v>
      </c>
    </row>
    <row r="7" spans="1:39" x14ac:dyDescent="0.35">
      <c r="A7" s="1" t="s">
        <v>16</v>
      </c>
      <c r="B7" s="241">
        <v>0</v>
      </c>
      <c r="C7" s="241">
        <f t="shared" si="0"/>
        <v>0</v>
      </c>
      <c r="D7" s="241">
        <f t="shared" si="0"/>
        <v>0</v>
      </c>
      <c r="E7" s="241">
        <f t="shared" si="0"/>
        <v>0</v>
      </c>
      <c r="F7" s="241">
        <f t="shared" si="0"/>
        <v>0</v>
      </c>
      <c r="G7" s="241">
        <v>0</v>
      </c>
      <c r="H7" s="241">
        <f>$G7+($L7-$G7)*(H$1-$G$1)/($L$1-$G$1)</f>
        <v>0</v>
      </c>
      <c r="I7" s="241">
        <f t="shared" si="1"/>
        <v>0</v>
      </c>
      <c r="J7" s="241">
        <f t="shared" si="1"/>
        <v>0</v>
      </c>
      <c r="K7" s="241">
        <f t="shared" si="1"/>
        <v>0</v>
      </c>
      <c r="L7" s="241">
        <v>0</v>
      </c>
      <c r="M7" s="241">
        <f t="shared" si="7"/>
        <v>0</v>
      </c>
      <c r="N7" s="241">
        <f t="shared" si="2"/>
        <v>0</v>
      </c>
      <c r="O7" s="241">
        <f t="shared" si="2"/>
        <v>0</v>
      </c>
      <c r="P7" s="241">
        <f t="shared" si="2"/>
        <v>0</v>
      </c>
      <c r="Q7" s="241">
        <v>0</v>
      </c>
      <c r="R7" s="241">
        <f>$Q7+($V7-$Q7)*(R$1-$Q$1)/($V$1-$Q$1)</f>
        <v>0</v>
      </c>
      <c r="S7" s="241">
        <f t="shared" si="3"/>
        <v>0</v>
      </c>
      <c r="T7" s="241">
        <f t="shared" si="3"/>
        <v>0</v>
      </c>
      <c r="U7" s="241">
        <f t="shared" si="3"/>
        <v>0</v>
      </c>
      <c r="V7" s="241">
        <v>0</v>
      </c>
      <c r="W7" s="241">
        <f>$V7+($AA7-$V7)*(W$1-$V$1)/($AA$1-$V$1)</f>
        <v>0</v>
      </c>
      <c r="X7" s="241">
        <f t="shared" si="4"/>
        <v>0</v>
      </c>
      <c r="Y7" s="241">
        <f t="shared" si="4"/>
        <v>0</v>
      </c>
      <c r="Z7" s="241">
        <f t="shared" si="4"/>
        <v>0</v>
      </c>
      <c r="AA7" s="241">
        <v>0</v>
      </c>
      <c r="AB7" s="241">
        <f>$AA7+($AF7-$AA7)*(AB$1-$AA$1)/($AF$1-$AA$1)</f>
        <v>0</v>
      </c>
      <c r="AC7" s="241">
        <f t="shared" si="5"/>
        <v>0</v>
      </c>
      <c r="AD7" s="241">
        <f t="shared" si="5"/>
        <v>0</v>
      </c>
      <c r="AE7" s="241">
        <f t="shared" si="5"/>
        <v>0</v>
      </c>
      <c r="AF7" s="241">
        <v>0</v>
      </c>
      <c r="AG7" s="241">
        <f>$AF7+($AK7-$AF7)*(AG$1-$AF$1)/($AK$1-$AF$1)</f>
        <v>0</v>
      </c>
      <c r="AH7" s="241">
        <f t="shared" si="6"/>
        <v>0</v>
      </c>
      <c r="AI7" s="241">
        <f t="shared" si="6"/>
        <v>0</v>
      </c>
      <c r="AJ7" s="241">
        <f t="shared" si="6"/>
        <v>0</v>
      </c>
      <c r="AK7" s="24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7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4.5" x14ac:dyDescent="0.35"/>
  <cols>
    <col min="1" max="1" width="25.90625" customWidth="1"/>
    <col min="2" max="2" width="11.81640625" bestFit="1" customWidth="1"/>
    <col min="7" max="7" width="11.81640625" bestFit="1" customWidth="1"/>
    <col min="12" max="12" width="11.81640625" bestFit="1" customWidth="1"/>
    <col min="17" max="17" width="11.81640625" bestFit="1" customWidth="1"/>
    <col min="22" max="22" width="9.81640625" bestFit="1" customWidth="1"/>
    <col min="27" max="27" width="11.81640625" bestFit="1" customWidth="1"/>
    <col min="32" max="32" width="10.81640625" bestFit="1" customWidth="1"/>
    <col min="37" max="37" width="11.81640625" bestFit="1" customWidth="1"/>
  </cols>
  <sheetData>
    <row r="1" spans="1:39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/>
      <c r="AM1" s="1"/>
    </row>
    <row r="2" spans="1:39" x14ac:dyDescent="0.35">
      <c r="A2" s="1" t="s">
        <v>2</v>
      </c>
      <c r="B2">
        <f>'VI.b res cooling'!G68*btu_per_TWh</f>
        <v>46386738285782.523</v>
      </c>
      <c r="C2" s="241">
        <f t="shared" ref="C2:F7" si="0">$B2+($G2-$B2)*(C$1-$B$1)/($G$1-$B$1)</f>
        <v>47420532244483.461</v>
      </c>
      <c r="D2" s="241">
        <f t="shared" si="0"/>
        <v>48454326203184.391</v>
      </c>
      <c r="E2" s="241">
        <f t="shared" si="0"/>
        <v>49488120161885.328</v>
      </c>
      <c r="F2" s="241">
        <f t="shared" si="0"/>
        <v>50521914120586.258</v>
      </c>
      <c r="G2">
        <f>'VI.b res cooling'!H68*btu_per_TWh</f>
        <v>51555708079287.195</v>
      </c>
      <c r="H2" s="241">
        <f t="shared" ref="H2:K7" si="1">$G2+($L2-$G2)*(H$1-$G$1)/($L$1-$G$1)</f>
        <v>52582656775607.961</v>
      </c>
      <c r="I2" s="241">
        <f t="shared" si="1"/>
        <v>53609605471928.727</v>
      </c>
      <c r="J2" s="241">
        <f t="shared" si="1"/>
        <v>54636554168249.5</v>
      </c>
      <c r="K2" s="241">
        <f t="shared" si="1"/>
        <v>55663502864570.266</v>
      </c>
      <c r="L2">
        <f>'VI.b res cooling'!I68*btu_per_TWh</f>
        <v>56690451560891.031</v>
      </c>
      <c r="M2" s="241">
        <f>$L2+($Q2-$L2)*(M$1-$L$1)/($Q$1-$L$1)</f>
        <v>56973024972906.5</v>
      </c>
      <c r="N2" s="241">
        <f t="shared" ref="N2:P7" si="2">$L2+($Q2-$L2)*(N$1-$L$1)/($Q$1-$L$1)</f>
        <v>57255598384921.969</v>
      </c>
      <c r="O2" s="241">
        <f t="shared" si="2"/>
        <v>57538171796937.445</v>
      </c>
      <c r="P2" s="241">
        <f t="shared" si="2"/>
        <v>57820745208952.914</v>
      </c>
      <c r="Q2">
        <f>'VI.b res cooling'!J68*btu_per_TWh</f>
        <v>58103318620968.383</v>
      </c>
      <c r="R2" s="241">
        <f t="shared" ref="R2:U7" si="3">$Q2+($V2-$Q2)*(R$1-$Q$1)/($V$1-$Q$1)</f>
        <v>58348662616872.531</v>
      </c>
      <c r="S2" s="241">
        <f t="shared" si="3"/>
        <v>58594006612776.68</v>
      </c>
      <c r="T2" s="241">
        <f t="shared" si="3"/>
        <v>58839350608680.828</v>
      </c>
      <c r="U2" s="241">
        <f t="shared" si="3"/>
        <v>59084694604584.977</v>
      </c>
      <c r="V2">
        <f>'VI.b res cooling'!K68*btu_per_TWh</f>
        <v>59330038600489.125</v>
      </c>
      <c r="W2" s="241">
        <f t="shared" ref="W2:Z7" si="4">$V2+($AA2-$V2)*(W$1-$V$1)/($AA$1-$V$1)</f>
        <v>59020806502009.805</v>
      </c>
      <c r="X2" s="241">
        <f t="shared" si="4"/>
        <v>58711574403530.484</v>
      </c>
      <c r="Y2" s="241">
        <f t="shared" si="4"/>
        <v>58402342305051.172</v>
      </c>
      <c r="Z2" s="241">
        <f t="shared" si="4"/>
        <v>58093110206571.852</v>
      </c>
      <c r="AA2">
        <f>'VI.b res cooling'!L68*btu_per_TWh</f>
        <v>57783878108092.531</v>
      </c>
      <c r="AB2" s="241">
        <f t="shared" ref="AB2:AE7" si="5">$AA2+($AF2-$AA2)*(AB$1-$AA$1)/($AF$1-$AA$1)</f>
        <v>57423703635541.242</v>
      </c>
      <c r="AC2" s="241">
        <f t="shared" si="5"/>
        <v>57063529162989.953</v>
      </c>
      <c r="AD2" s="241">
        <f t="shared" si="5"/>
        <v>56703354690438.664</v>
      </c>
      <c r="AE2" s="241">
        <f t="shared" si="5"/>
        <v>56343180217887.375</v>
      </c>
      <c r="AF2">
        <f>'VI.b res cooling'!M68*btu_per_TWh</f>
        <v>55983005745336.086</v>
      </c>
      <c r="AG2" s="241">
        <f t="shared" ref="AG2:AJ7" si="6">$AF2+($AK2-$AF2)*(AG$1-$AF$1)/($AK$1-$AF$1)</f>
        <v>55567365887753.414</v>
      </c>
      <c r="AH2" s="241">
        <f t="shared" si="6"/>
        <v>55151726030170.742</v>
      </c>
      <c r="AI2" s="241">
        <f t="shared" si="6"/>
        <v>54736086172588.07</v>
      </c>
      <c r="AJ2" s="241">
        <f t="shared" si="6"/>
        <v>54320446315005.398</v>
      </c>
      <c r="AK2">
        <f>'VI.b res cooling'!N68*btu_per_TWh</f>
        <v>53904806457422.727</v>
      </c>
    </row>
    <row r="3" spans="1:39" x14ac:dyDescent="0.35">
      <c r="A3" s="1" t="s">
        <v>3</v>
      </c>
      <c r="B3">
        <v>0</v>
      </c>
      <c r="C3" s="241">
        <f t="shared" si="0"/>
        <v>0</v>
      </c>
      <c r="D3" s="241">
        <f t="shared" si="0"/>
        <v>0</v>
      </c>
      <c r="E3" s="241">
        <f t="shared" si="0"/>
        <v>0</v>
      </c>
      <c r="F3" s="241">
        <f t="shared" si="0"/>
        <v>0</v>
      </c>
      <c r="G3">
        <v>0</v>
      </c>
      <c r="H3" s="241">
        <f t="shared" si="1"/>
        <v>0</v>
      </c>
      <c r="I3" s="241">
        <f t="shared" si="1"/>
        <v>0</v>
      </c>
      <c r="J3" s="241">
        <f t="shared" si="1"/>
        <v>0</v>
      </c>
      <c r="K3" s="241">
        <f t="shared" si="1"/>
        <v>0</v>
      </c>
      <c r="L3">
        <v>0</v>
      </c>
      <c r="M3" s="241">
        <f>$L3+($Q3-$L3)*(M$1-$L$1)/($Q$1-$L$1)</f>
        <v>0</v>
      </c>
      <c r="N3" s="241">
        <f t="shared" si="2"/>
        <v>0</v>
      </c>
      <c r="O3" s="241">
        <f t="shared" si="2"/>
        <v>0</v>
      </c>
      <c r="P3" s="241">
        <f t="shared" si="2"/>
        <v>0</v>
      </c>
      <c r="Q3">
        <v>0</v>
      </c>
      <c r="R3" s="241">
        <f t="shared" si="3"/>
        <v>0</v>
      </c>
      <c r="S3" s="241">
        <f t="shared" si="3"/>
        <v>0</v>
      </c>
      <c r="T3" s="241">
        <f t="shared" si="3"/>
        <v>0</v>
      </c>
      <c r="U3" s="241">
        <f t="shared" si="3"/>
        <v>0</v>
      </c>
      <c r="V3">
        <v>0</v>
      </c>
      <c r="W3" s="241">
        <f t="shared" si="4"/>
        <v>0</v>
      </c>
      <c r="X3" s="241">
        <f t="shared" si="4"/>
        <v>0</v>
      </c>
      <c r="Y3" s="241">
        <f t="shared" si="4"/>
        <v>0</v>
      </c>
      <c r="Z3" s="241">
        <f t="shared" si="4"/>
        <v>0</v>
      </c>
      <c r="AA3">
        <v>0</v>
      </c>
      <c r="AB3" s="241">
        <f t="shared" si="5"/>
        <v>0</v>
      </c>
      <c r="AC3" s="241">
        <f t="shared" si="5"/>
        <v>0</v>
      </c>
      <c r="AD3" s="241">
        <f t="shared" si="5"/>
        <v>0</v>
      </c>
      <c r="AE3" s="241">
        <f t="shared" si="5"/>
        <v>0</v>
      </c>
      <c r="AF3">
        <v>0</v>
      </c>
      <c r="AG3" s="241">
        <f t="shared" si="6"/>
        <v>0</v>
      </c>
      <c r="AH3" s="241">
        <f t="shared" si="6"/>
        <v>0</v>
      </c>
      <c r="AI3" s="241">
        <f t="shared" si="6"/>
        <v>0</v>
      </c>
      <c r="AJ3" s="241">
        <f t="shared" si="6"/>
        <v>0</v>
      </c>
      <c r="AK3">
        <v>0</v>
      </c>
    </row>
    <row r="4" spans="1:39" x14ac:dyDescent="0.35">
      <c r="A4" s="1" t="s">
        <v>4</v>
      </c>
      <c r="B4">
        <v>0</v>
      </c>
      <c r="C4" s="241">
        <f t="shared" si="0"/>
        <v>0</v>
      </c>
      <c r="D4" s="241">
        <f t="shared" si="0"/>
        <v>0</v>
      </c>
      <c r="E4" s="241">
        <f t="shared" si="0"/>
        <v>0</v>
      </c>
      <c r="F4" s="241">
        <f t="shared" si="0"/>
        <v>0</v>
      </c>
      <c r="G4">
        <v>0</v>
      </c>
      <c r="H4" s="241">
        <f t="shared" si="1"/>
        <v>0</v>
      </c>
      <c r="I4" s="241">
        <f t="shared" si="1"/>
        <v>0</v>
      </c>
      <c r="J4" s="241">
        <f t="shared" si="1"/>
        <v>0</v>
      </c>
      <c r="K4" s="241">
        <f t="shared" si="1"/>
        <v>0</v>
      </c>
      <c r="L4">
        <v>0</v>
      </c>
      <c r="M4" s="241">
        <f t="shared" ref="M4:M7" si="7">$L4+($Q4-$L4)*(M$1-$L$1)/($Q$1-$L$1)</f>
        <v>0</v>
      </c>
      <c r="N4" s="241">
        <f t="shared" si="2"/>
        <v>0</v>
      </c>
      <c r="O4" s="241">
        <f t="shared" si="2"/>
        <v>0</v>
      </c>
      <c r="P4" s="241">
        <f t="shared" si="2"/>
        <v>0</v>
      </c>
      <c r="Q4">
        <v>0</v>
      </c>
      <c r="R4" s="241">
        <f t="shared" si="3"/>
        <v>0</v>
      </c>
      <c r="S4" s="241">
        <f t="shared" si="3"/>
        <v>0</v>
      </c>
      <c r="T4" s="241">
        <f t="shared" si="3"/>
        <v>0</v>
      </c>
      <c r="U4" s="241">
        <f t="shared" si="3"/>
        <v>0</v>
      </c>
      <c r="V4">
        <v>0</v>
      </c>
      <c r="W4" s="241">
        <f t="shared" si="4"/>
        <v>0</v>
      </c>
      <c r="X4" s="241">
        <f t="shared" si="4"/>
        <v>0</v>
      </c>
      <c r="Y4" s="241">
        <f t="shared" si="4"/>
        <v>0</v>
      </c>
      <c r="Z4" s="241">
        <f t="shared" si="4"/>
        <v>0</v>
      </c>
      <c r="AA4">
        <v>0</v>
      </c>
      <c r="AB4" s="241">
        <f t="shared" si="5"/>
        <v>0</v>
      </c>
      <c r="AC4" s="241">
        <f t="shared" si="5"/>
        <v>0</v>
      </c>
      <c r="AD4" s="241">
        <f t="shared" si="5"/>
        <v>0</v>
      </c>
      <c r="AE4" s="241">
        <f t="shared" si="5"/>
        <v>0</v>
      </c>
      <c r="AF4">
        <v>0</v>
      </c>
      <c r="AG4" s="241">
        <f t="shared" si="6"/>
        <v>0</v>
      </c>
      <c r="AH4" s="241">
        <f t="shared" si="6"/>
        <v>0</v>
      </c>
      <c r="AI4" s="241">
        <f t="shared" si="6"/>
        <v>0</v>
      </c>
      <c r="AJ4" s="241">
        <f t="shared" si="6"/>
        <v>0</v>
      </c>
      <c r="AK4">
        <v>0</v>
      </c>
    </row>
    <row r="5" spans="1:39" x14ac:dyDescent="0.35">
      <c r="A5" s="1" t="s">
        <v>5</v>
      </c>
      <c r="B5">
        <v>0</v>
      </c>
      <c r="C5" s="241">
        <f t="shared" si="0"/>
        <v>0</v>
      </c>
      <c r="D5" s="241">
        <f t="shared" si="0"/>
        <v>0</v>
      </c>
      <c r="E5" s="241">
        <f t="shared" si="0"/>
        <v>0</v>
      </c>
      <c r="F5" s="241">
        <f t="shared" si="0"/>
        <v>0</v>
      </c>
      <c r="G5">
        <v>0</v>
      </c>
      <c r="H5" s="241">
        <f t="shared" si="1"/>
        <v>0</v>
      </c>
      <c r="I5" s="241">
        <f t="shared" si="1"/>
        <v>0</v>
      </c>
      <c r="J5" s="241">
        <f t="shared" si="1"/>
        <v>0</v>
      </c>
      <c r="K5" s="241">
        <f t="shared" si="1"/>
        <v>0</v>
      </c>
      <c r="L5">
        <v>0</v>
      </c>
      <c r="M5" s="241">
        <f t="shared" si="7"/>
        <v>0</v>
      </c>
      <c r="N5" s="241">
        <f t="shared" si="2"/>
        <v>0</v>
      </c>
      <c r="O5" s="241">
        <f t="shared" si="2"/>
        <v>0</v>
      </c>
      <c r="P5" s="241">
        <f t="shared" si="2"/>
        <v>0</v>
      </c>
      <c r="Q5">
        <v>0</v>
      </c>
      <c r="R5" s="241">
        <f t="shared" si="3"/>
        <v>0</v>
      </c>
      <c r="S5" s="241">
        <f t="shared" si="3"/>
        <v>0</v>
      </c>
      <c r="T5" s="241">
        <f t="shared" si="3"/>
        <v>0</v>
      </c>
      <c r="U5" s="241">
        <f t="shared" si="3"/>
        <v>0</v>
      </c>
      <c r="V5">
        <v>0</v>
      </c>
      <c r="W5" s="241">
        <f t="shared" si="4"/>
        <v>0</v>
      </c>
      <c r="X5" s="241">
        <f t="shared" si="4"/>
        <v>0</v>
      </c>
      <c r="Y5" s="241">
        <f t="shared" si="4"/>
        <v>0</v>
      </c>
      <c r="Z5" s="241">
        <f t="shared" si="4"/>
        <v>0</v>
      </c>
      <c r="AA5">
        <v>0</v>
      </c>
      <c r="AB5" s="241">
        <f t="shared" si="5"/>
        <v>0</v>
      </c>
      <c r="AC5" s="241">
        <f t="shared" si="5"/>
        <v>0</v>
      </c>
      <c r="AD5" s="241">
        <f t="shared" si="5"/>
        <v>0</v>
      </c>
      <c r="AE5" s="241">
        <f t="shared" si="5"/>
        <v>0</v>
      </c>
      <c r="AF5">
        <v>0</v>
      </c>
      <c r="AG5" s="241">
        <f t="shared" si="6"/>
        <v>0</v>
      </c>
      <c r="AH5" s="241">
        <f t="shared" si="6"/>
        <v>0</v>
      </c>
      <c r="AI5" s="241">
        <f t="shared" si="6"/>
        <v>0</v>
      </c>
      <c r="AJ5" s="241">
        <f t="shared" si="6"/>
        <v>0</v>
      </c>
      <c r="AK5">
        <v>0</v>
      </c>
    </row>
    <row r="6" spans="1:39" x14ac:dyDescent="0.35">
      <c r="A6" s="1" t="s">
        <v>7</v>
      </c>
      <c r="B6">
        <v>0</v>
      </c>
      <c r="C6" s="241">
        <f t="shared" si="0"/>
        <v>0</v>
      </c>
      <c r="D6" s="241">
        <f t="shared" si="0"/>
        <v>0</v>
      </c>
      <c r="E6" s="241">
        <f t="shared" si="0"/>
        <v>0</v>
      </c>
      <c r="F6" s="241">
        <f t="shared" si="0"/>
        <v>0</v>
      </c>
      <c r="G6">
        <v>0</v>
      </c>
      <c r="H6" s="241">
        <f t="shared" si="1"/>
        <v>0</v>
      </c>
      <c r="I6" s="241">
        <f t="shared" si="1"/>
        <v>0</v>
      </c>
      <c r="J6" s="241">
        <f t="shared" si="1"/>
        <v>0</v>
      </c>
      <c r="K6" s="241">
        <f t="shared" si="1"/>
        <v>0</v>
      </c>
      <c r="L6">
        <v>0</v>
      </c>
      <c r="M6" s="241">
        <f t="shared" si="7"/>
        <v>0</v>
      </c>
      <c r="N6" s="241">
        <f t="shared" si="2"/>
        <v>0</v>
      </c>
      <c r="O6" s="241">
        <f t="shared" si="2"/>
        <v>0</v>
      </c>
      <c r="P6" s="241">
        <f t="shared" si="2"/>
        <v>0</v>
      </c>
      <c r="Q6">
        <v>0</v>
      </c>
      <c r="R6" s="241">
        <f t="shared" si="3"/>
        <v>0</v>
      </c>
      <c r="S6" s="241">
        <f t="shared" si="3"/>
        <v>0</v>
      </c>
      <c r="T6" s="241">
        <f t="shared" si="3"/>
        <v>0</v>
      </c>
      <c r="U6" s="241">
        <f t="shared" si="3"/>
        <v>0</v>
      </c>
      <c r="V6">
        <v>0</v>
      </c>
      <c r="W6" s="241">
        <f t="shared" si="4"/>
        <v>0</v>
      </c>
      <c r="X6" s="241">
        <f t="shared" si="4"/>
        <v>0</v>
      </c>
      <c r="Y6" s="241">
        <f t="shared" si="4"/>
        <v>0</v>
      </c>
      <c r="Z6" s="241">
        <f t="shared" si="4"/>
        <v>0</v>
      </c>
      <c r="AA6">
        <v>0</v>
      </c>
      <c r="AB6" s="241">
        <f t="shared" si="5"/>
        <v>0</v>
      </c>
      <c r="AC6" s="241">
        <f t="shared" si="5"/>
        <v>0</v>
      </c>
      <c r="AD6" s="241">
        <f t="shared" si="5"/>
        <v>0</v>
      </c>
      <c r="AE6" s="241">
        <f t="shared" si="5"/>
        <v>0</v>
      </c>
      <c r="AF6">
        <v>0</v>
      </c>
      <c r="AG6" s="241">
        <f t="shared" si="6"/>
        <v>0</v>
      </c>
      <c r="AH6" s="241">
        <f t="shared" si="6"/>
        <v>0</v>
      </c>
      <c r="AI6" s="241">
        <f t="shared" si="6"/>
        <v>0</v>
      </c>
      <c r="AJ6" s="241">
        <f t="shared" si="6"/>
        <v>0</v>
      </c>
      <c r="AK6">
        <v>0</v>
      </c>
    </row>
    <row r="7" spans="1:39" x14ac:dyDescent="0.35">
      <c r="A7" s="1" t="s">
        <v>16</v>
      </c>
      <c r="B7">
        <v>0</v>
      </c>
      <c r="C7" s="241">
        <f t="shared" si="0"/>
        <v>0</v>
      </c>
      <c r="D7" s="241">
        <f t="shared" si="0"/>
        <v>0</v>
      </c>
      <c r="E7" s="241">
        <f t="shared" si="0"/>
        <v>0</v>
      </c>
      <c r="F7" s="241">
        <f t="shared" si="0"/>
        <v>0</v>
      </c>
      <c r="G7">
        <v>0</v>
      </c>
      <c r="H7" s="241">
        <f>$G7+($L7-$G7)*(H$1-$G$1)/($L$1-$G$1)</f>
        <v>0</v>
      </c>
      <c r="I7" s="241">
        <f t="shared" si="1"/>
        <v>0</v>
      </c>
      <c r="J7" s="241">
        <f t="shared" si="1"/>
        <v>0</v>
      </c>
      <c r="K7" s="241">
        <f t="shared" si="1"/>
        <v>0</v>
      </c>
      <c r="L7">
        <v>0</v>
      </c>
      <c r="M7" s="241">
        <f t="shared" si="7"/>
        <v>0</v>
      </c>
      <c r="N7" s="241">
        <f t="shared" si="2"/>
        <v>0</v>
      </c>
      <c r="O7" s="241">
        <f t="shared" si="2"/>
        <v>0</v>
      </c>
      <c r="P7" s="241">
        <f t="shared" si="2"/>
        <v>0</v>
      </c>
      <c r="Q7">
        <v>0</v>
      </c>
      <c r="R7" s="241">
        <f>$Q7+($V7-$Q7)*(R$1-$Q$1)/($V$1-$Q$1)</f>
        <v>0</v>
      </c>
      <c r="S7" s="241">
        <f t="shared" si="3"/>
        <v>0</v>
      </c>
      <c r="T7" s="241">
        <f t="shared" si="3"/>
        <v>0</v>
      </c>
      <c r="U7" s="241">
        <f t="shared" si="3"/>
        <v>0</v>
      </c>
      <c r="V7">
        <v>0</v>
      </c>
      <c r="W7" s="241">
        <f>$V7+($AA7-$V7)*(W$1-$V$1)/($AA$1-$V$1)</f>
        <v>0</v>
      </c>
      <c r="X7" s="241">
        <f t="shared" si="4"/>
        <v>0</v>
      </c>
      <c r="Y7" s="241">
        <f t="shared" si="4"/>
        <v>0</v>
      </c>
      <c r="Z7" s="241">
        <f t="shared" si="4"/>
        <v>0</v>
      </c>
      <c r="AA7">
        <v>0</v>
      </c>
      <c r="AB7" s="241">
        <f>$AA7+($AF7-$AA7)*(AB$1-$AA$1)/($AF$1-$AA$1)</f>
        <v>0</v>
      </c>
      <c r="AC7" s="241">
        <f t="shared" si="5"/>
        <v>0</v>
      </c>
      <c r="AD7" s="241">
        <f t="shared" si="5"/>
        <v>0</v>
      </c>
      <c r="AE7" s="241">
        <f t="shared" si="5"/>
        <v>0</v>
      </c>
      <c r="AF7">
        <v>0</v>
      </c>
      <c r="AG7" s="241">
        <f>$AF7+($AK7-$AF7)*(AG$1-$AF$1)/($AK$1-$AF$1)</f>
        <v>0</v>
      </c>
      <c r="AH7" s="241">
        <f t="shared" si="6"/>
        <v>0</v>
      </c>
      <c r="AI7" s="241">
        <f t="shared" si="6"/>
        <v>0</v>
      </c>
      <c r="AJ7" s="241">
        <f t="shared" si="6"/>
        <v>0</v>
      </c>
      <c r="AK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4.5" x14ac:dyDescent="0.35"/>
  <cols>
    <col min="1" max="1" width="10.7265625" customWidth="1"/>
    <col min="2" max="2" width="15.90625" customWidth="1"/>
  </cols>
  <sheetData>
    <row r="1" spans="1:2" x14ac:dyDescent="0.35">
      <c r="A1">
        <v>3412141641600</v>
      </c>
      <c r="B1" t="s">
        <v>122</v>
      </c>
    </row>
    <row r="3" spans="1:2" x14ac:dyDescent="0.35">
      <c r="A3" s="244">
        <v>5800000</v>
      </c>
      <c r="B3" t="s">
        <v>136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7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4.5" x14ac:dyDescent="0.35"/>
  <cols>
    <col min="1" max="1" width="25.90625" customWidth="1"/>
    <col min="2" max="2" width="11.81640625" bestFit="1" customWidth="1"/>
    <col min="7" max="7" width="11.81640625" bestFit="1" customWidth="1"/>
    <col min="12" max="12" width="11.81640625" bestFit="1" customWidth="1"/>
    <col min="17" max="17" width="11.81640625" bestFit="1" customWidth="1"/>
    <col min="22" max="22" width="11.81640625" bestFit="1" customWidth="1"/>
    <col min="27" max="27" width="11.81640625" bestFit="1" customWidth="1"/>
    <col min="32" max="32" width="11.81640625" bestFit="1" customWidth="1"/>
    <col min="37" max="37" width="11.81640625" bestFit="1" customWidth="1"/>
  </cols>
  <sheetData>
    <row r="1" spans="1:39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/>
      <c r="AM1" s="1"/>
    </row>
    <row r="2" spans="1:39" x14ac:dyDescent="0.35">
      <c r="A2" s="1" t="s">
        <v>2</v>
      </c>
      <c r="B2">
        <f>'VI.a res lighting'!G68*btu_per_TWh</f>
        <v>15265423660830.518</v>
      </c>
      <c r="C2" s="241">
        <f t="shared" ref="C2:F7" si="0">$B2+($G2-$B2)*(C$1-$B$1)/($G$1-$B$1)</f>
        <v>15784435694098.369</v>
      </c>
      <c r="D2" s="241">
        <f t="shared" si="0"/>
        <v>16303447727366.221</v>
      </c>
      <c r="E2" s="241">
        <f t="shared" si="0"/>
        <v>16822459760634.074</v>
      </c>
      <c r="F2" s="241">
        <f t="shared" si="0"/>
        <v>17341471793901.926</v>
      </c>
      <c r="G2">
        <f>'VI.a res lighting'!H68*btu_per_TWh</f>
        <v>17860483827169.777</v>
      </c>
      <c r="H2" s="241">
        <f t="shared" ref="H2:K7" si="1">$G2+($L2-$G2)*(H$1-$G$1)/($L$1-$G$1)</f>
        <v>18412842110704.934</v>
      </c>
      <c r="I2" s="241">
        <f t="shared" si="1"/>
        <v>18965200394240.09</v>
      </c>
      <c r="J2" s="241">
        <f t="shared" si="1"/>
        <v>19517558677775.25</v>
      </c>
      <c r="K2" s="241">
        <f t="shared" si="1"/>
        <v>20069916961310.406</v>
      </c>
      <c r="L2">
        <f>'VI.a res lighting'!I68*btu_per_TWh</f>
        <v>20622275244845.562</v>
      </c>
      <c r="M2" s="241">
        <f>$L2+($Q2-$L2)*(M$1-$L$1)/($Q$1-$L$1)</f>
        <v>20929363041240.234</v>
      </c>
      <c r="N2" s="241">
        <f t="shared" ref="N2:P7" si="2">$L2+($Q2-$L2)*(N$1-$L$1)/($Q$1-$L$1)</f>
        <v>21236450837634.902</v>
      </c>
      <c r="O2" s="241">
        <f t="shared" si="2"/>
        <v>21543538634029.574</v>
      </c>
      <c r="P2" s="241">
        <f t="shared" si="2"/>
        <v>21850626430424.242</v>
      </c>
      <c r="Q2">
        <f>'VI.a res lighting'!J68*btu_per_TWh</f>
        <v>22157714226818.914</v>
      </c>
      <c r="R2" s="241">
        <f t="shared" ref="R2:U7" si="3">$Q2+($V2-$Q2)*(R$1-$Q$1)/($V$1-$Q$1)</f>
        <v>22460046256215.121</v>
      </c>
      <c r="S2" s="241">
        <f t="shared" si="3"/>
        <v>22762378285611.332</v>
      </c>
      <c r="T2" s="241">
        <f t="shared" si="3"/>
        <v>23064710315007.539</v>
      </c>
      <c r="U2" s="241">
        <f t="shared" si="3"/>
        <v>23367042344403.75</v>
      </c>
      <c r="V2">
        <f>'VI.a res lighting'!K68*btu_per_TWh</f>
        <v>23669374373799.957</v>
      </c>
      <c r="W2" s="241">
        <f t="shared" ref="W2:Z7" si="4">$V2+($AA2-$V2)*(W$1-$V$1)/($AA$1-$V$1)</f>
        <v>23742260445642.793</v>
      </c>
      <c r="X2" s="241">
        <f t="shared" si="4"/>
        <v>23815146517485.629</v>
      </c>
      <c r="Y2" s="241">
        <f t="shared" si="4"/>
        <v>23888032589328.469</v>
      </c>
      <c r="Z2" s="241">
        <f t="shared" si="4"/>
        <v>23960918661171.305</v>
      </c>
      <c r="AA2">
        <f>'VI.a res lighting'!L68*btu_per_TWh</f>
        <v>24033804733014.141</v>
      </c>
      <c r="AB2" s="241">
        <f t="shared" ref="AB2:AE7" si="5">$AA2+($AF2-$AA2)*(AB$1-$AA$1)/($AF$1-$AA$1)</f>
        <v>24073576797671.574</v>
      </c>
      <c r="AC2" s="241">
        <f t="shared" si="5"/>
        <v>24113348862329.008</v>
      </c>
      <c r="AD2" s="241">
        <f t="shared" si="5"/>
        <v>24153120926986.437</v>
      </c>
      <c r="AE2" s="241">
        <f t="shared" si="5"/>
        <v>24192892991643.871</v>
      </c>
      <c r="AF2">
        <f>'VI.a res lighting'!M68*btu_per_TWh</f>
        <v>24232665056301.305</v>
      </c>
      <c r="AG2" s="241">
        <f t="shared" ref="AG2:AJ7" si="6">$AF2+($AK2-$AF2)*(AG$1-$AF$1)/($AK$1-$AF$1)</f>
        <v>24234712520047.32</v>
      </c>
      <c r="AH2" s="241">
        <f t="shared" si="6"/>
        <v>24236759983793.336</v>
      </c>
      <c r="AI2" s="241">
        <f t="shared" si="6"/>
        <v>24238807447539.355</v>
      </c>
      <c r="AJ2" s="241">
        <f t="shared" si="6"/>
        <v>24240854911285.371</v>
      </c>
      <c r="AK2">
        <f>'VI.a res lighting'!N68*btu_per_TWh</f>
        <v>24242902375031.387</v>
      </c>
    </row>
    <row r="3" spans="1:39" x14ac:dyDescent="0.35">
      <c r="A3" s="1" t="s">
        <v>3</v>
      </c>
      <c r="B3">
        <v>0</v>
      </c>
      <c r="C3" s="241">
        <f t="shared" si="0"/>
        <v>0</v>
      </c>
      <c r="D3" s="241">
        <f t="shared" si="0"/>
        <v>0</v>
      </c>
      <c r="E3" s="241">
        <f t="shared" si="0"/>
        <v>0</v>
      </c>
      <c r="F3" s="241">
        <f t="shared" si="0"/>
        <v>0</v>
      </c>
      <c r="G3">
        <v>0</v>
      </c>
      <c r="H3" s="241">
        <f t="shared" si="1"/>
        <v>0</v>
      </c>
      <c r="I3" s="241">
        <f t="shared" si="1"/>
        <v>0</v>
      </c>
      <c r="J3" s="241">
        <f t="shared" si="1"/>
        <v>0</v>
      </c>
      <c r="K3" s="241">
        <f t="shared" si="1"/>
        <v>0</v>
      </c>
      <c r="L3">
        <v>0</v>
      </c>
      <c r="M3" s="241">
        <f>$L3+($Q3-$L3)*(M$1-$L$1)/($Q$1-$L$1)</f>
        <v>0</v>
      </c>
      <c r="N3" s="241">
        <f t="shared" si="2"/>
        <v>0</v>
      </c>
      <c r="O3" s="241">
        <f t="shared" si="2"/>
        <v>0</v>
      </c>
      <c r="P3" s="241">
        <f t="shared" si="2"/>
        <v>0</v>
      </c>
      <c r="Q3">
        <v>0</v>
      </c>
      <c r="R3" s="241">
        <f t="shared" si="3"/>
        <v>0</v>
      </c>
      <c r="S3" s="241">
        <f t="shared" si="3"/>
        <v>0</v>
      </c>
      <c r="T3" s="241">
        <f t="shared" si="3"/>
        <v>0</v>
      </c>
      <c r="U3" s="241">
        <f t="shared" si="3"/>
        <v>0</v>
      </c>
      <c r="V3">
        <v>0</v>
      </c>
      <c r="W3" s="241">
        <f t="shared" si="4"/>
        <v>0</v>
      </c>
      <c r="X3" s="241">
        <f t="shared" si="4"/>
        <v>0</v>
      </c>
      <c r="Y3" s="241">
        <f t="shared" si="4"/>
        <v>0</v>
      </c>
      <c r="Z3" s="241">
        <f t="shared" si="4"/>
        <v>0</v>
      </c>
      <c r="AA3">
        <v>0</v>
      </c>
      <c r="AB3" s="241">
        <f t="shared" si="5"/>
        <v>0</v>
      </c>
      <c r="AC3" s="241">
        <f t="shared" si="5"/>
        <v>0</v>
      </c>
      <c r="AD3" s="241">
        <f t="shared" si="5"/>
        <v>0</v>
      </c>
      <c r="AE3" s="241">
        <f t="shared" si="5"/>
        <v>0</v>
      </c>
      <c r="AF3">
        <v>0</v>
      </c>
      <c r="AG3" s="241">
        <f t="shared" si="6"/>
        <v>0</v>
      </c>
      <c r="AH3" s="241">
        <f t="shared" si="6"/>
        <v>0</v>
      </c>
      <c r="AI3" s="241">
        <f t="shared" si="6"/>
        <v>0</v>
      </c>
      <c r="AJ3" s="241">
        <f t="shared" si="6"/>
        <v>0</v>
      </c>
      <c r="AK3">
        <v>0</v>
      </c>
    </row>
    <row r="4" spans="1:39" x14ac:dyDescent="0.35">
      <c r="A4" s="1" t="s">
        <v>4</v>
      </c>
      <c r="B4">
        <v>0</v>
      </c>
      <c r="C4" s="241">
        <f t="shared" si="0"/>
        <v>0</v>
      </c>
      <c r="D4" s="241">
        <f t="shared" si="0"/>
        <v>0</v>
      </c>
      <c r="E4" s="241">
        <f t="shared" si="0"/>
        <v>0</v>
      </c>
      <c r="F4" s="241">
        <f t="shared" si="0"/>
        <v>0</v>
      </c>
      <c r="G4">
        <v>0</v>
      </c>
      <c r="H4" s="241">
        <f t="shared" si="1"/>
        <v>0</v>
      </c>
      <c r="I4" s="241">
        <f t="shared" si="1"/>
        <v>0</v>
      </c>
      <c r="J4" s="241">
        <f t="shared" si="1"/>
        <v>0</v>
      </c>
      <c r="K4" s="241">
        <f t="shared" si="1"/>
        <v>0</v>
      </c>
      <c r="L4">
        <v>0</v>
      </c>
      <c r="M4" s="241">
        <f t="shared" ref="M4:M7" si="7">$L4+($Q4-$L4)*(M$1-$L$1)/($Q$1-$L$1)</f>
        <v>0</v>
      </c>
      <c r="N4" s="241">
        <f t="shared" si="2"/>
        <v>0</v>
      </c>
      <c r="O4" s="241">
        <f t="shared" si="2"/>
        <v>0</v>
      </c>
      <c r="P4" s="241">
        <f t="shared" si="2"/>
        <v>0</v>
      </c>
      <c r="Q4">
        <v>0</v>
      </c>
      <c r="R4" s="241">
        <f t="shared" si="3"/>
        <v>0</v>
      </c>
      <c r="S4" s="241">
        <f t="shared" si="3"/>
        <v>0</v>
      </c>
      <c r="T4" s="241">
        <f t="shared" si="3"/>
        <v>0</v>
      </c>
      <c r="U4" s="241">
        <f t="shared" si="3"/>
        <v>0</v>
      </c>
      <c r="V4">
        <v>0</v>
      </c>
      <c r="W4" s="241">
        <f t="shared" si="4"/>
        <v>0</v>
      </c>
      <c r="X4" s="241">
        <f t="shared" si="4"/>
        <v>0</v>
      </c>
      <c r="Y4" s="241">
        <f t="shared" si="4"/>
        <v>0</v>
      </c>
      <c r="Z4" s="241">
        <f t="shared" si="4"/>
        <v>0</v>
      </c>
      <c r="AA4">
        <v>0</v>
      </c>
      <c r="AB4" s="241">
        <f t="shared" si="5"/>
        <v>0</v>
      </c>
      <c r="AC4" s="241">
        <f t="shared" si="5"/>
        <v>0</v>
      </c>
      <c r="AD4" s="241">
        <f t="shared" si="5"/>
        <v>0</v>
      </c>
      <c r="AE4" s="241">
        <f t="shared" si="5"/>
        <v>0</v>
      </c>
      <c r="AF4">
        <v>0</v>
      </c>
      <c r="AG4" s="241">
        <f t="shared" si="6"/>
        <v>0</v>
      </c>
      <c r="AH4" s="241">
        <f t="shared" si="6"/>
        <v>0</v>
      </c>
      <c r="AI4" s="241">
        <f t="shared" si="6"/>
        <v>0</v>
      </c>
      <c r="AJ4" s="241">
        <f t="shared" si="6"/>
        <v>0</v>
      </c>
      <c r="AK4">
        <v>0</v>
      </c>
    </row>
    <row r="5" spans="1:39" x14ac:dyDescent="0.35">
      <c r="A5" s="1" t="s">
        <v>5</v>
      </c>
      <c r="B5">
        <f>'VI.a res lighting'!G67*btu_per_TWh</f>
        <v>5624103453990.1885</v>
      </c>
      <c r="C5" s="241">
        <f t="shared" si="0"/>
        <v>5570911792822.3379</v>
      </c>
      <c r="D5" s="241">
        <f t="shared" si="0"/>
        <v>5517720131654.4873</v>
      </c>
      <c r="E5" s="241">
        <f t="shared" si="0"/>
        <v>5464528470486.6357</v>
      </c>
      <c r="F5" s="241">
        <f t="shared" si="0"/>
        <v>5411336809318.7852</v>
      </c>
      <c r="G5">
        <f>'VI.a res lighting'!H67*btu_per_TWh</f>
        <v>5358145148150.9346</v>
      </c>
      <c r="H5" s="241">
        <f t="shared" si="1"/>
        <v>5268529225418.1553</v>
      </c>
      <c r="I5" s="241">
        <f t="shared" si="1"/>
        <v>5178913302685.376</v>
      </c>
      <c r="J5" s="241">
        <f t="shared" si="1"/>
        <v>5089297379952.5967</v>
      </c>
      <c r="K5" s="241">
        <f t="shared" si="1"/>
        <v>4999681457219.8174</v>
      </c>
      <c r="L5">
        <f>'VI.a res lighting'!I67*btu_per_TWh</f>
        <v>4910065534487.0381</v>
      </c>
      <c r="M5" s="241">
        <f t="shared" si="7"/>
        <v>4733787490383.0459</v>
      </c>
      <c r="N5" s="241">
        <f t="shared" si="2"/>
        <v>4557509446279.0527</v>
      </c>
      <c r="O5" s="241">
        <f t="shared" si="2"/>
        <v>4381231402175.0605</v>
      </c>
      <c r="P5" s="241">
        <f t="shared" si="2"/>
        <v>4204953358071.0684</v>
      </c>
      <c r="Q5">
        <f>'VI.a res lighting'!J67*btu_per_TWh</f>
        <v>4028675313967.0757</v>
      </c>
      <c r="R5" s="241">
        <f t="shared" si="3"/>
        <v>3840402191359.7466</v>
      </c>
      <c r="S5" s="241">
        <f t="shared" si="3"/>
        <v>3652129068752.4175</v>
      </c>
      <c r="T5" s="241">
        <f t="shared" si="3"/>
        <v>3463855946145.0879</v>
      </c>
      <c r="U5" s="241">
        <f t="shared" si="3"/>
        <v>3275582823537.7588</v>
      </c>
      <c r="V5">
        <f>'VI.a res lighting'!K67*btu_per_TWh</f>
        <v>3087309700930.4297</v>
      </c>
      <c r="W5" s="241">
        <f t="shared" si="4"/>
        <v>2870411172961.2461</v>
      </c>
      <c r="X5" s="241">
        <f t="shared" si="4"/>
        <v>2653512644992.0625</v>
      </c>
      <c r="Y5" s="241">
        <f t="shared" si="4"/>
        <v>2436614117022.8789</v>
      </c>
      <c r="Z5" s="241">
        <f t="shared" si="4"/>
        <v>2219715589053.6948</v>
      </c>
      <c r="AA5">
        <f>'VI.a res lighting'!L67*btu_per_TWh</f>
        <v>2002817061084.5112</v>
      </c>
      <c r="AB5" s="241">
        <f t="shared" si="5"/>
        <v>1796114969318.0195</v>
      </c>
      <c r="AC5" s="241">
        <f t="shared" si="5"/>
        <v>1589412877551.5278</v>
      </c>
      <c r="AD5" s="241">
        <f t="shared" si="5"/>
        <v>1382710785785.0364</v>
      </c>
      <c r="AE5" s="241">
        <f t="shared" si="5"/>
        <v>1176008694018.5447</v>
      </c>
      <c r="AF5">
        <f>'VI.a res lighting'!M67*btu_per_TWh</f>
        <v>969306602252.0531</v>
      </c>
      <c r="AG5" s="241">
        <f t="shared" si="6"/>
        <v>775445281801.64246</v>
      </c>
      <c r="AH5" s="241">
        <f t="shared" si="6"/>
        <v>581583961351.23193</v>
      </c>
      <c r="AI5" s="241">
        <f t="shared" si="6"/>
        <v>387722640900.82129</v>
      </c>
      <c r="AJ5" s="241">
        <f t="shared" si="6"/>
        <v>193861320450.41064</v>
      </c>
      <c r="AK5">
        <f>'VI.a res lighting'!N67*btu_per_TWh</f>
        <v>0</v>
      </c>
    </row>
    <row r="6" spans="1:39" x14ac:dyDescent="0.35">
      <c r="A6" s="1" t="s">
        <v>7</v>
      </c>
      <c r="B6">
        <v>0</v>
      </c>
      <c r="C6" s="241">
        <f t="shared" si="0"/>
        <v>0</v>
      </c>
      <c r="D6" s="241">
        <f t="shared" si="0"/>
        <v>0</v>
      </c>
      <c r="E6" s="241">
        <f t="shared" si="0"/>
        <v>0</v>
      </c>
      <c r="F6" s="241">
        <f t="shared" si="0"/>
        <v>0</v>
      </c>
      <c r="G6">
        <v>0</v>
      </c>
      <c r="H6" s="241">
        <f t="shared" si="1"/>
        <v>0</v>
      </c>
      <c r="I6" s="241">
        <f t="shared" si="1"/>
        <v>0</v>
      </c>
      <c r="J6" s="241">
        <f t="shared" si="1"/>
        <v>0</v>
      </c>
      <c r="K6" s="241">
        <f t="shared" si="1"/>
        <v>0</v>
      </c>
      <c r="L6">
        <v>0</v>
      </c>
      <c r="M6" s="241">
        <f t="shared" si="7"/>
        <v>0</v>
      </c>
      <c r="N6" s="241">
        <f t="shared" si="2"/>
        <v>0</v>
      </c>
      <c r="O6" s="241">
        <f t="shared" si="2"/>
        <v>0</v>
      </c>
      <c r="P6" s="241">
        <f t="shared" si="2"/>
        <v>0</v>
      </c>
      <c r="Q6">
        <v>0</v>
      </c>
      <c r="R6" s="241">
        <f t="shared" si="3"/>
        <v>0</v>
      </c>
      <c r="S6" s="241">
        <f t="shared" si="3"/>
        <v>0</v>
      </c>
      <c r="T6" s="241">
        <f t="shared" si="3"/>
        <v>0</v>
      </c>
      <c r="U6" s="241">
        <f t="shared" si="3"/>
        <v>0</v>
      </c>
      <c r="V6">
        <v>0</v>
      </c>
      <c r="W6" s="241">
        <f t="shared" si="4"/>
        <v>0</v>
      </c>
      <c r="X6" s="241">
        <f t="shared" si="4"/>
        <v>0</v>
      </c>
      <c r="Y6" s="241">
        <f t="shared" si="4"/>
        <v>0</v>
      </c>
      <c r="Z6" s="241">
        <f t="shared" si="4"/>
        <v>0</v>
      </c>
      <c r="AA6">
        <v>0</v>
      </c>
      <c r="AB6" s="241">
        <f t="shared" si="5"/>
        <v>0</v>
      </c>
      <c r="AC6" s="241">
        <f t="shared" si="5"/>
        <v>0</v>
      </c>
      <c r="AD6" s="241">
        <f t="shared" si="5"/>
        <v>0</v>
      </c>
      <c r="AE6" s="241">
        <f t="shared" si="5"/>
        <v>0</v>
      </c>
      <c r="AF6">
        <v>0</v>
      </c>
      <c r="AG6" s="241">
        <f t="shared" si="6"/>
        <v>0</v>
      </c>
      <c r="AH6" s="241">
        <f t="shared" si="6"/>
        <v>0</v>
      </c>
      <c r="AI6" s="241">
        <f t="shared" si="6"/>
        <v>0</v>
      </c>
      <c r="AJ6" s="241">
        <f t="shared" si="6"/>
        <v>0</v>
      </c>
      <c r="AK6">
        <v>0</v>
      </c>
    </row>
    <row r="7" spans="1:39" x14ac:dyDescent="0.35">
      <c r="A7" s="1" t="s">
        <v>16</v>
      </c>
      <c r="B7">
        <v>0</v>
      </c>
      <c r="C7" s="241">
        <f t="shared" si="0"/>
        <v>0</v>
      </c>
      <c r="D7" s="241">
        <f t="shared" si="0"/>
        <v>0</v>
      </c>
      <c r="E7" s="241">
        <f t="shared" si="0"/>
        <v>0</v>
      </c>
      <c r="F7" s="241">
        <f t="shared" si="0"/>
        <v>0</v>
      </c>
      <c r="G7">
        <v>0</v>
      </c>
      <c r="H7" s="241">
        <f>$G7+($L7-$G7)*(H$1-$G$1)/($L$1-$G$1)</f>
        <v>0</v>
      </c>
      <c r="I7" s="241">
        <f t="shared" si="1"/>
        <v>0</v>
      </c>
      <c r="J7" s="241">
        <f t="shared" si="1"/>
        <v>0</v>
      </c>
      <c r="K7" s="241">
        <f t="shared" si="1"/>
        <v>0</v>
      </c>
      <c r="L7">
        <v>0</v>
      </c>
      <c r="M7" s="241">
        <f t="shared" si="7"/>
        <v>0</v>
      </c>
      <c r="N7" s="241">
        <f t="shared" si="2"/>
        <v>0</v>
      </c>
      <c r="O7" s="241">
        <f t="shared" si="2"/>
        <v>0</v>
      </c>
      <c r="P7" s="241">
        <f t="shared" si="2"/>
        <v>0</v>
      </c>
      <c r="Q7">
        <v>0</v>
      </c>
      <c r="R7" s="241">
        <f>$Q7+($V7-$Q7)*(R$1-$Q$1)/($V$1-$Q$1)</f>
        <v>0</v>
      </c>
      <c r="S7" s="241">
        <f t="shared" si="3"/>
        <v>0</v>
      </c>
      <c r="T7" s="241">
        <f t="shared" si="3"/>
        <v>0</v>
      </c>
      <c r="U7" s="241">
        <f t="shared" si="3"/>
        <v>0</v>
      </c>
      <c r="V7">
        <v>0</v>
      </c>
      <c r="W7" s="241">
        <f>$V7+($AA7-$V7)*(W$1-$V$1)/($AA$1-$V$1)</f>
        <v>0</v>
      </c>
      <c r="X7" s="241">
        <f t="shared" si="4"/>
        <v>0</v>
      </c>
      <c r="Y7" s="241">
        <f t="shared" si="4"/>
        <v>0</v>
      </c>
      <c r="Z7" s="241">
        <f t="shared" si="4"/>
        <v>0</v>
      </c>
      <c r="AA7">
        <v>0</v>
      </c>
      <c r="AB7" s="241">
        <f>$AA7+($AF7-$AA7)*(AB$1-$AA$1)/($AF$1-$AA$1)</f>
        <v>0</v>
      </c>
      <c r="AC7" s="241">
        <f t="shared" si="5"/>
        <v>0</v>
      </c>
      <c r="AD7" s="241">
        <f t="shared" si="5"/>
        <v>0</v>
      </c>
      <c r="AE7" s="241">
        <f t="shared" si="5"/>
        <v>0</v>
      </c>
      <c r="AF7">
        <v>0</v>
      </c>
      <c r="AG7" s="241">
        <f>$AF7+($AK7-$AF7)*(AG$1-$AF$1)/($AK$1-$AF$1)</f>
        <v>0</v>
      </c>
      <c r="AH7" s="241">
        <f t="shared" si="6"/>
        <v>0</v>
      </c>
      <c r="AI7" s="241">
        <f t="shared" si="6"/>
        <v>0</v>
      </c>
      <c r="AJ7" s="241">
        <f t="shared" si="6"/>
        <v>0</v>
      </c>
      <c r="AK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90625" customWidth="1"/>
    <col min="2" max="2" width="11.81640625" bestFit="1" customWidth="1"/>
    <col min="6" max="6" width="9" customWidth="1"/>
    <col min="7" max="7" width="11.81640625" bestFit="1" customWidth="1"/>
    <col min="12" max="12" width="11.81640625" bestFit="1" customWidth="1"/>
    <col min="17" max="17" width="11.81640625" bestFit="1" customWidth="1"/>
    <col min="22" max="22" width="11.81640625" bestFit="1" customWidth="1"/>
    <col min="27" max="27" width="11.81640625" bestFit="1" customWidth="1"/>
    <col min="32" max="32" width="11.81640625" bestFit="1" customWidth="1"/>
    <col min="37" max="37" width="11.81640625" bestFit="1" customWidth="1"/>
  </cols>
  <sheetData>
    <row r="1" spans="1:39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/>
      <c r="AM1" s="1"/>
    </row>
    <row r="2" spans="1:39" x14ac:dyDescent="0.35">
      <c r="A2" s="1" t="s">
        <v>2</v>
      </c>
      <c r="B2">
        <f>'VI.c res cooking'!G78/10*btu_per_TWh</f>
        <v>1187068733190.616</v>
      </c>
      <c r="C2" s="241">
        <f t="shared" ref="C2:F7" si="0">$B2+($G2-$B2)*(C$1-$B$1)/($G$1-$B$1)</f>
        <v>1543155740039.8589</v>
      </c>
      <c r="D2" s="241">
        <f t="shared" si="0"/>
        <v>1899242746889.1021</v>
      </c>
      <c r="E2" s="241">
        <f t="shared" si="0"/>
        <v>2255329753738.3452</v>
      </c>
      <c r="F2" s="241">
        <f t="shared" si="0"/>
        <v>2611416760587.5879</v>
      </c>
      <c r="G2">
        <f>'VI.c res cooking'!H78/10*btu_per_TWh</f>
        <v>2967503767436.8311</v>
      </c>
      <c r="H2" s="241">
        <f t="shared" ref="H2:K7" si="1">$G2+($L2-$G2)*(H$1-$G$1)/($L$1-$G$1)</f>
        <v>3388883045396.3652</v>
      </c>
      <c r="I2" s="241">
        <f t="shared" si="1"/>
        <v>3810262323355.8999</v>
      </c>
      <c r="J2" s="241">
        <f t="shared" si="1"/>
        <v>4231641601315.4341</v>
      </c>
      <c r="K2" s="241">
        <f t="shared" si="1"/>
        <v>4653020879274.9687</v>
      </c>
      <c r="L2">
        <f>'VI.c res cooking'!I78/10*btu_per_TWh</f>
        <v>5074400157234.5029</v>
      </c>
      <c r="M2" s="241">
        <f>$L2+($Q2-$L2)*(M$1-$L$1)/($Q$1-$L$1)</f>
        <v>5471358787790.2227</v>
      </c>
      <c r="N2" s="241">
        <f t="shared" ref="N2:P7" si="2">$L2+($Q2-$L2)*(N$1-$L$1)/($Q$1-$L$1)</f>
        <v>5868317418345.9414</v>
      </c>
      <c r="O2" s="241">
        <f t="shared" si="2"/>
        <v>6265276048901.6611</v>
      </c>
      <c r="P2" s="241">
        <f t="shared" si="2"/>
        <v>6662234679457.3809</v>
      </c>
      <c r="Q2">
        <f>'VI.c res cooking'!J78/10*btu_per_TWh</f>
        <v>7059193310013.0996</v>
      </c>
      <c r="R2" s="241">
        <f t="shared" ref="R2:U7" si="3">$Q2+($V2-$Q2)*(R$1-$Q$1)/($V$1-$Q$1)</f>
        <v>7468598909846.3086</v>
      </c>
      <c r="S2" s="241">
        <f t="shared" si="3"/>
        <v>7878004509679.5186</v>
      </c>
      <c r="T2" s="241">
        <f t="shared" si="3"/>
        <v>8287410109512.7275</v>
      </c>
      <c r="U2" s="241">
        <f t="shared" si="3"/>
        <v>8696815709345.9375</v>
      </c>
      <c r="V2">
        <f>'VI.c res cooking'!K78/10*btu_per_TWh</f>
        <v>9106221309179.1465</v>
      </c>
      <c r="W2" s="241">
        <f t="shared" ref="W2:Z7" si="4">$V2+($AA2-$V2)*(W$1-$V$1)/($AA$1-$V$1)</f>
        <v>9427954075620.8242</v>
      </c>
      <c r="X2" s="241">
        <f t="shared" si="4"/>
        <v>9749686842062.502</v>
      </c>
      <c r="Y2" s="241">
        <f t="shared" si="4"/>
        <v>10071419608504.182</v>
      </c>
      <c r="Z2" s="241">
        <f t="shared" si="4"/>
        <v>10393152374945.859</v>
      </c>
      <c r="AA2">
        <f>'VI.c res cooking'!L78/10*btu_per_TWh</f>
        <v>10714885141387.537</v>
      </c>
      <c r="AB2" s="241">
        <f t="shared" ref="AB2:AE7" si="5">$AA2+($AF2-$AA2)*(AB$1-$AA$1)/($AF$1-$AA$1)</f>
        <v>11005652009188.93</v>
      </c>
      <c r="AC2" s="241">
        <f t="shared" si="5"/>
        <v>11296418876990.324</v>
      </c>
      <c r="AD2" s="241">
        <f t="shared" si="5"/>
        <v>11587185744791.717</v>
      </c>
      <c r="AE2" s="241">
        <f t="shared" si="5"/>
        <v>11877952612593.111</v>
      </c>
      <c r="AF2">
        <f>'VI.c res cooking'!M78/10*btu_per_TWh</f>
        <v>12168719480394.504</v>
      </c>
      <c r="AG2" s="241">
        <f t="shared" ref="AG2:AJ7" si="6">$AF2+($AK2-$AF2)*(AG$1-$AF$1)/($AK$1-$AF$1)</f>
        <v>12422515220549.965</v>
      </c>
      <c r="AH2" s="241">
        <f t="shared" si="6"/>
        <v>12676310960705.426</v>
      </c>
      <c r="AI2" s="241">
        <f t="shared" si="6"/>
        <v>12930106700860.889</v>
      </c>
      <c r="AJ2" s="241">
        <f t="shared" si="6"/>
        <v>13183902441016.35</v>
      </c>
      <c r="AK2">
        <f>'VI.c res cooking'!N78/10*btu_per_TWh</f>
        <v>13437698181171.811</v>
      </c>
    </row>
    <row r="3" spans="1:39" x14ac:dyDescent="0.35">
      <c r="A3" s="1" t="s">
        <v>3</v>
      </c>
      <c r="B3">
        <f>'VI.c res cooking'!G80/10*btu_per_TWh</f>
        <v>43525853550322.586</v>
      </c>
      <c r="C3" s="241">
        <f t="shared" si="0"/>
        <v>43723194142568.562</v>
      </c>
      <c r="D3" s="241">
        <f t="shared" si="0"/>
        <v>43920534734814.539</v>
      </c>
      <c r="E3" s="241">
        <f t="shared" si="0"/>
        <v>44117875327060.523</v>
      </c>
      <c r="F3" s="241">
        <f t="shared" si="0"/>
        <v>44315215919306.5</v>
      </c>
      <c r="G3">
        <f>'VI.c res cooking'!H80/10*btu_per_TWh</f>
        <v>44512556511552.477</v>
      </c>
      <c r="H3" s="241">
        <f t="shared" si="1"/>
        <v>44550655010083.727</v>
      </c>
      <c r="I3" s="241">
        <f t="shared" si="1"/>
        <v>44588753508614.977</v>
      </c>
      <c r="J3" s="241">
        <f t="shared" si="1"/>
        <v>44626852007146.219</v>
      </c>
      <c r="K3" s="241">
        <f t="shared" si="1"/>
        <v>44664950505677.469</v>
      </c>
      <c r="L3">
        <f>'VI.c res cooking'!I80/10*btu_per_TWh</f>
        <v>44703049004208.719</v>
      </c>
      <c r="M3" s="241">
        <f>$L3+($Q3-$L3)*(M$1-$L$1)/($Q$1-$L$1)</f>
        <v>44060087480049.039</v>
      </c>
      <c r="N3" s="241">
        <f t="shared" si="2"/>
        <v>43417125955889.359</v>
      </c>
      <c r="O3" s="241">
        <f t="shared" si="2"/>
        <v>42774164431729.687</v>
      </c>
      <c r="P3" s="241">
        <f t="shared" si="2"/>
        <v>42131202907570.008</v>
      </c>
      <c r="Q3">
        <f>'VI.c res cooking'!J80/10*btu_per_TWh</f>
        <v>41488241383410.328</v>
      </c>
      <c r="R3" s="241">
        <f t="shared" si="3"/>
        <v>40779110864377.555</v>
      </c>
      <c r="S3" s="241">
        <f t="shared" si="3"/>
        <v>40069980345344.781</v>
      </c>
      <c r="T3" s="241">
        <f t="shared" si="3"/>
        <v>39360849826312</v>
      </c>
      <c r="U3" s="241">
        <f t="shared" si="3"/>
        <v>38651719307279.227</v>
      </c>
      <c r="V3">
        <f>'VI.c res cooking'!K80/10*btu_per_TWh</f>
        <v>37942588788246.453</v>
      </c>
      <c r="W3" s="241">
        <f t="shared" si="4"/>
        <v>36881529794890.719</v>
      </c>
      <c r="X3" s="241">
        <f t="shared" si="4"/>
        <v>35820470801534.984</v>
      </c>
      <c r="Y3" s="241">
        <f t="shared" si="4"/>
        <v>34759411808179.246</v>
      </c>
      <c r="Z3" s="241">
        <f t="shared" si="4"/>
        <v>33698352814823.512</v>
      </c>
      <c r="AA3">
        <f>'VI.c res cooking'!L80/10*btu_per_TWh</f>
        <v>32637293821467.777</v>
      </c>
      <c r="AB3" s="241">
        <f t="shared" si="5"/>
        <v>31597688940489.395</v>
      </c>
      <c r="AC3" s="241">
        <f t="shared" si="5"/>
        <v>30558084059511.008</v>
      </c>
      <c r="AD3" s="241">
        <f t="shared" si="5"/>
        <v>29518479178532.625</v>
      </c>
      <c r="AE3" s="241">
        <f t="shared" si="5"/>
        <v>28478874297554.238</v>
      </c>
      <c r="AF3">
        <f>'VI.c res cooking'!M80/10*btu_per_TWh</f>
        <v>27439269416575.855</v>
      </c>
      <c r="AG3" s="241">
        <f t="shared" si="6"/>
        <v>26430648260317.953</v>
      </c>
      <c r="AH3" s="241">
        <f t="shared" si="6"/>
        <v>25422027104060.051</v>
      </c>
      <c r="AI3" s="241">
        <f t="shared" si="6"/>
        <v>24413405947802.152</v>
      </c>
      <c r="AJ3" s="241">
        <f t="shared" si="6"/>
        <v>23404784791544.25</v>
      </c>
      <c r="AK3">
        <f>'VI.c res cooking'!N80/10*btu_per_TWh</f>
        <v>22396163635286.348</v>
      </c>
    </row>
    <row r="4" spans="1:39" x14ac:dyDescent="0.35">
      <c r="A4" s="1" t="s">
        <v>4</v>
      </c>
      <c r="B4">
        <v>0</v>
      </c>
      <c r="C4" s="241">
        <f t="shared" si="0"/>
        <v>0</v>
      </c>
      <c r="D4" s="241">
        <f t="shared" si="0"/>
        <v>0</v>
      </c>
      <c r="E4" s="241">
        <f t="shared" si="0"/>
        <v>0</v>
      </c>
      <c r="F4" s="241">
        <f t="shared" si="0"/>
        <v>0</v>
      </c>
      <c r="G4">
        <v>0</v>
      </c>
      <c r="H4" s="241">
        <f t="shared" si="1"/>
        <v>0</v>
      </c>
      <c r="I4" s="241">
        <f t="shared" si="1"/>
        <v>0</v>
      </c>
      <c r="J4" s="241">
        <f t="shared" si="1"/>
        <v>0</v>
      </c>
      <c r="K4" s="241">
        <f t="shared" si="1"/>
        <v>0</v>
      </c>
      <c r="L4">
        <v>0</v>
      </c>
      <c r="M4" s="241">
        <f t="shared" ref="M4:M7" si="7">$L4+($Q4-$L4)*(M$1-$L$1)/($Q$1-$L$1)</f>
        <v>0</v>
      </c>
      <c r="N4" s="241">
        <f t="shared" si="2"/>
        <v>0</v>
      </c>
      <c r="O4" s="241">
        <f t="shared" si="2"/>
        <v>0</v>
      </c>
      <c r="P4" s="241">
        <f t="shared" si="2"/>
        <v>0</v>
      </c>
      <c r="Q4">
        <v>0</v>
      </c>
      <c r="R4" s="241">
        <f t="shared" si="3"/>
        <v>0</v>
      </c>
      <c r="S4" s="241">
        <f t="shared" si="3"/>
        <v>0</v>
      </c>
      <c r="T4" s="241">
        <f t="shared" si="3"/>
        <v>0</v>
      </c>
      <c r="U4" s="241">
        <f t="shared" si="3"/>
        <v>0</v>
      </c>
      <c r="V4">
        <v>0</v>
      </c>
      <c r="W4" s="241">
        <f t="shared" si="4"/>
        <v>0</v>
      </c>
      <c r="X4" s="241">
        <f t="shared" si="4"/>
        <v>0</v>
      </c>
      <c r="Y4" s="241">
        <f t="shared" si="4"/>
        <v>0</v>
      </c>
      <c r="Z4" s="241">
        <f t="shared" si="4"/>
        <v>0</v>
      </c>
      <c r="AA4">
        <v>0</v>
      </c>
      <c r="AB4" s="241">
        <f t="shared" si="5"/>
        <v>0</v>
      </c>
      <c r="AC4" s="241">
        <f t="shared" si="5"/>
        <v>0</v>
      </c>
      <c r="AD4" s="241">
        <f t="shared" si="5"/>
        <v>0</v>
      </c>
      <c r="AE4" s="241">
        <f t="shared" si="5"/>
        <v>0</v>
      </c>
      <c r="AF4">
        <v>0</v>
      </c>
      <c r="AG4" s="241">
        <f t="shared" si="6"/>
        <v>0</v>
      </c>
      <c r="AH4" s="241">
        <f t="shared" si="6"/>
        <v>0</v>
      </c>
      <c r="AI4" s="241">
        <f t="shared" si="6"/>
        <v>0</v>
      </c>
      <c r="AJ4" s="241">
        <f t="shared" si="6"/>
        <v>0</v>
      </c>
      <c r="AK4">
        <v>0</v>
      </c>
    </row>
    <row r="5" spans="1:39" x14ac:dyDescent="0.35">
      <c r="A5" s="1" t="s">
        <v>5</v>
      </c>
      <c r="B5">
        <f>SUM('VI.c res cooking'!G76:G77)/10*btu_per_TWh</f>
        <v>32446545373876.84</v>
      </c>
      <c r="C5" s="241">
        <f t="shared" si="0"/>
        <v>33606801566271.969</v>
      </c>
      <c r="D5" s="241">
        <f t="shared" si="0"/>
        <v>34767057758667.098</v>
      </c>
      <c r="E5" s="241">
        <f t="shared" si="0"/>
        <v>35927313951062.227</v>
      </c>
      <c r="F5" s="241">
        <f t="shared" si="0"/>
        <v>37087570143457.359</v>
      </c>
      <c r="G5">
        <f>SUM('VI.c res cooking'!H76:H77)/10*btu_per_TWh</f>
        <v>38247826335852.484</v>
      </c>
      <c r="H5" s="241">
        <f t="shared" si="1"/>
        <v>39490543248978.641</v>
      </c>
      <c r="I5" s="241">
        <f t="shared" si="1"/>
        <v>40733260162104.797</v>
      </c>
      <c r="J5" s="241">
        <f t="shared" si="1"/>
        <v>41975977075230.953</v>
      </c>
      <c r="K5" s="241">
        <f t="shared" si="1"/>
        <v>43218693988357.109</v>
      </c>
      <c r="L5">
        <f>SUM('VI.c res cooking'!I76:I77)/10*btu_per_TWh</f>
        <v>44461410901483.266</v>
      </c>
      <c r="M5" s="241">
        <f t="shared" si="7"/>
        <v>45179539262537.781</v>
      </c>
      <c r="N5" s="241">
        <f t="shared" si="2"/>
        <v>45897667623592.297</v>
      </c>
      <c r="O5" s="241">
        <f t="shared" si="2"/>
        <v>46615795984646.812</v>
      </c>
      <c r="P5" s="241">
        <f t="shared" si="2"/>
        <v>47333924345701.328</v>
      </c>
      <c r="Q5">
        <f>SUM('VI.c res cooking'!J76:J77)/10*btu_per_TWh</f>
        <v>48052052706755.844</v>
      </c>
      <c r="R5" s="241">
        <f t="shared" si="3"/>
        <v>48762026315807.711</v>
      </c>
      <c r="S5" s="241">
        <f t="shared" si="3"/>
        <v>49471999924859.578</v>
      </c>
      <c r="T5" s="241">
        <f t="shared" si="3"/>
        <v>50181973533911.437</v>
      </c>
      <c r="U5" s="241">
        <f t="shared" si="3"/>
        <v>50891947142963.305</v>
      </c>
      <c r="V5">
        <f>SUM('VI.c res cooking'!K76:K77)/10*btu_per_TWh</f>
        <v>51601920752015.172</v>
      </c>
      <c r="W5" s="241">
        <f t="shared" si="4"/>
        <v>51823998303942.867</v>
      </c>
      <c r="X5" s="241">
        <f t="shared" si="4"/>
        <v>52046075855870.555</v>
      </c>
      <c r="Y5" s="241">
        <f t="shared" si="4"/>
        <v>52268153407798.25</v>
      </c>
      <c r="Z5" s="241">
        <f t="shared" si="4"/>
        <v>52490230959725.937</v>
      </c>
      <c r="AA5">
        <f>SUM('VI.c res cooking'!L76:L77)/10*btu_per_TWh</f>
        <v>52712308511653.633</v>
      </c>
      <c r="AB5" s="241">
        <f t="shared" si="5"/>
        <v>52859231764649.844</v>
      </c>
      <c r="AC5" s="241">
        <f t="shared" si="5"/>
        <v>53006155017646.055</v>
      </c>
      <c r="AD5" s="241">
        <f t="shared" si="5"/>
        <v>53153078270642.266</v>
      </c>
      <c r="AE5" s="241">
        <f t="shared" si="5"/>
        <v>53300001523638.477</v>
      </c>
      <c r="AF5">
        <f>SUM('VI.c res cooking'!M76:M77)/10*btu_per_TWh</f>
        <v>53446924776634.687</v>
      </c>
      <c r="AG5" s="241">
        <f t="shared" si="6"/>
        <v>53507698366245.195</v>
      </c>
      <c r="AH5" s="241">
        <f t="shared" si="6"/>
        <v>53568471955855.711</v>
      </c>
      <c r="AI5" s="241">
        <f t="shared" si="6"/>
        <v>53629245545466.219</v>
      </c>
      <c r="AJ5" s="241">
        <f t="shared" si="6"/>
        <v>53690019135076.734</v>
      </c>
      <c r="AK5">
        <f>SUM('VI.c res cooking'!N76:N77)/10*btu_per_TWh</f>
        <v>53750792724687.242</v>
      </c>
    </row>
    <row r="6" spans="1:39" x14ac:dyDescent="0.35">
      <c r="A6" s="1" t="s">
        <v>7</v>
      </c>
      <c r="B6">
        <v>0</v>
      </c>
      <c r="C6" s="241">
        <f t="shared" si="0"/>
        <v>0</v>
      </c>
      <c r="D6" s="241">
        <f t="shared" si="0"/>
        <v>0</v>
      </c>
      <c r="E6" s="241">
        <f t="shared" si="0"/>
        <v>0</v>
      </c>
      <c r="F6" s="241">
        <f t="shared" si="0"/>
        <v>0</v>
      </c>
      <c r="G6">
        <v>0</v>
      </c>
      <c r="H6" s="241">
        <f t="shared" si="1"/>
        <v>0</v>
      </c>
      <c r="I6" s="241">
        <f t="shared" si="1"/>
        <v>0</v>
      </c>
      <c r="J6" s="241">
        <f t="shared" si="1"/>
        <v>0</v>
      </c>
      <c r="K6" s="241">
        <f t="shared" si="1"/>
        <v>0</v>
      </c>
      <c r="L6">
        <v>0</v>
      </c>
      <c r="M6" s="241">
        <f t="shared" si="7"/>
        <v>0</v>
      </c>
      <c r="N6" s="241">
        <f t="shared" si="2"/>
        <v>0</v>
      </c>
      <c r="O6" s="241">
        <f t="shared" si="2"/>
        <v>0</v>
      </c>
      <c r="P6" s="241">
        <f t="shared" si="2"/>
        <v>0</v>
      </c>
      <c r="Q6">
        <v>0</v>
      </c>
      <c r="R6" s="241">
        <f t="shared" si="3"/>
        <v>0</v>
      </c>
      <c r="S6" s="241">
        <f t="shared" si="3"/>
        <v>0</v>
      </c>
      <c r="T6" s="241">
        <f t="shared" si="3"/>
        <v>0</v>
      </c>
      <c r="U6" s="241">
        <f t="shared" si="3"/>
        <v>0</v>
      </c>
      <c r="V6">
        <v>0</v>
      </c>
      <c r="W6" s="241">
        <f t="shared" si="4"/>
        <v>0</v>
      </c>
      <c r="X6" s="241">
        <f t="shared" si="4"/>
        <v>0</v>
      </c>
      <c r="Y6" s="241">
        <f t="shared" si="4"/>
        <v>0</v>
      </c>
      <c r="Z6" s="241">
        <f t="shared" si="4"/>
        <v>0</v>
      </c>
      <c r="AA6">
        <v>0</v>
      </c>
      <c r="AB6" s="241">
        <f t="shared" si="5"/>
        <v>0</v>
      </c>
      <c r="AC6" s="241">
        <f t="shared" si="5"/>
        <v>0</v>
      </c>
      <c r="AD6" s="241">
        <f t="shared" si="5"/>
        <v>0</v>
      </c>
      <c r="AE6" s="241">
        <f t="shared" si="5"/>
        <v>0</v>
      </c>
      <c r="AF6">
        <v>0</v>
      </c>
      <c r="AG6" s="241">
        <f t="shared" si="6"/>
        <v>0</v>
      </c>
      <c r="AH6" s="241">
        <f t="shared" si="6"/>
        <v>0</v>
      </c>
      <c r="AI6" s="241">
        <f t="shared" si="6"/>
        <v>0</v>
      </c>
      <c r="AJ6" s="241">
        <f t="shared" si="6"/>
        <v>0</v>
      </c>
      <c r="AK6">
        <v>0</v>
      </c>
    </row>
    <row r="7" spans="1:39" x14ac:dyDescent="0.35">
      <c r="A7" s="1" t="s">
        <v>16</v>
      </c>
      <c r="B7" s="3">
        <f>'Biomass Data'!B17</f>
        <v>1526995000000000</v>
      </c>
      <c r="C7" s="241">
        <f t="shared" si="0"/>
        <v>1512552982474988.7</v>
      </c>
      <c r="D7" s="241">
        <f t="shared" si="0"/>
        <v>1498110964949977.5</v>
      </c>
      <c r="E7" s="241">
        <f t="shared" si="0"/>
        <v>1483668947424966.5</v>
      </c>
      <c r="F7" s="241">
        <f t="shared" si="0"/>
        <v>1469226929899955.2</v>
      </c>
      <c r="G7" s="3">
        <f>'Biomass Data'!C17</f>
        <v>1454784912374944</v>
      </c>
      <c r="H7" s="241">
        <f>$G7+($L7-$G7)*(H$1-$G$1)/($L$1-$G$1)</f>
        <v>1430453378104134.5</v>
      </c>
      <c r="I7" s="241">
        <f t="shared" si="1"/>
        <v>1406121843833325</v>
      </c>
      <c r="J7" s="241">
        <f t="shared" si="1"/>
        <v>1381790309562515.5</v>
      </c>
      <c r="K7" s="241">
        <f t="shared" si="1"/>
        <v>1357458775291706</v>
      </c>
      <c r="L7" s="3">
        <f>'Biomass Data'!D17</f>
        <v>1333127241020896.5</v>
      </c>
      <c r="M7" s="241">
        <f t="shared" si="7"/>
        <v>1285266156288253.2</v>
      </c>
      <c r="N7" s="241">
        <f t="shared" si="2"/>
        <v>1237405071555610</v>
      </c>
      <c r="O7" s="241">
        <f t="shared" si="2"/>
        <v>1189543986822966.7</v>
      </c>
      <c r="P7" s="241">
        <f t="shared" si="2"/>
        <v>1141682902090323.5</v>
      </c>
      <c r="Q7" s="3">
        <f>'Biomass Data'!E17</f>
        <v>1093821817357680.4</v>
      </c>
      <c r="R7" s="241">
        <f>$Q7+($V7-$Q7)*(R$1-$Q$1)/($V$1-$Q$1)</f>
        <v>1042703960225836.7</v>
      </c>
      <c r="S7" s="241">
        <f t="shared" si="3"/>
        <v>991586103093993.12</v>
      </c>
      <c r="T7" s="241">
        <f t="shared" si="3"/>
        <v>940468245962149.5</v>
      </c>
      <c r="U7" s="241">
        <f t="shared" si="3"/>
        <v>889350388830305.87</v>
      </c>
      <c r="V7" s="3">
        <f>'Biomass Data'!F17</f>
        <v>838232531698462.25</v>
      </c>
      <c r="W7" s="241">
        <f>$V7+($AA7-$V7)*(W$1-$V$1)/($AA$1-$V$1)</f>
        <v>779342617879163.25</v>
      </c>
      <c r="X7" s="241">
        <f t="shared" si="4"/>
        <v>720452704059864.37</v>
      </c>
      <c r="Y7" s="241">
        <f t="shared" si="4"/>
        <v>661562790240565.5</v>
      </c>
      <c r="Z7" s="241">
        <f t="shared" si="4"/>
        <v>602672876421266.5</v>
      </c>
      <c r="AA7" s="3">
        <f>'Biomass Data'!G17</f>
        <v>543782962601967.56</v>
      </c>
      <c r="AB7" s="241">
        <f>$AA7+($AF7-$AA7)*(AB$1-$AA$1)/($AF$1-$AA$1)</f>
        <v>487661473515020.12</v>
      </c>
      <c r="AC7" s="241">
        <f t="shared" si="5"/>
        <v>431539984428072.62</v>
      </c>
      <c r="AD7" s="241">
        <f t="shared" si="5"/>
        <v>375418495341125.12</v>
      </c>
      <c r="AE7" s="241">
        <f t="shared" si="5"/>
        <v>319297006254177.75</v>
      </c>
      <c r="AF7" s="3">
        <f>'Biomass Data'!H17</f>
        <v>263175517167230.25</v>
      </c>
      <c r="AG7" s="241">
        <f>$AF7+($AK7-$AF7)*(AG$1-$AF$1)/($AK$1-$AF$1)</f>
        <v>210540413733784.19</v>
      </c>
      <c r="AH7" s="241">
        <f t="shared" si="6"/>
        <v>157905310300338.16</v>
      </c>
      <c r="AI7" s="241">
        <f t="shared" si="6"/>
        <v>105270206866892.09</v>
      </c>
      <c r="AJ7" s="241">
        <f t="shared" si="6"/>
        <v>52635103433446.062</v>
      </c>
      <c r="AK7" s="3">
        <f>'Biomass Data'!I17</f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A4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25.90625" customWidth="1"/>
    <col min="2" max="2" width="11.81640625" bestFit="1" customWidth="1"/>
    <col min="7" max="7" width="11.81640625" bestFit="1" customWidth="1"/>
    <col min="12" max="12" width="11.81640625" bestFit="1" customWidth="1"/>
    <col min="17" max="17" width="11.81640625" bestFit="1" customWidth="1"/>
    <col min="22" max="22" width="11.81640625" bestFit="1" customWidth="1"/>
    <col min="27" max="27" width="11.81640625" bestFit="1" customWidth="1"/>
    <col min="32" max="32" width="11.81640625" bestFit="1" customWidth="1"/>
    <col min="37" max="37" width="11.81640625" bestFit="1" customWidth="1"/>
  </cols>
  <sheetData>
    <row r="1" spans="1:39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/>
      <c r="AM1" s="1"/>
    </row>
    <row r="2" spans="1:39" x14ac:dyDescent="0.35">
      <c r="A2" s="1" t="s">
        <v>2</v>
      </c>
      <c r="B2">
        <f>'VI.d res other'!G68*btu_per_TWh</f>
        <v>38051033434303.359</v>
      </c>
      <c r="C2" s="241">
        <f t="shared" ref="C2:F7" si="0">$B2+($G2-$B2)*(C$1-$B$1)/($G$1-$B$1)</f>
        <v>39342589458917.773</v>
      </c>
      <c r="D2" s="241">
        <f t="shared" si="0"/>
        <v>40634145483532.195</v>
      </c>
      <c r="E2" s="241">
        <f t="shared" si="0"/>
        <v>41925701508146.609</v>
      </c>
      <c r="F2" s="241">
        <f t="shared" si="0"/>
        <v>43217257532761.031</v>
      </c>
      <c r="G2">
        <f>'VI.d res other'!H68*btu_per_TWh</f>
        <v>44508813557375.445</v>
      </c>
      <c r="H2" s="241">
        <f t="shared" ref="H2:K7" si="1">$G2+($L2-$G2)*(H$1-$G$1)/($L$1-$G$1)</f>
        <v>45883235459433.57</v>
      </c>
      <c r="I2" s="241">
        <f t="shared" si="1"/>
        <v>47257657361491.687</v>
      </c>
      <c r="J2" s="241">
        <f t="shared" si="1"/>
        <v>48632079263549.812</v>
      </c>
      <c r="K2" s="241">
        <f t="shared" si="1"/>
        <v>50006501165607.93</v>
      </c>
      <c r="L2">
        <f>'VI.d res other'!I68*btu_per_TWh</f>
        <v>51380923067666.055</v>
      </c>
      <c r="M2" s="241">
        <f>$L2+($Q2-$L2)*(M$1-$L$1)/($Q$1-$L$1)</f>
        <v>52140630470703.594</v>
      </c>
      <c r="N2" s="241">
        <f t="shared" ref="N2:P7" si="2">$L2+($Q2-$L2)*(N$1-$L$1)/($Q$1-$L$1)</f>
        <v>52900337873741.141</v>
      </c>
      <c r="O2" s="241">
        <f t="shared" si="2"/>
        <v>53660045276778.68</v>
      </c>
      <c r="P2" s="241">
        <f t="shared" si="2"/>
        <v>54419752679816.227</v>
      </c>
      <c r="Q2">
        <f>'VI.d res other'!J68*btu_per_TWh</f>
        <v>55179460082853.766</v>
      </c>
      <c r="R2" s="241">
        <f t="shared" ref="R2:U7" si="3">$Q2+($V2-$Q2)*(R$1-$Q$1)/($V$1-$Q$1)</f>
        <v>55926800091500.82</v>
      </c>
      <c r="S2" s="241">
        <f t="shared" si="3"/>
        <v>56674140100147.875</v>
      </c>
      <c r="T2" s="241">
        <f t="shared" si="3"/>
        <v>57421480108794.922</v>
      </c>
      <c r="U2" s="241">
        <f t="shared" si="3"/>
        <v>58168820117441.977</v>
      </c>
      <c r="V2">
        <f>'VI.d res other'!K68*btu_per_TWh</f>
        <v>58916160126089.031</v>
      </c>
      <c r="W2" s="241">
        <f t="shared" ref="W2:Z7" si="4">$V2+($AA2-$V2)*(W$1-$V$1)/($AA$1-$V$1)</f>
        <v>59105157967874.555</v>
      </c>
      <c r="X2" s="241">
        <f t="shared" si="4"/>
        <v>59294155809660.07</v>
      </c>
      <c r="Y2" s="241">
        <f t="shared" si="4"/>
        <v>59483153651445.594</v>
      </c>
      <c r="Z2" s="241">
        <f t="shared" si="4"/>
        <v>59672151493231.109</v>
      </c>
      <c r="AA2">
        <f>'VI.d res other'!L68*btu_per_TWh</f>
        <v>59861149335016.633</v>
      </c>
      <c r="AB2" s="241">
        <f t="shared" ref="AB2:AE7" si="5">$AA2+($AF2-$AA2)*(AB$1-$AA$1)/($AF$1-$AA$1)</f>
        <v>59968255560963.5</v>
      </c>
      <c r="AC2" s="241">
        <f t="shared" si="5"/>
        <v>60075361786910.367</v>
      </c>
      <c r="AD2" s="241">
        <f t="shared" si="5"/>
        <v>60182468012857.234</v>
      </c>
      <c r="AE2" s="241">
        <f t="shared" si="5"/>
        <v>60289574238804.102</v>
      </c>
      <c r="AF2">
        <f>'VI.d res other'!M68*btu_per_TWh</f>
        <v>60396680464750.969</v>
      </c>
      <c r="AG2" s="241">
        <f t="shared" ref="AG2:AJ7" si="6">$AF2+($AK2-$AF2)*(AG$1-$AF$1)/($AK$1-$AF$1)</f>
        <v>60410274497698.781</v>
      </c>
      <c r="AH2" s="241">
        <f t="shared" si="6"/>
        <v>60423868530646.602</v>
      </c>
      <c r="AI2" s="241">
        <f t="shared" si="6"/>
        <v>60437462563594.414</v>
      </c>
      <c r="AJ2" s="241">
        <f t="shared" si="6"/>
        <v>60451056596542.234</v>
      </c>
      <c r="AK2">
        <f>'VI.d res other'!N68*btu_per_TWh</f>
        <v>60464650629490.047</v>
      </c>
    </row>
    <row r="3" spans="1:39" x14ac:dyDescent="0.35">
      <c r="A3" s="1" t="s">
        <v>3</v>
      </c>
      <c r="B3">
        <v>0</v>
      </c>
      <c r="C3" s="241">
        <f t="shared" si="0"/>
        <v>0</v>
      </c>
      <c r="D3" s="241">
        <f t="shared" si="0"/>
        <v>0</v>
      </c>
      <c r="E3" s="241">
        <f t="shared" si="0"/>
        <v>0</v>
      </c>
      <c r="F3" s="241">
        <f t="shared" si="0"/>
        <v>0</v>
      </c>
      <c r="G3">
        <v>0</v>
      </c>
      <c r="H3" s="241">
        <f t="shared" si="1"/>
        <v>0</v>
      </c>
      <c r="I3" s="241">
        <f t="shared" si="1"/>
        <v>0</v>
      </c>
      <c r="J3" s="241">
        <f t="shared" si="1"/>
        <v>0</v>
      </c>
      <c r="K3" s="241">
        <f t="shared" si="1"/>
        <v>0</v>
      </c>
      <c r="L3">
        <v>0</v>
      </c>
      <c r="M3" s="241">
        <f>$L3+($Q3-$L3)*(M$1-$L$1)/($Q$1-$L$1)</f>
        <v>0</v>
      </c>
      <c r="N3" s="241">
        <f t="shared" si="2"/>
        <v>0</v>
      </c>
      <c r="O3" s="241">
        <f t="shared" si="2"/>
        <v>0</v>
      </c>
      <c r="P3" s="241">
        <f t="shared" si="2"/>
        <v>0</v>
      </c>
      <c r="Q3">
        <v>0</v>
      </c>
      <c r="R3" s="241">
        <f t="shared" si="3"/>
        <v>0</v>
      </c>
      <c r="S3" s="241">
        <f t="shared" si="3"/>
        <v>0</v>
      </c>
      <c r="T3" s="241">
        <f t="shared" si="3"/>
        <v>0</v>
      </c>
      <c r="U3" s="241">
        <f t="shared" si="3"/>
        <v>0</v>
      </c>
      <c r="V3">
        <v>0</v>
      </c>
      <c r="W3" s="241">
        <f t="shared" si="4"/>
        <v>0</v>
      </c>
      <c r="X3" s="241">
        <f t="shared" si="4"/>
        <v>0</v>
      </c>
      <c r="Y3" s="241">
        <f t="shared" si="4"/>
        <v>0</v>
      </c>
      <c r="Z3" s="241">
        <f t="shared" si="4"/>
        <v>0</v>
      </c>
      <c r="AA3">
        <v>0</v>
      </c>
      <c r="AB3" s="241">
        <f t="shared" si="5"/>
        <v>0</v>
      </c>
      <c r="AC3" s="241">
        <f t="shared" si="5"/>
        <v>0</v>
      </c>
      <c r="AD3" s="241">
        <f t="shared" si="5"/>
        <v>0</v>
      </c>
      <c r="AE3" s="241">
        <f t="shared" si="5"/>
        <v>0</v>
      </c>
      <c r="AF3">
        <v>0</v>
      </c>
      <c r="AG3" s="241">
        <f t="shared" si="6"/>
        <v>0</v>
      </c>
      <c r="AH3" s="241">
        <f t="shared" si="6"/>
        <v>0</v>
      </c>
      <c r="AI3" s="241">
        <f t="shared" si="6"/>
        <v>0</v>
      </c>
      <c r="AJ3" s="241">
        <f t="shared" si="6"/>
        <v>0</v>
      </c>
      <c r="AK3">
        <v>0</v>
      </c>
    </row>
    <row r="4" spans="1:39" x14ac:dyDescent="0.35">
      <c r="A4" s="1" t="s">
        <v>4</v>
      </c>
      <c r="B4">
        <v>0</v>
      </c>
      <c r="C4" s="241">
        <f t="shared" si="0"/>
        <v>0</v>
      </c>
      <c r="D4" s="241">
        <f t="shared" si="0"/>
        <v>0</v>
      </c>
      <c r="E4" s="241">
        <f t="shared" si="0"/>
        <v>0</v>
      </c>
      <c r="F4" s="241">
        <f t="shared" si="0"/>
        <v>0</v>
      </c>
      <c r="G4">
        <v>0</v>
      </c>
      <c r="H4" s="241">
        <f t="shared" si="1"/>
        <v>0</v>
      </c>
      <c r="I4" s="241">
        <f t="shared" si="1"/>
        <v>0</v>
      </c>
      <c r="J4" s="241">
        <f t="shared" si="1"/>
        <v>0</v>
      </c>
      <c r="K4" s="241">
        <f t="shared" si="1"/>
        <v>0</v>
      </c>
      <c r="L4">
        <v>0</v>
      </c>
      <c r="M4" s="241">
        <f t="shared" ref="M4:M7" si="7">$L4+($Q4-$L4)*(M$1-$L$1)/($Q$1-$L$1)</f>
        <v>0</v>
      </c>
      <c r="N4" s="241">
        <f t="shared" si="2"/>
        <v>0</v>
      </c>
      <c r="O4" s="241">
        <f t="shared" si="2"/>
        <v>0</v>
      </c>
      <c r="P4" s="241">
        <f t="shared" si="2"/>
        <v>0</v>
      </c>
      <c r="Q4">
        <v>0</v>
      </c>
      <c r="R4" s="241">
        <f t="shared" si="3"/>
        <v>0</v>
      </c>
      <c r="S4" s="241">
        <f t="shared" si="3"/>
        <v>0</v>
      </c>
      <c r="T4" s="241">
        <f t="shared" si="3"/>
        <v>0</v>
      </c>
      <c r="U4" s="241">
        <f t="shared" si="3"/>
        <v>0</v>
      </c>
      <c r="V4">
        <v>0</v>
      </c>
      <c r="W4" s="241">
        <f t="shared" si="4"/>
        <v>0</v>
      </c>
      <c r="X4" s="241">
        <f t="shared" si="4"/>
        <v>0</v>
      </c>
      <c r="Y4" s="241">
        <f t="shared" si="4"/>
        <v>0</v>
      </c>
      <c r="Z4" s="241">
        <f t="shared" si="4"/>
        <v>0</v>
      </c>
      <c r="AA4">
        <v>0</v>
      </c>
      <c r="AB4" s="241">
        <f t="shared" si="5"/>
        <v>0</v>
      </c>
      <c r="AC4" s="241">
        <f t="shared" si="5"/>
        <v>0</v>
      </c>
      <c r="AD4" s="241">
        <f t="shared" si="5"/>
        <v>0</v>
      </c>
      <c r="AE4" s="241">
        <f t="shared" si="5"/>
        <v>0</v>
      </c>
      <c r="AF4">
        <v>0</v>
      </c>
      <c r="AG4" s="241">
        <f t="shared" si="6"/>
        <v>0</v>
      </c>
      <c r="AH4" s="241">
        <f t="shared" si="6"/>
        <v>0</v>
      </c>
      <c r="AI4" s="241">
        <f t="shared" si="6"/>
        <v>0</v>
      </c>
      <c r="AJ4" s="241">
        <f t="shared" si="6"/>
        <v>0</v>
      </c>
      <c r="AK4">
        <v>0</v>
      </c>
    </row>
    <row r="5" spans="1:39" x14ac:dyDescent="0.35">
      <c r="A5" s="1" t="s">
        <v>5</v>
      </c>
      <c r="B5">
        <f>'VI.d res other'!G67*btu_per_TWh</f>
        <v>14018801791585.445</v>
      </c>
      <c r="C5" s="241">
        <f t="shared" si="0"/>
        <v>13885570246710.883</v>
      </c>
      <c r="D5" s="241">
        <f t="shared" si="0"/>
        <v>13752338701836.32</v>
      </c>
      <c r="E5" s="241">
        <f t="shared" si="0"/>
        <v>13619107156961.76</v>
      </c>
      <c r="F5" s="241">
        <f t="shared" si="0"/>
        <v>13485875612087.197</v>
      </c>
      <c r="G5">
        <f>'VI.d res other'!H67*btu_per_TWh</f>
        <v>13352644067212.635</v>
      </c>
      <c r="H5" s="241">
        <f t="shared" si="1"/>
        <v>13128825876039.92</v>
      </c>
      <c r="I5" s="241">
        <f t="shared" si="1"/>
        <v>12905007684867.205</v>
      </c>
      <c r="J5" s="241">
        <f t="shared" si="1"/>
        <v>12681189493694.49</v>
      </c>
      <c r="K5" s="241">
        <f t="shared" si="1"/>
        <v>12457371302521.775</v>
      </c>
      <c r="L5">
        <f>'VI.d res other'!I67*btu_per_TWh</f>
        <v>12233553111349.061</v>
      </c>
      <c r="M5" s="241">
        <f t="shared" si="7"/>
        <v>11793368310273.932</v>
      </c>
      <c r="N5" s="241">
        <f t="shared" si="2"/>
        <v>11353183509198.801</v>
      </c>
      <c r="O5" s="241">
        <f t="shared" si="2"/>
        <v>10912998708123.672</v>
      </c>
      <c r="P5" s="241">
        <f t="shared" si="2"/>
        <v>10472813907048.541</v>
      </c>
      <c r="Q5">
        <f>'VI.d res other'!J67*btu_per_TWh</f>
        <v>10032629105973.412</v>
      </c>
      <c r="R5" s="241">
        <f t="shared" si="3"/>
        <v>9563046592415.8359</v>
      </c>
      <c r="S5" s="241">
        <f t="shared" si="3"/>
        <v>9093464078858.2578</v>
      </c>
      <c r="T5" s="241">
        <f t="shared" si="3"/>
        <v>8623881565300.6816</v>
      </c>
      <c r="U5" s="241">
        <f t="shared" si="3"/>
        <v>8154299051743.1045</v>
      </c>
      <c r="V5">
        <f>'VI.d res other'!K67*btu_per_TWh</f>
        <v>7684716538185.5273</v>
      </c>
      <c r="W5" s="241">
        <f t="shared" si="4"/>
        <v>7145459052798.6992</v>
      </c>
      <c r="X5" s="241">
        <f t="shared" si="4"/>
        <v>6606201567411.8711</v>
      </c>
      <c r="Y5" s="241">
        <f t="shared" si="4"/>
        <v>6066944082025.043</v>
      </c>
      <c r="Z5" s="241">
        <f t="shared" si="4"/>
        <v>5527686596638.2148</v>
      </c>
      <c r="AA5">
        <f>'VI.d res other'!L67*btu_per_TWh</f>
        <v>4988429111251.3867</v>
      </c>
      <c r="AB5" s="241">
        <f t="shared" si="5"/>
        <v>4473916732719.1172</v>
      </c>
      <c r="AC5" s="241">
        <f t="shared" si="5"/>
        <v>3959404354186.8486</v>
      </c>
      <c r="AD5" s="241">
        <f t="shared" si="5"/>
        <v>3444891975654.5791</v>
      </c>
      <c r="AE5" s="241">
        <f t="shared" si="5"/>
        <v>2930379597122.3101</v>
      </c>
      <c r="AF5">
        <f>'VI.d res other'!M67*btu_per_TWh</f>
        <v>2415867218590.041</v>
      </c>
      <c r="AG5" s="241">
        <f t="shared" si="6"/>
        <v>1932693774872.0327</v>
      </c>
      <c r="AH5" s="241">
        <f t="shared" si="6"/>
        <v>1449520331154.0247</v>
      </c>
      <c r="AI5" s="241">
        <f t="shared" si="6"/>
        <v>966346887436.01636</v>
      </c>
      <c r="AJ5" s="241">
        <f t="shared" si="6"/>
        <v>483173443718.0083</v>
      </c>
      <c r="AK5">
        <f>'VI.d res other'!N67*btu_per_TWh</f>
        <v>0</v>
      </c>
    </row>
    <row r="6" spans="1:39" x14ac:dyDescent="0.35">
      <c r="A6" s="1" t="s">
        <v>7</v>
      </c>
      <c r="B6">
        <v>0</v>
      </c>
      <c r="C6" s="241">
        <f t="shared" si="0"/>
        <v>0</v>
      </c>
      <c r="D6" s="241">
        <f t="shared" si="0"/>
        <v>0</v>
      </c>
      <c r="E6" s="241">
        <f t="shared" si="0"/>
        <v>0</v>
      </c>
      <c r="F6" s="241">
        <f t="shared" si="0"/>
        <v>0</v>
      </c>
      <c r="G6">
        <v>0</v>
      </c>
      <c r="H6" s="241">
        <f t="shared" si="1"/>
        <v>0</v>
      </c>
      <c r="I6" s="241">
        <f t="shared" si="1"/>
        <v>0</v>
      </c>
      <c r="J6" s="241">
        <f t="shared" si="1"/>
        <v>0</v>
      </c>
      <c r="K6" s="241">
        <f t="shared" si="1"/>
        <v>0</v>
      </c>
      <c r="L6">
        <v>0</v>
      </c>
      <c r="M6" s="241">
        <f t="shared" si="7"/>
        <v>0</v>
      </c>
      <c r="N6" s="241">
        <f t="shared" si="2"/>
        <v>0</v>
      </c>
      <c r="O6" s="241">
        <f t="shared" si="2"/>
        <v>0</v>
      </c>
      <c r="P6" s="241">
        <f t="shared" si="2"/>
        <v>0</v>
      </c>
      <c r="Q6">
        <v>0</v>
      </c>
      <c r="R6" s="241">
        <f t="shared" si="3"/>
        <v>0</v>
      </c>
      <c r="S6" s="241">
        <f t="shared" si="3"/>
        <v>0</v>
      </c>
      <c r="T6" s="241">
        <f t="shared" si="3"/>
        <v>0</v>
      </c>
      <c r="U6" s="241">
        <f t="shared" si="3"/>
        <v>0</v>
      </c>
      <c r="V6">
        <v>0</v>
      </c>
      <c r="W6" s="241">
        <f t="shared" si="4"/>
        <v>0</v>
      </c>
      <c r="X6" s="241">
        <f t="shared" si="4"/>
        <v>0</v>
      </c>
      <c r="Y6" s="241">
        <f t="shared" si="4"/>
        <v>0</v>
      </c>
      <c r="Z6" s="241">
        <f t="shared" si="4"/>
        <v>0</v>
      </c>
      <c r="AA6">
        <v>0</v>
      </c>
      <c r="AB6" s="241">
        <f t="shared" si="5"/>
        <v>0</v>
      </c>
      <c r="AC6" s="241">
        <f t="shared" si="5"/>
        <v>0</v>
      </c>
      <c r="AD6" s="241">
        <f t="shared" si="5"/>
        <v>0</v>
      </c>
      <c r="AE6" s="241">
        <f t="shared" si="5"/>
        <v>0</v>
      </c>
      <c r="AF6">
        <v>0</v>
      </c>
      <c r="AG6" s="241">
        <f t="shared" si="6"/>
        <v>0</v>
      </c>
      <c r="AH6" s="241">
        <f t="shared" si="6"/>
        <v>0</v>
      </c>
      <c r="AI6" s="241">
        <f t="shared" si="6"/>
        <v>0</v>
      </c>
      <c r="AJ6" s="241">
        <f t="shared" si="6"/>
        <v>0</v>
      </c>
      <c r="AK6">
        <v>0</v>
      </c>
    </row>
    <row r="7" spans="1:39" x14ac:dyDescent="0.35">
      <c r="A7" s="1" t="s">
        <v>16</v>
      </c>
      <c r="B7">
        <v>0</v>
      </c>
      <c r="C7" s="241">
        <f t="shared" si="0"/>
        <v>0</v>
      </c>
      <c r="D7" s="241">
        <f t="shared" si="0"/>
        <v>0</v>
      </c>
      <c r="E7" s="241">
        <f t="shared" si="0"/>
        <v>0</v>
      </c>
      <c r="F7" s="241">
        <f t="shared" si="0"/>
        <v>0</v>
      </c>
      <c r="G7">
        <v>0</v>
      </c>
      <c r="H7" s="241">
        <f>$G7+($L7-$G7)*(H$1-$G$1)/($L$1-$G$1)</f>
        <v>0</v>
      </c>
      <c r="I7" s="241">
        <f t="shared" si="1"/>
        <v>0</v>
      </c>
      <c r="J7" s="241">
        <f t="shared" si="1"/>
        <v>0</v>
      </c>
      <c r="K7" s="241">
        <f t="shared" si="1"/>
        <v>0</v>
      </c>
      <c r="L7">
        <v>0</v>
      </c>
      <c r="M7" s="241">
        <f t="shared" si="7"/>
        <v>0</v>
      </c>
      <c r="N7" s="241">
        <f t="shared" si="2"/>
        <v>0</v>
      </c>
      <c r="O7" s="241">
        <f t="shared" si="2"/>
        <v>0</v>
      </c>
      <c r="P7" s="241">
        <f t="shared" si="2"/>
        <v>0</v>
      </c>
      <c r="Q7">
        <v>0</v>
      </c>
      <c r="R7" s="241">
        <f>$Q7+($V7-$Q7)*(R$1-$Q$1)/($V$1-$Q$1)</f>
        <v>0</v>
      </c>
      <c r="S7" s="241">
        <f t="shared" si="3"/>
        <v>0</v>
      </c>
      <c r="T7" s="241">
        <f t="shared" si="3"/>
        <v>0</v>
      </c>
      <c r="U7" s="241">
        <f t="shared" si="3"/>
        <v>0</v>
      </c>
      <c r="V7">
        <v>0</v>
      </c>
      <c r="W7" s="241">
        <f>$V7+($AA7-$V7)*(W$1-$V$1)/($AA$1-$V$1)</f>
        <v>0</v>
      </c>
      <c r="X7" s="241">
        <f t="shared" si="4"/>
        <v>0</v>
      </c>
      <c r="Y7" s="241">
        <f t="shared" si="4"/>
        <v>0</v>
      </c>
      <c r="Z7" s="241">
        <f t="shared" si="4"/>
        <v>0</v>
      </c>
      <c r="AA7">
        <v>0</v>
      </c>
      <c r="AB7" s="241">
        <f>$AA7+($AF7-$AA7)*(AB$1-$AA$1)/($AF$1-$AA$1)</f>
        <v>0</v>
      </c>
      <c r="AC7" s="241">
        <f t="shared" si="5"/>
        <v>0</v>
      </c>
      <c r="AD7" s="241">
        <f t="shared" si="5"/>
        <v>0</v>
      </c>
      <c r="AE7" s="241">
        <f t="shared" si="5"/>
        <v>0</v>
      </c>
      <c r="AF7">
        <v>0</v>
      </c>
      <c r="AG7" s="241">
        <f>$AF7+($AK7-$AF7)*(AG$1-$AF$1)/($AK$1-$AF$1)</f>
        <v>0</v>
      </c>
      <c r="AH7" s="241">
        <f t="shared" si="6"/>
        <v>0</v>
      </c>
      <c r="AI7" s="241">
        <f t="shared" si="6"/>
        <v>0</v>
      </c>
      <c r="AJ7" s="241">
        <f t="shared" si="6"/>
        <v>0</v>
      </c>
      <c r="AK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25.90625" customWidth="1"/>
  </cols>
  <sheetData>
    <row r="1" spans="1:39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/>
      <c r="AM1" s="1"/>
    </row>
    <row r="2" spans="1:39" x14ac:dyDescent="0.35">
      <c r="A2" s="1" t="s">
        <v>2</v>
      </c>
      <c r="B2" s="241">
        <v>0</v>
      </c>
      <c r="C2" s="241">
        <f t="shared" ref="C2:F7" si="0">$B2+($G2-$B2)*(C$1-$B$1)/($G$1-$B$1)</f>
        <v>0</v>
      </c>
      <c r="D2" s="241">
        <f t="shared" si="0"/>
        <v>0</v>
      </c>
      <c r="E2" s="241">
        <f t="shared" si="0"/>
        <v>0</v>
      </c>
      <c r="F2" s="241">
        <f t="shared" si="0"/>
        <v>0</v>
      </c>
      <c r="G2" s="241">
        <v>0</v>
      </c>
      <c r="H2" s="241">
        <f t="shared" ref="H2:K7" si="1">$G2+($L2-$G2)*(H$1-$G$1)/($L$1-$G$1)</f>
        <v>0</v>
      </c>
      <c r="I2" s="241">
        <f t="shared" si="1"/>
        <v>0</v>
      </c>
      <c r="J2" s="241">
        <f t="shared" si="1"/>
        <v>0</v>
      </c>
      <c r="K2" s="241">
        <f t="shared" si="1"/>
        <v>0</v>
      </c>
      <c r="L2" s="241">
        <v>0</v>
      </c>
      <c r="M2" s="241">
        <f>$L2+($Q2-$L2)*(M$1-$L$1)/($Q$1-$L$1)</f>
        <v>0</v>
      </c>
      <c r="N2" s="241">
        <f t="shared" ref="N2:P7" si="2">$L2+($Q2-$L2)*(N$1-$L$1)/($Q$1-$L$1)</f>
        <v>0</v>
      </c>
      <c r="O2" s="241">
        <f t="shared" si="2"/>
        <v>0</v>
      </c>
      <c r="P2" s="241">
        <f t="shared" si="2"/>
        <v>0</v>
      </c>
      <c r="Q2" s="241">
        <v>0</v>
      </c>
      <c r="R2" s="241">
        <f t="shared" ref="R2:U7" si="3">$Q2+($V2-$Q2)*(R$1-$Q$1)/($V$1-$Q$1)</f>
        <v>0</v>
      </c>
      <c r="S2" s="241">
        <f t="shared" si="3"/>
        <v>0</v>
      </c>
      <c r="T2" s="241">
        <f t="shared" si="3"/>
        <v>0</v>
      </c>
      <c r="U2" s="241">
        <f t="shared" si="3"/>
        <v>0</v>
      </c>
      <c r="V2" s="241">
        <v>0</v>
      </c>
      <c r="W2" s="241">
        <f t="shared" ref="W2:Z7" si="4">$V2+($AA2-$V2)*(W$1-$V$1)/($AA$1-$V$1)</f>
        <v>0</v>
      </c>
      <c r="X2" s="241">
        <f t="shared" si="4"/>
        <v>0</v>
      </c>
      <c r="Y2" s="241">
        <f t="shared" si="4"/>
        <v>0</v>
      </c>
      <c r="Z2" s="241">
        <f t="shared" si="4"/>
        <v>0</v>
      </c>
      <c r="AA2" s="241">
        <v>0</v>
      </c>
      <c r="AB2" s="241">
        <f t="shared" ref="AB2:AE7" si="5">$AA2+($AF2-$AA2)*(AB$1-$AA$1)/($AF$1-$AA$1)</f>
        <v>0</v>
      </c>
      <c r="AC2" s="241">
        <f t="shared" si="5"/>
        <v>0</v>
      </c>
      <c r="AD2" s="241">
        <f t="shared" si="5"/>
        <v>0</v>
      </c>
      <c r="AE2" s="241">
        <f t="shared" si="5"/>
        <v>0</v>
      </c>
      <c r="AF2" s="241">
        <v>0</v>
      </c>
      <c r="AG2" s="241">
        <f t="shared" ref="AG2:AJ7" si="6">$AF2+($AK2-$AF2)*(AG$1-$AF$1)/($AK$1-$AF$1)</f>
        <v>0</v>
      </c>
      <c r="AH2" s="241">
        <f t="shared" si="6"/>
        <v>0</v>
      </c>
      <c r="AI2" s="241">
        <f t="shared" si="6"/>
        <v>0</v>
      </c>
      <c r="AJ2" s="241">
        <f t="shared" si="6"/>
        <v>0</v>
      </c>
      <c r="AK2" s="241">
        <v>0</v>
      </c>
    </row>
    <row r="3" spans="1:39" x14ac:dyDescent="0.35">
      <c r="A3" s="1" t="s">
        <v>3</v>
      </c>
      <c r="B3" s="241">
        <v>0</v>
      </c>
      <c r="C3" s="241">
        <f>$B3+($G3-$B3)*(C$1-$B$1)/($G$1-$B$1)</f>
        <v>0</v>
      </c>
      <c r="D3" s="241">
        <f t="shared" si="0"/>
        <v>0</v>
      </c>
      <c r="E3" s="241">
        <f t="shared" si="0"/>
        <v>0</v>
      </c>
      <c r="F3" s="241">
        <f t="shared" si="0"/>
        <v>0</v>
      </c>
      <c r="G3" s="241">
        <v>0</v>
      </c>
      <c r="H3" s="241">
        <f t="shared" si="1"/>
        <v>0</v>
      </c>
      <c r="I3" s="241">
        <f t="shared" si="1"/>
        <v>0</v>
      </c>
      <c r="J3" s="241">
        <f t="shared" si="1"/>
        <v>0</v>
      </c>
      <c r="K3" s="241">
        <f t="shared" si="1"/>
        <v>0</v>
      </c>
      <c r="L3" s="241">
        <v>0</v>
      </c>
      <c r="M3" s="241">
        <f>$L3+($Q3-$L3)*(M$1-$L$1)/($Q$1-$L$1)</f>
        <v>0</v>
      </c>
      <c r="N3" s="241">
        <f t="shared" si="2"/>
        <v>0</v>
      </c>
      <c r="O3" s="241">
        <f t="shared" si="2"/>
        <v>0</v>
      </c>
      <c r="P3" s="241">
        <f t="shared" si="2"/>
        <v>0</v>
      </c>
      <c r="Q3" s="241">
        <v>0</v>
      </c>
      <c r="R3" s="241">
        <f t="shared" si="3"/>
        <v>0</v>
      </c>
      <c r="S3" s="241">
        <f t="shared" si="3"/>
        <v>0</v>
      </c>
      <c r="T3" s="241">
        <f t="shared" si="3"/>
        <v>0</v>
      </c>
      <c r="U3" s="241">
        <f t="shared" si="3"/>
        <v>0</v>
      </c>
      <c r="V3" s="241">
        <v>0</v>
      </c>
      <c r="W3" s="241">
        <f t="shared" si="4"/>
        <v>0</v>
      </c>
      <c r="X3" s="241">
        <f t="shared" si="4"/>
        <v>0</v>
      </c>
      <c r="Y3" s="241">
        <f t="shared" si="4"/>
        <v>0</v>
      </c>
      <c r="Z3" s="241">
        <f t="shared" si="4"/>
        <v>0</v>
      </c>
      <c r="AA3" s="241">
        <v>0</v>
      </c>
      <c r="AB3" s="241">
        <f t="shared" si="5"/>
        <v>0</v>
      </c>
      <c r="AC3" s="241">
        <f t="shared" si="5"/>
        <v>0</v>
      </c>
      <c r="AD3" s="241">
        <f t="shared" si="5"/>
        <v>0</v>
      </c>
      <c r="AE3" s="241">
        <f t="shared" si="5"/>
        <v>0</v>
      </c>
      <c r="AF3" s="241">
        <v>0</v>
      </c>
      <c r="AG3" s="241">
        <f t="shared" si="6"/>
        <v>0</v>
      </c>
      <c r="AH3" s="241">
        <f t="shared" si="6"/>
        <v>0</v>
      </c>
      <c r="AI3" s="241">
        <f t="shared" si="6"/>
        <v>0</v>
      </c>
      <c r="AJ3" s="241">
        <f t="shared" si="6"/>
        <v>0</v>
      </c>
      <c r="AK3" s="241">
        <v>0</v>
      </c>
    </row>
    <row r="4" spans="1:39" x14ac:dyDescent="0.35">
      <c r="A4" s="1" t="s">
        <v>4</v>
      </c>
      <c r="B4" s="241">
        <v>0</v>
      </c>
      <c r="C4" s="241">
        <f t="shared" si="0"/>
        <v>0</v>
      </c>
      <c r="D4" s="241">
        <f t="shared" si="0"/>
        <v>0</v>
      </c>
      <c r="E4" s="241">
        <f t="shared" si="0"/>
        <v>0</v>
      </c>
      <c r="F4" s="241">
        <f t="shared" si="0"/>
        <v>0</v>
      </c>
      <c r="G4" s="241">
        <v>0</v>
      </c>
      <c r="H4" s="241">
        <f t="shared" si="1"/>
        <v>0</v>
      </c>
      <c r="I4" s="241">
        <f t="shared" si="1"/>
        <v>0</v>
      </c>
      <c r="J4" s="241">
        <f t="shared" si="1"/>
        <v>0</v>
      </c>
      <c r="K4" s="241">
        <f t="shared" si="1"/>
        <v>0</v>
      </c>
      <c r="L4" s="241">
        <v>0</v>
      </c>
      <c r="M4" s="241">
        <f t="shared" ref="M4:M7" si="7">$L4+($Q4-$L4)*(M$1-$L$1)/($Q$1-$L$1)</f>
        <v>0</v>
      </c>
      <c r="N4" s="241">
        <f t="shared" si="2"/>
        <v>0</v>
      </c>
      <c r="O4" s="241">
        <f t="shared" si="2"/>
        <v>0</v>
      </c>
      <c r="P4" s="241">
        <f t="shared" si="2"/>
        <v>0</v>
      </c>
      <c r="Q4" s="241">
        <v>0</v>
      </c>
      <c r="R4" s="241">
        <f t="shared" si="3"/>
        <v>0</v>
      </c>
      <c r="S4" s="241">
        <f t="shared" si="3"/>
        <v>0</v>
      </c>
      <c r="T4" s="241">
        <f t="shared" si="3"/>
        <v>0</v>
      </c>
      <c r="U4" s="241">
        <f t="shared" si="3"/>
        <v>0</v>
      </c>
      <c r="V4" s="241">
        <v>0</v>
      </c>
      <c r="W4" s="241">
        <f t="shared" si="4"/>
        <v>0</v>
      </c>
      <c r="X4" s="241">
        <f t="shared" si="4"/>
        <v>0</v>
      </c>
      <c r="Y4" s="241">
        <f t="shared" si="4"/>
        <v>0</v>
      </c>
      <c r="Z4" s="241">
        <f t="shared" si="4"/>
        <v>0</v>
      </c>
      <c r="AA4" s="241">
        <v>0</v>
      </c>
      <c r="AB4" s="241">
        <f t="shared" si="5"/>
        <v>0</v>
      </c>
      <c r="AC4" s="241">
        <f t="shared" si="5"/>
        <v>0</v>
      </c>
      <c r="AD4" s="241">
        <f t="shared" si="5"/>
        <v>0</v>
      </c>
      <c r="AE4" s="241">
        <f t="shared" si="5"/>
        <v>0</v>
      </c>
      <c r="AF4" s="241">
        <v>0</v>
      </c>
      <c r="AG4" s="241">
        <f t="shared" si="6"/>
        <v>0</v>
      </c>
      <c r="AH4" s="241">
        <f t="shared" si="6"/>
        <v>0</v>
      </c>
      <c r="AI4" s="241">
        <f t="shared" si="6"/>
        <v>0</v>
      </c>
      <c r="AJ4" s="241">
        <f t="shared" si="6"/>
        <v>0</v>
      </c>
      <c r="AK4" s="241">
        <v>0</v>
      </c>
    </row>
    <row r="5" spans="1:39" x14ac:dyDescent="0.35">
      <c r="A5" s="1" t="s">
        <v>5</v>
      </c>
      <c r="B5" s="241">
        <v>0</v>
      </c>
      <c r="C5" s="241">
        <f t="shared" si="0"/>
        <v>0</v>
      </c>
      <c r="D5" s="241">
        <f t="shared" si="0"/>
        <v>0</v>
      </c>
      <c r="E5" s="241">
        <f t="shared" si="0"/>
        <v>0</v>
      </c>
      <c r="F5" s="241">
        <f t="shared" si="0"/>
        <v>0</v>
      </c>
      <c r="G5" s="241">
        <v>0</v>
      </c>
      <c r="H5" s="241">
        <f t="shared" si="1"/>
        <v>0</v>
      </c>
      <c r="I5" s="241">
        <f t="shared" si="1"/>
        <v>0</v>
      </c>
      <c r="J5" s="241">
        <f t="shared" si="1"/>
        <v>0</v>
      </c>
      <c r="K5" s="241">
        <f t="shared" si="1"/>
        <v>0</v>
      </c>
      <c r="L5" s="241">
        <v>0</v>
      </c>
      <c r="M5" s="241">
        <f t="shared" si="7"/>
        <v>0</v>
      </c>
      <c r="N5" s="241">
        <f t="shared" si="2"/>
        <v>0</v>
      </c>
      <c r="O5" s="241">
        <f t="shared" si="2"/>
        <v>0</v>
      </c>
      <c r="P5" s="241">
        <f t="shared" si="2"/>
        <v>0</v>
      </c>
      <c r="Q5" s="241">
        <v>0</v>
      </c>
      <c r="R5" s="241">
        <f t="shared" si="3"/>
        <v>0</v>
      </c>
      <c r="S5" s="241">
        <f t="shared" si="3"/>
        <v>0</v>
      </c>
      <c r="T5" s="241">
        <f t="shared" si="3"/>
        <v>0</v>
      </c>
      <c r="U5" s="241">
        <f t="shared" si="3"/>
        <v>0</v>
      </c>
      <c r="V5" s="241">
        <v>0</v>
      </c>
      <c r="W5" s="241">
        <f t="shared" si="4"/>
        <v>0</v>
      </c>
      <c r="X5" s="241">
        <f t="shared" si="4"/>
        <v>0</v>
      </c>
      <c r="Y5" s="241">
        <f t="shared" si="4"/>
        <v>0</v>
      </c>
      <c r="Z5" s="241">
        <f t="shared" si="4"/>
        <v>0</v>
      </c>
      <c r="AA5" s="241">
        <v>0</v>
      </c>
      <c r="AB5" s="241">
        <f t="shared" si="5"/>
        <v>0</v>
      </c>
      <c r="AC5" s="241">
        <f t="shared" si="5"/>
        <v>0</v>
      </c>
      <c r="AD5" s="241">
        <f t="shared" si="5"/>
        <v>0</v>
      </c>
      <c r="AE5" s="241">
        <f t="shared" si="5"/>
        <v>0</v>
      </c>
      <c r="AF5" s="241">
        <v>0</v>
      </c>
      <c r="AG5" s="241">
        <f t="shared" si="6"/>
        <v>0</v>
      </c>
      <c r="AH5" s="241">
        <f t="shared" si="6"/>
        <v>0</v>
      </c>
      <c r="AI5" s="241">
        <f t="shared" si="6"/>
        <v>0</v>
      </c>
      <c r="AJ5" s="241">
        <f t="shared" si="6"/>
        <v>0</v>
      </c>
      <c r="AK5" s="241">
        <v>0</v>
      </c>
    </row>
    <row r="6" spans="1:39" x14ac:dyDescent="0.35">
      <c r="A6" s="1" t="s">
        <v>7</v>
      </c>
      <c r="B6" s="241">
        <v>0</v>
      </c>
      <c r="C6" s="241">
        <f t="shared" si="0"/>
        <v>0</v>
      </c>
      <c r="D6" s="241">
        <f t="shared" si="0"/>
        <v>0</v>
      </c>
      <c r="E6" s="241">
        <f t="shared" si="0"/>
        <v>0</v>
      </c>
      <c r="F6" s="241">
        <f t="shared" si="0"/>
        <v>0</v>
      </c>
      <c r="G6" s="241">
        <v>0</v>
      </c>
      <c r="H6" s="241">
        <f t="shared" si="1"/>
        <v>0</v>
      </c>
      <c r="I6" s="241">
        <f t="shared" si="1"/>
        <v>0</v>
      </c>
      <c r="J6" s="241">
        <f t="shared" si="1"/>
        <v>0</v>
      </c>
      <c r="K6" s="241">
        <f t="shared" si="1"/>
        <v>0</v>
      </c>
      <c r="L6" s="241">
        <v>0</v>
      </c>
      <c r="M6" s="241">
        <f t="shared" si="7"/>
        <v>0</v>
      </c>
      <c r="N6" s="241">
        <f t="shared" si="2"/>
        <v>0</v>
      </c>
      <c r="O6" s="241">
        <f t="shared" si="2"/>
        <v>0</v>
      </c>
      <c r="P6" s="241">
        <f t="shared" si="2"/>
        <v>0</v>
      </c>
      <c r="Q6" s="241">
        <v>0</v>
      </c>
      <c r="R6" s="241">
        <f t="shared" si="3"/>
        <v>0</v>
      </c>
      <c r="S6" s="241">
        <f t="shared" si="3"/>
        <v>0</v>
      </c>
      <c r="T6" s="241">
        <f t="shared" si="3"/>
        <v>0</v>
      </c>
      <c r="U6" s="241">
        <f t="shared" si="3"/>
        <v>0</v>
      </c>
      <c r="V6" s="241">
        <v>0</v>
      </c>
      <c r="W6" s="241">
        <f t="shared" si="4"/>
        <v>0</v>
      </c>
      <c r="X6" s="241">
        <f t="shared" si="4"/>
        <v>0</v>
      </c>
      <c r="Y6" s="241">
        <f t="shared" si="4"/>
        <v>0</v>
      </c>
      <c r="Z6" s="241">
        <f t="shared" si="4"/>
        <v>0</v>
      </c>
      <c r="AA6" s="241">
        <v>0</v>
      </c>
      <c r="AB6" s="241">
        <f t="shared" si="5"/>
        <v>0</v>
      </c>
      <c r="AC6" s="241">
        <f t="shared" si="5"/>
        <v>0</v>
      </c>
      <c r="AD6" s="241">
        <f t="shared" si="5"/>
        <v>0</v>
      </c>
      <c r="AE6" s="241">
        <f t="shared" si="5"/>
        <v>0</v>
      </c>
      <c r="AF6" s="241">
        <v>0</v>
      </c>
      <c r="AG6" s="241">
        <f t="shared" si="6"/>
        <v>0</v>
      </c>
      <c r="AH6" s="241">
        <f t="shared" si="6"/>
        <v>0</v>
      </c>
      <c r="AI6" s="241">
        <f t="shared" si="6"/>
        <v>0</v>
      </c>
      <c r="AJ6" s="241">
        <f t="shared" si="6"/>
        <v>0</v>
      </c>
      <c r="AK6" s="241">
        <v>0</v>
      </c>
    </row>
    <row r="7" spans="1:39" x14ac:dyDescent="0.35">
      <c r="A7" s="1" t="s">
        <v>16</v>
      </c>
      <c r="B7" s="241">
        <v>0</v>
      </c>
      <c r="C7" s="241">
        <f t="shared" si="0"/>
        <v>0</v>
      </c>
      <c r="D7" s="241">
        <f t="shared" si="0"/>
        <v>0</v>
      </c>
      <c r="E7" s="241">
        <f t="shared" si="0"/>
        <v>0</v>
      </c>
      <c r="F7" s="241">
        <f t="shared" si="0"/>
        <v>0</v>
      </c>
      <c r="G7" s="241">
        <v>0</v>
      </c>
      <c r="H7" s="241">
        <f>$G7+($L7-$G7)*(H$1-$G$1)/($L$1-$G$1)</f>
        <v>0</v>
      </c>
      <c r="I7" s="241">
        <f t="shared" si="1"/>
        <v>0</v>
      </c>
      <c r="J7" s="241">
        <f t="shared" si="1"/>
        <v>0</v>
      </c>
      <c r="K7" s="241">
        <f t="shared" si="1"/>
        <v>0</v>
      </c>
      <c r="L7" s="241">
        <v>0</v>
      </c>
      <c r="M7" s="241">
        <f t="shared" si="7"/>
        <v>0</v>
      </c>
      <c r="N7" s="241">
        <f t="shared" si="2"/>
        <v>0</v>
      </c>
      <c r="O7" s="241">
        <f t="shared" si="2"/>
        <v>0</v>
      </c>
      <c r="P7" s="241">
        <f t="shared" si="2"/>
        <v>0</v>
      </c>
      <c r="Q7" s="241">
        <v>0</v>
      </c>
      <c r="R7" s="241">
        <f>$Q7+($V7-$Q7)*(R$1-$Q$1)/($V$1-$Q$1)</f>
        <v>0</v>
      </c>
      <c r="S7" s="241">
        <f t="shared" si="3"/>
        <v>0</v>
      </c>
      <c r="T7" s="241">
        <f t="shared" si="3"/>
        <v>0</v>
      </c>
      <c r="U7" s="241">
        <f t="shared" si="3"/>
        <v>0</v>
      </c>
      <c r="V7" s="241">
        <v>0</v>
      </c>
      <c r="W7" s="241">
        <f>$V7+($AA7-$V7)*(W$1-$V$1)/($AA$1-$V$1)</f>
        <v>0</v>
      </c>
      <c r="X7" s="241">
        <f t="shared" si="4"/>
        <v>0</v>
      </c>
      <c r="Y7" s="241">
        <f t="shared" si="4"/>
        <v>0</v>
      </c>
      <c r="Z7" s="241">
        <f t="shared" si="4"/>
        <v>0</v>
      </c>
      <c r="AA7" s="241">
        <v>0</v>
      </c>
      <c r="AB7" s="241">
        <f>$AA7+($AF7-$AA7)*(AB$1-$AA$1)/($AF$1-$AA$1)</f>
        <v>0</v>
      </c>
      <c r="AC7" s="241">
        <f t="shared" si="5"/>
        <v>0</v>
      </c>
      <c r="AD7" s="241">
        <f t="shared" si="5"/>
        <v>0</v>
      </c>
      <c r="AE7" s="241">
        <f t="shared" si="5"/>
        <v>0</v>
      </c>
      <c r="AF7" s="241">
        <v>0</v>
      </c>
      <c r="AG7" s="241">
        <f>$AF7+($AK7-$AF7)*(AG$1-$AF$1)/($AK$1-$AF$1)</f>
        <v>0</v>
      </c>
      <c r="AH7" s="241">
        <f t="shared" si="6"/>
        <v>0</v>
      </c>
      <c r="AI7" s="241">
        <f t="shared" si="6"/>
        <v>0</v>
      </c>
      <c r="AJ7" s="241">
        <f t="shared" si="6"/>
        <v>0</v>
      </c>
      <c r="AK7" s="24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25.90625" customWidth="1"/>
    <col min="2" max="2" width="11.90625" customWidth="1"/>
    <col min="3" max="6" width="11.81640625" bestFit="1" customWidth="1"/>
    <col min="7" max="7" width="14.453125" customWidth="1"/>
    <col min="8" max="11" width="11.81640625" bestFit="1" customWidth="1"/>
    <col min="12" max="12" width="16.453125" customWidth="1"/>
    <col min="13" max="16" width="11.81640625" bestFit="1" customWidth="1"/>
    <col min="17" max="17" width="15.81640625" customWidth="1"/>
    <col min="18" max="21" width="11.81640625" bestFit="1" customWidth="1"/>
    <col min="22" max="22" width="14.54296875" customWidth="1"/>
    <col min="23" max="26" width="11.81640625" bestFit="1" customWidth="1"/>
    <col min="27" max="27" width="15.08984375" customWidth="1"/>
    <col min="28" max="31" width="11.81640625" bestFit="1" customWidth="1"/>
    <col min="32" max="32" width="13.54296875" customWidth="1"/>
    <col min="33" max="33" width="10.81640625" bestFit="1" customWidth="1"/>
    <col min="34" max="36" width="11.81640625" bestFit="1" customWidth="1"/>
    <col min="37" max="37" width="15.81640625" customWidth="1"/>
  </cols>
  <sheetData>
    <row r="1" spans="1:39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/>
      <c r="AM1" s="1"/>
    </row>
    <row r="2" spans="1:39" s="241" customFormat="1" x14ac:dyDescent="0.35">
      <c r="A2" s="242" t="s">
        <v>2</v>
      </c>
      <c r="B2" s="241">
        <f>'VII.b com cooling'!F59*btu_per_TWh</f>
        <v>99320041326294.125</v>
      </c>
      <c r="C2" s="241">
        <f t="shared" ref="C2:F7" si="0">$B2+($G2-$B2)*(C$1-$B$1)/($G$1-$B$1)</f>
        <v>108138565432984.69</v>
      </c>
      <c r="D2" s="241">
        <f t="shared" si="0"/>
        <v>116957089539675.27</v>
      </c>
      <c r="E2" s="241">
        <f t="shared" si="0"/>
        <v>125775613646365.83</v>
      </c>
      <c r="F2" s="241">
        <f t="shared" si="0"/>
        <v>134594137753056.41</v>
      </c>
      <c r="G2" s="241">
        <f>'VII.b com cooling'!G59*btu_per_TWh</f>
        <v>143412661859746.97</v>
      </c>
      <c r="H2" s="241">
        <f t="shared" ref="H2:K7" si="1">$G2+($L2-$G2)*(H$1-$G$1)/($L$1-$G$1)</f>
        <v>158085967159301.91</v>
      </c>
      <c r="I2" s="241">
        <f t="shared" si="1"/>
        <v>172759272458856.81</v>
      </c>
      <c r="J2" s="241">
        <f t="shared" si="1"/>
        <v>187432577758411.75</v>
      </c>
      <c r="K2" s="241">
        <f t="shared" si="1"/>
        <v>202105883057966.69</v>
      </c>
      <c r="L2" s="241">
        <f>'VII.b com cooling'!H59*btu_per_TWh</f>
        <v>216779188357521.59</v>
      </c>
      <c r="M2" s="241">
        <f>$L2+($Q2-$L2)*(M$1-$L$1)/($Q$1-$L$1)</f>
        <v>238938026305616.59</v>
      </c>
      <c r="N2" s="241">
        <f t="shared" ref="N2:P7" si="2">$L2+($Q2-$L2)*(N$1-$L$1)/($Q$1-$L$1)</f>
        <v>261096864253711.56</v>
      </c>
      <c r="O2" s="241">
        <f t="shared" si="2"/>
        <v>283255702201806.56</v>
      </c>
      <c r="P2" s="241">
        <f t="shared" si="2"/>
        <v>305414540149901.56</v>
      </c>
      <c r="Q2" s="241">
        <f>'VII.b com cooling'!I59*btu_per_TWh</f>
        <v>327573378097996.56</v>
      </c>
      <c r="R2" s="241">
        <f t="shared" ref="R2:U7" si="3">$Q2+($V2-$Q2)*(R$1-$Q$1)/($V$1-$Q$1)</f>
        <v>361024565905002.25</v>
      </c>
      <c r="S2" s="241">
        <f t="shared" si="3"/>
        <v>394475753712007.87</v>
      </c>
      <c r="T2" s="241">
        <f t="shared" si="3"/>
        <v>427926941519013.56</v>
      </c>
      <c r="U2" s="241">
        <f t="shared" si="3"/>
        <v>461378129326019.25</v>
      </c>
      <c r="V2" s="241">
        <f>'VII.b com cooling'!J59*btu_per_TWh</f>
        <v>494829317133024.87</v>
      </c>
      <c r="W2" s="241">
        <f t="shared" ref="W2:Z7" si="4">$V2+($AA2-$V2)*(W$1-$V$1)/($AA$1-$V$1)</f>
        <v>567038428187289.62</v>
      </c>
      <c r="X2" s="241">
        <f t="shared" si="4"/>
        <v>639247539241554.37</v>
      </c>
      <c r="Y2" s="241">
        <f t="shared" si="4"/>
        <v>711456650295819.12</v>
      </c>
      <c r="Z2" s="241">
        <f t="shared" si="4"/>
        <v>783665761350083.87</v>
      </c>
      <c r="AA2" s="241">
        <f>'VII.b com cooling'!K59*btu_per_TWh</f>
        <v>855874872404348.62</v>
      </c>
      <c r="AB2" s="241">
        <f t="shared" ref="AB2:AE7" si="5">$AA2+($AF2-$AA2)*(AB$1-$AA$1)/($AF$1-$AA$1)</f>
        <v>980664533609386.87</v>
      </c>
      <c r="AC2" s="241">
        <f t="shared" si="5"/>
        <v>1105454194814425</v>
      </c>
      <c r="AD2" s="241">
        <f t="shared" si="5"/>
        <v>1230243856019463.2</v>
      </c>
      <c r="AE2" s="241">
        <f t="shared" si="5"/>
        <v>1355033517224501.5</v>
      </c>
      <c r="AF2" s="241">
        <f>'VII.b com cooling'!L59*btu_per_TWh</f>
        <v>1479823178429539.7</v>
      </c>
      <c r="AG2" s="241">
        <f t="shared" ref="AG2:AJ7" si="6">$AF2+($AK2-$AF2)*(AG$1-$AF$1)/($AK$1-$AF$1)</f>
        <v>1695396683383613</v>
      </c>
      <c r="AH2" s="241">
        <f t="shared" si="6"/>
        <v>1910970188337686.5</v>
      </c>
      <c r="AI2" s="241">
        <f t="shared" si="6"/>
        <v>2126543693291759.7</v>
      </c>
      <c r="AJ2" s="241">
        <f t="shared" si="6"/>
        <v>2342117198245833</v>
      </c>
      <c r="AK2" s="241">
        <f>'VII.b com cooling'!M59*btu_per_TWh</f>
        <v>2557690703199906.5</v>
      </c>
    </row>
    <row r="3" spans="1:39" x14ac:dyDescent="0.35">
      <c r="A3" s="1" t="s">
        <v>3</v>
      </c>
      <c r="B3">
        <v>0</v>
      </c>
      <c r="C3" s="241">
        <f t="shared" si="0"/>
        <v>0</v>
      </c>
      <c r="D3" s="241">
        <f t="shared" si="0"/>
        <v>0</v>
      </c>
      <c r="E3" s="241">
        <f t="shared" si="0"/>
        <v>0</v>
      </c>
      <c r="F3" s="241">
        <f t="shared" si="0"/>
        <v>0</v>
      </c>
      <c r="G3">
        <v>0</v>
      </c>
      <c r="H3" s="241">
        <f t="shared" si="1"/>
        <v>0</v>
      </c>
      <c r="I3" s="241">
        <f t="shared" si="1"/>
        <v>0</v>
      </c>
      <c r="J3" s="241">
        <f t="shared" si="1"/>
        <v>0</v>
      </c>
      <c r="K3" s="241">
        <f t="shared" si="1"/>
        <v>0</v>
      </c>
      <c r="L3">
        <v>0</v>
      </c>
      <c r="M3" s="241">
        <f>$L3+($Q3-$L3)*(M$1-$L$1)/($Q$1-$L$1)</f>
        <v>0</v>
      </c>
      <c r="N3" s="241">
        <f t="shared" si="2"/>
        <v>0</v>
      </c>
      <c r="O3" s="241">
        <f t="shared" si="2"/>
        <v>0</v>
      </c>
      <c r="P3" s="241">
        <f t="shared" si="2"/>
        <v>0</v>
      </c>
      <c r="Q3">
        <v>0</v>
      </c>
      <c r="R3" s="241">
        <f t="shared" si="3"/>
        <v>0</v>
      </c>
      <c r="S3" s="241">
        <f t="shared" si="3"/>
        <v>0</v>
      </c>
      <c r="T3" s="241">
        <f t="shared" si="3"/>
        <v>0</v>
      </c>
      <c r="U3" s="241">
        <f t="shared" si="3"/>
        <v>0</v>
      </c>
      <c r="V3">
        <v>0</v>
      </c>
      <c r="W3" s="241">
        <f t="shared" si="4"/>
        <v>0</v>
      </c>
      <c r="X3" s="241">
        <f t="shared" si="4"/>
        <v>0</v>
      </c>
      <c r="Y3" s="241">
        <f t="shared" si="4"/>
        <v>0</v>
      </c>
      <c r="Z3" s="241">
        <f t="shared" si="4"/>
        <v>0</v>
      </c>
      <c r="AA3">
        <v>0</v>
      </c>
      <c r="AB3" s="241">
        <f t="shared" si="5"/>
        <v>0</v>
      </c>
      <c r="AC3" s="241">
        <f t="shared" si="5"/>
        <v>0</v>
      </c>
      <c r="AD3" s="241">
        <f t="shared" si="5"/>
        <v>0</v>
      </c>
      <c r="AE3" s="241">
        <f t="shared" si="5"/>
        <v>0</v>
      </c>
      <c r="AF3">
        <v>0</v>
      </c>
      <c r="AG3" s="241">
        <f t="shared" si="6"/>
        <v>0</v>
      </c>
      <c r="AH3" s="241">
        <f t="shared" si="6"/>
        <v>0</v>
      </c>
      <c r="AI3" s="241">
        <f t="shared" si="6"/>
        <v>0</v>
      </c>
      <c r="AJ3" s="241">
        <f t="shared" si="6"/>
        <v>0</v>
      </c>
      <c r="AK3">
        <v>0</v>
      </c>
    </row>
    <row r="4" spans="1:39" x14ac:dyDescent="0.35">
      <c r="A4" s="1" t="s">
        <v>4</v>
      </c>
      <c r="B4">
        <v>0</v>
      </c>
      <c r="C4" s="241">
        <f t="shared" si="0"/>
        <v>0</v>
      </c>
      <c r="D4" s="241">
        <f t="shared" si="0"/>
        <v>0</v>
      </c>
      <c r="E4" s="241">
        <f t="shared" si="0"/>
        <v>0</v>
      </c>
      <c r="F4" s="241">
        <f t="shared" si="0"/>
        <v>0</v>
      </c>
      <c r="G4">
        <v>0</v>
      </c>
      <c r="H4" s="241">
        <f t="shared" si="1"/>
        <v>0</v>
      </c>
      <c r="I4" s="241">
        <f t="shared" si="1"/>
        <v>0</v>
      </c>
      <c r="J4" s="241">
        <f t="shared" si="1"/>
        <v>0</v>
      </c>
      <c r="K4" s="241">
        <f t="shared" si="1"/>
        <v>0</v>
      </c>
      <c r="L4">
        <v>0</v>
      </c>
      <c r="M4" s="241">
        <f t="shared" ref="M4:M7" si="7">$L4+($Q4-$L4)*(M$1-$L$1)/($Q$1-$L$1)</f>
        <v>0</v>
      </c>
      <c r="N4" s="241">
        <f t="shared" si="2"/>
        <v>0</v>
      </c>
      <c r="O4" s="241">
        <f t="shared" si="2"/>
        <v>0</v>
      </c>
      <c r="P4" s="241">
        <f t="shared" si="2"/>
        <v>0</v>
      </c>
      <c r="Q4">
        <v>0</v>
      </c>
      <c r="R4" s="241">
        <f t="shared" si="3"/>
        <v>0</v>
      </c>
      <c r="S4" s="241">
        <f t="shared" si="3"/>
        <v>0</v>
      </c>
      <c r="T4" s="241">
        <f t="shared" si="3"/>
        <v>0</v>
      </c>
      <c r="U4" s="241">
        <f t="shared" si="3"/>
        <v>0</v>
      </c>
      <c r="V4">
        <v>0</v>
      </c>
      <c r="W4" s="241">
        <f t="shared" si="4"/>
        <v>0</v>
      </c>
      <c r="X4" s="241">
        <f t="shared" si="4"/>
        <v>0</v>
      </c>
      <c r="Y4" s="241">
        <f t="shared" si="4"/>
        <v>0</v>
      </c>
      <c r="Z4" s="241">
        <f t="shared" si="4"/>
        <v>0</v>
      </c>
      <c r="AA4">
        <v>0</v>
      </c>
      <c r="AB4" s="241">
        <f t="shared" si="5"/>
        <v>0</v>
      </c>
      <c r="AC4" s="241">
        <f t="shared" si="5"/>
        <v>0</v>
      </c>
      <c r="AD4" s="241">
        <f t="shared" si="5"/>
        <v>0</v>
      </c>
      <c r="AE4" s="241">
        <f t="shared" si="5"/>
        <v>0</v>
      </c>
      <c r="AF4">
        <v>0</v>
      </c>
      <c r="AG4" s="241">
        <f t="shared" si="6"/>
        <v>0</v>
      </c>
      <c r="AH4" s="241">
        <f t="shared" si="6"/>
        <v>0</v>
      </c>
      <c r="AI4" s="241">
        <f t="shared" si="6"/>
        <v>0</v>
      </c>
      <c r="AJ4" s="241">
        <f t="shared" si="6"/>
        <v>0</v>
      </c>
      <c r="AK4">
        <v>0</v>
      </c>
    </row>
    <row r="5" spans="1:39" x14ac:dyDescent="0.35">
      <c r="A5" s="1" t="s">
        <v>5</v>
      </c>
      <c r="B5">
        <v>0</v>
      </c>
      <c r="C5" s="241">
        <f t="shared" si="0"/>
        <v>0</v>
      </c>
      <c r="D5" s="241">
        <f t="shared" si="0"/>
        <v>0</v>
      </c>
      <c r="E5" s="241">
        <f t="shared" si="0"/>
        <v>0</v>
      </c>
      <c r="F5" s="241">
        <f t="shared" si="0"/>
        <v>0</v>
      </c>
      <c r="G5">
        <v>0</v>
      </c>
      <c r="H5" s="241">
        <f t="shared" si="1"/>
        <v>0</v>
      </c>
      <c r="I5" s="241">
        <f t="shared" si="1"/>
        <v>0</v>
      </c>
      <c r="J5" s="241">
        <f t="shared" si="1"/>
        <v>0</v>
      </c>
      <c r="K5" s="241">
        <f t="shared" si="1"/>
        <v>0</v>
      </c>
      <c r="L5">
        <v>0</v>
      </c>
      <c r="M5" s="241">
        <f t="shared" si="7"/>
        <v>0</v>
      </c>
      <c r="N5" s="241">
        <f t="shared" si="2"/>
        <v>0</v>
      </c>
      <c r="O5" s="241">
        <f t="shared" si="2"/>
        <v>0</v>
      </c>
      <c r="P5" s="241">
        <f t="shared" si="2"/>
        <v>0</v>
      </c>
      <c r="Q5">
        <v>0</v>
      </c>
      <c r="R5" s="241">
        <f t="shared" si="3"/>
        <v>0</v>
      </c>
      <c r="S5" s="241">
        <f t="shared" si="3"/>
        <v>0</v>
      </c>
      <c r="T5" s="241">
        <f t="shared" si="3"/>
        <v>0</v>
      </c>
      <c r="U5" s="241">
        <f t="shared" si="3"/>
        <v>0</v>
      </c>
      <c r="V5">
        <v>0</v>
      </c>
      <c r="W5" s="241">
        <f t="shared" si="4"/>
        <v>0</v>
      </c>
      <c r="X5" s="241">
        <f t="shared" si="4"/>
        <v>0</v>
      </c>
      <c r="Y5" s="241">
        <f t="shared" si="4"/>
        <v>0</v>
      </c>
      <c r="Z5" s="241">
        <f t="shared" si="4"/>
        <v>0</v>
      </c>
      <c r="AA5">
        <v>0</v>
      </c>
      <c r="AB5" s="241">
        <f t="shared" si="5"/>
        <v>0</v>
      </c>
      <c r="AC5" s="241">
        <f t="shared" si="5"/>
        <v>0</v>
      </c>
      <c r="AD5" s="241">
        <f t="shared" si="5"/>
        <v>0</v>
      </c>
      <c r="AE5" s="241">
        <f t="shared" si="5"/>
        <v>0</v>
      </c>
      <c r="AF5">
        <v>0</v>
      </c>
      <c r="AG5" s="241">
        <f t="shared" si="6"/>
        <v>0</v>
      </c>
      <c r="AH5" s="241">
        <f t="shared" si="6"/>
        <v>0</v>
      </c>
      <c r="AI5" s="241">
        <f t="shared" si="6"/>
        <v>0</v>
      </c>
      <c r="AJ5" s="241">
        <f t="shared" si="6"/>
        <v>0</v>
      </c>
      <c r="AK5">
        <v>0</v>
      </c>
    </row>
    <row r="6" spans="1:39" x14ac:dyDescent="0.35">
      <c r="A6" s="1" t="s">
        <v>7</v>
      </c>
      <c r="B6">
        <v>0</v>
      </c>
      <c r="C6" s="241">
        <f t="shared" si="0"/>
        <v>0</v>
      </c>
      <c r="D6" s="241">
        <f t="shared" si="0"/>
        <v>0</v>
      </c>
      <c r="E6" s="241">
        <f t="shared" si="0"/>
        <v>0</v>
      </c>
      <c r="F6" s="241">
        <f t="shared" si="0"/>
        <v>0</v>
      </c>
      <c r="G6">
        <v>0</v>
      </c>
      <c r="H6" s="241">
        <f t="shared" si="1"/>
        <v>0</v>
      </c>
      <c r="I6" s="241">
        <f t="shared" si="1"/>
        <v>0</v>
      </c>
      <c r="J6" s="241">
        <f t="shared" si="1"/>
        <v>0</v>
      </c>
      <c r="K6" s="241">
        <f t="shared" si="1"/>
        <v>0</v>
      </c>
      <c r="L6">
        <v>0</v>
      </c>
      <c r="M6" s="241">
        <f t="shared" si="7"/>
        <v>0</v>
      </c>
      <c r="N6" s="241">
        <f t="shared" si="2"/>
        <v>0</v>
      </c>
      <c r="O6" s="241">
        <f t="shared" si="2"/>
        <v>0</v>
      </c>
      <c r="P6" s="241">
        <f t="shared" si="2"/>
        <v>0</v>
      </c>
      <c r="Q6">
        <v>0</v>
      </c>
      <c r="R6" s="241">
        <f t="shared" si="3"/>
        <v>0</v>
      </c>
      <c r="S6" s="241">
        <f t="shared" si="3"/>
        <v>0</v>
      </c>
      <c r="T6" s="241">
        <f t="shared" si="3"/>
        <v>0</v>
      </c>
      <c r="U6" s="241">
        <f t="shared" si="3"/>
        <v>0</v>
      </c>
      <c r="V6">
        <v>0</v>
      </c>
      <c r="W6" s="241">
        <f t="shared" si="4"/>
        <v>0</v>
      </c>
      <c r="X6" s="241">
        <f t="shared" si="4"/>
        <v>0</v>
      </c>
      <c r="Y6" s="241">
        <f t="shared" si="4"/>
        <v>0</v>
      </c>
      <c r="Z6" s="241">
        <f t="shared" si="4"/>
        <v>0</v>
      </c>
      <c r="AA6">
        <v>0</v>
      </c>
      <c r="AB6" s="241">
        <f t="shared" si="5"/>
        <v>0</v>
      </c>
      <c r="AC6" s="241">
        <f t="shared" si="5"/>
        <v>0</v>
      </c>
      <c r="AD6" s="241">
        <f t="shared" si="5"/>
        <v>0</v>
      </c>
      <c r="AE6" s="241">
        <f t="shared" si="5"/>
        <v>0</v>
      </c>
      <c r="AF6">
        <v>0</v>
      </c>
      <c r="AG6" s="241">
        <f t="shared" si="6"/>
        <v>0</v>
      </c>
      <c r="AH6" s="241">
        <f t="shared" si="6"/>
        <v>0</v>
      </c>
      <c r="AI6" s="241">
        <f t="shared" si="6"/>
        <v>0</v>
      </c>
      <c r="AJ6" s="241">
        <f t="shared" si="6"/>
        <v>0</v>
      </c>
      <c r="AK6">
        <v>0</v>
      </c>
    </row>
    <row r="7" spans="1:39" x14ac:dyDescent="0.35">
      <c r="A7" s="1" t="s">
        <v>16</v>
      </c>
      <c r="B7">
        <v>0</v>
      </c>
      <c r="C7" s="241">
        <f t="shared" si="0"/>
        <v>0</v>
      </c>
      <c r="D7" s="241">
        <f t="shared" si="0"/>
        <v>0</v>
      </c>
      <c r="E7" s="241">
        <f t="shared" si="0"/>
        <v>0</v>
      </c>
      <c r="F7" s="241">
        <f t="shared" si="0"/>
        <v>0</v>
      </c>
      <c r="G7">
        <v>0</v>
      </c>
      <c r="H7" s="241">
        <f>$G7+($L7-$G7)*(H$1-$G$1)/($L$1-$G$1)</f>
        <v>0</v>
      </c>
      <c r="I7" s="241">
        <f t="shared" si="1"/>
        <v>0</v>
      </c>
      <c r="J7" s="241">
        <f t="shared" si="1"/>
        <v>0</v>
      </c>
      <c r="K7" s="241">
        <f t="shared" si="1"/>
        <v>0</v>
      </c>
      <c r="L7">
        <v>0</v>
      </c>
      <c r="M7" s="241">
        <f t="shared" si="7"/>
        <v>0</v>
      </c>
      <c r="N7" s="241">
        <f t="shared" si="2"/>
        <v>0</v>
      </c>
      <c r="O7" s="241">
        <f t="shared" si="2"/>
        <v>0</v>
      </c>
      <c r="P7" s="241">
        <f t="shared" si="2"/>
        <v>0</v>
      </c>
      <c r="Q7">
        <v>0</v>
      </c>
      <c r="R7" s="241">
        <f>$Q7+($V7-$Q7)*(R$1-$Q$1)/($V$1-$Q$1)</f>
        <v>0</v>
      </c>
      <c r="S7" s="241">
        <f t="shared" si="3"/>
        <v>0</v>
      </c>
      <c r="T7" s="241">
        <f t="shared" si="3"/>
        <v>0</v>
      </c>
      <c r="U7" s="241">
        <f t="shared" si="3"/>
        <v>0</v>
      </c>
      <c r="V7">
        <v>0</v>
      </c>
      <c r="W7" s="241">
        <f>$V7+($AA7-$V7)*(W$1-$V$1)/($AA$1-$V$1)</f>
        <v>0</v>
      </c>
      <c r="X7" s="241">
        <f t="shared" si="4"/>
        <v>0</v>
      </c>
      <c r="Y7" s="241">
        <f t="shared" si="4"/>
        <v>0</v>
      </c>
      <c r="Z7" s="241">
        <f t="shared" si="4"/>
        <v>0</v>
      </c>
      <c r="AA7">
        <v>0</v>
      </c>
      <c r="AB7" s="241">
        <f>$AA7+($AF7-$AA7)*(AB$1-$AA$1)/($AF$1-$AA$1)</f>
        <v>0</v>
      </c>
      <c r="AC7" s="241">
        <f t="shared" si="5"/>
        <v>0</v>
      </c>
      <c r="AD7" s="241">
        <f t="shared" si="5"/>
        <v>0</v>
      </c>
      <c r="AE7" s="241">
        <f t="shared" si="5"/>
        <v>0</v>
      </c>
      <c r="AF7">
        <v>0</v>
      </c>
      <c r="AG7" s="241">
        <f>$AF7+($AK7-$AF7)*(AG$1-$AF$1)/($AK$1-$AF$1)</f>
        <v>0</v>
      </c>
      <c r="AH7" s="241">
        <f t="shared" si="6"/>
        <v>0</v>
      </c>
      <c r="AI7" s="241">
        <f t="shared" si="6"/>
        <v>0</v>
      </c>
      <c r="AJ7" s="241">
        <f t="shared" si="6"/>
        <v>0</v>
      </c>
      <c r="AK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2.1796875" defaultRowHeight="14.5" x14ac:dyDescent="0.35"/>
  <cols>
    <col min="1" max="1" width="21.90625" customWidth="1"/>
  </cols>
  <sheetData>
    <row r="1" spans="1:39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/>
      <c r="AM1" s="1"/>
    </row>
    <row r="2" spans="1:39" x14ac:dyDescent="0.35">
      <c r="A2" s="242" t="s">
        <v>2</v>
      </c>
      <c r="B2" s="241">
        <f>'VII.a com lighting'!F59*btu_per_TWh</f>
        <v>39728016530517.648</v>
      </c>
      <c r="C2" s="241">
        <f t="shared" ref="C2:F7" si="0">$B2+($G2-$B2)*(C$1-$B$1)/($G$1-$B$1)</f>
        <v>43255426173193.883</v>
      </c>
      <c r="D2" s="241">
        <f t="shared" si="0"/>
        <v>46782835815870.117</v>
      </c>
      <c r="E2" s="241">
        <f t="shared" si="0"/>
        <v>50310245458546.352</v>
      </c>
      <c r="F2" s="241">
        <f t="shared" si="0"/>
        <v>53837655101222.586</v>
      </c>
      <c r="G2" s="241">
        <f>'VII.a com lighting'!G59*btu_per_TWh</f>
        <v>57365064743898.82</v>
      </c>
      <c r="H2" s="241">
        <f t="shared" ref="H2:K7" si="1">$G2+($L2-$G2)*(H$1-$G$1)/($L$1-$G$1)</f>
        <v>63234386863720.797</v>
      </c>
      <c r="I2" s="241">
        <f t="shared" si="1"/>
        <v>69103708983542.773</v>
      </c>
      <c r="J2" s="241">
        <f t="shared" si="1"/>
        <v>74973031103364.75</v>
      </c>
      <c r="K2" s="241">
        <f t="shared" si="1"/>
        <v>80842353223186.719</v>
      </c>
      <c r="L2" s="241">
        <f>'VII.a com lighting'!H59*btu_per_TWh</f>
        <v>86711675343008.703</v>
      </c>
      <c r="M2" s="241">
        <f>$L2+($Q2-$L2)*(M$1-$L$1)/($Q$1-$L$1)</f>
        <v>95575210522246.719</v>
      </c>
      <c r="N2" s="241">
        <f t="shared" ref="N2:P7" si="2">$L2+($Q2-$L2)*(N$1-$L$1)/($Q$1-$L$1)</f>
        <v>104438745701484.72</v>
      </c>
      <c r="O2" s="241">
        <f t="shared" si="2"/>
        <v>113302280880722.73</v>
      </c>
      <c r="P2" s="241">
        <f t="shared" si="2"/>
        <v>122165816059960.75</v>
      </c>
      <c r="Q2" s="241">
        <f>'VII.a com lighting'!I59*btu_per_TWh</f>
        <v>131029351239198.75</v>
      </c>
      <c r="R2" s="241">
        <f t="shared" ref="R2:U7" si="3">$Q2+($V2-$Q2)*(R$1-$Q$1)/($V$1-$Q$1)</f>
        <v>144409826362001.03</v>
      </c>
      <c r="S2" s="241">
        <f t="shared" si="3"/>
        <v>157790301484803.34</v>
      </c>
      <c r="T2" s="241">
        <f t="shared" si="3"/>
        <v>171170776607605.62</v>
      </c>
      <c r="U2" s="241">
        <f t="shared" si="3"/>
        <v>184551251730407.94</v>
      </c>
      <c r="V2" s="241">
        <f>'VII.a com lighting'!J59*btu_per_TWh</f>
        <v>197931726853210.22</v>
      </c>
      <c r="W2" s="241">
        <f t="shared" ref="W2:Z7" si="4">$V2+($AA2-$V2)*(W$1-$V$1)/($AA$1-$V$1)</f>
        <v>226815371274916.19</v>
      </c>
      <c r="X2" s="241">
        <f t="shared" si="4"/>
        <v>255699015696622.16</v>
      </c>
      <c r="Y2" s="241">
        <f t="shared" si="4"/>
        <v>284582660118328.12</v>
      </c>
      <c r="Z2" s="241">
        <f t="shared" si="4"/>
        <v>313466304540034.12</v>
      </c>
      <c r="AA2" s="241">
        <f>'VII.a com lighting'!K59*btu_per_TWh</f>
        <v>342349948961740.06</v>
      </c>
      <c r="AB2" s="241">
        <f t="shared" ref="AB2:AE7" si="5">$AA2+($AF2-$AA2)*(AB$1-$AA$1)/($AF$1-$AA$1)</f>
        <v>392265813443755.5</v>
      </c>
      <c r="AC2" s="241">
        <f t="shared" si="5"/>
        <v>442181677925770.87</v>
      </c>
      <c r="AD2" s="241">
        <f t="shared" si="5"/>
        <v>492097542407786.31</v>
      </c>
      <c r="AE2" s="241">
        <f t="shared" si="5"/>
        <v>542013406889801.75</v>
      </c>
      <c r="AF2" s="241">
        <f>'VII.a com lighting'!L59*btu_per_TWh</f>
        <v>591929271371817.12</v>
      </c>
      <c r="AG2" s="241">
        <f t="shared" ref="AG2:AJ7" si="6">$AF2+($AK2-$AF2)*(AG$1-$AF$1)/($AK$1-$AF$1)</f>
        <v>678158673353446.75</v>
      </c>
      <c r="AH2" s="241">
        <f t="shared" si="6"/>
        <v>764388075335076.25</v>
      </c>
      <c r="AI2" s="241">
        <f t="shared" si="6"/>
        <v>850617477316705.75</v>
      </c>
      <c r="AJ2" s="241">
        <f t="shared" si="6"/>
        <v>936846879298335.5</v>
      </c>
      <c r="AK2" s="241">
        <f>'VII.a com lighting'!M59*btu_per_TWh</f>
        <v>1023076281279965</v>
      </c>
    </row>
    <row r="3" spans="1:39" x14ac:dyDescent="0.35">
      <c r="A3" s="1" t="s">
        <v>3</v>
      </c>
      <c r="B3">
        <v>0</v>
      </c>
      <c r="C3" s="241">
        <f t="shared" si="0"/>
        <v>0</v>
      </c>
      <c r="D3" s="241">
        <f t="shared" si="0"/>
        <v>0</v>
      </c>
      <c r="E3" s="241">
        <f t="shared" si="0"/>
        <v>0</v>
      </c>
      <c r="F3" s="241">
        <f t="shared" si="0"/>
        <v>0</v>
      </c>
      <c r="G3">
        <v>0</v>
      </c>
      <c r="H3" s="241">
        <f t="shared" si="1"/>
        <v>0</v>
      </c>
      <c r="I3" s="241">
        <f t="shared" si="1"/>
        <v>0</v>
      </c>
      <c r="J3" s="241">
        <f t="shared" si="1"/>
        <v>0</v>
      </c>
      <c r="K3" s="241">
        <f t="shared" si="1"/>
        <v>0</v>
      </c>
      <c r="L3">
        <v>0</v>
      </c>
      <c r="M3" s="241">
        <f>$L3+($Q3-$L3)*(M$1-$L$1)/($Q$1-$L$1)</f>
        <v>0</v>
      </c>
      <c r="N3" s="241">
        <f t="shared" si="2"/>
        <v>0</v>
      </c>
      <c r="O3" s="241">
        <f t="shared" si="2"/>
        <v>0</v>
      </c>
      <c r="P3" s="241">
        <f t="shared" si="2"/>
        <v>0</v>
      </c>
      <c r="Q3">
        <v>0</v>
      </c>
      <c r="R3" s="241">
        <f t="shared" si="3"/>
        <v>0</v>
      </c>
      <c r="S3" s="241">
        <f t="shared" si="3"/>
        <v>0</v>
      </c>
      <c r="T3" s="241">
        <f t="shared" si="3"/>
        <v>0</v>
      </c>
      <c r="U3" s="241">
        <f t="shared" si="3"/>
        <v>0</v>
      </c>
      <c r="V3">
        <v>0</v>
      </c>
      <c r="W3" s="241">
        <f t="shared" si="4"/>
        <v>0</v>
      </c>
      <c r="X3" s="241">
        <f t="shared" si="4"/>
        <v>0</v>
      </c>
      <c r="Y3" s="241">
        <f t="shared" si="4"/>
        <v>0</v>
      </c>
      <c r="Z3" s="241">
        <f t="shared" si="4"/>
        <v>0</v>
      </c>
      <c r="AA3">
        <v>0</v>
      </c>
      <c r="AB3" s="241">
        <f t="shared" si="5"/>
        <v>0</v>
      </c>
      <c r="AC3" s="241">
        <f t="shared" si="5"/>
        <v>0</v>
      </c>
      <c r="AD3" s="241">
        <f t="shared" si="5"/>
        <v>0</v>
      </c>
      <c r="AE3" s="241">
        <f t="shared" si="5"/>
        <v>0</v>
      </c>
      <c r="AF3">
        <v>0</v>
      </c>
      <c r="AG3" s="241">
        <f t="shared" si="6"/>
        <v>0</v>
      </c>
      <c r="AH3" s="241">
        <f t="shared" si="6"/>
        <v>0</v>
      </c>
      <c r="AI3" s="241">
        <f t="shared" si="6"/>
        <v>0</v>
      </c>
      <c r="AJ3" s="241">
        <f t="shared" si="6"/>
        <v>0</v>
      </c>
      <c r="AK3">
        <v>0</v>
      </c>
    </row>
    <row r="4" spans="1:39" x14ac:dyDescent="0.35">
      <c r="A4" s="1" t="s">
        <v>4</v>
      </c>
      <c r="B4">
        <v>0</v>
      </c>
      <c r="C4" s="241">
        <f t="shared" si="0"/>
        <v>0</v>
      </c>
      <c r="D4" s="241">
        <f t="shared" si="0"/>
        <v>0</v>
      </c>
      <c r="E4" s="241">
        <f t="shared" si="0"/>
        <v>0</v>
      </c>
      <c r="F4" s="241">
        <f t="shared" si="0"/>
        <v>0</v>
      </c>
      <c r="G4">
        <v>0</v>
      </c>
      <c r="H4" s="241">
        <f t="shared" si="1"/>
        <v>0</v>
      </c>
      <c r="I4" s="241">
        <f t="shared" si="1"/>
        <v>0</v>
      </c>
      <c r="J4" s="241">
        <f t="shared" si="1"/>
        <v>0</v>
      </c>
      <c r="K4" s="241">
        <f t="shared" si="1"/>
        <v>0</v>
      </c>
      <c r="L4">
        <v>0</v>
      </c>
      <c r="M4" s="241">
        <f t="shared" ref="M4:M7" si="7">$L4+($Q4-$L4)*(M$1-$L$1)/($Q$1-$L$1)</f>
        <v>0</v>
      </c>
      <c r="N4" s="241">
        <f t="shared" si="2"/>
        <v>0</v>
      </c>
      <c r="O4" s="241">
        <f t="shared" si="2"/>
        <v>0</v>
      </c>
      <c r="P4" s="241">
        <f t="shared" si="2"/>
        <v>0</v>
      </c>
      <c r="Q4">
        <v>0</v>
      </c>
      <c r="R4" s="241">
        <f t="shared" si="3"/>
        <v>0</v>
      </c>
      <c r="S4" s="241">
        <f t="shared" si="3"/>
        <v>0</v>
      </c>
      <c r="T4" s="241">
        <f t="shared" si="3"/>
        <v>0</v>
      </c>
      <c r="U4" s="241">
        <f t="shared" si="3"/>
        <v>0</v>
      </c>
      <c r="V4">
        <v>0</v>
      </c>
      <c r="W4" s="241">
        <f t="shared" si="4"/>
        <v>0</v>
      </c>
      <c r="X4" s="241">
        <f t="shared" si="4"/>
        <v>0</v>
      </c>
      <c r="Y4" s="241">
        <f t="shared" si="4"/>
        <v>0</v>
      </c>
      <c r="Z4" s="241">
        <f t="shared" si="4"/>
        <v>0</v>
      </c>
      <c r="AA4">
        <v>0</v>
      </c>
      <c r="AB4" s="241">
        <f t="shared" si="5"/>
        <v>0</v>
      </c>
      <c r="AC4" s="241">
        <f t="shared" si="5"/>
        <v>0</v>
      </c>
      <c r="AD4" s="241">
        <f t="shared" si="5"/>
        <v>0</v>
      </c>
      <c r="AE4" s="241">
        <f t="shared" si="5"/>
        <v>0</v>
      </c>
      <c r="AF4">
        <v>0</v>
      </c>
      <c r="AG4" s="241">
        <f t="shared" si="6"/>
        <v>0</v>
      </c>
      <c r="AH4" s="241">
        <f t="shared" si="6"/>
        <v>0</v>
      </c>
      <c r="AI4" s="241">
        <f t="shared" si="6"/>
        <v>0</v>
      </c>
      <c r="AJ4" s="241">
        <f t="shared" si="6"/>
        <v>0</v>
      </c>
      <c r="AK4">
        <v>0</v>
      </c>
    </row>
    <row r="5" spans="1:39" x14ac:dyDescent="0.35">
      <c r="A5" s="1" t="s">
        <v>5</v>
      </c>
      <c r="B5">
        <v>0</v>
      </c>
      <c r="C5" s="241">
        <f t="shared" si="0"/>
        <v>0</v>
      </c>
      <c r="D5" s="241">
        <f t="shared" si="0"/>
        <v>0</v>
      </c>
      <c r="E5" s="241">
        <f t="shared" si="0"/>
        <v>0</v>
      </c>
      <c r="F5" s="241">
        <f t="shared" si="0"/>
        <v>0</v>
      </c>
      <c r="G5">
        <v>0</v>
      </c>
      <c r="H5" s="241">
        <f t="shared" si="1"/>
        <v>0</v>
      </c>
      <c r="I5" s="241">
        <f t="shared" si="1"/>
        <v>0</v>
      </c>
      <c r="J5" s="241">
        <f t="shared" si="1"/>
        <v>0</v>
      </c>
      <c r="K5" s="241">
        <f t="shared" si="1"/>
        <v>0</v>
      </c>
      <c r="L5">
        <v>0</v>
      </c>
      <c r="M5" s="241">
        <f t="shared" si="7"/>
        <v>0</v>
      </c>
      <c r="N5" s="241">
        <f t="shared" si="2"/>
        <v>0</v>
      </c>
      <c r="O5" s="241">
        <f t="shared" si="2"/>
        <v>0</v>
      </c>
      <c r="P5" s="241">
        <f t="shared" si="2"/>
        <v>0</v>
      </c>
      <c r="Q5">
        <v>0</v>
      </c>
      <c r="R5" s="241">
        <f t="shared" si="3"/>
        <v>0</v>
      </c>
      <c r="S5" s="241">
        <f t="shared" si="3"/>
        <v>0</v>
      </c>
      <c r="T5" s="241">
        <f t="shared" si="3"/>
        <v>0</v>
      </c>
      <c r="U5" s="241">
        <f t="shared" si="3"/>
        <v>0</v>
      </c>
      <c r="V5">
        <v>0</v>
      </c>
      <c r="W5" s="241">
        <f t="shared" si="4"/>
        <v>0</v>
      </c>
      <c r="X5" s="241">
        <f t="shared" si="4"/>
        <v>0</v>
      </c>
      <c r="Y5" s="241">
        <f t="shared" si="4"/>
        <v>0</v>
      </c>
      <c r="Z5" s="241">
        <f t="shared" si="4"/>
        <v>0</v>
      </c>
      <c r="AA5">
        <v>0</v>
      </c>
      <c r="AB5" s="241">
        <f t="shared" si="5"/>
        <v>0</v>
      </c>
      <c r="AC5" s="241">
        <f t="shared" si="5"/>
        <v>0</v>
      </c>
      <c r="AD5" s="241">
        <f t="shared" si="5"/>
        <v>0</v>
      </c>
      <c r="AE5" s="241">
        <f t="shared" si="5"/>
        <v>0</v>
      </c>
      <c r="AF5">
        <v>0</v>
      </c>
      <c r="AG5" s="241">
        <f t="shared" si="6"/>
        <v>0</v>
      </c>
      <c r="AH5" s="241">
        <f t="shared" si="6"/>
        <v>0</v>
      </c>
      <c r="AI5" s="241">
        <f t="shared" si="6"/>
        <v>0</v>
      </c>
      <c r="AJ5" s="241">
        <f t="shared" si="6"/>
        <v>0</v>
      </c>
      <c r="AK5">
        <v>0</v>
      </c>
    </row>
    <row r="6" spans="1:39" x14ac:dyDescent="0.35">
      <c r="A6" s="1" t="s">
        <v>7</v>
      </c>
      <c r="B6">
        <v>0</v>
      </c>
      <c r="C6" s="241">
        <f t="shared" si="0"/>
        <v>0</v>
      </c>
      <c r="D6" s="241">
        <f t="shared" si="0"/>
        <v>0</v>
      </c>
      <c r="E6" s="241">
        <f t="shared" si="0"/>
        <v>0</v>
      </c>
      <c r="F6" s="241">
        <f t="shared" si="0"/>
        <v>0</v>
      </c>
      <c r="G6">
        <v>0</v>
      </c>
      <c r="H6" s="241">
        <f t="shared" si="1"/>
        <v>0</v>
      </c>
      <c r="I6" s="241">
        <f t="shared" si="1"/>
        <v>0</v>
      </c>
      <c r="J6" s="241">
        <f t="shared" si="1"/>
        <v>0</v>
      </c>
      <c r="K6" s="241">
        <f t="shared" si="1"/>
        <v>0</v>
      </c>
      <c r="L6">
        <v>0</v>
      </c>
      <c r="M6" s="241">
        <f t="shared" si="7"/>
        <v>0</v>
      </c>
      <c r="N6" s="241">
        <f t="shared" si="2"/>
        <v>0</v>
      </c>
      <c r="O6" s="241">
        <f t="shared" si="2"/>
        <v>0</v>
      </c>
      <c r="P6" s="241">
        <f t="shared" si="2"/>
        <v>0</v>
      </c>
      <c r="Q6">
        <v>0</v>
      </c>
      <c r="R6" s="241">
        <f t="shared" si="3"/>
        <v>0</v>
      </c>
      <c r="S6" s="241">
        <f t="shared" si="3"/>
        <v>0</v>
      </c>
      <c r="T6" s="241">
        <f t="shared" si="3"/>
        <v>0</v>
      </c>
      <c r="U6" s="241">
        <f t="shared" si="3"/>
        <v>0</v>
      </c>
      <c r="V6">
        <v>0</v>
      </c>
      <c r="W6" s="241">
        <f t="shared" si="4"/>
        <v>0</v>
      </c>
      <c r="X6" s="241">
        <f t="shared" si="4"/>
        <v>0</v>
      </c>
      <c r="Y6" s="241">
        <f t="shared" si="4"/>
        <v>0</v>
      </c>
      <c r="Z6" s="241">
        <f t="shared" si="4"/>
        <v>0</v>
      </c>
      <c r="AA6">
        <v>0</v>
      </c>
      <c r="AB6" s="241">
        <f t="shared" si="5"/>
        <v>0</v>
      </c>
      <c r="AC6" s="241">
        <f t="shared" si="5"/>
        <v>0</v>
      </c>
      <c r="AD6" s="241">
        <f t="shared" si="5"/>
        <v>0</v>
      </c>
      <c r="AE6" s="241">
        <f t="shared" si="5"/>
        <v>0</v>
      </c>
      <c r="AF6">
        <v>0</v>
      </c>
      <c r="AG6" s="241">
        <f t="shared" si="6"/>
        <v>0</v>
      </c>
      <c r="AH6" s="241">
        <f t="shared" si="6"/>
        <v>0</v>
      </c>
      <c r="AI6" s="241">
        <f t="shared" si="6"/>
        <v>0</v>
      </c>
      <c r="AJ6" s="241">
        <f t="shared" si="6"/>
        <v>0</v>
      </c>
      <c r="AK6">
        <v>0</v>
      </c>
    </row>
    <row r="7" spans="1:39" x14ac:dyDescent="0.35">
      <c r="A7" s="1" t="s">
        <v>16</v>
      </c>
      <c r="B7">
        <v>0</v>
      </c>
      <c r="C7" s="241">
        <f t="shared" si="0"/>
        <v>0</v>
      </c>
      <c r="D7" s="241">
        <f t="shared" si="0"/>
        <v>0</v>
      </c>
      <c r="E7" s="241">
        <f t="shared" si="0"/>
        <v>0</v>
      </c>
      <c r="F7" s="241">
        <f t="shared" si="0"/>
        <v>0</v>
      </c>
      <c r="G7">
        <v>0</v>
      </c>
      <c r="H7" s="241">
        <f>$G7+($L7-$G7)*(H$1-$G$1)/($L$1-$G$1)</f>
        <v>0</v>
      </c>
      <c r="I7" s="241">
        <f t="shared" si="1"/>
        <v>0</v>
      </c>
      <c r="J7" s="241">
        <f t="shared" si="1"/>
        <v>0</v>
      </c>
      <c r="K7" s="241">
        <f t="shared" si="1"/>
        <v>0</v>
      </c>
      <c r="L7">
        <v>0</v>
      </c>
      <c r="M7" s="241">
        <f t="shared" si="7"/>
        <v>0</v>
      </c>
      <c r="N7" s="241">
        <f t="shared" si="2"/>
        <v>0</v>
      </c>
      <c r="O7" s="241">
        <f t="shared" si="2"/>
        <v>0</v>
      </c>
      <c r="P7" s="241">
        <f t="shared" si="2"/>
        <v>0</v>
      </c>
      <c r="Q7">
        <v>0</v>
      </c>
      <c r="R7" s="241">
        <f>$Q7+($V7-$Q7)*(R$1-$Q$1)/($V$1-$Q$1)</f>
        <v>0</v>
      </c>
      <c r="S7" s="241">
        <f t="shared" si="3"/>
        <v>0</v>
      </c>
      <c r="T7" s="241">
        <f t="shared" si="3"/>
        <v>0</v>
      </c>
      <c r="U7" s="241">
        <f t="shared" si="3"/>
        <v>0</v>
      </c>
      <c r="V7">
        <v>0</v>
      </c>
      <c r="W7" s="241">
        <f>$V7+($AA7-$V7)*(W$1-$V$1)/($AA$1-$V$1)</f>
        <v>0</v>
      </c>
      <c r="X7" s="241">
        <f t="shared" si="4"/>
        <v>0</v>
      </c>
      <c r="Y7" s="241">
        <f t="shared" si="4"/>
        <v>0</v>
      </c>
      <c r="Z7" s="241">
        <f t="shared" si="4"/>
        <v>0</v>
      </c>
      <c r="AA7">
        <v>0</v>
      </c>
      <c r="AB7" s="241">
        <f>$AA7+($AF7-$AA7)*(AB$1-$AA$1)/($AF$1-$AA$1)</f>
        <v>0</v>
      </c>
      <c r="AC7" s="241">
        <f t="shared" si="5"/>
        <v>0</v>
      </c>
      <c r="AD7" s="241">
        <f t="shared" si="5"/>
        <v>0</v>
      </c>
      <c r="AE7" s="241">
        <f t="shared" si="5"/>
        <v>0</v>
      </c>
      <c r="AF7">
        <v>0</v>
      </c>
      <c r="AG7" s="241">
        <f>$AF7+($AK7-$AF7)*(AG$1-$AF$1)/($AK$1-$AF$1)</f>
        <v>0</v>
      </c>
      <c r="AH7" s="241">
        <f t="shared" si="6"/>
        <v>0</v>
      </c>
      <c r="AI7" s="241">
        <f t="shared" si="6"/>
        <v>0</v>
      </c>
      <c r="AJ7" s="241">
        <f t="shared" si="6"/>
        <v>0</v>
      </c>
      <c r="AK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25.90625" customWidth="1"/>
    <col min="2" max="2" width="14.81640625" customWidth="1"/>
    <col min="3" max="6" width="11.81640625" bestFit="1" customWidth="1"/>
    <col min="7" max="7" width="20.7265625" bestFit="1" customWidth="1"/>
    <col min="8" max="9" width="9.81640625" bestFit="1" customWidth="1"/>
    <col min="10" max="11" width="11.81640625" bestFit="1" customWidth="1"/>
    <col min="12" max="12" width="20.7265625" bestFit="1" customWidth="1"/>
    <col min="13" max="16" width="11.81640625" bestFit="1" customWidth="1"/>
    <col min="17" max="17" width="21.81640625" bestFit="1" customWidth="1"/>
    <col min="18" max="21" width="11.81640625" bestFit="1" customWidth="1"/>
    <col min="22" max="22" width="21.81640625" bestFit="1" customWidth="1"/>
    <col min="23" max="26" width="11.81640625" bestFit="1" customWidth="1"/>
    <col min="27" max="27" width="21.81640625" bestFit="1" customWidth="1"/>
    <col min="28" max="31" width="11.81640625" bestFit="1" customWidth="1"/>
    <col min="32" max="32" width="21.81640625" bestFit="1" customWidth="1"/>
    <col min="33" max="36" width="11.81640625" bestFit="1" customWidth="1"/>
    <col min="37" max="37" width="23.26953125" bestFit="1" customWidth="1"/>
  </cols>
  <sheetData>
    <row r="1" spans="1:39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/>
      <c r="AM1" s="1"/>
    </row>
    <row r="2" spans="1:39" s="241" customFormat="1" x14ac:dyDescent="0.35">
      <c r="A2" s="242" t="s">
        <v>2</v>
      </c>
      <c r="B2" s="241">
        <f>'VII.c com cooking'!F80*btu_per_TWh</f>
        <v>727419797588.56812</v>
      </c>
      <c r="C2" s="241">
        <f t="shared" ref="C2:F7" si="0">$B2+($G2-$B2)*(C$1-$B$1)/($G$1-$B$1)</f>
        <v>868396038491.20508</v>
      </c>
      <c r="D2" s="241">
        <f t="shared" si="0"/>
        <v>1009372279393.8422</v>
      </c>
      <c r="E2" s="241">
        <f t="shared" si="0"/>
        <v>1150348520296.479</v>
      </c>
      <c r="F2" s="241">
        <f t="shared" si="0"/>
        <v>1291324761199.1162</v>
      </c>
      <c r="G2" s="241">
        <f>'VII.c com cooking'!G80*btu_per_TWh</f>
        <v>1432301002101.7532</v>
      </c>
      <c r="H2" s="241">
        <f t="shared" ref="H2:K7" si="1">$G2+($L2-$G2)*(H$1-$G$1)/($L$1-$G$1)</f>
        <v>1694315657310.3308</v>
      </c>
      <c r="I2" s="241">
        <f t="shared" si="1"/>
        <v>1956330312518.9087</v>
      </c>
      <c r="J2" s="241">
        <f t="shared" si="1"/>
        <v>2218344967727.4863</v>
      </c>
      <c r="K2" s="241">
        <f t="shared" si="1"/>
        <v>2480359622936.064</v>
      </c>
      <c r="L2" s="241">
        <f>'VII.c com cooking'!H80*btu_per_TWh</f>
        <v>2742374278144.6416</v>
      </c>
      <c r="M2" s="241">
        <f>$L2+($Q2-$L2)*(M$1-$L$1)/($Q$1-$L$1)</f>
        <v>3197178997919.8867</v>
      </c>
      <c r="N2" s="241">
        <f t="shared" ref="N2:P7" si="2">$L2+($Q2-$L2)*(N$1-$L$1)/($Q$1-$L$1)</f>
        <v>3651983717695.1323</v>
      </c>
      <c r="O2" s="241">
        <f t="shared" si="2"/>
        <v>4106788437470.3774</v>
      </c>
      <c r="P2" s="241">
        <f t="shared" si="2"/>
        <v>4561593157245.623</v>
      </c>
      <c r="Q2" s="241">
        <f>'VII.c com cooking'!I80*btu_per_TWh</f>
        <v>5016397877020.8682</v>
      </c>
      <c r="R2" s="241">
        <f t="shared" ref="R2:U7" si="3">$Q2+($V2-$Q2)*(R$1-$Q$1)/($V$1-$Q$1)</f>
        <v>5792236172653.4355</v>
      </c>
      <c r="S2" s="241">
        <f t="shared" si="3"/>
        <v>6568074468286.0029</v>
      </c>
      <c r="T2" s="241">
        <f t="shared" si="3"/>
        <v>7343912763918.5703</v>
      </c>
      <c r="U2" s="241">
        <f t="shared" si="3"/>
        <v>8119751059551.1377</v>
      </c>
      <c r="V2" s="241">
        <f>'VII.c com cooking'!J80*btu_per_TWh</f>
        <v>8895589355183.7051</v>
      </c>
      <c r="W2" s="241">
        <f t="shared" ref="W2:Z7" si="4">$V2+($AA2-$V2)*(W$1-$V$1)/($AA$1-$V$1)</f>
        <v>10649584303909.652</v>
      </c>
      <c r="X2" s="241">
        <f t="shared" si="4"/>
        <v>12403579252635.6</v>
      </c>
      <c r="Y2" s="241">
        <f t="shared" si="4"/>
        <v>14157574201361.547</v>
      </c>
      <c r="Z2" s="241">
        <f t="shared" si="4"/>
        <v>15911569150087.494</v>
      </c>
      <c r="AA2" s="241">
        <f>'VII.c com cooking'!K80*btu_per_TWh</f>
        <v>17665564098813.441</v>
      </c>
      <c r="AB2" s="241">
        <f t="shared" ref="AB2:AE7" si="5">$AA2+($AF2-$AA2)*(AB$1-$AA$1)/($AF$1-$AA$1)</f>
        <v>21029501770680.859</v>
      </c>
      <c r="AC2" s="241">
        <f t="shared" si="5"/>
        <v>24393439442548.273</v>
      </c>
      <c r="AD2" s="241">
        <f t="shared" si="5"/>
        <v>27757377114415.691</v>
      </c>
      <c r="AE2" s="241">
        <f t="shared" si="5"/>
        <v>31121314786283.109</v>
      </c>
      <c r="AF2" s="241">
        <f>'VII.c com cooking'!L80*btu_per_TWh</f>
        <v>34485252458150.523</v>
      </c>
      <c r="AG2" s="241">
        <f t="shared" ref="AG2:AJ7" si="6">$AF2+($AK2-$AF2)*(AG$1-$AF$1)/($AK$1-$AF$1)</f>
        <v>40871262981300.047</v>
      </c>
      <c r="AH2" s="241">
        <f t="shared" si="6"/>
        <v>47257273504449.562</v>
      </c>
      <c r="AI2" s="241">
        <f t="shared" si="6"/>
        <v>53643284027599.094</v>
      </c>
      <c r="AJ2" s="241">
        <f t="shared" si="6"/>
        <v>60029294550748.609</v>
      </c>
      <c r="AK2" s="241">
        <f>'VII.c com cooking'!M80*btu_per_TWh</f>
        <v>66415305073898.133</v>
      </c>
    </row>
    <row r="3" spans="1:39" s="241" customFormat="1" x14ac:dyDescent="0.35">
      <c r="A3" s="242" t="s">
        <v>3</v>
      </c>
      <c r="B3" s="241">
        <f>'VII.c com cooking'!F82*btu_per_TWh</f>
        <v>15884203216434.004</v>
      </c>
      <c r="C3" s="241">
        <f t="shared" si="0"/>
        <v>16883952295275.914</v>
      </c>
      <c r="D3" s="241">
        <f t="shared" si="0"/>
        <v>17883701374117.824</v>
      </c>
      <c r="E3" s="241">
        <f t="shared" si="0"/>
        <v>18883450452959.734</v>
      </c>
      <c r="F3" s="241">
        <f t="shared" si="0"/>
        <v>19883199531801.645</v>
      </c>
      <c r="G3" s="241">
        <f>'VII.c com cooking'!G82*btu_per_TWh</f>
        <v>20882948610643.555</v>
      </c>
      <c r="H3" s="241">
        <f t="shared" si="1"/>
        <v>22398950547989.824</v>
      </c>
      <c r="I3" s="241">
        <f t="shared" si="1"/>
        <v>23914952485336.098</v>
      </c>
      <c r="J3" s="241">
        <f t="shared" si="1"/>
        <v>25430954422682.367</v>
      </c>
      <c r="K3" s="241">
        <f t="shared" si="1"/>
        <v>26946956360028.641</v>
      </c>
      <c r="L3" s="241">
        <f>'VII.c com cooking'!H82*btu_per_TWh</f>
        <v>28462958297374.91</v>
      </c>
      <c r="M3" s="241">
        <f>$L3+($Q3-$L3)*(M$1-$L$1)/($Q$1-$L$1)</f>
        <v>30434550176965.723</v>
      </c>
      <c r="N3" s="241">
        <f t="shared" si="2"/>
        <v>32406142056556.535</v>
      </c>
      <c r="O3" s="241">
        <f t="shared" si="2"/>
        <v>34377733936147.344</v>
      </c>
      <c r="P3" s="241">
        <f t="shared" si="2"/>
        <v>36349325815738.156</v>
      </c>
      <c r="Q3" s="241">
        <f>'VII.c com cooking'!I82*btu_per_TWh</f>
        <v>38320917695328.969</v>
      </c>
      <c r="R3" s="241">
        <f t="shared" si="3"/>
        <v>40817473997517.453</v>
      </c>
      <c r="S3" s="241">
        <f t="shared" si="3"/>
        <v>43314030299705.937</v>
      </c>
      <c r="T3" s="241">
        <f t="shared" si="3"/>
        <v>45810586601894.422</v>
      </c>
      <c r="U3" s="241">
        <f t="shared" si="3"/>
        <v>48307142904082.906</v>
      </c>
      <c r="V3" s="241">
        <f>'VII.c com cooking'!J82*btu_per_TWh</f>
        <v>50803699206271.391</v>
      </c>
      <c r="W3" s="241">
        <f t="shared" si="4"/>
        <v>55766961661227.078</v>
      </c>
      <c r="X3" s="241">
        <f t="shared" si="4"/>
        <v>60730224116182.758</v>
      </c>
      <c r="Y3" s="241">
        <f t="shared" si="4"/>
        <v>65693486571138.445</v>
      </c>
      <c r="Z3" s="241">
        <f t="shared" si="4"/>
        <v>70656749026094.125</v>
      </c>
      <c r="AA3" s="241">
        <f>'VII.c com cooking'!K82*btu_per_TWh</f>
        <v>75620011481049.812</v>
      </c>
      <c r="AB3" s="241">
        <f t="shared" si="5"/>
        <v>82408923889676.062</v>
      </c>
      <c r="AC3" s="241">
        <f t="shared" si="5"/>
        <v>89197836298302.297</v>
      </c>
      <c r="AD3" s="241">
        <f t="shared" si="5"/>
        <v>95986748706928.547</v>
      </c>
      <c r="AE3" s="241">
        <f t="shared" si="5"/>
        <v>102775661115554.78</v>
      </c>
      <c r="AF3" s="241">
        <f>'VII.c com cooking'!L82*btu_per_TWh</f>
        <v>109564573524181.03</v>
      </c>
      <c r="AG3" s="241">
        <f t="shared" si="6"/>
        <v>118202699153337.94</v>
      </c>
      <c r="AH3" s="241">
        <f t="shared" si="6"/>
        <v>126840824782494.83</v>
      </c>
      <c r="AI3" s="241">
        <f t="shared" si="6"/>
        <v>135478950411651.73</v>
      </c>
      <c r="AJ3" s="241">
        <f t="shared" si="6"/>
        <v>144117076040808.62</v>
      </c>
      <c r="AK3" s="241">
        <f>'VII.c com cooking'!M82*btu_per_TWh</f>
        <v>152755201669965.53</v>
      </c>
    </row>
    <row r="4" spans="1:39" s="241" customFormat="1" x14ac:dyDescent="0.35">
      <c r="A4" s="242" t="s">
        <v>4</v>
      </c>
      <c r="B4" s="241">
        <f>'VII.c com cooking'!F81*btu_per_TWh</f>
        <v>648064910578.90613</v>
      </c>
      <c r="C4" s="241">
        <f t="shared" si="0"/>
        <v>753349292807.8125</v>
      </c>
      <c r="D4" s="241">
        <f t="shared" si="0"/>
        <v>858633675036.71875</v>
      </c>
      <c r="E4" s="241">
        <f t="shared" si="0"/>
        <v>963918057265.625</v>
      </c>
      <c r="F4" s="241">
        <f t="shared" si="0"/>
        <v>1069202439494.5315</v>
      </c>
      <c r="G4" s="241">
        <f>'VII.c com cooking'!G81*btu_per_TWh</f>
        <v>1174486821723.4377</v>
      </c>
      <c r="H4" s="241">
        <f t="shared" si="1"/>
        <v>1366822502816.0205</v>
      </c>
      <c r="I4" s="241">
        <f t="shared" si="1"/>
        <v>1559158183908.6035</v>
      </c>
      <c r="J4" s="241">
        <f t="shared" si="1"/>
        <v>1751493865001.186</v>
      </c>
      <c r="K4" s="241">
        <f t="shared" si="1"/>
        <v>1943829546093.769</v>
      </c>
      <c r="L4" s="241">
        <f>'VII.c com cooking'!H81*btu_per_TWh</f>
        <v>2136165227186.3518</v>
      </c>
      <c r="M4" s="241">
        <f t="shared" ref="M4:M7" si="7">$L4+($Q4-$L4)*(M$1-$L$1)/($Q$1-$L$1)</f>
        <v>2463572905857.438</v>
      </c>
      <c r="N4" s="241">
        <f t="shared" si="2"/>
        <v>2790980584528.5244</v>
      </c>
      <c r="O4" s="241">
        <f t="shared" si="2"/>
        <v>3118388263199.6108</v>
      </c>
      <c r="P4" s="241">
        <f t="shared" si="2"/>
        <v>3445795941870.6973</v>
      </c>
      <c r="Q4" s="241">
        <f>'VII.c com cooking'!I81*btu_per_TWh</f>
        <v>3773203620541.7837</v>
      </c>
      <c r="R4" s="241">
        <f t="shared" si="3"/>
        <v>4323249335193.7041</v>
      </c>
      <c r="S4" s="241">
        <f t="shared" si="3"/>
        <v>4873295049845.624</v>
      </c>
      <c r="T4" s="241">
        <f t="shared" si="3"/>
        <v>5423340764497.5439</v>
      </c>
      <c r="U4" s="241">
        <f t="shared" si="3"/>
        <v>5973386479149.4648</v>
      </c>
      <c r="V4" s="241">
        <f>'VII.c com cooking'!J81*btu_per_TWh</f>
        <v>6523432193801.3848</v>
      </c>
      <c r="W4" s="241">
        <f t="shared" si="4"/>
        <v>7760307557644.5898</v>
      </c>
      <c r="X4" s="241">
        <f t="shared" si="4"/>
        <v>8997182921487.7969</v>
      </c>
      <c r="Y4" s="241">
        <f t="shared" si="4"/>
        <v>10234058285331</v>
      </c>
      <c r="Z4" s="241">
        <f t="shared" si="4"/>
        <v>11470933649174.207</v>
      </c>
      <c r="AA4" s="241">
        <f>'VII.c com cooking'!K81*btu_per_TWh</f>
        <v>12707809013017.412</v>
      </c>
      <c r="AB4" s="241">
        <f t="shared" si="5"/>
        <v>15053300130197.547</v>
      </c>
      <c r="AC4" s="241">
        <f t="shared" si="5"/>
        <v>17398791247377.684</v>
      </c>
      <c r="AD4" s="241">
        <f t="shared" si="5"/>
        <v>19744282364557.82</v>
      </c>
      <c r="AE4" s="241">
        <f t="shared" si="5"/>
        <v>22089773481737.953</v>
      </c>
      <c r="AF4" s="241">
        <f>'VII.c com cooking'!L81*btu_per_TWh</f>
        <v>24435264598918.09</v>
      </c>
      <c r="AG4" s="241">
        <f t="shared" si="6"/>
        <v>28846354389480.211</v>
      </c>
      <c r="AH4" s="241">
        <f t="shared" si="6"/>
        <v>33257444180042.332</v>
      </c>
      <c r="AI4" s="241">
        <f t="shared" si="6"/>
        <v>37668533970604.453</v>
      </c>
      <c r="AJ4" s="241">
        <f t="shared" si="6"/>
        <v>42079623761166.578</v>
      </c>
      <c r="AK4" s="241">
        <f>'VII.c com cooking'!M81*btu_per_TWh</f>
        <v>46490713551728.695</v>
      </c>
    </row>
    <row r="5" spans="1:39" s="241" customFormat="1" x14ac:dyDescent="0.35">
      <c r="A5" s="242" t="s">
        <v>5</v>
      </c>
      <c r="B5" s="241">
        <f>SUM('VII.c com cooking'!F78:F79)*btu_per_TWh</f>
        <v>34320988631678.812</v>
      </c>
      <c r="C5" s="241">
        <f t="shared" si="0"/>
        <v>37654774040307.531</v>
      </c>
      <c r="D5" s="241">
        <f t="shared" si="0"/>
        <v>40988559448936.25</v>
      </c>
      <c r="E5" s="241">
        <f t="shared" si="0"/>
        <v>44322344857564.969</v>
      </c>
      <c r="F5" s="241">
        <f t="shared" si="0"/>
        <v>47656130266193.687</v>
      </c>
      <c r="G5" s="241">
        <f>SUM('VII.c com cooking'!G78:G79)*btu_per_TWh</f>
        <v>50989915674822.406</v>
      </c>
      <c r="H5" s="241">
        <f t="shared" si="1"/>
        <v>56639969157767.484</v>
      </c>
      <c r="I5" s="241">
        <f t="shared" si="1"/>
        <v>62290022640712.562</v>
      </c>
      <c r="J5" s="241">
        <f t="shared" si="1"/>
        <v>67940076123657.641</v>
      </c>
      <c r="K5" s="241">
        <f t="shared" si="1"/>
        <v>73590129606602.719</v>
      </c>
      <c r="L5" s="241">
        <f>SUM('VII.c com cooking'!H78:H79)*btu_per_TWh</f>
        <v>79240183089547.797</v>
      </c>
      <c r="M5" s="241">
        <f t="shared" si="7"/>
        <v>87994306494592.75</v>
      </c>
      <c r="N5" s="241">
        <f t="shared" si="2"/>
        <v>96748429899637.703</v>
      </c>
      <c r="O5" s="241">
        <f t="shared" si="2"/>
        <v>105502553304682.66</v>
      </c>
      <c r="P5" s="241">
        <f t="shared" si="2"/>
        <v>114256676709727.62</v>
      </c>
      <c r="Q5" s="241">
        <f>SUM('VII.c com cooking'!I78:I79)*btu_per_TWh</f>
        <v>123010800114772.58</v>
      </c>
      <c r="R5" s="241">
        <f t="shared" si="3"/>
        <v>136560834437383.73</v>
      </c>
      <c r="S5" s="241">
        <f t="shared" si="3"/>
        <v>150110868759994.87</v>
      </c>
      <c r="T5" s="241">
        <f t="shared" si="3"/>
        <v>163660903082606.03</v>
      </c>
      <c r="U5" s="241">
        <f t="shared" si="3"/>
        <v>177210937405217.19</v>
      </c>
      <c r="V5" s="241">
        <f>SUM('VII.c com cooking'!J78:J79)*btu_per_TWh</f>
        <v>190760971727828.34</v>
      </c>
      <c r="W5" s="241">
        <f t="shared" si="4"/>
        <v>220307777864167.09</v>
      </c>
      <c r="X5" s="241">
        <f t="shared" si="4"/>
        <v>249854584000505.87</v>
      </c>
      <c r="Y5" s="241">
        <f t="shared" si="4"/>
        <v>279401390136844.62</v>
      </c>
      <c r="Z5" s="241">
        <f t="shared" si="4"/>
        <v>308948196273183.37</v>
      </c>
      <c r="AA5" s="241">
        <f>SUM('VII.c com cooking'!K78:K79)*btu_per_TWh</f>
        <v>338495002409522.12</v>
      </c>
      <c r="AB5" s="241">
        <f t="shared" si="5"/>
        <v>390804680481981.5</v>
      </c>
      <c r="AC5" s="241">
        <f t="shared" si="5"/>
        <v>443114358554440.94</v>
      </c>
      <c r="AD5" s="241">
        <f t="shared" si="5"/>
        <v>495424036626900.31</v>
      </c>
      <c r="AE5" s="241">
        <f t="shared" si="5"/>
        <v>547733714699359.75</v>
      </c>
      <c r="AF5" s="241">
        <f>SUM('VII.c com cooking'!L78:L79)*btu_per_TWh</f>
        <v>600043392771819.12</v>
      </c>
      <c r="AG5" s="241">
        <f t="shared" si="6"/>
        <v>692563690453929.37</v>
      </c>
      <c r="AH5" s="241">
        <f t="shared" si="6"/>
        <v>785083988136039.5</v>
      </c>
      <c r="AI5" s="241">
        <f t="shared" si="6"/>
        <v>877604285818149.75</v>
      </c>
      <c r="AJ5" s="241">
        <f t="shared" si="6"/>
        <v>970124583500260</v>
      </c>
      <c r="AK5" s="241">
        <f>SUM('VII.c com cooking'!M78:M79)*btu_per_TWh</f>
        <v>1062644881182370.1</v>
      </c>
    </row>
    <row r="6" spans="1:39" s="241" customFormat="1" x14ac:dyDescent="0.35">
      <c r="A6" s="242" t="s">
        <v>7</v>
      </c>
      <c r="B6" s="241">
        <v>0</v>
      </c>
      <c r="C6" s="241">
        <f t="shared" si="0"/>
        <v>0</v>
      </c>
      <c r="D6" s="241">
        <f t="shared" si="0"/>
        <v>0</v>
      </c>
      <c r="E6" s="241">
        <f t="shared" si="0"/>
        <v>0</v>
      </c>
      <c r="F6" s="241">
        <f t="shared" si="0"/>
        <v>0</v>
      </c>
      <c r="G6" s="241">
        <v>0</v>
      </c>
      <c r="H6" s="241">
        <f t="shared" si="1"/>
        <v>0</v>
      </c>
      <c r="I6" s="241">
        <f t="shared" si="1"/>
        <v>0</v>
      </c>
      <c r="J6" s="241">
        <f t="shared" si="1"/>
        <v>0</v>
      </c>
      <c r="K6" s="241">
        <f t="shared" si="1"/>
        <v>0</v>
      </c>
      <c r="L6" s="241">
        <v>0</v>
      </c>
      <c r="M6" s="241">
        <f t="shared" si="7"/>
        <v>0</v>
      </c>
      <c r="N6" s="241">
        <f t="shared" si="2"/>
        <v>0</v>
      </c>
      <c r="O6" s="241">
        <f t="shared" si="2"/>
        <v>0</v>
      </c>
      <c r="P6" s="241">
        <f t="shared" si="2"/>
        <v>0</v>
      </c>
      <c r="Q6" s="241">
        <v>0</v>
      </c>
      <c r="R6" s="241">
        <f t="shared" si="3"/>
        <v>0</v>
      </c>
      <c r="S6" s="241">
        <f t="shared" si="3"/>
        <v>0</v>
      </c>
      <c r="T6" s="241">
        <f t="shared" si="3"/>
        <v>0</v>
      </c>
      <c r="U6" s="241">
        <f t="shared" si="3"/>
        <v>0</v>
      </c>
      <c r="V6" s="241">
        <v>0</v>
      </c>
      <c r="W6" s="241">
        <f t="shared" si="4"/>
        <v>0</v>
      </c>
      <c r="X6" s="241">
        <f t="shared" si="4"/>
        <v>0</v>
      </c>
      <c r="Y6" s="241">
        <f t="shared" si="4"/>
        <v>0</v>
      </c>
      <c r="Z6" s="241">
        <f t="shared" si="4"/>
        <v>0</v>
      </c>
      <c r="AA6" s="241">
        <v>0</v>
      </c>
      <c r="AB6" s="241">
        <f t="shared" si="5"/>
        <v>0</v>
      </c>
      <c r="AC6" s="241">
        <f t="shared" si="5"/>
        <v>0</v>
      </c>
      <c r="AD6" s="241">
        <f t="shared" si="5"/>
        <v>0</v>
      </c>
      <c r="AE6" s="241">
        <f t="shared" si="5"/>
        <v>0</v>
      </c>
      <c r="AF6" s="241">
        <v>0</v>
      </c>
      <c r="AG6" s="241">
        <f t="shared" si="6"/>
        <v>0</v>
      </c>
      <c r="AH6" s="241">
        <f t="shared" si="6"/>
        <v>0</v>
      </c>
      <c r="AI6" s="241">
        <f t="shared" si="6"/>
        <v>0</v>
      </c>
      <c r="AJ6" s="241">
        <f t="shared" si="6"/>
        <v>0</v>
      </c>
      <c r="AK6" s="241">
        <v>0</v>
      </c>
    </row>
    <row r="7" spans="1:39" s="241" customFormat="1" x14ac:dyDescent="0.35">
      <c r="A7" s="242" t="s">
        <v>16</v>
      </c>
      <c r="B7" s="246">
        <f>'Biomass Data'!B18</f>
        <v>7806800000000</v>
      </c>
      <c r="C7" s="241">
        <f t="shared" si="0"/>
        <v>7732964825415.7627</v>
      </c>
      <c r="D7" s="241">
        <f t="shared" si="0"/>
        <v>7659129650831.5254</v>
      </c>
      <c r="E7" s="241">
        <f t="shared" si="0"/>
        <v>7585294476247.2871</v>
      </c>
      <c r="F7" s="241">
        <f t="shared" si="0"/>
        <v>7511459301663.0498</v>
      </c>
      <c r="G7" s="246">
        <f>'Biomass Data'!C18</f>
        <v>7437624127078.8125</v>
      </c>
      <c r="H7" s="241">
        <f>$G7+($L7-$G7)*(H$1-$G$1)/($L$1-$G$1)</f>
        <v>7313228551621.5547</v>
      </c>
      <c r="I7" s="241">
        <f t="shared" si="1"/>
        <v>7188832976164.2969</v>
      </c>
      <c r="J7" s="241">
        <f t="shared" si="1"/>
        <v>7064437400707.0391</v>
      </c>
      <c r="K7" s="241">
        <f t="shared" si="1"/>
        <v>6940041825249.7812</v>
      </c>
      <c r="L7" s="246">
        <f>'Biomass Data'!D18</f>
        <v>6815646249792.5234</v>
      </c>
      <c r="M7" s="241">
        <f t="shared" si="7"/>
        <v>6570955261091.9717</v>
      </c>
      <c r="N7" s="241">
        <f t="shared" si="2"/>
        <v>6326264272391.4199</v>
      </c>
      <c r="O7" s="241">
        <f t="shared" si="2"/>
        <v>6081573283690.8682</v>
      </c>
      <c r="P7" s="241">
        <f t="shared" si="2"/>
        <v>5836882294990.3164</v>
      </c>
      <c r="Q7" s="246">
        <f>'Biomass Data'!E18</f>
        <v>5592191306289.7646</v>
      </c>
      <c r="R7" s="241">
        <f>$Q7+($V7-$Q7)*(R$1-$Q$1)/($V$1-$Q$1)</f>
        <v>5330849987518.6641</v>
      </c>
      <c r="S7" s="241">
        <f t="shared" si="3"/>
        <v>5069508668747.5635</v>
      </c>
      <c r="T7" s="241">
        <f t="shared" si="3"/>
        <v>4808167349976.4629</v>
      </c>
      <c r="U7" s="241">
        <f t="shared" si="3"/>
        <v>4546826031205.3623</v>
      </c>
      <c r="V7" s="246">
        <f>'Biomass Data'!F18</f>
        <v>4285484712434.2617</v>
      </c>
      <c r="W7" s="241">
        <f>$V7+($AA7-$V7)*(W$1-$V$1)/($AA$1-$V$1)</f>
        <v>3984408560119.0918</v>
      </c>
      <c r="X7" s="241">
        <f t="shared" si="4"/>
        <v>3683332407803.9219</v>
      </c>
      <c r="Y7" s="241">
        <f t="shared" si="4"/>
        <v>3382256255488.7515</v>
      </c>
      <c r="Z7" s="241">
        <f t="shared" si="4"/>
        <v>3081180103173.5815</v>
      </c>
      <c r="AA7" s="246">
        <f>'Biomass Data'!G18</f>
        <v>2780103950858.4116</v>
      </c>
      <c r="AB7" s="241">
        <f>$AA7+($AF7-$AA7)*(AB$1-$AA$1)/($AF$1-$AA$1)</f>
        <v>2493181438994.2725</v>
      </c>
      <c r="AC7" s="241">
        <f t="shared" si="5"/>
        <v>2206258927130.1328</v>
      </c>
      <c r="AD7" s="241">
        <f t="shared" si="5"/>
        <v>1919336415265.9937</v>
      </c>
      <c r="AE7" s="241">
        <f t="shared" si="5"/>
        <v>1632413903401.8545</v>
      </c>
      <c r="AF7" s="246">
        <f>'Biomass Data'!H18</f>
        <v>1345491391537.7151</v>
      </c>
      <c r="AG7" s="241">
        <f>$AF7+($AK7-$AF7)*(AG$1-$AF$1)/($AK$1-$AF$1)</f>
        <v>1076393113230.1721</v>
      </c>
      <c r="AH7" s="241">
        <f t="shared" si="6"/>
        <v>807294834922.62903</v>
      </c>
      <c r="AI7" s="241">
        <f t="shared" si="6"/>
        <v>538196556615.08594</v>
      </c>
      <c r="AJ7" s="241">
        <f t="shared" si="6"/>
        <v>269098278307.54297</v>
      </c>
      <c r="AK7" s="246">
        <f>'Biomass Data'!I18</f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A4" formulaRange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7265625" defaultRowHeight="14.5" x14ac:dyDescent="0.35"/>
  <cols>
    <col min="1" max="1" width="24.6328125" customWidth="1"/>
  </cols>
  <sheetData>
    <row r="1" spans="1:39" x14ac:dyDescent="0.3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  <c r="AL1" s="1"/>
      <c r="AM1" s="1"/>
    </row>
    <row r="2" spans="1:39" s="241" customFormat="1" x14ac:dyDescent="0.35">
      <c r="A2" s="242" t="s">
        <v>2</v>
      </c>
      <c r="B2" s="241">
        <f>'VII.d com other'!F59*btu_per_TWh</f>
        <v>64508561129184.375</v>
      </c>
      <c r="C2" s="241">
        <f t="shared" ref="C2:F7" si="0">$B2+($G2-$B2)*(C$1-$B$1)/($G$1-$B$1)</f>
        <v>70355942996979.437</v>
      </c>
      <c r="D2" s="241">
        <f t="shared" si="0"/>
        <v>76203324864774.5</v>
      </c>
      <c r="E2" s="241">
        <f t="shared" si="0"/>
        <v>82050706732569.547</v>
      </c>
      <c r="F2" s="241">
        <f t="shared" si="0"/>
        <v>87898088600364.609</v>
      </c>
      <c r="G2" s="241">
        <f>'VII.d com other'!G59*btu_per_TWh</f>
        <v>93745470468159.672</v>
      </c>
      <c r="H2" s="241">
        <f t="shared" ref="H2:K7" si="1">$G2+($L2-$G2)*(H$1-$G$1)/($L$1-$G$1)</f>
        <v>103524526523806.33</v>
      </c>
      <c r="I2" s="241">
        <f t="shared" si="1"/>
        <v>113303582579453</v>
      </c>
      <c r="J2" s="241">
        <f t="shared" si="1"/>
        <v>123082638635099.66</v>
      </c>
      <c r="K2" s="241">
        <f t="shared" si="1"/>
        <v>132861694690746.31</v>
      </c>
      <c r="L2" s="241">
        <f>'VII.d com other'!H59*btu_per_TWh</f>
        <v>142640750746392.97</v>
      </c>
      <c r="M2" s="241">
        <f>$L2+($Q2-$L2)*(M$1-$L$1)/($Q$1-$L$1)</f>
        <v>157514866725668.62</v>
      </c>
      <c r="N2" s="241">
        <f t="shared" ref="N2:P7" si="2">$L2+($Q2-$L2)*(N$1-$L$1)/($Q$1-$L$1)</f>
        <v>172388982704944.28</v>
      </c>
      <c r="O2" s="241">
        <f t="shared" si="2"/>
        <v>187263098684219.94</v>
      </c>
      <c r="P2" s="241">
        <f t="shared" si="2"/>
        <v>202137214663495.62</v>
      </c>
      <c r="Q2" s="241">
        <f>'VII.d com other'!I59*btu_per_TWh</f>
        <v>217011330642771.28</v>
      </c>
      <c r="R2" s="241">
        <f t="shared" ref="R2:U7" si="3">$Q2+($V2-$Q2)*(R$1-$Q$1)/($V$1-$Q$1)</f>
        <v>239632090872182</v>
      </c>
      <c r="S2" s="241">
        <f t="shared" si="3"/>
        <v>262252851101592.72</v>
      </c>
      <c r="T2" s="241">
        <f t="shared" si="3"/>
        <v>284873611331003.44</v>
      </c>
      <c r="U2" s="241">
        <f t="shared" si="3"/>
        <v>307494371560414.12</v>
      </c>
      <c r="V2" s="241">
        <f>'VII.d com other'!J59*btu_per_TWh</f>
        <v>330115131789824.87</v>
      </c>
      <c r="W2" s="241">
        <f t="shared" ref="W2:Z7" si="4">$V2+($AA2-$V2)*(W$1-$V$1)/($AA$1-$V$1)</f>
        <v>379113602380461.44</v>
      </c>
      <c r="X2" s="241">
        <f t="shared" si="4"/>
        <v>428112072971098</v>
      </c>
      <c r="Y2" s="241">
        <f t="shared" si="4"/>
        <v>477110543561734.62</v>
      </c>
      <c r="Z2" s="241">
        <f t="shared" si="4"/>
        <v>526109014152371.19</v>
      </c>
      <c r="AA2" s="241">
        <f>'VII.d com other'!K59*btu_per_TWh</f>
        <v>575107484743007.75</v>
      </c>
      <c r="AB2" s="241">
        <f t="shared" ref="AB2:AE7" si="5">$AA2+($AF2-$AA2)*(AB$1-$AA$1)/($AF$1-$AA$1)</f>
        <v>660442846744222.75</v>
      </c>
      <c r="AC2" s="241">
        <f t="shared" si="5"/>
        <v>745778208745437.87</v>
      </c>
      <c r="AD2" s="241">
        <f t="shared" si="5"/>
        <v>831113570746652.87</v>
      </c>
      <c r="AE2" s="241">
        <f t="shared" si="5"/>
        <v>916448932747868</v>
      </c>
      <c r="AF2" s="241">
        <f>'VII.d com other'!L59*btu_per_TWh</f>
        <v>1001784294749083</v>
      </c>
      <c r="AG2" s="241">
        <f t="shared" ref="AG2:AJ7" si="6">$AF2+($AK2-$AF2)*(AG$1-$AF$1)/($AK$1-$AF$1)</f>
        <v>1150382613664953.5</v>
      </c>
      <c r="AH2" s="241">
        <f t="shared" si="6"/>
        <v>1298980932580824</v>
      </c>
      <c r="AI2" s="241">
        <f t="shared" si="6"/>
        <v>1447579251496694.5</v>
      </c>
      <c r="AJ2" s="241">
        <f t="shared" si="6"/>
        <v>1596177570412565</v>
      </c>
      <c r="AK2" s="241">
        <f>'VII.d com other'!M59*btu_per_TWh</f>
        <v>1744775889328435.5</v>
      </c>
    </row>
    <row r="3" spans="1:39" x14ac:dyDescent="0.35">
      <c r="A3" s="1" t="s">
        <v>3</v>
      </c>
      <c r="B3">
        <v>0</v>
      </c>
      <c r="C3" s="241">
        <f t="shared" si="0"/>
        <v>0</v>
      </c>
      <c r="D3" s="241">
        <f t="shared" si="0"/>
        <v>0</v>
      </c>
      <c r="E3" s="241">
        <f t="shared" si="0"/>
        <v>0</v>
      </c>
      <c r="F3" s="241">
        <f t="shared" si="0"/>
        <v>0</v>
      </c>
      <c r="G3">
        <v>0</v>
      </c>
      <c r="H3" s="241">
        <f t="shared" si="1"/>
        <v>0</v>
      </c>
      <c r="I3" s="241">
        <f t="shared" si="1"/>
        <v>0</v>
      </c>
      <c r="J3" s="241">
        <f t="shared" si="1"/>
        <v>0</v>
      </c>
      <c r="K3" s="241">
        <f t="shared" si="1"/>
        <v>0</v>
      </c>
      <c r="L3">
        <v>0</v>
      </c>
      <c r="M3" s="241">
        <f>$L3+($Q3-$L3)*(M$1-$L$1)/($Q$1-$L$1)</f>
        <v>0</v>
      </c>
      <c r="N3" s="241">
        <f t="shared" si="2"/>
        <v>0</v>
      </c>
      <c r="O3" s="241">
        <f t="shared" si="2"/>
        <v>0</v>
      </c>
      <c r="P3" s="241">
        <f t="shared" si="2"/>
        <v>0</v>
      </c>
      <c r="Q3">
        <v>0</v>
      </c>
      <c r="R3" s="241">
        <f t="shared" si="3"/>
        <v>0</v>
      </c>
      <c r="S3" s="241">
        <f t="shared" si="3"/>
        <v>0</v>
      </c>
      <c r="T3" s="241">
        <f t="shared" si="3"/>
        <v>0</v>
      </c>
      <c r="U3" s="241">
        <f t="shared" si="3"/>
        <v>0</v>
      </c>
      <c r="V3">
        <v>0</v>
      </c>
      <c r="W3" s="241">
        <f t="shared" si="4"/>
        <v>0</v>
      </c>
      <c r="X3" s="241">
        <f t="shared" si="4"/>
        <v>0</v>
      </c>
      <c r="Y3" s="241">
        <f t="shared" si="4"/>
        <v>0</v>
      </c>
      <c r="Z3" s="241">
        <f t="shared" si="4"/>
        <v>0</v>
      </c>
      <c r="AA3">
        <v>0</v>
      </c>
      <c r="AB3" s="241">
        <f t="shared" si="5"/>
        <v>0</v>
      </c>
      <c r="AC3" s="241">
        <f t="shared" si="5"/>
        <v>0</v>
      </c>
      <c r="AD3" s="241">
        <f t="shared" si="5"/>
        <v>0</v>
      </c>
      <c r="AE3" s="241">
        <f t="shared" si="5"/>
        <v>0</v>
      </c>
      <c r="AF3">
        <v>0</v>
      </c>
      <c r="AG3" s="241">
        <f t="shared" si="6"/>
        <v>0</v>
      </c>
      <c r="AH3" s="241">
        <f t="shared" si="6"/>
        <v>0</v>
      </c>
      <c r="AI3" s="241">
        <f t="shared" si="6"/>
        <v>0</v>
      </c>
      <c r="AJ3" s="241">
        <f t="shared" si="6"/>
        <v>0</v>
      </c>
      <c r="AK3">
        <v>0</v>
      </c>
    </row>
    <row r="4" spans="1:39" x14ac:dyDescent="0.35">
      <c r="A4" s="1" t="s">
        <v>4</v>
      </c>
      <c r="B4">
        <v>0</v>
      </c>
      <c r="C4" s="241">
        <f t="shared" si="0"/>
        <v>0</v>
      </c>
      <c r="D4" s="241">
        <f t="shared" si="0"/>
        <v>0</v>
      </c>
      <c r="E4" s="241">
        <f t="shared" si="0"/>
        <v>0</v>
      </c>
      <c r="F4" s="241">
        <f t="shared" si="0"/>
        <v>0</v>
      </c>
      <c r="G4">
        <v>0</v>
      </c>
      <c r="H4" s="241">
        <f t="shared" si="1"/>
        <v>0</v>
      </c>
      <c r="I4" s="241">
        <f t="shared" si="1"/>
        <v>0</v>
      </c>
      <c r="J4" s="241">
        <f t="shared" si="1"/>
        <v>0</v>
      </c>
      <c r="K4" s="241">
        <f t="shared" si="1"/>
        <v>0</v>
      </c>
      <c r="L4">
        <v>0</v>
      </c>
      <c r="M4" s="241">
        <f t="shared" ref="M4:M7" si="7">$L4+($Q4-$L4)*(M$1-$L$1)/($Q$1-$L$1)</f>
        <v>0</v>
      </c>
      <c r="N4" s="241">
        <f t="shared" si="2"/>
        <v>0</v>
      </c>
      <c r="O4" s="241">
        <f t="shared" si="2"/>
        <v>0</v>
      </c>
      <c r="P4" s="241">
        <f t="shared" si="2"/>
        <v>0</v>
      </c>
      <c r="Q4">
        <v>0</v>
      </c>
      <c r="R4" s="241">
        <f t="shared" si="3"/>
        <v>0</v>
      </c>
      <c r="S4" s="241">
        <f t="shared" si="3"/>
        <v>0</v>
      </c>
      <c r="T4" s="241">
        <f t="shared" si="3"/>
        <v>0</v>
      </c>
      <c r="U4" s="241">
        <f t="shared" si="3"/>
        <v>0</v>
      </c>
      <c r="V4">
        <v>0</v>
      </c>
      <c r="W4" s="241">
        <f t="shared" si="4"/>
        <v>0</v>
      </c>
      <c r="X4" s="241">
        <f t="shared" si="4"/>
        <v>0</v>
      </c>
      <c r="Y4" s="241">
        <f t="shared" si="4"/>
        <v>0</v>
      </c>
      <c r="Z4" s="241">
        <f t="shared" si="4"/>
        <v>0</v>
      </c>
      <c r="AA4">
        <v>0</v>
      </c>
      <c r="AB4" s="241">
        <f t="shared" si="5"/>
        <v>0</v>
      </c>
      <c r="AC4" s="241">
        <f t="shared" si="5"/>
        <v>0</v>
      </c>
      <c r="AD4" s="241">
        <f t="shared" si="5"/>
        <v>0</v>
      </c>
      <c r="AE4" s="241">
        <f t="shared" si="5"/>
        <v>0</v>
      </c>
      <c r="AF4">
        <v>0</v>
      </c>
      <c r="AG4" s="241">
        <f t="shared" si="6"/>
        <v>0</v>
      </c>
      <c r="AH4" s="241">
        <f t="shared" si="6"/>
        <v>0</v>
      </c>
      <c r="AI4" s="241">
        <f t="shared" si="6"/>
        <v>0</v>
      </c>
      <c r="AJ4" s="241">
        <f t="shared" si="6"/>
        <v>0</v>
      </c>
      <c r="AK4">
        <v>0</v>
      </c>
    </row>
    <row r="5" spans="1:39" x14ac:dyDescent="0.35">
      <c r="A5" s="1" t="s">
        <v>5</v>
      </c>
      <c r="B5">
        <v>0</v>
      </c>
      <c r="C5" s="241">
        <f t="shared" si="0"/>
        <v>0</v>
      </c>
      <c r="D5" s="241">
        <f t="shared" si="0"/>
        <v>0</v>
      </c>
      <c r="E5" s="241">
        <f t="shared" si="0"/>
        <v>0</v>
      </c>
      <c r="F5" s="241">
        <f t="shared" si="0"/>
        <v>0</v>
      </c>
      <c r="G5">
        <v>0</v>
      </c>
      <c r="H5" s="241">
        <f t="shared" si="1"/>
        <v>0</v>
      </c>
      <c r="I5" s="241">
        <f t="shared" si="1"/>
        <v>0</v>
      </c>
      <c r="J5" s="241">
        <f t="shared" si="1"/>
        <v>0</v>
      </c>
      <c r="K5" s="241">
        <f t="shared" si="1"/>
        <v>0</v>
      </c>
      <c r="L5">
        <v>0</v>
      </c>
      <c r="M5" s="241">
        <f t="shared" si="7"/>
        <v>0</v>
      </c>
      <c r="N5" s="241">
        <f t="shared" si="2"/>
        <v>0</v>
      </c>
      <c r="O5" s="241">
        <f t="shared" si="2"/>
        <v>0</v>
      </c>
      <c r="P5" s="241">
        <f t="shared" si="2"/>
        <v>0</v>
      </c>
      <c r="Q5">
        <v>0</v>
      </c>
      <c r="R5" s="241">
        <f t="shared" si="3"/>
        <v>0</v>
      </c>
      <c r="S5" s="241">
        <f t="shared" si="3"/>
        <v>0</v>
      </c>
      <c r="T5" s="241">
        <f t="shared" si="3"/>
        <v>0</v>
      </c>
      <c r="U5" s="241">
        <f t="shared" si="3"/>
        <v>0</v>
      </c>
      <c r="V5">
        <v>0</v>
      </c>
      <c r="W5" s="241">
        <f t="shared" si="4"/>
        <v>0</v>
      </c>
      <c r="X5" s="241">
        <f t="shared" si="4"/>
        <v>0</v>
      </c>
      <c r="Y5" s="241">
        <f t="shared" si="4"/>
        <v>0</v>
      </c>
      <c r="Z5" s="241">
        <f t="shared" si="4"/>
        <v>0</v>
      </c>
      <c r="AA5">
        <v>0</v>
      </c>
      <c r="AB5" s="241">
        <f t="shared" si="5"/>
        <v>0</v>
      </c>
      <c r="AC5" s="241">
        <f t="shared" si="5"/>
        <v>0</v>
      </c>
      <c r="AD5" s="241">
        <f t="shared" si="5"/>
        <v>0</v>
      </c>
      <c r="AE5" s="241">
        <f t="shared" si="5"/>
        <v>0</v>
      </c>
      <c r="AF5">
        <v>0</v>
      </c>
      <c r="AG5" s="241">
        <f t="shared" si="6"/>
        <v>0</v>
      </c>
      <c r="AH5" s="241">
        <f t="shared" si="6"/>
        <v>0</v>
      </c>
      <c r="AI5" s="241">
        <f t="shared" si="6"/>
        <v>0</v>
      </c>
      <c r="AJ5" s="241">
        <f t="shared" si="6"/>
        <v>0</v>
      </c>
      <c r="AK5">
        <v>0</v>
      </c>
    </row>
    <row r="6" spans="1:39" x14ac:dyDescent="0.35">
      <c r="A6" s="1" t="s">
        <v>7</v>
      </c>
      <c r="B6">
        <v>0</v>
      </c>
      <c r="C6" s="241">
        <f t="shared" si="0"/>
        <v>0</v>
      </c>
      <c r="D6" s="241">
        <f t="shared" si="0"/>
        <v>0</v>
      </c>
      <c r="E6" s="241">
        <f t="shared" si="0"/>
        <v>0</v>
      </c>
      <c r="F6" s="241">
        <f t="shared" si="0"/>
        <v>0</v>
      </c>
      <c r="G6">
        <v>0</v>
      </c>
      <c r="H6" s="241">
        <f t="shared" si="1"/>
        <v>0</v>
      </c>
      <c r="I6" s="241">
        <f t="shared" si="1"/>
        <v>0</v>
      </c>
      <c r="J6" s="241">
        <f t="shared" si="1"/>
        <v>0</v>
      </c>
      <c r="K6" s="241">
        <f t="shared" si="1"/>
        <v>0</v>
      </c>
      <c r="L6">
        <v>0</v>
      </c>
      <c r="M6" s="241">
        <f t="shared" si="7"/>
        <v>0</v>
      </c>
      <c r="N6" s="241">
        <f t="shared" si="2"/>
        <v>0</v>
      </c>
      <c r="O6" s="241">
        <f t="shared" si="2"/>
        <v>0</v>
      </c>
      <c r="P6" s="241">
        <f t="shared" si="2"/>
        <v>0</v>
      </c>
      <c r="Q6">
        <v>0</v>
      </c>
      <c r="R6" s="241">
        <f t="shared" si="3"/>
        <v>0</v>
      </c>
      <c r="S6" s="241">
        <f t="shared" si="3"/>
        <v>0</v>
      </c>
      <c r="T6" s="241">
        <f t="shared" si="3"/>
        <v>0</v>
      </c>
      <c r="U6" s="241">
        <f t="shared" si="3"/>
        <v>0</v>
      </c>
      <c r="V6">
        <v>0</v>
      </c>
      <c r="W6" s="241">
        <f t="shared" si="4"/>
        <v>0</v>
      </c>
      <c r="X6" s="241">
        <f t="shared" si="4"/>
        <v>0</v>
      </c>
      <c r="Y6" s="241">
        <f t="shared" si="4"/>
        <v>0</v>
      </c>
      <c r="Z6" s="241">
        <f t="shared" si="4"/>
        <v>0</v>
      </c>
      <c r="AA6">
        <v>0</v>
      </c>
      <c r="AB6" s="241">
        <f t="shared" si="5"/>
        <v>0</v>
      </c>
      <c r="AC6" s="241">
        <f t="shared" si="5"/>
        <v>0</v>
      </c>
      <c r="AD6" s="241">
        <f t="shared" si="5"/>
        <v>0</v>
      </c>
      <c r="AE6" s="241">
        <f t="shared" si="5"/>
        <v>0</v>
      </c>
      <c r="AF6">
        <v>0</v>
      </c>
      <c r="AG6" s="241">
        <f t="shared" si="6"/>
        <v>0</v>
      </c>
      <c r="AH6" s="241">
        <f t="shared" si="6"/>
        <v>0</v>
      </c>
      <c r="AI6" s="241">
        <f t="shared" si="6"/>
        <v>0</v>
      </c>
      <c r="AJ6" s="241">
        <f t="shared" si="6"/>
        <v>0</v>
      </c>
      <c r="AK6">
        <v>0</v>
      </c>
    </row>
    <row r="7" spans="1:39" x14ac:dyDescent="0.35">
      <c r="A7" s="1" t="s">
        <v>16</v>
      </c>
      <c r="B7">
        <v>0</v>
      </c>
      <c r="C7" s="241">
        <f t="shared" si="0"/>
        <v>0</v>
      </c>
      <c r="D7" s="241">
        <f t="shared" si="0"/>
        <v>0</v>
      </c>
      <c r="E7" s="241">
        <f t="shared" si="0"/>
        <v>0</v>
      </c>
      <c r="F7" s="241">
        <f t="shared" si="0"/>
        <v>0</v>
      </c>
      <c r="G7">
        <v>0</v>
      </c>
      <c r="H7" s="241">
        <f>$G7+($L7-$G7)*(H$1-$G$1)/($L$1-$G$1)</f>
        <v>0</v>
      </c>
      <c r="I7" s="241">
        <f t="shared" si="1"/>
        <v>0</v>
      </c>
      <c r="J7" s="241">
        <f t="shared" si="1"/>
        <v>0</v>
      </c>
      <c r="K7" s="241">
        <f t="shared" si="1"/>
        <v>0</v>
      </c>
      <c r="L7">
        <v>0</v>
      </c>
      <c r="M7" s="241">
        <f t="shared" si="7"/>
        <v>0</v>
      </c>
      <c r="N7" s="241">
        <f t="shared" si="2"/>
        <v>0</v>
      </c>
      <c r="O7" s="241">
        <f t="shared" si="2"/>
        <v>0</v>
      </c>
      <c r="P7" s="241">
        <f t="shared" si="2"/>
        <v>0</v>
      </c>
      <c r="Q7">
        <v>0</v>
      </c>
      <c r="R7" s="241">
        <f>$Q7+($V7-$Q7)*(R$1-$Q$1)/($V$1-$Q$1)</f>
        <v>0</v>
      </c>
      <c r="S7" s="241">
        <f t="shared" si="3"/>
        <v>0</v>
      </c>
      <c r="T7" s="241">
        <f t="shared" si="3"/>
        <v>0</v>
      </c>
      <c r="U7" s="241">
        <f t="shared" si="3"/>
        <v>0</v>
      </c>
      <c r="V7">
        <v>0</v>
      </c>
      <c r="W7" s="241">
        <f>$V7+($AA7-$V7)*(W$1-$V$1)/($AA$1-$V$1)</f>
        <v>0</v>
      </c>
      <c r="X7" s="241">
        <f t="shared" si="4"/>
        <v>0</v>
      </c>
      <c r="Y7" s="241">
        <f t="shared" si="4"/>
        <v>0</v>
      </c>
      <c r="Z7" s="241">
        <f t="shared" si="4"/>
        <v>0</v>
      </c>
      <c r="AA7">
        <v>0</v>
      </c>
      <c r="AB7" s="241">
        <f>$AA7+($AF7-$AA7)*(AB$1-$AA$1)/($AF$1-$AA$1)</f>
        <v>0</v>
      </c>
      <c r="AC7" s="241">
        <f t="shared" si="5"/>
        <v>0</v>
      </c>
      <c r="AD7" s="241">
        <f t="shared" si="5"/>
        <v>0</v>
      </c>
      <c r="AE7" s="241">
        <f t="shared" si="5"/>
        <v>0</v>
      </c>
      <c r="AF7">
        <v>0</v>
      </c>
      <c r="AG7" s="241">
        <f>$AF7+($AK7-$AF7)*(AG$1-$AF$1)/($AK$1-$AF$1)</f>
        <v>0</v>
      </c>
      <c r="AH7" s="241">
        <f t="shared" si="6"/>
        <v>0</v>
      </c>
      <c r="AI7" s="241">
        <f t="shared" si="6"/>
        <v>0</v>
      </c>
      <c r="AJ7" s="241">
        <f t="shared" si="6"/>
        <v>0</v>
      </c>
      <c r="AK7"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A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showGridLines="0" topLeftCell="A18" workbookViewId="0">
      <selection activeCell="F67" sqref="F67"/>
    </sheetView>
  </sheetViews>
  <sheetFormatPr defaultColWidth="9.1796875" defaultRowHeight="12.5" x14ac:dyDescent="0.25"/>
  <cols>
    <col min="1" max="1" width="5.26953125" style="10" customWidth="1"/>
    <col min="2" max="2" width="6.54296875" style="10" customWidth="1"/>
    <col min="3" max="3" width="35.81640625" style="10" bestFit="1" customWidth="1"/>
    <col min="4" max="4" width="25.7265625" style="10" customWidth="1"/>
    <col min="5" max="20" width="17.7265625" style="10" customWidth="1"/>
    <col min="21" max="21" width="2.81640625" style="10" customWidth="1"/>
    <col min="22" max="25" width="17.7265625" style="10" customWidth="1"/>
    <col min="26" max="16384" width="9.1796875" style="10"/>
  </cols>
  <sheetData>
    <row r="1" spans="1:26" ht="20" x14ac:dyDescent="0.4">
      <c r="A1" s="7" t="s">
        <v>17</v>
      </c>
      <c r="B1" s="8" t="s">
        <v>100</v>
      </c>
      <c r="C1" s="7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6" ht="15" x14ac:dyDescent="0.25">
      <c r="A2" s="11" t="s">
        <v>18</v>
      </c>
      <c r="B2" s="12" t="s">
        <v>101</v>
      </c>
      <c r="C2" s="11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6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6" ht="22.5" x14ac:dyDescent="0.45">
      <c r="A4" s="15"/>
      <c r="B4" s="16" t="s">
        <v>19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</row>
    <row r="5" spans="1:26" x14ac:dyDescent="0.25">
      <c r="A5" s="9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1"/>
    </row>
    <row r="6" spans="1:26" x14ac:dyDescent="0.25">
      <c r="A6" s="9"/>
      <c r="B6" s="19"/>
      <c r="C6" s="20"/>
      <c r="D6" s="20"/>
      <c r="E6" s="22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1"/>
    </row>
    <row r="7" spans="1:26" ht="15" x14ac:dyDescent="0.3">
      <c r="A7" s="9"/>
      <c r="B7" s="23"/>
      <c r="C7" s="24" t="s">
        <v>20</v>
      </c>
      <c r="D7" s="24" t="s">
        <v>21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1"/>
    </row>
    <row r="8" spans="1:26" s="9" customFormat="1" ht="15" x14ac:dyDescent="0.3">
      <c r="B8" s="23"/>
      <c r="C8" s="25" t="s">
        <v>22</v>
      </c>
      <c r="D8" s="25">
        <v>1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1"/>
    </row>
    <row r="9" spans="1:26" ht="15" x14ac:dyDescent="0.3">
      <c r="A9" s="9"/>
      <c r="B9" s="23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1:26" x14ac:dyDescent="0.25">
      <c r="A10" s="9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0"/>
      <c r="R10" s="27"/>
      <c r="S10" s="27"/>
      <c r="T10" s="27"/>
      <c r="U10" s="28"/>
    </row>
    <row r="11" spans="1:26" x14ac:dyDescent="0.2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 spans="1:26" x14ac:dyDescent="0.25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6" ht="15" x14ac:dyDescent="0.25">
      <c r="B13" s="29" t="s">
        <v>23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1"/>
    </row>
    <row r="14" spans="1:26" x14ac:dyDescent="0.25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1:26" x14ac:dyDescent="0.25">
      <c r="B15" s="20"/>
      <c r="C15" s="32" t="s">
        <v>24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3"/>
      <c r="W15" s="33"/>
      <c r="X15" s="33"/>
      <c r="Y15" s="33"/>
      <c r="Z15" s="33"/>
    </row>
    <row r="16" spans="1:26" x14ac:dyDescent="0.25">
      <c r="B16" s="20"/>
      <c r="C16" s="20"/>
      <c r="D16" s="22"/>
      <c r="E16" s="34"/>
      <c r="F16" s="34"/>
      <c r="G16" s="254" t="s">
        <v>25</v>
      </c>
      <c r="H16" s="254"/>
      <c r="I16" s="254"/>
      <c r="J16" s="254"/>
      <c r="K16" s="35"/>
      <c r="L16" s="254" t="s">
        <v>26</v>
      </c>
      <c r="M16" s="254"/>
      <c r="N16" s="254"/>
      <c r="O16" s="254"/>
      <c r="P16" s="20"/>
      <c r="Q16" s="254" t="s">
        <v>27</v>
      </c>
      <c r="R16" s="254"/>
      <c r="S16" s="254"/>
      <c r="T16" s="254"/>
      <c r="U16" s="20"/>
      <c r="V16" s="33"/>
      <c r="W16" s="33"/>
      <c r="X16" s="33"/>
      <c r="Y16" s="33"/>
      <c r="Z16" s="33"/>
    </row>
    <row r="17" spans="2:26" x14ac:dyDescent="0.25">
      <c r="B17" s="36"/>
      <c r="C17" s="37" t="s">
        <v>28</v>
      </c>
      <c r="D17" s="37" t="s">
        <v>29</v>
      </c>
      <c r="E17" s="38" t="s">
        <v>30</v>
      </c>
      <c r="F17" s="39">
        <v>2011</v>
      </c>
      <c r="G17" s="39">
        <v>1</v>
      </c>
      <c r="H17" s="39">
        <v>2</v>
      </c>
      <c r="I17" s="40">
        <v>3</v>
      </c>
      <c r="J17" s="39">
        <v>4</v>
      </c>
      <c r="K17" s="35"/>
      <c r="L17" s="39">
        <v>1</v>
      </c>
      <c r="M17" s="39">
        <v>2</v>
      </c>
      <c r="N17" s="40">
        <v>3</v>
      </c>
      <c r="O17" s="39">
        <v>4</v>
      </c>
      <c r="P17" s="20"/>
      <c r="Q17" s="39">
        <v>1</v>
      </c>
      <c r="R17" s="39">
        <v>2</v>
      </c>
      <c r="S17" s="40">
        <v>3</v>
      </c>
      <c r="T17" s="39">
        <v>4</v>
      </c>
      <c r="U17" s="20"/>
      <c r="V17" s="33"/>
      <c r="W17" s="33"/>
      <c r="X17" s="33"/>
      <c r="Y17" s="33"/>
      <c r="Z17" s="33"/>
    </row>
    <row r="18" spans="2:26" x14ac:dyDescent="0.25">
      <c r="B18" s="36"/>
      <c r="C18" s="20" t="s">
        <v>14</v>
      </c>
      <c r="D18" s="20"/>
      <c r="E18" s="22" t="s">
        <v>102</v>
      </c>
      <c r="F18" s="41">
        <v>2.2143033707238733E-7</v>
      </c>
      <c r="G18" s="41">
        <v>2.8819139999999998E-7</v>
      </c>
      <c r="H18" s="41">
        <v>2.6539659999999998E-7</v>
      </c>
      <c r="I18" s="41">
        <v>2.4422999999999996E-7</v>
      </c>
      <c r="J18" s="41">
        <v>2.3283259999999998E-7</v>
      </c>
      <c r="K18" s="42"/>
      <c r="L18" s="41">
        <v>2.9958879999999999E-7</v>
      </c>
      <c r="M18" s="41">
        <v>2.7679399999999998E-7</v>
      </c>
      <c r="N18" s="41">
        <v>2.5399919999999998E-7</v>
      </c>
      <c r="O18" s="41">
        <v>2.3771719999999997E-7</v>
      </c>
      <c r="P18" s="20"/>
      <c r="Q18" s="41">
        <v>2.7679399999999998E-7</v>
      </c>
      <c r="R18" s="41">
        <v>2.3283259999999998E-7</v>
      </c>
      <c r="S18" s="41">
        <v>1.9864039999999998E-7</v>
      </c>
      <c r="T18" s="41">
        <v>1.6607639999999998E-7</v>
      </c>
      <c r="U18" s="20"/>
      <c r="V18" s="33"/>
      <c r="W18" s="33"/>
      <c r="X18" s="33"/>
      <c r="Y18" s="33"/>
      <c r="Z18" s="33"/>
    </row>
    <row r="19" spans="2:26" x14ac:dyDescent="0.25">
      <c r="B19" s="36"/>
      <c r="C19" s="43" t="s">
        <v>15</v>
      </c>
      <c r="D19" s="44"/>
      <c r="E19" s="45" t="s">
        <v>102</v>
      </c>
      <c r="F19" s="46">
        <v>1.8046572471399565E-7</v>
      </c>
      <c r="G19" s="46">
        <v>2.3487599099999996E-7</v>
      </c>
      <c r="H19" s="46">
        <v>2.1629822899999998E-7</v>
      </c>
      <c r="I19" s="46">
        <v>1.9904744999999996E-7</v>
      </c>
      <c r="J19" s="46">
        <v>1.8975856899999997E-7</v>
      </c>
      <c r="K19" s="35"/>
      <c r="L19" s="46">
        <v>2.4416487199999998E-7</v>
      </c>
      <c r="M19" s="46">
        <v>2.2558710999999997E-7</v>
      </c>
      <c r="N19" s="46">
        <v>2.0700934799999996E-7</v>
      </c>
      <c r="O19" s="46">
        <v>1.9373951799999996E-7</v>
      </c>
      <c r="P19" s="20"/>
      <c r="Q19" s="46">
        <v>2.2558710999999997E-7</v>
      </c>
      <c r="R19" s="46">
        <v>1.8975856899999997E-7</v>
      </c>
      <c r="S19" s="46">
        <v>1.6189192599999997E-7</v>
      </c>
      <c r="T19" s="46">
        <v>1.3535226599999997E-7</v>
      </c>
      <c r="U19" s="20"/>
      <c r="V19" s="33"/>
      <c r="W19" s="33"/>
      <c r="X19" s="33"/>
      <c r="Y19" s="33"/>
      <c r="Z19" s="33"/>
    </row>
    <row r="20" spans="2:26" x14ac:dyDescent="0.25">
      <c r="B20" s="20"/>
      <c r="C20" s="20"/>
      <c r="D20" s="20"/>
      <c r="E20" s="20"/>
      <c r="F20" s="34"/>
      <c r="G20" s="20"/>
      <c r="H20" s="20"/>
      <c r="I20" s="20"/>
      <c r="J20" s="20"/>
      <c r="K20" s="35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33"/>
      <c r="W20" s="33"/>
      <c r="X20" s="33"/>
      <c r="Y20" s="33"/>
      <c r="Z20" s="33"/>
    </row>
    <row r="21" spans="2:26" x14ac:dyDescent="0.25">
      <c r="B21" s="36"/>
      <c r="C21" s="36"/>
      <c r="D21" s="47"/>
      <c r="E21" s="34"/>
      <c r="F21" s="34"/>
      <c r="G21" s="34"/>
      <c r="H21" s="20"/>
      <c r="I21" s="48"/>
      <c r="J21" s="48"/>
      <c r="K21" s="48"/>
      <c r="L21" s="20"/>
      <c r="M21" s="48"/>
      <c r="N21" s="48"/>
      <c r="O21" s="48"/>
      <c r="P21" s="48"/>
      <c r="Q21" s="48"/>
      <c r="R21" s="48"/>
      <c r="S21" s="48"/>
      <c r="T21" s="48"/>
      <c r="U21" s="20"/>
      <c r="V21" s="33"/>
      <c r="W21" s="33"/>
      <c r="X21" s="33"/>
      <c r="Y21" s="33"/>
      <c r="Z21" s="33"/>
    </row>
    <row r="22" spans="2:26" ht="15" x14ac:dyDescent="0.25">
      <c r="B22" s="49" t="s">
        <v>31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33"/>
      <c r="W22" s="33"/>
      <c r="X22" s="33"/>
      <c r="Y22" s="33"/>
      <c r="Z22" s="33"/>
    </row>
    <row r="23" spans="2:26" x14ac:dyDescent="0.25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33"/>
      <c r="W23" s="33"/>
      <c r="X23" s="33"/>
      <c r="Y23" s="33"/>
      <c r="Z23" s="33"/>
    </row>
    <row r="24" spans="2:26" x14ac:dyDescent="0.25">
      <c r="B24" s="20"/>
      <c r="C24" s="32" t="s">
        <v>32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33"/>
      <c r="W24" s="33"/>
      <c r="X24" s="33"/>
      <c r="Y24" s="33"/>
      <c r="Z24" s="33"/>
    </row>
    <row r="25" spans="2:26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33"/>
      <c r="W25" s="33"/>
      <c r="X25" s="33"/>
      <c r="Y25" s="33"/>
      <c r="Z25" s="33"/>
    </row>
    <row r="26" spans="2:26" x14ac:dyDescent="0.25">
      <c r="B26" s="36"/>
      <c r="C26" s="37" t="s">
        <v>33</v>
      </c>
      <c r="D26" s="37" t="s">
        <v>29</v>
      </c>
      <c r="E26" s="37" t="s">
        <v>34</v>
      </c>
      <c r="F26" s="51">
        <v>2011</v>
      </c>
      <c r="G26" s="51">
        <v>2015</v>
      </c>
      <c r="H26" s="51">
        <v>2020</v>
      </c>
      <c r="I26" s="51">
        <v>2025</v>
      </c>
      <c r="J26" s="51">
        <v>2030</v>
      </c>
      <c r="K26" s="51">
        <v>2035</v>
      </c>
      <c r="L26" s="51">
        <v>2040</v>
      </c>
      <c r="M26" s="51">
        <v>2045</v>
      </c>
      <c r="N26" s="51">
        <v>2050</v>
      </c>
      <c r="O26" s="20"/>
      <c r="P26" s="20"/>
      <c r="Q26" s="20"/>
      <c r="R26" s="20"/>
      <c r="S26" s="20"/>
      <c r="T26" s="20"/>
      <c r="U26" s="20"/>
      <c r="V26" s="33"/>
      <c r="W26" s="33"/>
      <c r="X26" s="33"/>
      <c r="Y26" s="33"/>
      <c r="Z26" s="33"/>
    </row>
    <row r="27" spans="2:26" x14ac:dyDescent="0.25">
      <c r="B27" s="20"/>
      <c r="C27" s="20" t="s">
        <v>14</v>
      </c>
      <c r="D27" s="20"/>
      <c r="E27" s="20"/>
      <c r="F27" s="52">
        <v>30253615</v>
      </c>
      <c r="G27" s="52">
        <v>33262880</v>
      </c>
      <c r="H27" s="52">
        <v>37385979</v>
      </c>
      <c r="I27" s="52">
        <v>41953028</v>
      </c>
      <c r="J27" s="52">
        <v>47014896</v>
      </c>
      <c r="K27" s="52">
        <v>52629206</v>
      </c>
      <c r="L27" s="52">
        <v>58861423</v>
      </c>
      <c r="M27" s="52">
        <v>65786138</v>
      </c>
      <c r="N27" s="52">
        <v>73488617</v>
      </c>
      <c r="O27" s="20"/>
      <c r="P27" s="20"/>
      <c r="Q27" s="20"/>
      <c r="R27" s="20"/>
      <c r="S27" s="20"/>
      <c r="T27" s="20"/>
      <c r="U27" s="20"/>
      <c r="V27" s="33"/>
      <c r="W27" s="33"/>
      <c r="X27" s="33"/>
      <c r="Y27" s="33"/>
      <c r="Z27" s="33"/>
    </row>
    <row r="28" spans="2:26" x14ac:dyDescent="0.25">
      <c r="B28" s="20"/>
      <c r="C28" s="43" t="s">
        <v>15</v>
      </c>
      <c r="D28" s="43"/>
      <c r="E28" s="43"/>
      <c r="F28" s="53">
        <v>30905101</v>
      </c>
      <c r="G28" s="53">
        <v>31233451</v>
      </c>
      <c r="H28" s="53">
        <v>31584617</v>
      </c>
      <c r="I28" s="53">
        <v>31858473</v>
      </c>
      <c r="J28" s="53">
        <v>32040996</v>
      </c>
      <c r="K28" s="53">
        <v>32116045</v>
      </c>
      <c r="L28" s="53">
        <v>32064997</v>
      </c>
      <c r="M28" s="53">
        <v>31866332</v>
      </c>
      <c r="N28" s="53">
        <v>31495121</v>
      </c>
      <c r="O28" s="20"/>
      <c r="P28" s="20"/>
      <c r="Q28" s="20"/>
      <c r="R28" s="20"/>
      <c r="S28" s="20"/>
      <c r="T28" s="20"/>
      <c r="U28" s="20"/>
      <c r="V28" s="33"/>
      <c r="W28" s="33"/>
      <c r="X28" s="33"/>
      <c r="Y28" s="33"/>
      <c r="Z28" s="33"/>
    </row>
    <row r="29" spans="2:26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33"/>
      <c r="W29" s="33"/>
      <c r="X29" s="33"/>
      <c r="Y29" s="33"/>
      <c r="Z29" s="33"/>
    </row>
    <row r="30" spans="2:26" x14ac:dyDescent="0.25">
      <c r="B30" s="20"/>
      <c r="C30" s="32" t="s">
        <v>35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33"/>
      <c r="W30" s="33"/>
      <c r="X30" s="33"/>
      <c r="Y30" s="33"/>
      <c r="Z30" s="33"/>
    </row>
    <row r="31" spans="2:26" x14ac:dyDescent="0.25">
      <c r="B31" s="36"/>
      <c r="C31" s="36"/>
      <c r="D31" s="36"/>
      <c r="E31" s="34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33"/>
      <c r="W31" s="33"/>
      <c r="X31" s="33"/>
      <c r="Y31" s="33"/>
      <c r="Z31" s="33"/>
    </row>
    <row r="32" spans="2:26" x14ac:dyDescent="0.25">
      <c r="B32" s="36"/>
      <c r="C32" s="37" t="s">
        <v>33</v>
      </c>
      <c r="D32" s="37" t="s">
        <v>36</v>
      </c>
      <c r="E32" s="37" t="s">
        <v>29</v>
      </c>
      <c r="F32" s="51">
        <v>2011</v>
      </c>
      <c r="G32" s="51">
        <v>2015</v>
      </c>
      <c r="H32" s="51">
        <v>2020</v>
      </c>
      <c r="I32" s="51">
        <v>2025</v>
      </c>
      <c r="J32" s="51">
        <v>2030</v>
      </c>
      <c r="K32" s="51">
        <v>2035</v>
      </c>
      <c r="L32" s="51">
        <v>2040</v>
      </c>
      <c r="M32" s="51">
        <v>2045</v>
      </c>
      <c r="N32" s="51">
        <v>2050</v>
      </c>
      <c r="O32" s="20"/>
      <c r="P32" s="20"/>
      <c r="Q32" s="20"/>
      <c r="R32" s="20"/>
      <c r="S32" s="20"/>
      <c r="T32" s="20"/>
      <c r="U32" s="20"/>
      <c r="V32" s="33"/>
      <c r="W32" s="33"/>
      <c r="X32" s="33"/>
      <c r="Y32" s="33"/>
      <c r="Z32" s="33"/>
    </row>
    <row r="33" spans="2:26" x14ac:dyDescent="0.25">
      <c r="B33" s="36"/>
      <c r="C33" s="36" t="s">
        <v>14</v>
      </c>
      <c r="D33" s="20" t="s">
        <v>37</v>
      </c>
      <c r="E33" s="20" t="s">
        <v>103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20"/>
      <c r="P33" s="20"/>
      <c r="Q33" s="20"/>
      <c r="R33" s="20"/>
      <c r="S33" s="20"/>
      <c r="T33" s="20"/>
      <c r="U33" s="20"/>
      <c r="V33" s="33"/>
      <c r="W33" s="33"/>
      <c r="X33" s="33"/>
      <c r="Y33" s="33"/>
      <c r="Z33" s="33"/>
    </row>
    <row r="34" spans="2:26" x14ac:dyDescent="0.25">
      <c r="B34" s="20"/>
      <c r="C34" s="20"/>
      <c r="D34" s="20" t="s">
        <v>38</v>
      </c>
      <c r="E34" s="20" t="s">
        <v>104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20"/>
      <c r="P34" s="20"/>
      <c r="Q34" s="20"/>
      <c r="R34" s="20"/>
      <c r="S34" s="20"/>
      <c r="T34" s="20"/>
      <c r="U34" s="20"/>
      <c r="V34" s="33"/>
      <c r="W34" s="33"/>
      <c r="X34" s="33"/>
      <c r="Y34" s="33"/>
      <c r="Z34" s="33"/>
    </row>
    <row r="35" spans="2:26" x14ac:dyDescent="0.25">
      <c r="B35" s="20"/>
      <c r="C35" s="20" t="s">
        <v>15</v>
      </c>
      <c r="D35" s="20" t="s">
        <v>37</v>
      </c>
      <c r="E35" s="20" t="s">
        <v>103</v>
      </c>
      <c r="F35" s="54">
        <v>0.3</v>
      </c>
      <c r="G35" s="54">
        <v>0.26923076923076922</v>
      </c>
      <c r="H35" s="54">
        <v>0.23076923076923078</v>
      </c>
      <c r="I35" s="54">
        <v>0.19230769230769229</v>
      </c>
      <c r="J35" s="54">
        <v>0.15384615384615385</v>
      </c>
      <c r="K35" s="54">
        <v>0.11538461538461539</v>
      </c>
      <c r="L35" s="54">
        <v>7.6923076923076927E-2</v>
      </c>
      <c r="M35" s="54">
        <v>3.8461538461538491E-2</v>
      </c>
      <c r="N35" s="54">
        <v>0</v>
      </c>
      <c r="O35" s="20"/>
      <c r="P35" s="20"/>
      <c r="Q35" s="20"/>
      <c r="R35" s="20"/>
      <c r="S35" s="20"/>
      <c r="T35" s="20"/>
      <c r="U35" s="20"/>
      <c r="V35" s="33"/>
      <c r="W35" s="33"/>
      <c r="X35" s="33"/>
      <c r="Y35" s="33"/>
      <c r="Z35" s="33"/>
    </row>
    <row r="36" spans="2:26" x14ac:dyDescent="0.25">
      <c r="B36" s="20"/>
      <c r="C36" s="43"/>
      <c r="D36" s="43" t="s">
        <v>38</v>
      </c>
      <c r="E36" s="43" t="s">
        <v>104</v>
      </c>
      <c r="F36" s="55">
        <v>0.7</v>
      </c>
      <c r="G36" s="55">
        <v>0.73076923076923084</v>
      </c>
      <c r="H36" s="55">
        <v>0.76923076923076916</v>
      </c>
      <c r="I36" s="55">
        <v>0.80769230769230771</v>
      </c>
      <c r="J36" s="55">
        <v>0.84615384615384615</v>
      </c>
      <c r="K36" s="55">
        <v>0.88461538461538458</v>
      </c>
      <c r="L36" s="55">
        <v>0.92307692307692313</v>
      </c>
      <c r="M36" s="55">
        <v>0.96153846153846145</v>
      </c>
      <c r="N36" s="55">
        <v>1</v>
      </c>
      <c r="O36" s="20"/>
      <c r="P36" s="20"/>
      <c r="Q36" s="20"/>
      <c r="R36" s="20"/>
      <c r="S36" s="20"/>
      <c r="T36" s="20"/>
      <c r="U36" s="20"/>
      <c r="V36" s="33"/>
      <c r="W36" s="33"/>
      <c r="X36" s="33"/>
      <c r="Y36" s="33"/>
      <c r="Z36" s="33"/>
    </row>
    <row r="37" spans="2:26" x14ac:dyDescent="0.25">
      <c r="B37" s="36"/>
      <c r="C37" s="36"/>
      <c r="D37" s="36"/>
      <c r="E37" s="34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33"/>
      <c r="W37" s="33"/>
      <c r="X37" s="33"/>
      <c r="Y37" s="33"/>
      <c r="Z37" s="33"/>
    </row>
    <row r="38" spans="2:26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33"/>
      <c r="W38" s="33"/>
      <c r="X38" s="33"/>
      <c r="Y38" s="33"/>
      <c r="Z38" s="33"/>
    </row>
    <row r="39" spans="2:26" ht="15" x14ac:dyDescent="0.25">
      <c r="B39" s="49" t="s">
        <v>39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33"/>
      <c r="W39" s="33"/>
      <c r="X39" s="33"/>
      <c r="Y39" s="33"/>
      <c r="Z39" s="33"/>
    </row>
    <row r="40" spans="2:26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33"/>
      <c r="W40" s="33"/>
      <c r="X40" s="33"/>
      <c r="Y40" s="33"/>
      <c r="Z40" s="33"/>
    </row>
    <row r="41" spans="2:26" x14ac:dyDescent="0.25">
      <c r="B41" s="20"/>
      <c r="C41" s="32" t="s">
        <v>40</v>
      </c>
      <c r="D41" s="20"/>
      <c r="E41" s="20"/>
      <c r="F41" s="20"/>
      <c r="G41" s="20"/>
      <c r="H41" s="20"/>
      <c r="I41" s="20"/>
      <c r="J41" s="20"/>
      <c r="K41" s="20"/>
      <c r="L41" s="20"/>
      <c r="M41" s="22"/>
      <c r="N41" s="20"/>
      <c r="O41" s="20"/>
      <c r="P41" s="20"/>
      <c r="Q41" s="20"/>
      <c r="R41" s="20"/>
      <c r="S41" s="20"/>
      <c r="T41" s="20"/>
      <c r="U41" s="20"/>
      <c r="V41" s="33"/>
      <c r="W41" s="33"/>
      <c r="X41" s="33"/>
      <c r="Y41" s="33"/>
      <c r="Z41" s="33"/>
    </row>
    <row r="42" spans="2:26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33"/>
      <c r="W42" s="33"/>
      <c r="X42" s="33"/>
      <c r="Y42" s="33"/>
      <c r="Z42" s="33"/>
    </row>
    <row r="43" spans="2:26" x14ac:dyDescent="0.25">
      <c r="B43" s="20"/>
      <c r="C43" s="37" t="s">
        <v>28</v>
      </c>
      <c r="D43" s="37" t="s">
        <v>29</v>
      </c>
      <c r="E43" s="38" t="s">
        <v>30</v>
      </c>
      <c r="F43" s="51">
        <v>2011</v>
      </c>
      <c r="G43" s="51">
        <v>2015</v>
      </c>
      <c r="H43" s="51">
        <v>2020</v>
      </c>
      <c r="I43" s="51">
        <v>2025</v>
      </c>
      <c r="J43" s="51">
        <v>2030</v>
      </c>
      <c r="K43" s="51">
        <v>2035</v>
      </c>
      <c r="L43" s="51">
        <v>2040</v>
      </c>
      <c r="M43" s="51">
        <v>2045</v>
      </c>
      <c r="N43" s="51">
        <v>2050</v>
      </c>
      <c r="O43" s="20"/>
      <c r="P43" s="20"/>
      <c r="Q43" s="20"/>
      <c r="R43" s="20"/>
      <c r="S43" s="20"/>
      <c r="T43" s="20"/>
      <c r="U43" s="20"/>
      <c r="V43" s="33"/>
      <c r="W43" s="33"/>
      <c r="X43" s="33"/>
      <c r="Y43" s="33"/>
      <c r="Z43" s="33"/>
    </row>
    <row r="44" spans="2:26" x14ac:dyDescent="0.25">
      <c r="B44" s="20"/>
      <c r="C44" s="20" t="s">
        <v>14</v>
      </c>
      <c r="D44" s="20"/>
      <c r="E44" s="22" t="s">
        <v>102</v>
      </c>
      <c r="F44" s="56">
        <v>2.2143033707238733E-7</v>
      </c>
      <c r="G44" s="57">
        <v>2.4050492648027667E-7</v>
      </c>
      <c r="H44" s="57">
        <v>2.643481632401383E-7</v>
      </c>
      <c r="I44" s="57">
        <v>2.8819139999999998E-7</v>
      </c>
      <c r="J44" s="57">
        <v>2.9389009999999999E-7</v>
      </c>
      <c r="K44" s="57">
        <v>2.9958879999999999E-7</v>
      </c>
      <c r="L44" s="57">
        <v>2.9199053333333334E-7</v>
      </c>
      <c r="M44" s="57">
        <v>2.8439226666666663E-7</v>
      </c>
      <c r="N44" s="58">
        <v>2.7679399999999998E-7</v>
      </c>
      <c r="O44" s="20"/>
      <c r="P44" s="20"/>
      <c r="Q44" s="20"/>
      <c r="R44" s="20"/>
      <c r="S44" s="20"/>
      <c r="T44" s="20"/>
      <c r="U44" s="20"/>
      <c r="V44" s="33"/>
      <c r="W44" s="33"/>
      <c r="X44" s="33"/>
      <c r="Y44" s="33"/>
      <c r="Z44" s="33"/>
    </row>
    <row r="45" spans="2:26" x14ac:dyDescent="0.25">
      <c r="B45" s="20"/>
      <c r="C45" s="43" t="s">
        <v>15</v>
      </c>
      <c r="D45" s="44"/>
      <c r="E45" s="45" t="s">
        <v>102</v>
      </c>
      <c r="F45" s="59">
        <v>1.8046572471399565E-7</v>
      </c>
      <c r="G45" s="60">
        <v>1.9601151508142545E-7</v>
      </c>
      <c r="H45" s="60">
        <v>2.154437530407127E-7</v>
      </c>
      <c r="I45" s="60">
        <v>2.3487599099999996E-7</v>
      </c>
      <c r="J45" s="60">
        <v>2.3952043149999994E-7</v>
      </c>
      <c r="K45" s="60">
        <v>2.4416487199999998E-7</v>
      </c>
      <c r="L45" s="60">
        <v>2.3797228466666663E-7</v>
      </c>
      <c r="M45" s="60">
        <v>2.3177969733333331E-7</v>
      </c>
      <c r="N45" s="61">
        <v>2.2558710999999997E-7</v>
      </c>
      <c r="O45" s="20"/>
      <c r="P45" s="20"/>
      <c r="Q45" s="20"/>
      <c r="R45" s="20"/>
      <c r="S45" s="20"/>
      <c r="T45" s="20"/>
      <c r="U45" s="20"/>
      <c r="V45" s="33"/>
      <c r="W45" s="33"/>
      <c r="X45" s="33"/>
      <c r="Y45" s="33"/>
      <c r="Z45" s="33"/>
    </row>
    <row r="46" spans="2:26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33"/>
      <c r="W46" s="33"/>
      <c r="X46" s="33"/>
      <c r="Y46" s="33"/>
      <c r="Z46" s="33"/>
    </row>
    <row r="47" spans="2:26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33"/>
      <c r="W47" s="33"/>
      <c r="X47" s="33"/>
      <c r="Y47" s="33"/>
      <c r="Z47" s="33"/>
    </row>
    <row r="48" spans="2:26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x14ac:dyDescent="0.25">
      <c r="A49" s="62" t="s">
        <v>41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x14ac:dyDescent="0.25">
      <c r="A50" s="63">
        <v>1</v>
      </c>
      <c r="B50" s="9" t="s">
        <v>42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x14ac:dyDescent="0.25">
      <c r="A51" s="63">
        <v>2</v>
      </c>
      <c r="B51" s="9" t="s">
        <v>43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x14ac:dyDescent="0.25">
      <c r="A53" s="63" t="s">
        <v>44</v>
      </c>
      <c r="B53" s="9"/>
      <c r="C53" s="9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x14ac:dyDescent="0.25">
      <c r="A54" s="63"/>
      <c r="B54" s="9"/>
      <c r="C54" s="9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x14ac:dyDescent="0.25">
      <c r="A55" s="63"/>
      <c r="B55" s="9"/>
      <c r="C55" s="64" t="s">
        <v>45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x14ac:dyDescent="0.25">
      <c r="A56" s="63"/>
      <c r="B56" s="64"/>
      <c r="C56" s="9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x14ac:dyDescent="0.25">
      <c r="B57" s="33"/>
      <c r="C57" s="65" t="s">
        <v>46</v>
      </c>
      <c r="D57" s="65" t="s">
        <v>29</v>
      </c>
      <c r="E57" s="65" t="s">
        <v>30</v>
      </c>
      <c r="F57" s="65">
        <v>2011</v>
      </c>
      <c r="G57" s="65">
        <v>2015</v>
      </c>
      <c r="H57" s="65">
        <v>2020</v>
      </c>
      <c r="I57" s="65">
        <v>2025</v>
      </c>
      <c r="J57" s="65">
        <v>2030</v>
      </c>
      <c r="K57" s="65">
        <v>2035</v>
      </c>
      <c r="L57" s="65">
        <v>2040</v>
      </c>
      <c r="M57" s="65">
        <v>2045</v>
      </c>
      <c r="N57" s="66">
        <v>2050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x14ac:dyDescent="0.25">
      <c r="B58" s="13"/>
      <c r="C58" s="13" t="s">
        <v>14</v>
      </c>
      <c r="E58" s="67" t="s">
        <v>105</v>
      </c>
      <c r="F58" s="68">
        <v>6.6990681671082335</v>
      </c>
      <c r="G58" s="68">
        <v>7.9998865089222653</v>
      </c>
      <c r="H58" s="68">
        <v>9.8829148795843818</v>
      </c>
      <c r="I58" s="68">
        <v>12.0905018735592</v>
      </c>
      <c r="J58" s="68">
        <v>13.817212486929598</v>
      </c>
      <c r="K58" s="68">
        <v>15.767120670492799</v>
      </c>
      <c r="L58" s="68">
        <v>17.186978294528934</v>
      </c>
      <c r="M58" s="68">
        <v>18.709068901066132</v>
      </c>
      <c r="N58" s="68">
        <v>20.341208253897999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x14ac:dyDescent="0.25">
      <c r="B59" s="13"/>
      <c r="C59" s="13" t="s">
        <v>15</v>
      </c>
      <c r="E59" s="67" t="s">
        <v>105</v>
      </c>
      <c r="F59" s="68">
        <v>5.577311449324232</v>
      </c>
      <c r="G59" s="68">
        <v>6.1221160517314628</v>
      </c>
      <c r="H59" s="68">
        <v>6.8047084248334961</v>
      </c>
      <c r="I59" s="68">
        <v>7.4827904176217421</v>
      </c>
      <c r="J59" s="68">
        <v>7.674473187609772</v>
      </c>
      <c r="K59" s="68">
        <v>7.8416100165712388</v>
      </c>
      <c r="L59" s="68">
        <v>7.6305805939198112</v>
      </c>
      <c r="M59" s="68">
        <v>7.3859687860835139</v>
      </c>
      <c r="N59" s="68">
        <v>7.1048933254903091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x14ac:dyDescent="0.25">
      <c r="B60" s="13"/>
      <c r="C60" s="69" t="s">
        <v>47</v>
      </c>
      <c r="E60" s="70" t="s">
        <v>105</v>
      </c>
      <c r="F60" s="71">
        <v>12.276379616432465</v>
      </c>
      <c r="G60" s="71">
        <v>14.122002560653728</v>
      </c>
      <c r="H60" s="71">
        <v>16.687623304417876</v>
      </c>
      <c r="I60" s="71">
        <v>19.573292291180941</v>
      </c>
      <c r="J60" s="71">
        <v>21.491685674539369</v>
      </c>
      <c r="K60" s="71">
        <v>23.608730687064039</v>
      </c>
      <c r="L60" s="71">
        <v>24.817558888448744</v>
      </c>
      <c r="M60" s="71">
        <v>26.095037687149645</v>
      </c>
      <c r="N60" s="71">
        <v>27.446101579388309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2" spans="1:26" x14ac:dyDescent="0.25">
      <c r="C62" s="64" t="s">
        <v>48</v>
      </c>
    </row>
    <row r="64" spans="1:26" x14ac:dyDescent="0.25">
      <c r="B64" s="62" t="s">
        <v>36</v>
      </c>
      <c r="C64" s="65" t="s">
        <v>46</v>
      </c>
      <c r="D64" s="65" t="s">
        <v>29</v>
      </c>
      <c r="E64" s="65" t="s">
        <v>30</v>
      </c>
      <c r="F64" s="65">
        <v>2011</v>
      </c>
      <c r="G64" s="65">
        <v>2015</v>
      </c>
      <c r="H64" s="65">
        <v>2020</v>
      </c>
      <c r="I64" s="65">
        <v>2025</v>
      </c>
      <c r="J64" s="65">
        <v>2030</v>
      </c>
      <c r="K64" s="65">
        <v>2035</v>
      </c>
      <c r="L64" s="65">
        <v>2040</v>
      </c>
      <c r="M64" s="65">
        <v>2045</v>
      </c>
      <c r="N64" s="66">
        <v>2050</v>
      </c>
    </row>
    <row r="65" spans="2:14" x14ac:dyDescent="0.25">
      <c r="B65" s="10" t="s">
        <v>37</v>
      </c>
      <c r="C65" s="10" t="s">
        <v>14</v>
      </c>
      <c r="D65" s="10" t="s">
        <v>103</v>
      </c>
      <c r="E65" s="72" t="s">
        <v>105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</row>
    <row r="66" spans="2:14" x14ac:dyDescent="0.25">
      <c r="B66" s="10" t="s">
        <v>38</v>
      </c>
      <c r="D66" s="10" t="s">
        <v>104</v>
      </c>
      <c r="E66" s="72" t="s">
        <v>105</v>
      </c>
      <c r="F66" s="73">
        <v>6.6990681671082335</v>
      </c>
      <c r="G66" s="73">
        <v>7.9998865089222653</v>
      </c>
      <c r="H66" s="73">
        <v>9.8829148795843818</v>
      </c>
      <c r="I66" s="73">
        <v>12.0905018735592</v>
      </c>
      <c r="J66" s="73">
        <v>13.817212486929598</v>
      </c>
      <c r="K66" s="73">
        <v>15.767120670492799</v>
      </c>
      <c r="L66" s="73">
        <v>17.186978294528934</v>
      </c>
      <c r="M66" s="73">
        <v>18.709068901066132</v>
      </c>
      <c r="N66" s="73">
        <v>20.341208253897999</v>
      </c>
    </row>
    <row r="67" spans="2:14" x14ac:dyDescent="0.25">
      <c r="B67" s="10" t="s">
        <v>37</v>
      </c>
      <c r="C67" s="10" t="s">
        <v>15</v>
      </c>
      <c r="D67" s="10" t="s">
        <v>103</v>
      </c>
      <c r="E67" s="72" t="s">
        <v>105</v>
      </c>
      <c r="F67" s="73">
        <v>1.6731934347972695</v>
      </c>
      <c r="G67" s="73">
        <v>1.6482620139277013</v>
      </c>
      <c r="H67" s="73">
        <v>1.5703173288077299</v>
      </c>
      <c r="I67" s="73">
        <v>1.4389981572349504</v>
      </c>
      <c r="J67" s="73">
        <v>1.1806881827091957</v>
      </c>
      <c r="K67" s="73">
        <v>0.90480115575821995</v>
      </c>
      <c r="L67" s="73">
        <v>0.58696773799383162</v>
      </c>
      <c r="M67" s="73">
        <v>0.28407572254167385</v>
      </c>
      <c r="N67" s="73">
        <v>0</v>
      </c>
    </row>
    <row r="68" spans="2:14" x14ac:dyDescent="0.25">
      <c r="B68" s="10" t="s">
        <v>38</v>
      </c>
      <c r="D68" s="10" t="s">
        <v>104</v>
      </c>
      <c r="E68" s="72" t="s">
        <v>105</v>
      </c>
      <c r="F68" s="73">
        <v>3.9041180145269623</v>
      </c>
      <c r="G68" s="73">
        <v>4.4738540378037621</v>
      </c>
      <c r="H68" s="73">
        <v>5.2343910960257656</v>
      </c>
      <c r="I68" s="73">
        <v>6.043792260386792</v>
      </c>
      <c r="J68" s="73">
        <v>6.4937850049005759</v>
      </c>
      <c r="K68" s="73">
        <v>6.9368088608130183</v>
      </c>
      <c r="L68" s="73">
        <v>7.0436128559259803</v>
      </c>
      <c r="M68" s="73">
        <v>7.1018930635418398</v>
      </c>
      <c r="N68" s="73">
        <v>7.1048933254903091</v>
      </c>
    </row>
    <row r="69" spans="2:14" x14ac:dyDescent="0.25">
      <c r="D69" s="62" t="s">
        <v>47</v>
      </c>
      <c r="E69" s="74" t="s">
        <v>105</v>
      </c>
      <c r="F69" s="75">
        <v>12.276379616432465</v>
      </c>
      <c r="G69" s="75">
        <v>14.12200256065373</v>
      </c>
      <c r="H69" s="75">
        <v>16.687623304417876</v>
      </c>
      <c r="I69" s="75">
        <v>19.573292291180941</v>
      </c>
      <c r="J69" s="75">
        <v>21.491685674539369</v>
      </c>
      <c r="K69" s="75">
        <v>23.608730687064039</v>
      </c>
      <c r="L69" s="75">
        <v>24.817558888448744</v>
      </c>
      <c r="M69" s="75">
        <v>26.095037687149645</v>
      </c>
      <c r="N69" s="75">
        <v>27.446101579388309</v>
      </c>
    </row>
    <row r="70" spans="2:14" x14ac:dyDescent="0.25">
      <c r="D70" s="62"/>
      <c r="E70" s="74"/>
      <c r="F70" s="75"/>
      <c r="G70" s="75"/>
      <c r="H70" s="75"/>
      <c r="I70" s="75"/>
      <c r="J70" s="75"/>
      <c r="K70" s="75"/>
      <c r="L70" s="75"/>
      <c r="M70" s="75"/>
      <c r="N70" s="75"/>
    </row>
    <row r="71" spans="2:14" x14ac:dyDescent="0.25">
      <c r="B71" s="10" t="s">
        <v>37</v>
      </c>
      <c r="C71" s="10" t="s">
        <v>103</v>
      </c>
      <c r="D71" s="62"/>
      <c r="E71" s="74"/>
      <c r="F71" s="75">
        <v>1.6731934347972695</v>
      </c>
      <c r="G71" s="75"/>
      <c r="H71" s="75"/>
      <c r="I71" s="75"/>
      <c r="J71" s="75"/>
      <c r="K71" s="75"/>
      <c r="L71" s="75"/>
      <c r="M71" s="75"/>
      <c r="N71" s="75"/>
    </row>
    <row r="72" spans="2:14" x14ac:dyDescent="0.25">
      <c r="B72" s="10" t="s">
        <v>38</v>
      </c>
      <c r="C72" s="10" t="s">
        <v>104</v>
      </c>
      <c r="D72" s="62"/>
      <c r="E72" s="74"/>
      <c r="F72" s="75">
        <v>10.603186181635195</v>
      </c>
      <c r="G72" s="75"/>
      <c r="H72" s="75"/>
      <c r="I72" s="75"/>
      <c r="J72" s="75"/>
      <c r="K72" s="75"/>
      <c r="L72" s="75"/>
      <c r="M72" s="75"/>
      <c r="N72" s="75"/>
    </row>
    <row r="73" spans="2:14" x14ac:dyDescent="0.25">
      <c r="D73" s="62"/>
      <c r="E73" s="74"/>
      <c r="F73" s="75">
        <v>12.276379616432465</v>
      </c>
      <c r="G73" s="75"/>
      <c r="H73" s="75"/>
      <c r="I73" s="75"/>
      <c r="J73" s="75"/>
      <c r="K73" s="75"/>
      <c r="L73" s="75"/>
      <c r="M73" s="75"/>
      <c r="N73" s="75"/>
    </row>
    <row r="74" spans="2:14" x14ac:dyDescent="0.25">
      <c r="D74" s="62"/>
      <c r="E74" s="74"/>
      <c r="F74" s="75"/>
      <c r="G74" s="75"/>
      <c r="H74" s="75"/>
      <c r="I74" s="75"/>
      <c r="J74" s="75"/>
      <c r="K74" s="75"/>
      <c r="L74" s="75"/>
      <c r="M74" s="75"/>
      <c r="N74" s="75"/>
    </row>
    <row r="75" spans="2:14" x14ac:dyDescent="0.25">
      <c r="D75" s="62"/>
      <c r="E75" s="74"/>
      <c r="F75" s="75"/>
      <c r="G75" s="75"/>
      <c r="H75" s="75"/>
      <c r="I75" s="75"/>
      <c r="J75" s="75"/>
      <c r="K75" s="75"/>
      <c r="L75" s="75"/>
      <c r="M75" s="75"/>
      <c r="N75" s="75"/>
    </row>
    <row r="77" spans="2:14" x14ac:dyDescent="0.25">
      <c r="C77" s="62" t="s">
        <v>36</v>
      </c>
      <c r="D77" s="65" t="s">
        <v>29</v>
      </c>
      <c r="E77" s="65" t="s">
        <v>30</v>
      </c>
      <c r="F77" s="65">
        <v>2011</v>
      </c>
      <c r="G77" s="65">
        <v>2015</v>
      </c>
      <c r="H77" s="65">
        <v>2020</v>
      </c>
      <c r="I77" s="65">
        <v>2025</v>
      </c>
      <c r="J77" s="65">
        <v>2030</v>
      </c>
      <c r="K77" s="65">
        <v>2035</v>
      </c>
      <c r="L77" s="65">
        <v>2040</v>
      </c>
      <c r="M77" s="65">
        <v>2045</v>
      </c>
      <c r="N77" s="66">
        <v>2050</v>
      </c>
    </row>
    <row r="78" spans="2:14" x14ac:dyDescent="0.25">
      <c r="C78" s="10" t="s">
        <v>49</v>
      </c>
      <c r="D78" s="10" t="s">
        <v>106</v>
      </c>
      <c r="E78" s="72" t="s">
        <v>105</v>
      </c>
      <c r="F78" s="76">
        <v>1.6731934347972695</v>
      </c>
      <c r="G78" s="76">
        <v>1.6482620139277013</v>
      </c>
      <c r="H78" s="76">
        <v>1.5703173288077299</v>
      </c>
      <c r="I78" s="76">
        <v>1.4389981572349504</v>
      </c>
      <c r="J78" s="76">
        <v>1.1806881827091957</v>
      </c>
      <c r="K78" s="76">
        <v>0.90480115575821995</v>
      </c>
      <c r="L78" s="76">
        <v>0.58696773799383162</v>
      </c>
      <c r="M78" s="76">
        <v>0.28407572254167385</v>
      </c>
      <c r="N78" s="76">
        <v>0</v>
      </c>
    </row>
    <row r="79" spans="2:14" x14ac:dyDescent="0.25">
      <c r="C79" s="10" t="s">
        <v>38</v>
      </c>
      <c r="D79" s="10" t="s">
        <v>104</v>
      </c>
      <c r="E79" s="72" t="s">
        <v>105</v>
      </c>
      <c r="F79" s="76">
        <v>10.603186181635195</v>
      </c>
      <c r="G79" s="76">
        <v>12.473740546726027</v>
      </c>
      <c r="H79" s="76">
        <v>15.117305975610147</v>
      </c>
      <c r="I79" s="76">
        <v>18.134294133945993</v>
      </c>
      <c r="J79" s="76">
        <v>20.310997491830175</v>
      </c>
      <c r="K79" s="76">
        <v>22.703929531305818</v>
      </c>
      <c r="L79" s="76">
        <v>24.230591150454913</v>
      </c>
      <c r="M79" s="76">
        <v>25.810961964607973</v>
      </c>
      <c r="N79" s="76">
        <v>27.446101579388309</v>
      </c>
    </row>
    <row r="82" spans="2:21" ht="15.5" x14ac:dyDescent="0.25">
      <c r="B82" s="77" t="s">
        <v>50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</row>
    <row r="83" spans="2:21" x14ac:dyDescent="0.25"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1"/>
    </row>
    <row r="84" spans="2:21" x14ac:dyDescent="0.25">
      <c r="B84" s="19"/>
      <c r="C84" s="32" t="s">
        <v>51</v>
      </c>
      <c r="D84" s="20"/>
      <c r="E84" s="22"/>
      <c r="F84" s="20"/>
      <c r="G84" s="22"/>
      <c r="H84" s="20"/>
      <c r="I84" s="20"/>
      <c r="J84" s="20"/>
      <c r="K84" s="20"/>
      <c r="L84" s="20"/>
      <c r="M84" s="20"/>
      <c r="N84" s="78" t="s">
        <v>105</v>
      </c>
      <c r="O84" s="20"/>
      <c r="P84" s="20"/>
      <c r="Q84" s="20"/>
      <c r="R84" s="20"/>
      <c r="S84" s="20"/>
      <c r="T84" s="20"/>
      <c r="U84" s="21"/>
    </row>
    <row r="85" spans="2:21" x14ac:dyDescent="0.25"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1"/>
    </row>
    <row r="86" spans="2:21" ht="15" x14ac:dyDescent="0.3">
      <c r="B86" s="23"/>
      <c r="C86" s="79" t="s">
        <v>36</v>
      </c>
      <c r="D86" s="79" t="s">
        <v>52</v>
      </c>
      <c r="E86" s="79" t="s">
        <v>34</v>
      </c>
      <c r="F86" s="79" t="s">
        <v>53</v>
      </c>
      <c r="G86" s="79" t="s">
        <v>54</v>
      </c>
      <c r="H86" s="79" t="s">
        <v>55</v>
      </c>
      <c r="I86" s="79" t="s">
        <v>56</v>
      </c>
      <c r="J86" s="79" t="s">
        <v>57</v>
      </c>
      <c r="K86" s="79" t="s">
        <v>58</v>
      </c>
      <c r="L86" s="79" t="s">
        <v>59</v>
      </c>
      <c r="M86" s="79" t="s">
        <v>60</v>
      </c>
      <c r="N86" s="79" t="s">
        <v>61</v>
      </c>
      <c r="O86" s="80"/>
      <c r="P86" s="80"/>
      <c r="Q86" s="80"/>
      <c r="R86" s="80"/>
      <c r="S86" s="80"/>
      <c r="T86" s="80"/>
      <c r="U86" s="21"/>
    </row>
    <row r="87" spans="2:21" ht="15" x14ac:dyDescent="0.3">
      <c r="B87" s="23"/>
      <c r="C87" s="81" t="s">
        <v>62</v>
      </c>
      <c r="D87" s="81" t="s">
        <v>101</v>
      </c>
      <c r="E87" s="81"/>
      <c r="F87" s="82">
        <v>12.276379616432465</v>
      </c>
      <c r="G87" s="83">
        <v>14.122002560653728</v>
      </c>
      <c r="H87" s="83">
        <v>16.687623304417876</v>
      </c>
      <c r="I87" s="83">
        <v>19.573292291180941</v>
      </c>
      <c r="J87" s="83">
        <v>21.491685674539369</v>
      </c>
      <c r="K87" s="83">
        <v>23.608730687064039</v>
      </c>
      <c r="L87" s="83">
        <v>24.817558888448744</v>
      </c>
      <c r="M87" s="83">
        <v>26.095037687149645</v>
      </c>
      <c r="N87" s="83">
        <v>27.446101579388309</v>
      </c>
      <c r="O87" s="84"/>
      <c r="P87" s="84"/>
      <c r="Q87" s="84"/>
      <c r="R87" s="84"/>
      <c r="S87" s="84"/>
      <c r="T87" s="84"/>
      <c r="U87" s="21"/>
    </row>
    <row r="88" spans="2:21" ht="15" x14ac:dyDescent="0.3">
      <c r="B88" s="23"/>
      <c r="C88" s="85" t="s">
        <v>49</v>
      </c>
      <c r="D88" s="86" t="s">
        <v>106</v>
      </c>
      <c r="E88" s="86"/>
      <c r="F88" s="87">
        <v>-1.6731934347972695</v>
      </c>
      <c r="G88" s="88">
        <v>-1.6482620139277013</v>
      </c>
      <c r="H88" s="88">
        <v>-1.5703173288077299</v>
      </c>
      <c r="I88" s="88">
        <v>-1.4389981572349504</v>
      </c>
      <c r="J88" s="88">
        <v>-1.1806881827091957</v>
      </c>
      <c r="K88" s="88">
        <v>-0.90480115575821995</v>
      </c>
      <c r="L88" s="88">
        <v>-0.58696773799383162</v>
      </c>
      <c r="M88" s="88">
        <v>-0.28407572254167385</v>
      </c>
      <c r="N88" s="88">
        <v>0</v>
      </c>
      <c r="O88" s="89"/>
      <c r="P88" s="89"/>
      <c r="Q88" s="89"/>
      <c r="R88" s="89"/>
      <c r="S88" s="89"/>
      <c r="T88" s="89"/>
      <c r="U88" s="21"/>
    </row>
    <row r="89" spans="2:21" ht="15" x14ac:dyDescent="0.3">
      <c r="B89" s="23"/>
      <c r="C89" s="85" t="s">
        <v>38</v>
      </c>
      <c r="D89" s="86" t="s">
        <v>104</v>
      </c>
      <c r="E89" s="86"/>
      <c r="F89" s="87">
        <v>-10.603186181635195</v>
      </c>
      <c r="G89" s="88">
        <v>-12.473740546726027</v>
      </c>
      <c r="H89" s="88">
        <v>-15.117305975610147</v>
      </c>
      <c r="I89" s="88">
        <v>-18.134294133945993</v>
      </c>
      <c r="J89" s="88">
        <v>-20.310997491830175</v>
      </c>
      <c r="K89" s="88">
        <v>-22.703929531305818</v>
      </c>
      <c r="L89" s="88">
        <v>-24.230591150454913</v>
      </c>
      <c r="M89" s="88">
        <v>-25.810961964607973</v>
      </c>
      <c r="N89" s="88">
        <v>-27.446101579388309</v>
      </c>
      <c r="O89" s="89"/>
      <c r="P89" s="89"/>
      <c r="Q89" s="89"/>
      <c r="R89" s="89"/>
      <c r="S89" s="89"/>
      <c r="T89" s="89"/>
      <c r="U89" s="21"/>
    </row>
    <row r="90" spans="2:21" ht="15" x14ac:dyDescent="0.3">
      <c r="B90" s="23"/>
      <c r="C90" s="90" t="s">
        <v>47</v>
      </c>
      <c r="D90" s="90"/>
      <c r="E90" s="90"/>
      <c r="F90" s="91">
        <v>0</v>
      </c>
      <c r="G90" s="91">
        <v>0</v>
      </c>
      <c r="H90" s="91">
        <v>0</v>
      </c>
      <c r="I90" s="91">
        <v>0</v>
      </c>
      <c r="J90" s="91">
        <v>0</v>
      </c>
      <c r="K90" s="91">
        <v>0</v>
      </c>
      <c r="L90" s="91">
        <v>0</v>
      </c>
      <c r="M90" s="91">
        <v>0</v>
      </c>
      <c r="N90" s="91">
        <v>0</v>
      </c>
      <c r="O90" s="89"/>
      <c r="P90" s="89"/>
      <c r="Q90" s="89"/>
      <c r="R90" s="89"/>
      <c r="S90" s="89"/>
      <c r="T90" s="89"/>
      <c r="U90" s="21"/>
    </row>
    <row r="91" spans="2:21" x14ac:dyDescent="0.25"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</row>
  </sheetData>
  <mergeCells count="3">
    <mergeCell ref="G16:J16"/>
    <mergeCell ref="L16:O16"/>
    <mergeCell ref="Q16:T16"/>
  </mergeCells>
  <conditionalFormatting sqref="F60:N60">
    <cfRule type="cellIs" dxfId="8" priority="1" operator="greaterThan">
      <formula>1000000000000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opLeftCell="A11" workbookViewId="0">
      <selection activeCell="G28" sqref="G28"/>
    </sheetView>
  </sheetViews>
  <sheetFormatPr defaultColWidth="9.1796875" defaultRowHeight="12.5" x14ac:dyDescent="0.25"/>
  <cols>
    <col min="1" max="1" width="5.26953125" style="10" customWidth="1"/>
    <col min="2" max="2" width="6.54296875" style="10" customWidth="1"/>
    <col min="3" max="3" width="35.81640625" style="10" bestFit="1" customWidth="1"/>
    <col min="4" max="4" width="25.7265625" style="10" customWidth="1"/>
    <col min="5" max="20" width="17.7265625" style="10" customWidth="1"/>
    <col min="21" max="21" width="3" style="10" customWidth="1"/>
    <col min="22" max="25" width="17.7265625" style="10" customWidth="1"/>
    <col min="26" max="16384" width="9.1796875" style="10"/>
  </cols>
  <sheetData>
    <row r="1" spans="1:26" ht="20" x14ac:dyDescent="0.4">
      <c r="A1" s="7" t="s">
        <v>17</v>
      </c>
      <c r="B1" s="8" t="s">
        <v>100</v>
      </c>
      <c r="C1" s="7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6" ht="15" x14ac:dyDescent="0.25">
      <c r="A2" s="11" t="s">
        <v>63</v>
      </c>
      <c r="B2" s="12" t="s">
        <v>107</v>
      </c>
      <c r="C2" s="11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6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6" ht="22.5" x14ac:dyDescent="0.45">
      <c r="A4" s="15"/>
      <c r="B4" s="16" t="s">
        <v>19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</row>
    <row r="5" spans="1:26" x14ac:dyDescent="0.25">
      <c r="A5" s="9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1"/>
    </row>
    <row r="6" spans="1:26" x14ac:dyDescent="0.25">
      <c r="A6" s="9"/>
      <c r="B6" s="19"/>
      <c r="C6" s="20"/>
      <c r="D6" s="20"/>
      <c r="E6" s="22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1"/>
    </row>
    <row r="7" spans="1:26" ht="15" x14ac:dyDescent="0.3">
      <c r="A7" s="9"/>
      <c r="B7" s="23"/>
      <c r="C7" s="24" t="s">
        <v>20</v>
      </c>
      <c r="D7" s="24" t="s">
        <v>21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1"/>
    </row>
    <row r="8" spans="1:26" s="9" customFormat="1" ht="15" x14ac:dyDescent="0.3">
      <c r="B8" s="23"/>
      <c r="C8" s="25" t="s">
        <v>22</v>
      </c>
      <c r="D8" s="25">
        <v>1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1"/>
    </row>
    <row r="9" spans="1:26" ht="15" x14ac:dyDescent="0.3">
      <c r="A9" s="9"/>
      <c r="B9" s="23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1:26" x14ac:dyDescent="0.25">
      <c r="A10" s="9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0"/>
      <c r="S10" s="27"/>
      <c r="T10" s="27"/>
      <c r="U10" s="28"/>
    </row>
    <row r="11" spans="1:26" x14ac:dyDescent="0.2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0"/>
      <c r="S11" s="26"/>
      <c r="T11" s="26"/>
      <c r="U11" s="26"/>
    </row>
    <row r="12" spans="1:26" x14ac:dyDescent="0.25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6" ht="15" x14ac:dyDescent="0.25">
      <c r="B13" s="29" t="s">
        <v>23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1"/>
    </row>
    <row r="14" spans="1:26" x14ac:dyDescent="0.25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1:26" x14ac:dyDescent="0.25">
      <c r="B15" s="20"/>
      <c r="C15" s="32" t="s">
        <v>24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3"/>
      <c r="W15" s="33"/>
      <c r="X15" s="33"/>
      <c r="Y15" s="33"/>
      <c r="Z15" s="33"/>
    </row>
    <row r="16" spans="1:26" x14ac:dyDescent="0.25">
      <c r="B16" s="20"/>
      <c r="C16" s="20"/>
      <c r="D16" s="22"/>
      <c r="E16" s="34"/>
      <c r="F16" s="34"/>
      <c r="G16" s="254" t="s">
        <v>25</v>
      </c>
      <c r="H16" s="254"/>
      <c r="I16" s="254"/>
      <c r="J16" s="254"/>
      <c r="K16" s="35"/>
      <c r="L16" s="254" t="s">
        <v>26</v>
      </c>
      <c r="M16" s="254"/>
      <c r="N16" s="254"/>
      <c r="O16" s="254"/>
      <c r="P16" s="20"/>
      <c r="Q16" s="254" t="s">
        <v>27</v>
      </c>
      <c r="R16" s="254"/>
      <c r="S16" s="254"/>
      <c r="T16" s="254"/>
      <c r="U16" s="20"/>
      <c r="V16" s="33"/>
      <c r="W16" s="33"/>
      <c r="X16" s="33"/>
      <c r="Y16" s="33"/>
      <c r="Z16" s="33"/>
    </row>
    <row r="17" spans="2:26" x14ac:dyDescent="0.25">
      <c r="B17" s="36"/>
      <c r="C17" s="37" t="s">
        <v>28</v>
      </c>
      <c r="D17" s="37" t="s">
        <v>29</v>
      </c>
      <c r="E17" s="38" t="s">
        <v>30</v>
      </c>
      <c r="F17" s="39">
        <v>2011</v>
      </c>
      <c r="G17" s="39">
        <v>1</v>
      </c>
      <c r="H17" s="39">
        <v>2</v>
      </c>
      <c r="I17" s="40">
        <v>3</v>
      </c>
      <c r="J17" s="39">
        <v>4</v>
      </c>
      <c r="K17" s="35"/>
      <c r="L17" s="39">
        <v>1</v>
      </c>
      <c r="M17" s="39">
        <v>2</v>
      </c>
      <c r="N17" s="40">
        <v>3</v>
      </c>
      <c r="O17" s="39">
        <v>4</v>
      </c>
      <c r="P17" s="20"/>
      <c r="Q17" s="39">
        <v>1</v>
      </c>
      <c r="R17" s="39">
        <v>2</v>
      </c>
      <c r="S17" s="40">
        <v>3</v>
      </c>
      <c r="T17" s="39">
        <v>4</v>
      </c>
      <c r="U17" s="20"/>
      <c r="V17" s="33"/>
      <c r="W17" s="33"/>
      <c r="X17" s="33"/>
      <c r="Y17" s="33"/>
      <c r="Z17" s="33"/>
    </row>
    <row r="18" spans="2:26" x14ac:dyDescent="0.25">
      <c r="B18" s="36"/>
      <c r="C18" s="20" t="s">
        <v>14</v>
      </c>
      <c r="D18" s="20"/>
      <c r="E18" s="22" t="s">
        <v>102</v>
      </c>
      <c r="F18" s="93">
        <v>4.9172950100082338E-7</v>
      </c>
      <c r="G18" s="93">
        <v>6.3988259999999999E-7</v>
      </c>
      <c r="H18" s="93">
        <v>5.894084E-7</v>
      </c>
      <c r="I18" s="93">
        <v>5.4056240000000004E-7</v>
      </c>
      <c r="J18" s="93">
        <v>5.1613940000000001E-7</v>
      </c>
      <c r="K18" s="35"/>
      <c r="L18" s="93">
        <v>6.6430559999999992E-7</v>
      </c>
      <c r="M18" s="93">
        <v>6.1545959999999996E-7</v>
      </c>
      <c r="N18" s="93">
        <v>5.6498539999999997E-7</v>
      </c>
      <c r="O18" s="93">
        <v>5.2916500000000004E-7</v>
      </c>
      <c r="P18" s="20"/>
      <c r="Q18" s="93">
        <v>6.1545959999999996E-7</v>
      </c>
      <c r="R18" s="93">
        <v>5.4056240000000004E-7</v>
      </c>
      <c r="S18" s="93">
        <v>4.6729339999999994E-7</v>
      </c>
      <c r="T18" s="93">
        <v>3.9402439999999995E-7</v>
      </c>
      <c r="U18" s="20"/>
      <c r="V18" s="33"/>
      <c r="W18" s="33"/>
      <c r="X18" s="33"/>
      <c r="Y18" s="33"/>
      <c r="Z18" s="33"/>
    </row>
    <row r="19" spans="2:26" x14ac:dyDescent="0.25">
      <c r="B19" s="36"/>
      <c r="C19" s="43" t="s">
        <v>15</v>
      </c>
      <c r="D19" s="44"/>
      <c r="E19" s="45" t="s">
        <v>102</v>
      </c>
      <c r="F19" s="94">
        <v>4.0075954331567105E-7</v>
      </c>
      <c r="G19" s="94">
        <v>5.21504319E-7</v>
      </c>
      <c r="H19" s="94">
        <v>4.8036784599999992E-7</v>
      </c>
      <c r="I19" s="94">
        <v>4.4055835599999999E-7</v>
      </c>
      <c r="J19" s="94">
        <v>4.2065361099999997E-7</v>
      </c>
      <c r="K19" s="35"/>
      <c r="L19" s="94">
        <v>5.4140906399999986E-7</v>
      </c>
      <c r="M19" s="94">
        <v>5.0159957399999993E-7</v>
      </c>
      <c r="N19" s="94">
        <v>4.6046310099999995E-7</v>
      </c>
      <c r="O19" s="94">
        <v>4.3126947500000002E-7</v>
      </c>
      <c r="P19" s="20"/>
      <c r="Q19" s="94">
        <v>5.0159957399999993E-7</v>
      </c>
      <c r="R19" s="94">
        <v>4.4055835599999999E-7</v>
      </c>
      <c r="S19" s="94">
        <v>3.8084412099999993E-7</v>
      </c>
      <c r="T19" s="94">
        <v>3.2112988599999992E-7</v>
      </c>
      <c r="U19" s="20"/>
      <c r="V19" s="33"/>
      <c r="W19" s="33"/>
      <c r="X19" s="33"/>
      <c r="Y19" s="33"/>
      <c r="Z19" s="33"/>
    </row>
    <row r="20" spans="2:26" x14ac:dyDescent="0.25">
      <c r="B20" s="20"/>
      <c r="C20" s="20"/>
      <c r="D20" s="20"/>
      <c r="E20" s="20"/>
      <c r="F20" s="34"/>
      <c r="G20" s="20"/>
      <c r="H20" s="20"/>
      <c r="I20" s="20"/>
      <c r="J20" s="20"/>
      <c r="K20" s="35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33"/>
      <c r="W20" s="33"/>
      <c r="X20" s="33"/>
      <c r="Y20" s="33"/>
      <c r="Z20" s="33"/>
    </row>
    <row r="21" spans="2:26" x14ac:dyDescent="0.25">
      <c r="B21" s="36"/>
      <c r="C21" s="36"/>
      <c r="D21" s="47"/>
      <c r="E21" s="34"/>
      <c r="F21" s="34"/>
      <c r="G21" s="34"/>
      <c r="H21" s="20"/>
      <c r="I21" s="48"/>
      <c r="J21" s="48"/>
      <c r="K21" s="48"/>
      <c r="L21" s="20"/>
      <c r="M21" s="48"/>
      <c r="N21" s="48"/>
      <c r="O21" s="48"/>
      <c r="P21" s="48"/>
      <c r="Q21" s="48"/>
      <c r="R21" s="48"/>
      <c r="S21" s="48"/>
      <c r="T21" s="48"/>
      <c r="U21" s="20"/>
      <c r="V21" s="33"/>
      <c r="W21" s="33"/>
      <c r="X21" s="33"/>
      <c r="Y21" s="33"/>
      <c r="Z21" s="33"/>
    </row>
    <row r="22" spans="2:26" ht="15" x14ac:dyDescent="0.25">
      <c r="B22" s="49" t="s">
        <v>31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33"/>
      <c r="W22" s="33"/>
      <c r="X22" s="33"/>
      <c r="Y22" s="33"/>
      <c r="Z22" s="33"/>
    </row>
    <row r="23" spans="2:26" x14ac:dyDescent="0.25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33"/>
      <c r="W23" s="33"/>
      <c r="X23" s="33"/>
      <c r="Y23" s="33"/>
      <c r="Z23" s="33"/>
    </row>
    <row r="24" spans="2:26" x14ac:dyDescent="0.25">
      <c r="B24" s="20"/>
      <c r="C24" s="32" t="s">
        <v>32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33"/>
      <c r="W24" s="33"/>
      <c r="X24" s="33"/>
      <c r="Y24" s="33"/>
      <c r="Z24" s="33"/>
    </row>
    <row r="25" spans="2:26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33"/>
      <c r="W25" s="33"/>
      <c r="X25" s="33"/>
      <c r="Y25" s="33"/>
      <c r="Z25" s="33"/>
    </row>
    <row r="26" spans="2:26" x14ac:dyDescent="0.25">
      <c r="B26" s="36"/>
      <c r="C26" s="37" t="s">
        <v>33</v>
      </c>
      <c r="D26" s="37" t="s">
        <v>29</v>
      </c>
      <c r="E26" s="37" t="s">
        <v>34</v>
      </c>
      <c r="F26" s="51">
        <v>2011</v>
      </c>
      <c r="G26" s="51">
        <v>2015</v>
      </c>
      <c r="H26" s="51">
        <v>2020</v>
      </c>
      <c r="I26" s="51">
        <v>2025</v>
      </c>
      <c r="J26" s="51">
        <v>2030</v>
      </c>
      <c r="K26" s="51">
        <v>2035</v>
      </c>
      <c r="L26" s="51">
        <v>2040</v>
      </c>
      <c r="M26" s="51">
        <v>2045</v>
      </c>
      <c r="N26" s="51">
        <v>2050</v>
      </c>
      <c r="O26" s="20"/>
      <c r="P26" s="20"/>
      <c r="Q26" s="20"/>
      <c r="R26" s="20"/>
      <c r="S26" s="20"/>
      <c r="T26" s="20"/>
      <c r="U26" s="20"/>
      <c r="V26" s="33"/>
      <c r="W26" s="33"/>
      <c r="X26" s="33"/>
      <c r="Y26" s="33"/>
      <c r="Z26" s="33"/>
    </row>
    <row r="27" spans="2:26" x14ac:dyDescent="0.25">
      <c r="B27" s="20"/>
      <c r="C27" s="20" t="s">
        <v>14</v>
      </c>
      <c r="D27" s="20"/>
      <c r="E27" s="20"/>
      <c r="F27" s="52">
        <v>30253615</v>
      </c>
      <c r="G27" s="52">
        <v>33262880</v>
      </c>
      <c r="H27" s="52">
        <v>37385979</v>
      </c>
      <c r="I27" s="52">
        <v>41953028</v>
      </c>
      <c r="J27" s="52">
        <v>47014896</v>
      </c>
      <c r="K27" s="52">
        <v>52629206</v>
      </c>
      <c r="L27" s="52">
        <v>58861423</v>
      </c>
      <c r="M27" s="52">
        <v>65786138</v>
      </c>
      <c r="N27" s="52">
        <v>73488617</v>
      </c>
      <c r="O27" s="20"/>
      <c r="P27" s="20"/>
      <c r="Q27" s="20"/>
      <c r="R27" s="20"/>
      <c r="S27" s="20"/>
      <c r="T27" s="20"/>
      <c r="U27" s="20"/>
      <c r="V27" s="33"/>
      <c r="W27" s="33"/>
      <c r="X27" s="33"/>
      <c r="Y27" s="33"/>
      <c r="Z27" s="33"/>
    </row>
    <row r="28" spans="2:26" x14ac:dyDescent="0.25">
      <c r="B28" s="20"/>
      <c r="C28" s="43" t="s">
        <v>15</v>
      </c>
      <c r="D28" s="43"/>
      <c r="E28" s="43"/>
      <c r="F28" s="53">
        <v>30905101</v>
      </c>
      <c r="G28" s="53">
        <v>31233451</v>
      </c>
      <c r="H28" s="53">
        <v>31584617</v>
      </c>
      <c r="I28" s="53">
        <v>31858473</v>
      </c>
      <c r="J28" s="53">
        <v>32040996</v>
      </c>
      <c r="K28" s="53">
        <v>32116045</v>
      </c>
      <c r="L28" s="53">
        <v>32064997</v>
      </c>
      <c r="M28" s="53">
        <v>31866332</v>
      </c>
      <c r="N28" s="53">
        <v>31495121</v>
      </c>
      <c r="O28" s="20"/>
      <c r="P28" s="20"/>
      <c r="Q28" s="20"/>
      <c r="R28" s="20"/>
      <c r="S28" s="20"/>
      <c r="T28" s="20"/>
      <c r="U28" s="20"/>
      <c r="V28" s="33"/>
      <c r="W28" s="33"/>
      <c r="X28" s="33"/>
      <c r="Y28" s="33"/>
      <c r="Z28" s="33"/>
    </row>
    <row r="29" spans="2:26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33"/>
      <c r="W29" s="33"/>
      <c r="X29" s="33"/>
      <c r="Y29" s="33"/>
      <c r="Z29" s="33"/>
    </row>
    <row r="30" spans="2:26" x14ac:dyDescent="0.25">
      <c r="B30" s="20"/>
      <c r="C30" s="32" t="s">
        <v>35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33"/>
      <c r="W30" s="33"/>
      <c r="X30" s="33"/>
      <c r="Y30" s="33"/>
      <c r="Z30" s="33"/>
    </row>
    <row r="31" spans="2:26" x14ac:dyDescent="0.25">
      <c r="B31" s="36"/>
      <c r="C31" s="36"/>
      <c r="D31" s="36"/>
      <c r="E31" s="34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33"/>
      <c r="W31" s="33"/>
      <c r="X31" s="33"/>
      <c r="Y31" s="33"/>
      <c r="Z31" s="33"/>
    </row>
    <row r="32" spans="2:26" x14ac:dyDescent="0.25">
      <c r="B32" s="36"/>
      <c r="C32" s="37" t="s">
        <v>33</v>
      </c>
      <c r="D32" s="37" t="s">
        <v>36</v>
      </c>
      <c r="E32" s="37" t="s">
        <v>29</v>
      </c>
      <c r="F32" s="51">
        <v>2011</v>
      </c>
      <c r="G32" s="51">
        <v>2015</v>
      </c>
      <c r="H32" s="51">
        <v>2020</v>
      </c>
      <c r="I32" s="51">
        <v>2025</v>
      </c>
      <c r="J32" s="51">
        <v>2030</v>
      </c>
      <c r="K32" s="51">
        <v>2035</v>
      </c>
      <c r="L32" s="51">
        <v>2040</v>
      </c>
      <c r="M32" s="51">
        <v>2045</v>
      </c>
      <c r="N32" s="51">
        <v>2050</v>
      </c>
      <c r="O32" s="20"/>
      <c r="P32" s="20"/>
      <c r="Q32" s="20"/>
      <c r="R32" s="20"/>
      <c r="S32" s="20"/>
      <c r="T32" s="20"/>
      <c r="U32" s="20"/>
      <c r="V32" s="33"/>
      <c r="W32" s="33"/>
      <c r="X32" s="33"/>
      <c r="Y32" s="33"/>
      <c r="Z32" s="33"/>
    </row>
    <row r="33" spans="2:26" x14ac:dyDescent="0.25">
      <c r="B33" s="36"/>
      <c r="C33" s="36" t="s">
        <v>14</v>
      </c>
      <c r="D33" s="20" t="s">
        <v>37</v>
      </c>
      <c r="E33" s="20" t="s">
        <v>103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20"/>
      <c r="P33" s="20"/>
      <c r="Q33" s="20"/>
      <c r="R33" s="20"/>
      <c r="S33" s="20"/>
      <c r="T33" s="20"/>
      <c r="U33" s="20"/>
      <c r="V33" s="33"/>
      <c r="W33" s="33"/>
      <c r="X33" s="33"/>
      <c r="Y33" s="33"/>
      <c r="Z33" s="33"/>
    </row>
    <row r="34" spans="2:26" x14ac:dyDescent="0.25">
      <c r="B34" s="20"/>
      <c r="C34" s="20"/>
      <c r="D34" s="20" t="s">
        <v>38</v>
      </c>
      <c r="E34" s="20" t="s">
        <v>104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20"/>
      <c r="P34" s="20"/>
      <c r="Q34" s="20"/>
      <c r="R34" s="20"/>
      <c r="S34" s="20"/>
      <c r="T34" s="20"/>
      <c r="U34" s="20"/>
      <c r="V34" s="33"/>
      <c r="W34" s="33"/>
      <c r="X34" s="33"/>
      <c r="Y34" s="33"/>
      <c r="Z34" s="33"/>
    </row>
    <row r="35" spans="2:26" x14ac:dyDescent="0.25">
      <c r="B35" s="20"/>
      <c r="C35" s="20" t="s">
        <v>15</v>
      </c>
      <c r="D35" s="20" t="s">
        <v>37</v>
      </c>
      <c r="E35" s="20" t="s">
        <v>103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4">
        <v>0</v>
      </c>
      <c r="O35" s="20"/>
      <c r="P35" s="20"/>
      <c r="Q35" s="20"/>
      <c r="R35" s="20"/>
      <c r="S35" s="20"/>
      <c r="T35" s="20"/>
      <c r="U35" s="20"/>
      <c r="V35" s="33"/>
      <c r="W35" s="33"/>
      <c r="X35" s="33"/>
      <c r="Y35" s="33"/>
      <c r="Z35" s="33"/>
    </row>
    <row r="36" spans="2:26" x14ac:dyDescent="0.25">
      <c r="B36" s="20"/>
      <c r="C36" s="43"/>
      <c r="D36" s="43" t="s">
        <v>38</v>
      </c>
      <c r="E36" s="43" t="s">
        <v>104</v>
      </c>
      <c r="F36" s="55">
        <v>1</v>
      </c>
      <c r="G36" s="55">
        <v>1</v>
      </c>
      <c r="H36" s="55">
        <v>1</v>
      </c>
      <c r="I36" s="55">
        <v>1</v>
      </c>
      <c r="J36" s="55">
        <v>1</v>
      </c>
      <c r="K36" s="55">
        <v>1</v>
      </c>
      <c r="L36" s="55">
        <v>1</v>
      </c>
      <c r="M36" s="55">
        <v>1</v>
      </c>
      <c r="N36" s="55">
        <v>1</v>
      </c>
      <c r="O36" s="20"/>
      <c r="P36" s="20"/>
      <c r="Q36" s="20"/>
      <c r="R36" s="20"/>
      <c r="S36" s="20"/>
      <c r="T36" s="20"/>
      <c r="U36" s="20"/>
      <c r="V36" s="33"/>
      <c r="W36" s="33"/>
      <c r="X36" s="33"/>
      <c r="Y36" s="33"/>
      <c r="Z36" s="33"/>
    </row>
    <row r="37" spans="2:26" x14ac:dyDescent="0.25">
      <c r="B37" s="36"/>
      <c r="C37" s="36"/>
      <c r="D37" s="36"/>
      <c r="E37" s="34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33"/>
      <c r="W37" s="33"/>
      <c r="X37" s="33"/>
      <c r="Y37" s="33"/>
      <c r="Z37" s="33"/>
    </row>
    <row r="38" spans="2:26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33"/>
      <c r="W38" s="33"/>
      <c r="X38" s="33"/>
      <c r="Y38" s="33"/>
      <c r="Z38" s="33"/>
    </row>
    <row r="39" spans="2:26" ht="15" x14ac:dyDescent="0.25">
      <c r="B39" s="49" t="s">
        <v>39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33"/>
      <c r="W39" s="33"/>
      <c r="X39" s="33"/>
      <c r="Y39" s="33"/>
      <c r="Z39" s="33"/>
    </row>
    <row r="40" spans="2:26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33"/>
      <c r="W40" s="33"/>
      <c r="X40" s="33"/>
      <c r="Y40" s="33"/>
      <c r="Z40" s="33"/>
    </row>
    <row r="41" spans="2:26" x14ac:dyDescent="0.25">
      <c r="B41" s="20"/>
      <c r="C41" s="32" t="s">
        <v>40</v>
      </c>
      <c r="D41" s="20"/>
      <c r="E41" s="20"/>
      <c r="F41" s="20"/>
      <c r="G41" s="20"/>
      <c r="H41" s="20"/>
      <c r="I41" s="20"/>
      <c r="J41" s="20"/>
      <c r="K41" s="20"/>
      <c r="L41" s="20"/>
      <c r="M41" s="22"/>
      <c r="N41" s="20"/>
      <c r="O41" s="20"/>
      <c r="P41" s="20"/>
      <c r="Q41" s="20"/>
      <c r="R41" s="20"/>
      <c r="S41" s="20"/>
      <c r="T41" s="20"/>
      <c r="U41" s="20"/>
      <c r="V41" s="33"/>
      <c r="W41" s="33"/>
      <c r="X41" s="33"/>
      <c r="Y41" s="33"/>
      <c r="Z41" s="33"/>
    </row>
    <row r="42" spans="2:26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33"/>
      <c r="W42" s="33"/>
      <c r="X42" s="33"/>
      <c r="Y42" s="33"/>
      <c r="Z42" s="33"/>
    </row>
    <row r="43" spans="2:26" x14ac:dyDescent="0.25">
      <c r="B43" s="20"/>
      <c r="C43" s="37" t="s">
        <v>28</v>
      </c>
      <c r="D43" s="37" t="s">
        <v>29</v>
      </c>
      <c r="E43" s="38" t="s">
        <v>30</v>
      </c>
      <c r="F43" s="51">
        <v>2011</v>
      </c>
      <c r="G43" s="51">
        <v>2015</v>
      </c>
      <c r="H43" s="51">
        <v>2020</v>
      </c>
      <c r="I43" s="51">
        <v>2025</v>
      </c>
      <c r="J43" s="51">
        <v>2030</v>
      </c>
      <c r="K43" s="51">
        <v>2035</v>
      </c>
      <c r="L43" s="51">
        <v>2040</v>
      </c>
      <c r="M43" s="51">
        <v>2045</v>
      </c>
      <c r="N43" s="51">
        <v>2050</v>
      </c>
      <c r="O43" s="20"/>
      <c r="P43" s="20"/>
      <c r="Q43" s="20"/>
      <c r="R43" s="20"/>
      <c r="S43" s="20"/>
      <c r="T43" s="20"/>
      <c r="U43" s="20"/>
      <c r="V43" s="33"/>
      <c r="W43" s="33"/>
      <c r="X43" s="33"/>
      <c r="Y43" s="33"/>
      <c r="Z43" s="33"/>
    </row>
    <row r="44" spans="2:26" x14ac:dyDescent="0.25">
      <c r="B44" s="20"/>
      <c r="C44" s="20" t="s">
        <v>14</v>
      </c>
      <c r="D44" s="20"/>
      <c r="E44" s="22" t="s">
        <v>102</v>
      </c>
      <c r="F44" s="95">
        <v>4.9172950100082338E-7</v>
      </c>
      <c r="G44" s="96">
        <v>5.3405895785773095E-7</v>
      </c>
      <c r="H44" s="96">
        <v>5.8697077892886547E-7</v>
      </c>
      <c r="I44" s="97">
        <v>6.3988259999999999E-7</v>
      </c>
      <c r="J44" s="96">
        <v>6.5209409999999995E-7</v>
      </c>
      <c r="K44" s="97">
        <v>6.6430559999999992E-7</v>
      </c>
      <c r="L44" s="96">
        <v>6.4802359999999993E-7</v>
      </c>
      <c r="M44" s="96">
        <v>6.3174159999999995E-7</v>
      </c>
      <c r="N44" s="97">
        <v>6.1545959999999996E-7</v>
      </c>
      <c r="O44" s="20"/>
      <c r="P44" s="20"/>
      <c r="Q44" s="20"/>
      <c r="R44" s="20"/>
      <c r="S44" s="20"/>
      <c r="T44" s="20"/>
      <c r="U44" s="20"/>
      <c r="V44" s="33"/>
      <c r="W44" s="33"/>
      <c r="X44" s="33"/>
      <c r="Y44" s="33"/>
      <c r="Z44" s="33"/>
    </row>
    <row r="45" spans="2:26" x14ac:dyDescent="0.25">
      <c r="B45" s="20"/>
      <c r="C45" s="43" t="s">
        <v>15</v>
      </c>
      <c r="D45" s="44"/>
      <c r="E45" s="45" t="s">
        <v>102</v>
      </c>
      <c r="F45" s="98">
        <v>4.0075954331567105E-7</v>
      </c>
      <c r="G45" s="99">
        <v>4.3525805065405075E-7</v>
      </c>
      <c r="H45" s="99">
        <v>4.7838118482702537E-7</v>
      </c>
      <c r="I45" s="100">
        <v>5.21504319E-7</v>
      </c>
      <c r="J45" s="99">
        <v>5.3145669149999998E-7</v>
      </c>
      <c r="K45" s="100">
        <v>5.4140906399999986E-7</v>
      </c>
      <c r="L45" s="99">
        <v>5.2813923399999988E-7</v>
      </c>
      <c r="M45" s="99">
        <v>5.1486940399999991E-7</v>
      </c>
      <c r="N45" s="100">
        <v>5.0159957399999993E-7</v>
      </c>
      <c r="O45" s="20"/>
      <c r="P45" s="20"/>
      <c r="Q45" s="20"/>
      <c r="R45" s="20"/>
      <c r="S45" s="20"/>
      <c r="T45" s="20"/>
      <c r="U45" s="20"/>
      <c r="V45" s="33"/>
      <c r="W45" s="33"/>
      <c r="X45" s="33"/>
      <c r="Y45" s="33"/>
      <c r="Z45" s="33"/>
    </row>
    <row r="46" spans="2:26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33"/>
      <c r="W46" s="33"/>
      <c r="X46" s="33"/>
      <c r="Y46" s="33"/>
      <c r="Z46" s="33"/>
    </row>
    <row r="47" spans="2:26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33"/>
      <c r="W47" s="33"/>
      <c r="X47" s="33"/>
      <c r="Y47" s="33"/>
      <c r="Z47" s="33"/>
    </row>
    <row r="48" spans="2:26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x14ac:dyDescent="0.25">
      <c r="A49" s="62" t="s">
        <v>41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x14ac:dyDescent="0.25">
      <c r="A50" s="63">
        <v>1</v>
      </c>
      <c r="B50" s="9" t="s">
        <v>42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x14ac:dyDescent="0.25">
      <c r="A51" s="63">
        <v>2</v>
      </c>
      <c r="B51" s="9" t="s">
        <v>43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x14ac:dyDescent="0.25">
      <c r="A53" s="63" t="s">
        <v>44</v>
      </c>
      <c r="B53" s="9"/>
      <c r="C53" s="9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x14ac:dyDescent="0.25">
      <c r="A54" s="63"/>
      <c r="B54" s="9"/>
      <c r="C54" s="9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x14ac:dyDescent="0.25">
      <c r="A55" s="63"/>
      <c r="B55" s="9"/>
      <c r="C55" s="64" t="s">
        <v>45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x14ac:dyDescent="0.25">
      <c r="A56" s="63"/>
      <c r="B56" s="64"/>
      <c r="C56" s="9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x14ac:dyDescent="0.25">
      <c r="B57" s="33"/>
      <c r="C57" s="65" t="s">
        <v>46</v>
      </c>
      <c r="D57" s="65" t="s">
        <v>29</v>
      </c>
      <c r="E57" s="65" t="s">
        <v>30</v>
      </c>
      <c r="F57" s="65">
        <v>2011</v>
      </c>
      <c r="G57" s="65">
        <v>2015</v>
      </c>
      <c r="H57" s="65">
        <v>2020</v>
      </c>
      <c r="I57" s="65">
        <v>2025</v>
      </c>
      <c r="J57" s="65">
        <v>2030</v>
      </c>
      <c r="K57" s="65">
        <v>2035</v>
      </c>
      <c r="L57" s="65">
        <v>2040</v>
      </c>
      <c r="M57" s="65">
        <v>2045</v>
      </c>
      <c r="N57" s="66">
        <v>2050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x14ac:dyDescent="0.25">
      <c r="B58" s="13"/>
      <c r="C58" s="13" t="s">
        <v>14</v>
      </c>
      <c r="E58" s="67" t="s">
        <v>105</v>
      </c>
      <c r="F58" s="68">
        <v>14.876595007421026</v>
      </c>
      <c r="G58" s="68">
        <v>17.764339028146761</v>
      </c>
      <c r="H58" s="68">
        <v>21.944477214648206</v>
      </c>
      <c r="I58" s="68">
        <v>26.845012634512798</v>
      </c>
      <c r="J58" s="68">
        <v>30.658136293713596</v>
      </c>
      <c r="K58" s="68">
        <v>34.961876269353596</v>
      </c>
      <c r="L58" s="68">
        <v>38.143591233582796</v>
      </c>
      <c r="M58" s="68">
        <v>41.559840077940798</v>
      </c>
      <c r="N58" s="68">
        <v>45.229274823373196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x14ac:dyDescent="0.25">
      <c r="B59" s="13"/>
      <c r="C59" s="13" t="s">
        <v>15</v>
      </c>
      <c r="E59" s="67" t="s">
        <v>105</v>
      </c>
      <c r="F59" s="68">
        <v>12.385514162884689</v>
      </c>
      <c r="G59" s="68">
        <v>13.594610997458812</v>
      </c>
      <c r="H59" s="68">
        <v>15.109486502767808</v>
      </c>
      <c r="I59" s="68">
        <v>16.614331266244886</v>
      </c>
      <c r="J59" s="68">
        <v>17.028401726524734</v>
      </c>
      <c r="K59" s="68">
        <v>17.387917862831877</v>
      </c>
      <c r="L59" s="68">
        <v>16.934782953792293</v>
      </c>
      <c r="M59" s="68">
        <v>16.406999364506124</v>
      </c>
      <c r="N59" s="68">
        <v>15.797939276678452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x14ac:dyDescent="0.25">
      <c r="B60" s="13"/>
      <c r="C60" s="69" t="s">
        <v>47</v>
      </c>
      <c r="E60" s="70" t="s">
        <v>105</v>
      </c>
      <c r="F60" s="101">
        <v>27.262109170305713</v>
      </c>
      <c r="G60" s="101">
        <v>31.358950025605573</v>
      </c>
      <c r="H60" s="101">
        <v>37.053963717416011</v>
      </c>
      <c r="I60" s="101">
        <v>43.459343900757688</v>
      </c>
      <c r="J60" s="101">
        <v>47.686538020238331</v>
      </c>
      <c r="K60" s="101">
        <v>52.349794132185473</v>
      </c>
      <c r="L60" s="101">
        <v>55.07837418737509</v>
      </c>
      <c r="M60" s="101">
        <v>57.966839442446926</v>
      </c>
      <c r="N60" s="101">
        <v>61.027214100051651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2" spans="1:26" x14ac:dyDescent="0.25">
      <c r="C62" s="64" t="s">
        <v>48</v>
      </c>
    </row>
    <row r="64" spans="1:26" x14ac:dyDescent="0.25">
      <c r="B64" s="62" t="s">
        <v>36</v>
      </c>
      <c r="C64" s="65" t="s">
        <v>46</v>
      </c>
      <c r="D64" s="65" t="s">
        <v>29</v>
      </c>
      <c r="E64" s="65" t="s">
        <v>30</v>
      </c>
      <c r="F64" s="65">
        <v>2011</v>
      </c>
      <c r="G64" s="65">
        <v>2015</v>
      </c>
      <c r="H64" s="65">
        <v>2020</v>
      </c>
      <c r="I64" s="65">
        <v>2025</v>
      </c>
      <c r="J64" s="65">
        <v>2030</v>
      </c>
      <c r="K64" s="65">
        <v>2035</v>
      </c>
      <c r="L64" s="65">
        <v>2040</v>
      </c>
      <c r="M64" s="65">
        <v>2045</v>
      </c>
      <c r="N64" s="66">
        <v>2050</v>
      </c>
    </row>
    <row r="65" spans="2:14" x14ac:dyDescent="0.25">
      <c r="B65" s="10" t="s">
        <v>37</v>
      </c>
      <c r="C65" s="10" t="s">
        <v>14</v>
      </c>
      <c r="D65" s="10" t="s">
        <v>103</v>
      </c>
      <c r="E65" s="72" t="s">
        <v>105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</row>
    <row r="66" spans="2:14" x14ac:dyDescent="0.25">
      <c r="B66" s="10" t="s">
        <v>38</v>
      </c>
      <c r="D66" s="10" t="s">
        <v>104</v>
      </c>
      <c r="E66" s="72" t="s">
        <v>105</v>
      </c>
      <c r="F66" s="73">
        <v>14.876595007421026</v>
      </c>
      <c r="G66" s="73">
        <v>17.764339028146761</v>
      </c>
      <c r="H66" s="73">
        <v>21.944477214648206</v>
      </c>
      <c r="I66" s="73">
        <v>26.845012634512798</v>
      </c>
      <c r="J66" s="73">
        <v>30.658136293713596</v>
      </c>
      <c r="K66" s="73">
        <v>34.961876269353596</v>
      </c>
      <c r="L66" s="73">
        <v>38.143591233582796</v>
      </c>
      <c r="M66" s="73">
        <v>41.559840077940798</v>
      </c>
      <c r="N66" s="73">
        <v>45.229274823373196</v>
      </c>
    </row>
    <row r="67" spans="2:14" x14ac:dyDescent="0.25">
      <c r="B67" s="10" t="s">
        <v>37</v>
      </c>
      <c r="C67" s="10" t="s">
        <v>15</v>
      </c>
      <c r="D67" s="10" t="s">
        <v>103</v>
      </c>
      <c r="E67" s="72" t="s">
        <v>105</v>
      </c>
      <c r="F67" s="73">
        <v>0</v>
      </c>
      <c r="G67" s="73">
        <v>0</v>
      </c>
      <c r="H67" s="73">
        <v>0</v>
      </c>
      <c r="I67" s="73">
        <v>0</v>
      </c>
      <c r="J67" s="73">
        <v>0</v>
      </c>
      <c r="K67" s="73">
        <v>0</v>
      </c>
      <c r="L67" s="73">
        <v>0</v>
      </c>
      <c r="M67" s="73">
        <v>0</v>
      </c>
      <c r="N67" s="73">
        <v>0</v>
      </c>
    </row>
    <row r="68" spans="2:14" x14ac:dyDescent="0.25">
      <c r="B68" s="10" t="s">
        <v>38</v>
      </c>
      <c r="D68" s="10" t="s">
        <v>104</v>
      </c>
      <c r="E68" s="72" t="s">
        <v>105</v>
      </c>
      <c r="F68" s="73">
        <v>12.385514162884689</v>
      </c>
      <c r="G68" s="73">
        <v>13.594610997458812</v>
      </c>
      <c r="H68" s="73">
        <v>15.109486502767808</v>
      </c>
      <c r="I68" s="73">
        <v>16.614331266244886</v>
      </c>
      <c r="J68" s="73">
        <v>17.028401726524734</v>
      </c>
      <c r="K68" s="73">
        <v>17.387917862831877</v>
      </c>
      <c r="L68" s="73">
        <v>16.934782953792293</v>
      </c>
      <c r="M68" s="73">
        <v>16.406999364506124</v>
      </c>
      <c r="N68" s="73">
        <v>15.797939276678452</v>
      </c>
    </row>
    <row r="69" spans="2:14" x14ac:dyDescent="0.25">
      <c r="D69" s="62" t="s">
        <v>47</v>
      </c>
      <c r="E69" s="74" t="s">
        <v>105</v>
      </c>
      <c r="F69" s="75">
        <v>27.262109170305713</v>
      </c>
      <c r="G69" s="75">
        <v>31.358950025605573</v>
      </c>
      <c r="H69" s="75">
        <v>37.053963717416011</v>
      </c>
      <c r="I69" s="75">
        <v>43.459343900757688</v>
      </c>
      <c r="J69" s="75">
        <v>47.686538020238331</v>
      </c>
      <c r="K69" s="75">
        <v>52.349794132185473</v>
      </c>
      <c r="L69" s="75">
        <v>55.07837418737509</v>
      </c>
      <c r="M69" s="75">
        <v>57.966839442446926</v>
      </c>
      <c r="N69" s="75">
        <v>61.027214100051651</v>
      </c>
    </row>
    <row r="70" spans="2:14" x14ac:dyDescent="0.25">
      <c r="D70" s="62"/>
      <c r="E70" s="74"/>
      <c r="F70" s="75"/>
      <c r="G70" s="75"/>
      <c r="H70" s="75"/>
      <c r="I70" s="75"/>
      <c r="J70" s="75"/>
      <c r="K70" s="75"/>
      <c r="L70" s="75"/>
      <c r="M70" s="75"/>
      <c r="N70" s="75"/>
    </row>
    <row r="71" spans="2:14" x14ac:dyDescent="0.25">
      <c r="B71" s="10" t="s">
        <v>37</v>
      </c>
      <c r="C71" s="10" t="s">
        <v>103</v>
      </c>
      <c r="D71" s="62"/>
      <c r="E71" s="74"/>
      <c r="F71" s="75">
        <v>0</v>
      </c>
      <c r="G71" s="75"/>
      <c r="H71" s="75"/>
      <c r="I71" s="75"/>
      <c r="J71" s="75"/>
      <c r="K71" s="75"/>
      <c r="L71" s="75"/>
      <c r="M71" s="75"/>
      <c r="N71" s="75"/>
    </row>
    <row r="72" spans="2:14" x14ac:dyDescent="0.25">
      <c r="B72" s="10" t="s">
        <v>38</v>
      </c>
      <c r="C72" s="10" t="s">
        <v>104</v>
      </c>
      <c r="D72" s="62"/>
      <c r="E72" s="74"/>
      <c r="F72" s="75">
        <v>27.262109170305713</v>
      </c>
      <c r="G72" s="75"/>
      <c r="H72" s="75"/>
      <c r="I72" s="75"/>
      <c r="J72" s="75"/>
      <c r="K72" s="75"/>
      <c r="L72" s="75"/>
      <c r="M72" s="75"/>
      <c r="N72" s="75"/>
    </row>
    <row r="73" spans="2:14" x14ac:dyDescent="0.25">
      <c r="D73" s="62"/>
      <c r="E73" s="74"/>
      <c r="F73" s="75">
        <v>27.262109170305713</v>
      </c>
      <c r="G73" s="75"/>
      <c r="H73" s="75"/>
      <c r="I73" s="75"/>
      <c r="J73" s="75"/>
      <c r="K73" s="75"/>
      <c r="L73" s="75"/>
      <c r="M73" s="75"/>
      <c r="N73" s="75"/>
    </row>
    <row r="74" spans="2:14" x14ac:dyDescent="0.25">
      <c r="D74" s="62"/>
      <c r="E74" s="74"/>
      <c r="F74" s="75"/>
      <c r="G74" s="75"/>
      <c r="H74" s="75"/>
      <c r="I74" s="75"/>
      <c r="J74" s="75"/>
      <c r="K74" s="75"/>
      <c r="L74" s="75"/>
      <c r="M74" s="75"/>
      <c r="N74" s="75"/>
    </row>
    <row r="76" spans="2:14" x14ac:dyDescent="0.25">
      <c r="C76" s="62" t="s">
        <v>36</v>
      </c>
      <c r="D76" s="65" t="s">
        <v>29</v>
      </c>
      <c r="E76" s="65" t="s">
        <v>30</v>
      </c>
      <c r="F76" s="65">
        <v>2011</v>
      </c>
      <c r="G76" s="65">
        <v>2015</v>
      </c>
      <c r="H76" s="65">
        <v>2020</v>
      </c>
      <c r="I76" s="65">
        <v>2025</v>
      </c>
      <c r="J76" s="65">
        <v>2030</v>
      </c>
      <c r="K76" s="65">
        <v>2035</v>
      </c>
      <c r="L76" s="65">
        <v>2040</v>
      </c>
      <c r="M76" s="65">
        <v>2045</v>
      </c>
      <c r="N76" s="66">
        <v>2050</v>
      </c>
    </row>
    <row r="77" spans="2:14" x14ac:dyDescent="0.25">
      <c r="C77" s="10" t="s">
        <v>49</v>
      </c>
      <c r="D77" s="10" t="s">
        <v>106</v>
      </c>
      <c r="E77" s="72" t="s">
        <v>105</v>
      </c>
      <c r="F77" s="76">
        <v>0</v>
      </c>
      <c r="G77" s="76">
        <v>0</v>
      </c>
      <c r="H77" s="76">
        <v>0</v>
      </c>
      <c r="I77" s="76">
        <v>0</v>
      </c>
      <c r="J77" s="76">
        <v>0</v>
      </c>
      <c r="K77" s="76">
        <v>0</v>
      </c>
      <c r="L77" s="76">
        <v>0</v>
      </c>
      <c r="M77" s="76">
        <v>0</v>
      </c>
      <c r="N77" s="76">
        <v>0</v>
      </c>
    </row>
    <row r="78" spans="2:14" x14ac:dyDescent="0.25">
      <c r="C78" s="10" t="s">
        <v>38</v>
      </c>
      <c r="D78" s="10" t="s">
        <v>104</v>
      </c>
      <c r="E78" s="72" t="s">
        <v>105</v>
      </c>
      <c r="F78" s="76">
        <v>27.262109170305713</v>
      </c>
      <c r="G78" s="76">
        <v>31.358950025605573</v>
      </c>
      <c r="H78" s="76">
        <v>37.053963717416011</v>
      </c>
      <c r="I78" s="76">
        <v>43.459343900757688</v>
      </c>
      <c r="J78" s="76">
        <v>47.686538020238331</v>
      </c>
      <c r="K78" s="76">
        <v>52.349794132185473</v>
      </c>
      <c r="L78" s="76">
        <v>55.07837418737509</v>
      </c>
      <c r="M78" s="76">
        <v>57.966839442446926</v>
      </c>
      <c r="N78" s="76">
        <v>61.027214100051651</v>
      </c>
    </row>
    <row r="81" spans="2:21" ht="15.5" x14ac:dyDescent="0.25">
      <c r="B81" s="77" t="s">
        <v>50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</row>
    <row r="82" spans="2:21" x14ac:dyDescent="0.25"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1"/>
    </row>
    <row r="83" spans="2:21" x14ac:dyDescent="0.25">
      <c r="B83" s="19"/>
      <c r="C83" s="32" t="s">
        <v>51</v>
      </c>
      <c r="D83" s="20"/>
      <c r="E83" s="22"/>
      <c r="F83" s="20"/>
      <c r="G83" s="22"/>
      <c r="H83" s="20"/>
      <c r="I83" s="20"/>
      <c r="J83" s="20"/>
      <c r="K83" s="20"/>
      <c r="L83" s="20"/>
      <c r="M83" s="20"/>
      <c r="N83" s="78" t="s">
        <v>105</v>
      </c>
      <c r="O83" s="20"/>
      <c r="P83" s="20"/>
      <c r="Q83" s="20"/>
      <c r="R83" s="20"/>
      <c r="S83" s="20"/>
      <c r="T83" s="20"/>
      <c r="U83" s="21"/>
    </row>
    <row r="84" spans="2:21" x14ac:dyDescent="0.25"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1"/>
    </row>
    <row r="85" spans="2:21" ht="15" x14ac:dyDescent="0.3">
      <c r="B85" s="23"/>
      <c r="C85" s="79" t="s">
        <v>36</v>
      </c>
      <c r="D85" s="79" t="s">
        <v>52</v>
      </c>
      <c r="E85" s="79" t="s">
        <v>34</v>
      </c>
      <c r="F85" s="79" t="s">
        <v>53</v>
      </c>
      <c r="G85" s="79" t="s">
        <v>54</v>
      </c>
      <c r="H85" s="79" t="s">
        <v>55</v>
      </c>
      <c r="I85" s="79" t="s">
        <v>56</v>
      </c>
      <c r="J85" s="79" t="s">
        <v>57</v>
      </c>
      <c r="K85" s="79" t="s">
        <v>58</v>
      </c>
      <c r="L85" s="79" t="s">
        <v>59</v>
      </c>
      <c r="M85" s="79" t="s">
        <v>60</v>
      </c>
      <c r="N85" s="79" t="s">
        <v>61</v>
      </c>
      <c r="O85" s="80"/>
      <c r="P85" s="80"/>
      <c r="Q85" s="80"/>
      <c r="R85" s="80"/>
      <c r="S85" s="80"/>
      <c r="T85" s="80"/>
      <c r="U85" s="21"/>
    </row>
    <row r="86" spans="2:21" ht="15" x14ac:dyDescent="0.3">
      <c r="B86" s="23"/>
      <c r="C86" s="102" t="s">
        <v>64</v>
      </c>
      <c r="D86" s="102" t="s">
        <v>107</v>
      </c>
      <c r="E86" s="102"/>
      <c r="F86" s="103">
        <v>27.262109170305713</v>
      </c>
      <c r="G86" s="104">
        <v>31.358950025605573</v>
      </c>
      <c r="H86" s="104">
        <v>37.053963717416011</v>
      </c>
      <c r="I86" s="104">
        <v>43.459343900757688</v>
      </c>
      <c r="J86" s="104">
        <v>47.686538020238331</v>
      </c>
      <c r="K86" s="104">
        <v>52.349794132185473</v>
      </c>
      <c r="L86" s="104">
        <v>55.07837418737509</v>
      </c>
      <c r="M86" s="104">
        <v>57.966839442446926</v>
      </c>
      <c r="N86" s="104">
        <v>61.027214100051651</v>
      </c>
      <c r="O86" s="84"/>
      <c r="P86" s="84"/>
      <c r="Q86" s="84"/>
      <c r="R86" s="84"/>
      <c r="S86" s="84"/>
      <c r="T86" s="84"/>
      <c r="U86" s="21"/>
    </row>
    <row r="87" spans="2:21" ht="15" x14ac:dyDescent="0.3">
      <c r="B87" s="23"/>
      <c r="C87" s="105" t="s">
        <v>49</v>
      </c>
      <c r="D87" s="86" t="s">
        <v>106</v>
      </c>
      <c r="E87" s="106"/>
      <c r="F87" s="107">
        <v>0</v>
      </c>
      <c r="G87" s="108">
        <v>0</v>
      </c>
      <c r="H87" s="88">
        <v>0</v>
      </c>
      <c r="I87" s="109">
        <v>0</v>
      </c>
      <c r="J87" s="110">
        <v>0</v>
      </c>
      <c r="K87" s="111">
        <v>0</v>
      </c>
      <c r="L87" s="111">
        <v>0</v>
      </c>
      <c r="M87" s="111">
        <v>0</v>
      </c>
      <c r="N87" s="111">
        <v>0</v>
      </c>
      <c r="O87" s="89"/>
      <c r="P87" s="89"/>
      <c r="Q87" s="89"/>
      <c r="R87" s="89"/>
      <c r="S87" s="89"/>
      <c r="T87" s="89"/>
      <c r="U87" s="21"/>
    </row>
    <row r="88" spans="2:21" ht="15" x14ac:dyDescent="0.3">
      <c r="B88" s="23"/>
      <c r="C88" s="112" t="s">
        <v>38</v>
      </c>
      <c r="D88" s="36" t="s">
        <v>104</v>
      </c>
      <c r="E88" s="36"/>
      <c r="F88" s="113">
        <v>-27.262109170305713</v>
      </c>
      <c r="G88" s="114">
        <v>-31.358950025605573</v>
      </c>
      <c r="H88" s="114">
        <v>-37.053963717416011</v>
      </c>
      <c r="I88" s="114">
        <v>-43.459343900757688</v>
      </c>
      <c r="J88" s="114">
        <v>-47.686538020238331</v>
      </c>
      <c r="K88" s="114">
        <v>-52.349794132185473</v>
      </c>
      <c r="L88" s="114">
        <v>-55.07837418737509</v>
      </c>
      <c r="M88" s="114">
        <v>-57.966839442446926</v>
      </c>
      <c r="N88" s="114">
        <v>-61.027214100051651</v>
      </c>
      <c r="O88" s="89"/>
      <c r="P88" s="89"/>
      <c r="Q88" s="89"/>
      <c r="R88" s="89"/>
      <c r="S88" s="89"/>
      <c r="T88" s="89"/>
      <c r="U88" s="21"/>
    </row>
    <row r="89" spans="2:21" ht="15" x14ac:dyDescent="0.3">
      <c r="B89" s="23"/>
      <c r="C89" s="115" t="s">
        <v>47</v>
      </c>
      <c r="D89" s="115"/>
      <c r="E89" s="115"/>
      <c r="F89" s="116">
        <v>0</v>
      </c>
      <c r="G89" s="116">
        <v>0</v>
      </c>
      <c r="H89" s="116">
        <v>0</v>
      </c>
      <c r="I89" s="116">
        <v>0</v>
      </c>
      <c r="J89" s="116">
        <v>0</v>
      </c>
      <c r="K89" s="116">
        <v>0</v>
      </c>
      <c r="L89" s="116">
        <v>0</v>
      </c>
      <c r="M89" s="116">
        <v>0</v>
      </c>
      <c r="N89" s="116">
        <v>0</v>
      </c>
      <c r="O89" s="89"/>
      <c r="P89" s="89"/>
      <c r="Q89" s="89"/>
      <c r="R89" s="89"/>
      <c r="S89" s="89"/>
      <c r="T89" s="89"/>
      <c r="U89" s="21"/>
    </row>
    <row r="90" spans="2:21" x14ac:dyDescent="0.25"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</row>
  </sheetData>
  <mergeCells count="3">
    <mergeCell ref="G16:J16"/>
    <mergeCell ref="L16:O16"/>
    <mergeCell ref="Q16:T16"/>
  </mergeCells>
  <conditionalFormatting sqref="F44:H44 J44 L44:M44">
    <cfRule type="cellIs" dxfId="7" priority="2" operator="lessThan">
      <formula>1</formula>
    </cfRule>
  </conditionalFormatting>
  <conditionalFormatting sqref="F60:N60">
    <cfRule type="cellIs" dxfId="6" priority="1" operator="greaterThan">
      <formula>1000000000000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11" workbookViewId="0">
      <selection activeCell="F27" sqref="F27"/>
    </sheetView>
  </sheetViews>
  <sheetFormatPr defaultColWidth="9.1796875" defaultRowHeight="12.5" x14ac:dyDescent="0.25"/>
  <cols>
    <col min="1" max="1" width="5.26953125" style="10" customWidth="1"/>
    <col min="2" max="2" width="6.54296875" style="10" customWidth="1"/>
    <col min="3" max="3" width="35.81640625" style="10" bestFit="1" customWidth="1"/>
    <col min="4" max="4" width="25.7265625" style="10" customWidth="1"/>
    <col min="5" max="20" width="17.7265625" style="10" customWidth="1"/>
    <col min="21" max="21" width="2.7265625" style="10" customWidth="1"/>
    <col min="22" max="25" width="17.7265625" style="10" customWidth="1"/>
    <col min="26" max="16384" width="9.1796875" style="10"/>
  </cols>
  <sheetData>
    <row r="1" spans="1:26" ht="20" x14ac:dyDescent="0.4">
      <c r="A1" s="7" t="s">
        <v>17</v>
      </c>
      <c r="B1" s="8" t="s">
        <v>100</v>
      </c>
      <c r="C1" s="7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6" ht="15" x14ac:dyDescent="0.25">
      <c r="A2" s="11" t="s">
        <v>65</v>
      </c>
      <c r="B2" s="12" t="s">
        <v>108</v>
      </c>
      <c r="C2" s="11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6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6" ht="22.5" x14ac:dyDescent="0.45">
      <c r="A4" s="15"/>
      <c r="B4" s="16" t="s">
        <v>19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26" x14ac:dyDescent="0.25">
      <c r="A5" s="9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6" x14ac:dyDescent="0.25">
      <c r="A6" s="9"/>
      <c r="B6" s="19"/>
      <c r="C6" s="20"/>
      <c r="D6" s="20"/>
      <c r="E6" s="22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6" ht="15" x14ac:dyDescent="0.3">
      <c r="A7" s="9"/>
      <c r="B7" s="23"/>
      <c r="C7" s="24" t="s">
        <v>20</v>
      </c>
      <c r="D7" s="24" t="s">
        <v>21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6" s="9" customFormat="1" ht="15" x14ac:dyDescent="0.3">
      <c r="B8" s="23"/>
      <c r="C8" s="25" t="s">
        <v>22</v>
      </c>
      <c r="D8" s="25">
        <v>1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6" ht="15" x14ac:dyDescent="0.3">
      <c r="A9" s="9"/>
      <c r="B9" s="23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6" x14ac:dyDescent="0.25">
      <c r="A10" s="9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0"/>
      <c r="R10" s="27"/>
      <c r="S10" s="27"/>
      <c r="T10" s="27"/>
      <c r="U10" s="27"/>
    </row>
    <row r="11" spans="1:26" x14ac:dyDescent="0.2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 spans="1:26" x14ac:dyDescent="0.25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6" ht="15" x14ac:dyDescent="0.25">
      <c r="B13" s="29" t="s">
        <v>23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6" x14ac:dyDescent="0.25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6" x14ac:dyDescent="0.25">
      <c r="B15" s="20"/>
      <c r="C15" s="32" t="s">
        <v>24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3"/>
      <c r="W15" s="33"/>
      <c r="X15" s="33"/>
      <c r="Y15" s="33"/>
      <c r="Z15" s="33"/>
    </row>
    <row r="16" spans="1:26" x14ac:dyDescent="0.25">
      <c r="B16" s="20"/>
      <c r="C16" s="20"/>
      <c r="D16" s="22"/>
      <c r="E16" s="34"/>
      <c r="F16" s="34"/>
      <c r="G16" s="254" t="s">
        <v>25</v>
      </c>
      <c r="H16" s="254"/>
      <c r="I16" s="254"/>
      <c r="J16" s="254"/>
      <c r="K16" s="35"/>
      <c r="L16" s="254" t="s">
        <v>26</v>
      </c>
      <c r="M16" s="254"/>
      <c r="N16" s="254"/>
      <c r="O16" s="254"/>
      <c r="P16" s="20"/>
      <c r="Q16" s="254" t="s">
        <v>27</v>
      </c>
      <c r="R16" s="254"/>
      <c r="S16" s="254"/>
      <c r="T16" s="254"/>
      <c r="U16" s="20"/>
      <c r="V16" s="33"/>
      <c r="W16" s="33"/>
      <c r="X16" s="33"/>
      <c r="Y16" s="33"/>
      <c r="Z16" s="33"/>
    </row>
    <row r="17" spans="2:26" x14ac:dyDescent="0.25">
      <c r="B17" s="36"/>
      <c r="C17" s="37" t="s">
        <v>28</v>
      </c>
      <c r="D17" s="37" t="s">
        <v>29</v>
      </c>
      <c r="E17" s="38" t="s">
        <v>30</v>
      </c>
      <c r="F17" s="39">
        <v>2011</v>
      </c>
      <c r="G17" s="39">
        <v>1</v>
      </c>
      <c r="H17" s="39">
        <v>2</v>
      </c>
      <c r="I17" s="40">
        <v>3</v>
      </c>
      <c r="J17" s="39">
        <v>4</v>
      </c>
      <c r="K17" s="35"/>
      <c r="L17" s="39">
        <v>1</v>
      </c>
      <c r="M17" s="39">
        <v>2</v>
      </c>
      <c r="N17" s="40">
        <v>3</v>
      </c>
      <c r="O17" s="39">
        <v>4</v>
      </c>
      <c r="P17" s="20"/>
      <c r="Q17" s="39">
        <v>1</v>
      </c>
      <c r="R17" s="39">
        <v>2</v>
      </c>
      <c r="S17" s="40">
        <v>3</v>
      </c>
      <c r="T17" s="39">
        <v>4</v>
      </c>
      <c r="U17" s="20"/>
      <c r="V17" s="33"/>
      <c r="W17" s="33"/>
      <c r="X17" s="33"/>
      <c r="Y17" s="33"/>
      <c r="Z17" s="33"/>
    </row>
    <row r="18" spans="2:26" x14ac:dyDescent="0.25">
      <c r="B18" s="36"/>
      <c r="C18" s="20" t="s">
        <v>14</v>
      </c>
      <c r="D18" s="20"/>
      <c r="E18" s="22" t="s">
        <v>102</v>
      </c>
      <c r="F18" s="117">
        <v>8.1821016220876901E-6</v>
      </c>
      <c r="G18" s="117">
        <v>1.06370306E-5</v>
      </c>
      <c r="H18" s="117">
        <v>9.8180460000000007E-6</v>
      </c>
      <c r="I18" s="117">
        <v>9.0006895999999996E-6</v>
      </c>
      <c r="J18" s="117">
        <v>8.5920113999999999E-6</v>
      </c>
      <c r="K18" s="35"/>
      <c r="L18" s="117">
        <v>1.10457088E-5</v>
      </c>
      <c r="M18" s="117">
        <v>1.02283524E-5</v>
      </c>
      <c r="N18" s="117">
        <v>9.4093677999999993E-6</v>
      </c>
      <c r="O18" s="117">
        <v>8.7955364000000006E-6</v>
      </c>
      <c r="P18" s="20"/>
      <c r="Q18" s="117">
        <v>1.02283524E-5</v>
      </c>
      <c r="R18" s="117">
        <v>9.4093677999999993E-6</v>
      </c>
      <c r="S18" s="117">
        <v>8.1817050000000003E-6</v>
      </c>
      <c r="T18" s="117">
        <v>7.3643485999999992E-6</v>
      </c>
      <c r="U18" s="20"/>
      <c r="V18" s="33"/>
      <c r="W18" s="33"/>
      <c r="X18" s="33"/>
      <c r="Y18" s="33"/>
      <c r="Z18" s="33"/>
    </row>
    <row r="19" spans="2:26" x14ac:dyDescent="0.25">
      <c r="B19" s="36"/>
      <c r="C19" s="43" t="s">
        <v>15</v>
      </c>
      <c r="D19" s="44"/>
      <c r="E19" s="45" t="s">
        <v>102</v>
      </c>
      <c r="F19" s="118">
        <v>6.6684128220014667E-6</v>
      </c>
      <c r="G19" s="118">
        <v>8.6691799389999993E-6</v>
      </c>
      <c r="H19" s="118">
        <v>8.0017074900000007E-6</v>
      </c>
      <c r="I19" s="118">
        <v>7.3355620239999992E-6</v>
      </c>
      <c r="J19" s="118">
        <v>7.0024892909999997E-6</v>
      </c>
      <c r="K19" s="35"/>
      <c r="L19" s="118">
        <v>9.0022526719999996E-6</v>
      </c>
      <c r="M19" s="118">
        <v>8.3361072059999989E-6</v>
      </c>
      <c r="N19" s="118">
        <v>7.6686347569999986E-6</v>
      </c>
      <c r="O19" s="118">
        <v>7.168362166E-6</v>
      </c>
      <c r="P19" s="20"/>
      <c r="Q19" s="118">
        <v>8.3361072059999989E-6</v>
      </c>
      <c r="R19" s="118">
        <v>7.6686347569999986E-6</v>
      </c>
      <c r="S19" s="118">
        <v>6.6680895749999997E-6</v>
      </c>
      <c r="T19" s="118">
        <v>6.001944108999999E-6</v>
      </c>
      <c r="U19" s="20"/>
      <c r="V19" s="33"/>
      <c r="W19" s="33"/>
      <c r="X19" s="33"/>
      <c r="Y19" s="33"/>
      <c r="Z19" s="33"/>
    </row>
    <row r="20" spans="2:26" x14ac:dyDescent="0.25">
      <c r="B20" s="20"/>
      <c r="C20" s="20"/>
      <c r="D20" s="20"/>
      <c r="E20" s="20"/>
      <c r="F20" s="34"/>
      <c r="G20" s="20"/>
      <c r="H20" s="20"/>
      <c r="I20" s="20"/>
      <c r="J20" s="20"/>
      <c r="K20" s="35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33"/>
      <c r="W20" s="33"/>
      <c r="X20" s="33"/>
      <c r="Y20" s="33"/>
      <c r="Z20" s="33"/>
    </row>
    <row r="21" spans="2:26" x14ac:dyDescent="0.25">
      <c r="B21" s="36"/>
      <c r="C21" s="36"/>
      <c r="D21" s="47"/>
      <c r="E21" s="34"/>
      <c r="F21" s="34"/>
      <c r="G21" s="34"/>
      <c r="H21" s="20"/>
      <c r="I21" s="48"/>
      <c r="J21" s="48"/>
      <c r="K21" s="48"/>
      <c r="L21" s="20"/>
      <c r="M21" s="48"/>
      <c r="N21" s="48"/>
      <c r="O21" s="48"/>
      <c r="P21" s="48"/>
      <c r="Q21" s="48"/>
      <c r="R21" s="48"/>
      <c r="S21" s="48"/>
      <c r="T21" s="48"/>
      <c r="U21" s="48"/>
      <c r="V21" s="33"/>
      <c r="W21" s="33"/>
      <c r="X21" s="33"/>
      <c r="Y21" s="33"/>
      <c r="Z21" s="33"/>
    </row>
    <row r="22" spans="2:26" ht="15" x14ac:dyDescent="0.25">
      <c r="B22" s="49" t="s">
        <v>31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33"/>
      <c r="W22" s="33"/>
      <c r="X22" s="33"/>
      <c r="Y22" s="33"/>
      <c r="Z22" s="33"/>
    </row>
    <row r="23" spans="2:26" x14ac:dyDescent="0.25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33"/>
      <c r="W23" s="33"/>
      <c r="X23" s="33"/>
      <c r="Y23" s="33"/>
      <c r="Z23" s="33"/>
    </row>
    <row r="24" spans="2:26" x14ac:dyDescent="0.25">
      <c r="B24" s="20"/>
      <c r="C24" s="32" t="s">
        <v>32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33"/>
      <c r="W24" s="33"/>
      <c r="X24" s="33"/>
      <c r="Y24" s="33"/>
      <c r="Z24" s="33"/>
    </row>
    <row r="25" spans="2:26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33"/>
      <c r="W25" s="33"/>
      <c r="X25" s="33"/>
      <c r="Y25" s="33"/>
      <c r="Z25" s="33"/>
    </row>
    <row r="26" spans="2:26" x14ac:dyDescent="0.25">
      <c r="B26" s="36"/>
      <c r="C26" s="37" t="s">
        <v>33</v>
      </c>
      <c r="D26" s="37" t="s">
        <v>29</v>
      </c>
      <c r="E26" s="37" t="s">
        <v>34</v>
      </c>
      <c r="F26" s="51">
        <v>2011</v>
      </c>
      <c r="G26" s="51">
        <v>2015</v>
      </c>
      <c r="H26" s="51">
        <v>2020</v>
      </c>
      <c r="I26" s="51">
        <v>2025</v>
      </c>
      <c r="J26" s="51">
        <v>2030</v>
      </c>
      <c r="K26" s="51">
        <v>2035</v>
      </c>
      <c r="L26" s="51">
        <v>2040</v>
      </c>
      <c r="M26" s="51">
        <v>2045</v>
      </c>
      <c r="N26" s="51">
        <v>2050</v>
      </c>
      <c r="O26" s="20"/>
      <c r="P26" s="20"/>
      <c r="Q26" s="20"/>
      <c r="R26" s="20"/>
      <c r="S26" s="20"/>
      <c r="T26" s="20"/>
      <c r="U26" s="20"/>
      <c r="V26" s="33"/>
      <c r="W26" s="33"/>
      <c r="X26" s="33"/>
      <c r="Y26" s="33"/>
      <c r="Z26" s="33"/>
    </row>
    <row r="27" spans="2:26" x14ac:dyDescent="0.25">
      <c r="B27" s="20"/>
      <c r="C27" s="20" t="s">
        <v>14</v>
      </c>
      <c r="D27" s="20"/>
      <c r="E27" s="20"/>
      <c r="F27" s="52">
        <v>30253615</v>
      </c>
      <c r="G27" s="52">
        <v>33262880</v>
      </c>
      <c r="H27" s="52">
        <v>37385979</v>
      </c>
      <c r="I27" s="52">
        <v>41953028</v>
      </c>
      <c r="J27" s="52">
        <v>47014896</v>
      </c>
      <c r="K27" s="52">
        <v>52629206</v>
      </c>
      <c r="L27" s="52">
        <v>58861423</v>
      </c>
      <c r="M27" s="52">
        <v>65786138</v>
      </c>
      <c r="N27" s="52">
        <v>73488617</v>
      </c>
      <c r="O27" s="20"/>
      <c r="P27" s="20"/>
      <c r="Q27" s="20"/>
      <c r="R27" s="20"/>
      <c r="S27" s="20"/>
      <c r="T27" s="20"/>
      <c r="U27" s="20"/>
      <c r="V27" s="33"/>
      <c r="W27" s="33"/>
      <c r="X27" s="33"/>
      <c r="Y27" s="33"/>
      <c r="Z27" s="33"/>
    </row>
    <row r="28" spans="2:26" x14ac:dyDescent="0.25">
      <c r="B28" s="20"/>
      <c r="C28" s="43" t="s">
        <v>15</v>
      </c>
      <c r="D28" s="43"/>
      <c r="E28" s="43"/>
      <c r="F28" s="53">
        <v>30905101</v>
      </c>
      <c r="G28" s="53">
        <v>31233451</v>
      </c>
      <c r="H28" s="53">
        <v>31584617</v>
      </c>
      <c r="I28" s="53">
        <v>31858473</v>
      </c>
      <c r="J28" s="53">
        <v>32040996</v>
      </c>
      <c r="K28" s="53">
        <v>32116045</v>
      </c>
      <c r="L28" s="53">
        <v>32064997</v>
      </c>
      <c r="M28" s="53">
        <v>31866332</v>
      </c>
      <c r="N28" s="53">
        <v>31495121</v>
      </c>
      <c r="O28" s="20"/>
      <c r="P28" s="20"/>
      <c r="Q28" s="20"/>
      <c r="R28" s="20"/>
      <c r="S28" s="20"/>
      <c r="T28" s="20"/>
      <c r="U28" s="20"/>
      <c r="V28" s="33"/>
      <c r="W28" s="33"/>
      <c r="X28" s="33"/>
      <c r="Y28" s="33"/>
      <c r="Z28" s="33"/>
    </row>
    <row r="29" spans="2:26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33"/>
      <c r="W29" s="33"/>
      <c r="X29" s="33"/>
      <c r="Y29" s="33"/>
      <c r="Z29" s="33"/>
    </row>
    <row r="30" spans="2:26" x14ac:dyDescent="0.25">
      <c r="B30" s="20"/>
      <c r="C30" s="32" t="s">
        <v>35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33"/>
      <c r="W30" s="33"/>
      <c r="X30" s="33"/>
      <c r="Y30" s="33"/>
      <c r="Z30" s="33"/>
    </row>
    <row r="31" spans="2:26" x14ac:dyDescent="0.25">
      <c r="B31" s="36"/>
      <c r="C31" s="36"/>
      <c r="D31" s="36"/>
      <c r="E31" s="34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33"/>
      <c r="W31" s="33"/>
      <c r="X31" s="33"/>
      <c r="Y31" s="33"/>
      <c r="Z31" s="33"/>
    </row>
    <row r="32" spans="2:26" x14ac:dyDescent="0.25">
      <c r="B32" s="36"/>
      <c r="C32" s="37" t="s">
        <v>33</v>
      </c>
      <c r="D32" s="37" t="s">
        <v>36</v>
      </c>
      <c r="E32" s="37" t="s">
        <v>29</v>
      </c>
      <c r="F32" s="51">
        <v>2011</v>
      </c>
      <c r="G32" s="51">
        <v>2015</v>
      </c>
      <c r="H32" s="51">
        <v>2020</v>
      </c>
      <c r="I32" s="51">
        <v>2025</v>
      </c>
      <c r="J32" s="51">
        <v>2030</v>
      </c>
      <c r="K32" s="51">
        <v>2035</v>
      </c>
      <c r="L32" s="51">
        <v>2040</v>
      </c>
      <c r="M32" s="51">
        <v>2045</v>
      </c>
      <c r="N32" s="51">
        <v>2050</v>
      </c>
      <c r="O32" s="20"/>
      <c r="P32" s="20"/>
      <c r="Q32" s="20"/>
      <c r="R32" s="20"/>
      <c r="S32" s="20"/>
      <c r="T32" s="20"/>
      <c r="U32" s="20"/>
      <c r="V32" s="33"/>
      <c r="W32" s="33"/>
      <c r="X32" s="33"/>
      <c r="Y32" s="33"/>
      <c r="Z32" s="33"/>
    </row>
    <row r="33" spans="2:26" x14ac:dyDescent="0.25">
      <c r="B33" s="36"/>
      <c r="C33" s="36" t="s">
        <v>14</v>
      </c>
      <c r="D33" s="20" t="s">
        <v>37</v>
      </c>
      <c r="E33" s="20" t="s">
        <v>103</v>
      </c>
      <c r="F33" s="54">
        <v>7.4999999999999997E-2</v>
      </c>
      <c r="G33" s="54">
        <v>6.7307692307692304E-2</v>
      </c>
      <c r="H33" s="54">
        <v>5.7692307692307696E-2</v>
      </c>
      <c r="I33" s="54">
        <v>4.8076923076923073E-2</v>
      </c>
      <c r="J33" s="54">
        <v>3.8461538461538464E-2</v>
      </c>
      <c r="K33" s="54">
        <v>2.8846153846153848E-2</v>
      </c>
      <c r="L33" s="54">
        <v>1.9230769230769232E-2</v>
      </c>
      <c r="M33" s="54">
        <v>9.6153846153846229E-3</v>
      </c>
      <c r="N33" s="54">
        <v>0</v>
      </c>
      <c r="O33" s="20"/>
      <c r="P33" s="20"/>
      <c r="Q33" s="20"/>
      <c r="R33" s="20"/>
      <c r="S33" s="20"/>
      <c r="T33" s="20"/>
      <c r="U33" s="20"/>
      <c r="V33" s="33"/>
      <c r="W33" s="33"/>
      <c r="X33" s="33"/>
      <c r="Y33" s="33"/>
      <c r="Z33" s="33"/>
    </row>
    <row r="34" spans="2:26" x14ac:dyDescent="0.25">
      <c r="B34" s="36"/>
      <c r="C34" s="36"/>
      <c r="D34" s="20" t="s">
        <v>66</v>
      </c>
      <c r="E34" s="20" t="s">
        <v>109</v>
      </c>
      <c r="F34" s="54">
        <v>0.75</v>
      </c>
      <c r="G34" s="54">
        <v>0.75</v>
      </c>
      <c r="H34" s="54">
        <v>0.75</v>
      </c>
      <c r="I34" s="54">
        <v>0.75</v>
      </c>
      <c r="J34" s="54">
        <v>0.75</v>
      </c>
      <c r="K34" s="54">
        <v>0.75</v>
      </c>
      <c r="L34" s="54">
        <v>0.75</v>
      </c>
      <c r="M34" s="54">
        <v>0.75</v>
      </c>
      <c r="N34" s="54">
        <v>0.75</v>
      </c>
      <c r="O34" s="20"/>
      <c r="P34" s="20"/>
      <c r="Q34" s="20"/>
      <c r="R34" s="20"/>
      <c r="S34" s="20"/>
      <c r="T34" s="20"/>
      <c r="U34" s="20"/>
      <c r="V34" s="33"/>
      <c r="W34" s="33"/>
      <c r="X34" s="33"/>
      <c r="Y34" s="33"/>
      <c r="Z34" s="33"/>
    </row>
    <row r="35" spans="2:26" x14ac:dyDescent="0.25">
      <c r="B35" s="36"/>
      <c r="C35" s="36"/>
      <c r="D35" s="20" t="s">
        <v>38</v>
      </c>
      <c r="E35" s="20" t="s">
        <v>104</v>
      </c>
      <c r="F35" s="54">
        <v>0.15</v>
      </c>
      <c r="G35" s="54">
        <v>0.15512820512820513</v>
      </c>
      <c r="H35" s="54">
        <v>0.16153846153846155</v>
      </c>
      <c r="I35" s="54">
        <v>0.16794871794871796</v>
      </c>
      <c r="J35" s="54">
        <v>0.17435897435897435</v>
      </c>
      <c r="K35" s="54">
        <v>0.18076923076923077</v>
      </c>
      <c r="L35" s="54">
        <v>0.18717948717948718</v>
      </c>
      <c r="M35" s="54">
        <v>0.1935897435897436</v>
      </c>
      <c r="N35" s="54">
        <v>0.2</v>
      </c>
      <c r="O35" s="20"/>
      <c r="P35" s="20"/>
      <c r="Q35" s="20"/>
      <c r="R35" s="20"/>
      <c r="S35" s="20"/>
      <c r="T35" s="20"/>
      <c r="U35" s="20"/>
      <c r="V35" s="33"/>
      <c r="W35" s="33"/>
      <c r="X35" s="33"/>
      <c r="Y35" s="33"/>
      <c r="Z35" s="33"/>
    </row>
    <row r="36" spans="2:26" x14ac:dyDescent="0.25">
      <c r="B36" s="36"/>
      <c r="C36" s="36"/>
      <c r="D36" s="20" t="s">
        <v>67</v>
      </c>
      <c r="E36" s="20" t="s">
        <v>110</v>
      </c>
      <c r="F36" s="54">
        <v>2.5000000000000001E-2</v>
      </c>
      <c r="G36" s="54">
        <v>2.7564102564102567E-2</v>
      </c>
      <c r="H36" s="54">
        <v>3.0769230769230771E-2</v>
      </c>
      <c r="I36" s="54">
        <v>3.3974358974358979E-2</v>
      </c>
      <c r="J36" s="54">
        <v>3.7179487179487179E-2</v>
      </c>
      <c r="K36" s="54">
        <v>4.0384615384615387E-2</v>
      </c>
      <c r="L36" s="54">
        <v>4.3589743589743588E-2</v>
      </c>
      <c r="M36" s="54">
        <v>4.6794871794871795E-2</v>
      </c>
      <c r="N36" s="54">
        <v>0.05</v>
      </c>
      <c r="O36" s="20"/>
      <c r="P36" s="20"/>
      <c r="Q36" s="20"/>
      <c r="R36" s="20"/>
      <c r="S36" s="20"/>
      <c r="T36" s="20"/>
      <c r="U36" s="20"/>
      <c r="V36" s="33"/>
      <c r="W36" s="33"/>
      <c r="X36" s="33"/>
      <c r="Y36" s="33"/>
      <c r="Z36" s="33"/>
    </row>
    <row r="37" spans="2:26" x14ac:dyDescent="0.25">
      <c r="B37" s="20"/>
      <c r="C37" s="20"/>
      <c r="D37" s="20" t="s">
        <v>68</v>
      </c>
      <c r="E37" s="20" t="s">
        <v>111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20"/>
      <c r="P37" s="20"/>
      <c r="Q37" s="20"/>
      <c r="R37" s="20"/>
      <c r="S37" s="20"/>
      <c r="T37" s="20"/>
      <c r="U37" s="20"/>
      <c r="V37" s="33"/>
      <c r="W37" s="33"/>
      <c r="X37" s="33"/>
      <c r="Y37" s="33"/>
      <c r="Z37" s="33"/>
    </row>
    <row r="38" spans="2:26" x14ac:dyDescent="0.25">
      <c r="B38" s="20"/>
      <c r="C38" s="20" t="s">
        <v>15</v>
      </c>
      <c r="D38" s="20" t="s">
        <v>37</v>
      </c>
      <c r="E38" s="20" t="s">
        <v>103</v>
      </c>
      <c r="F38" s="54">
        <v>0.3</v>
      </c>
      <c r="G38" s="54">
        <v>0.27948717948717949</v>
      </c>
      <c r="H38" s="54">
        <v>0.25384615384615383</v>
      </c>
      <c r="I38" s="54">
        <v>0.2282051282051282</v>
      </c>
      <c r="J38" s="54">
        <v>0.20256410256410257</v>
      </c>
      <c r="K38" s="54">
        <v>0.17692307692307691</v>
      </c>
      <c r="L38" s="54">
        <v>0.15128205128205127</v>
      </c>
      <c r="M38" s="54">
        <v>0.12564102564102564</v>
      </c>
      <c r="N38" s="54">
        <v>0.1</v>
      </c>
      <c r="O38" s="20"/>
      <c r="P38" s="20"/>
      <c r="Q38" s="20"/>
      <c r="R38" s="20"/>
      <c r="S38" s="20"/>
      <c r="T38" s="20"/>
      <c r="U38" s="20"/>
      <c r="V38" s="33"/>
      <c r="W38" s="33"/>
      <c r="X38" s="33"/>
      <c r="Y38" s="33"/>
      <c r="Z38" s="33"/>
    </row>
    <row r="39" spans="2:26" x14ac:dyDescent="0.25">
      <c r="B39" s="20"/>
      <c r="C39" s="20"/>
      <c r="D39" s="20" t="s">
        <v>66</v>
      </c>
      <c r="E39" s="20" t="s">
        <v>109</v>
      </c>
      <c r="F39" s="54">
        <v>0.1</v>
      </c>
      <c r="G39" s="54">
        <v>0.14102564102564102</v>
      </c>
      <c r="H39" s="54">
        <v>0.19230769230769232</v>
      </c>
      <c r="I39" s="54">
        <v>0.24358974358974358</v>
      </c>
      <c r="J39" s="54">
        <v>0.29487179487179488</v>
      </c>
      <c r="K39" s="54">
        <v>0.34615384615384615</v>
      </c>
      <c r="L39" s="54">
        <v>0.39743589743589747</v>
      </c>
      <c r="M39" s="54">
        <v>0.44871794871794868</v>
      </c>
      <c r="N39" s="54">
        <v>0.5</v>
      </c>
      <c r="O39" s="20"/>
      <c r="P39" s="20"/>
      <c r="Q39" s="20"/>
      <c r="R39" s="20"/>
      <c r="S39" s="20"/>
      <c r="T39" s="20"/>
      <c r="U39" s="20"/>
      <c r="V39" s="33"/>
      <c r="W39" s="33"/>
      <c r="X39" s="33"/>
      <c r="Y39" s="33"/>
      <c r="Z39" s="33"/>
    </row>
    <row r="40" spans="2:26" x14ac:dyDescent="0.25">
      <c r="B40" s="20"/>
      <c r="C40" s="20"/>
      <c r="D40" s="20" t="s">
        <v>38</v>
      </c>
      <c r="E40" s="20" t="s">
        <v>104</v>
      </c>
      <c r="F40" s="54">
        <v>0</v>
      </c>
      <c r="G40" s="54">
        <v>1.5384615384615384E-2</v>
      </c>
      <c r="H40" s="54">
        <v>3.461538461538461E-2</v>
      </c>
      <c r="I40" s="54">
        <v>5.3846153846153842E-2</v>
      </c>
      <c r="J40" s="54">
        <v>7.3076923076923067E-2</v>
      </c>
      <c r="K40" s="54">
        <v>9.2307692307692299E-2</v>
      </c>
      <c r="L40" s="54">
        <v>0.11153846153846153</v>
      </c>
      <c r="M40" s="54">
        <v>0.13076923076923075</v>
      </c>
      <c r="N40" s="54">
        <v>0.15</v>
      </c>
      <c r="O40" s="20"/>
      <c r="P40" s="20"/>
      <c r="Q40" s="20"/>
      <c r="R40" s="20"/>
      <c r="S40" s="20"/>
      <c r="T40" s="20"/>
      <c r="U40" s="20"/>
      <c r="V40" s="33"/>
      <c r="W40" s="33"/>
      <c r="X40" s="33"/>
      <c r="Y40" s="33"/>
      <c r="Z40" s="33"/>
    </row>
    <row r="41" spans="2:26" x14ac:dyDescent="0.25">
      <c r="B41" s="20"/>
      <c r="C41" s="20"/>
      <c r="D41" s="20" t="s">
        <v>67</v>
      </c>
      <c r="E41" s="20" t="s">
        <v>110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20"/>
      <c r="P41" s="20"/>
      <c r="Q41" s="20"/>
      <c r="R41" s="20"/>
      <c r="S41" s="20"/>
      <c r="T41" s="20"/>
      <c r="U41" s="20"/>
      <c r="V41" s="33"/>
      <c r="W41" s="33"/>
      <c r="X41" s="33"/>
      <c r="Y41" s="33"/>
      <c r="Z41" s="33"/>
    </row>
    <row r="42" spans="2:26" x14ac:dyDescent="0.25">
      <c r="B42" s="20"/>
      <c r="C42" s="43"/>
      <c r="D42" s="43" t="s">
        <v>68</v>
      </c>
      <c r="E42" s="43" t="s">
        <v>111</v>
      </c>
      <c r="F42" s="55">
        <v>0.6</v>
      </c>
      <c r="G42" s="55">
        <v>0.5641025641025641</v>
      </c>
      <c r="H42" s="55">
        <v>0.51923076923076927</v>
      </c>
      <c r="I42" s="55">
        <v>0.47435897435897434</v>
      </c>
      <c r="J42" s="55">
        <v>0.42948717948717952</v>
      </c>
      <c r="K42" s="55">
        <v>0.38461538461538469</v>
      </c>
      <c r="L42" s="55">
        <v>0.33974358974358965</v>
      </c>
      <c r="M42" s="55">
        <v>0.29487179487179493</v>
      </c>
      <c r="N42" s="55">
        <v>0.25</v>
      </c>
      <c r="O42" s="20"/>
      <c r="P42" s="20"/>
      <c r="Q42" s="20"/>
      <c r="R42" s="20"/>
      <c r="S42" s="20"/>
      <c r="T42" s="20"/>
      <c r="U42" s="20"/>
      <c r="V42" s="33"/>
      <c r="W42" s="33"/>
      <c r="X42" s="33"/>
      <c r="Y42" s="33"/>
      <c r="Z42" s="33"/>
    </row>
    <row r="43" spans="2:26" x14ac:dyDescent="0.25">
      <c r="B43" s="36"/>
      <c r="C43" s="36"/>
      <c r="D43" s="36"/>
      <c r="E43" s="34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33"/>
      <c r="W43" s="33"/>
      <c r="X43" s="33"/>
      <c r="Y43" s="33"/>
      <c r="Z43" s="33"/>
    </row>
    <row r="44" spans="2:26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33"/>
      <c r="W44" s="33"/>
      <c r="X44" s="33"/>
      <c r="Y44" s="33"/>
      <c r="Z44" s="33"/>
    </row>
    <row r="45" spans="2:26" ht="15" x14ac:dyDescent="0.25">
      <c r="B45" s="49" t="s">
        <v>39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33"/>
      <c r="W45" s="33"/>
      <c r="X45" s="33"/>
      <c r="Y45" s="33"/>
      <c r="Z45" s="33"/>
    </row>
    <row r="46" spans="2:26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33"/>
      <c r="W46" s="33"/>
      <c r="X46" s="33"/>
      <c r="Y46" s="33"/>
      <c r="Z46" s="33"/>
    </row>
    <row r="47" spans="2:26" x14ac:dyDescent="0.25">
      <c r="B47" s="20"/>
      <c r="C47" s="32" t="s">
        <v>40</v>
      </c>
      <c r="D47" s="20"/>
      <c r="E47" s="20"/>
      <c r="F47" s="20"/>
      <c r="G47" s="20"/>
      <c r="H47" s="20"/>
      <c r="I47" s="20"/>
      <c r="J47" s="20"/>
      <c r="K47" s="20"/>
      <c r="L47" s="20"/>
      <c r="M47" s="22"/>
      <c r="N47" s="20"/>
      <c r="O47" s="20"/>
      <c r="P47" s="20"/>
      <c r="Q47" s="20"/>
      <c r="R47" s="20"/>
      <c r="S47" s="20"/>
      <c r="T47" s="20"/>
      <c r="U47" s="20"/>
      <c r="V47" s="33"/>
      <c r="W47" s="33"/>
      <c r="X47" s="33"/>
      <c r="Y47" s="33"/>
      <c r="Z47" s="33"/>
    </row>
    <row r="48" spans="2:26" x14ac:dyDescent="0.2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33"/>
      <c r="W48" s="33"/>
      <c r="X48" s="33"/>
      <c r="Y48" s="33"/>
      <c r="Z48" s="33"/>
    </row>
    <row r="49" spans="1:26" x14ac:dyDescent="0.25">
      <c r="B49" s="20"/>
      <c r="C49" s="37" t="s">
        <v>28</v>
      </c>
      <c r="D49" s="37" t="s">
        <v>29</v>
      </c>
      <c r="E49" s="38" t="s">
        <v>30</v>
      </c>
      <c r="F49" s="51">
        <v>2011</v>
      </c>
      <c r="G49" s="51">
        <v>2015</v>
      </c>
      <c r="H49" s="51">
        <v>2020</v>
      </c>
      <c r="I49" s="51">
        <v>2025</v>
      </c>
      <c r="J49" s="51">
        <v>2030</v>
      </c>
      <c r="K49" s="51">
        <v>2035</v>
      </c>
      <c r="L49" s="51">
        <v>2040</v>
      </c>
      <c r="M49" s="51">
        <v>2045</v>
      </c>
      <c r="N49" s="51">
        <v>2050</v>
      </c>
      <c r="O49" s="20"/>
      <c r="P49" s="20"/>
      <c r="Q49" s="20"/>
      <c r="R49" s="20"/>
      <c r="S49" s="20"/>
      <c r="T49" s="20"/>
      <c r="U49" s="20"/>
      <c r="V49" s="33"/>
      <c r="W49" s="33"/>
      <c r="X49" s="33"/>
      <c r="Y49" s="33"/>
      <c r="Z49" s="33"/>
    </row>
    <row r="50" spans="1:26" x14ac:dyDescent="0.25">
      <c r="B50" s="20"/>
      <c r="C50" s="20" t="s">
        <v>14</v>
      </c>
      <c r="D50" s="20"/>
      <c r="E50" s="22" t="s">
        <v>102</v>
      </c>
      <c r="F50" s="98">
        <v>8.1821016220876901E-6</v>
      </c>
      <c r="G50" s="99">
        <v>8.8835099014912079E-6</v>
      </c>
      <c r="H50" s="99">
        <v>9.7602702507456031E-6</v>
      </c>
      <c r="I50" s="100">
        <v>1.06370306E-5</v>
      </c>
      <c r="J50" s="99">
        <v>1.0841369700000001E-5</v>
      </c>
      <c r="K50" s="100">
        <v>1.10457088E-5</v>
      </c>
      <c r="L50" s="99">
        <v>1.0773256666666667E-5</v>
      </c>
      <c r="M50" s="99">
        <v>1.0500804533333333E-5</v>
      </c>
      <c r="N50" s="100">
        <v>1.02283524E-5</v>
      </c>
      <c r="O50" s="20"/>
      <c r="P50" s="20"/>
      <c r="Q50" s="20"/>
      <c r="R50" s="20"/>
      <c r="S50" s="20"/>
      <c r="T50" s="20"/>
      <c r="U50" s="20"/>
      <c r="V50" s="33"/>
      <c r="W50" s="33"/>
      <c r="X50" s="33"/>
      <c r="Y50" s="33"/>
      <c r="Z50" s="33"/>
    </row>
    <row r="51" spans="1:26" x14ac:dyDescent="0.25">
      <c r="B51" s="20"/>
      <c r="C51" s="43" t="s">
        <v>15</v>
      </c>
      <c r="D51" s="44"/>
      <c r="E51" s="45" t="s">
        <v>102</v>
      </c>
      <c r="F51" s="98">
        <v>6.6684128220014667E-6</v>
      </c>
      <c r="G51" s="99">
        <v>7.2400605697153328E-6</v>
      </c>
      <c r="H51" s="99">
        <v>7.9546202543576665E-6</v>
      </c>
      <c r="I51" s="100">
        <v>8.6691799389999993E-6</v>
      </c>
      <c r="J51" s="99">
        <v>8.8357163054999994E-6</v>
      </c>
      <c r="K51" s="100">
        <v>9.0022526719999996E-6</v>
      </c>
      <c r="L51" s="99">
        <v>8.7802041833333327E-6</v>
      </c>
      <c r="M51" s="99">
        <v>8.5581556946666658E-6</v>
      </c>
      <c r="N51" s="100">
        <v>8.3361072059999989E-6</v>
      </c>
      <c r="O51" s="20"/>
      <c r="P51" s="20"/>
      <c r="Q51" s="20"/>
      <c r="R51" s="20"/>
      <c r="S51" s="20"/>
      <c r="T51" s="20"/>
      <c r="U51" s="20"/>
      <c r="V51" s="33"/>
      <c r="W51" s="33"/>
      <c r="X51" s="33"/>
      <c r="Y51" s="33"/>
      <c r="Z51" s="33"/>
    </row>
    <row r="52" spans="1:26" x14ac:dyDescent="0.25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33"/>
      <c r="W52" s="33"/>
      <c r="X52" s="33"/>
      <c r="Y52" s="33"/>
      <c r="Z52" s="33"/>
    </row>
    <row r="53" spans="1:26" x14ac:dyDescent="0.25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33"/>
      <c r="W53" s="33"/>
      <c r="X53" s="33"/>
      <c r="Y53" s="33"/>
      <c r="Z53" s="33"/>
    </row>
    <row r="54" spans="1:26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x14ac:dyDescent="0.25">
      <c r="A55" s="62" t="s">
        <v>41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x14ac:dyDescent="0.25">
      <c r="A56" s="63">
        <v>1</v>
      </c>
      <c r="B56" s="9" t="s">
        <v>42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x14ac:dyDescent="0.25">
      <c r="A57" s="63">
        <v>2</v>
      </c>
      <c r="B57" s="9" t="s">
        <v>43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x14ac:dyDescent="0.25">
      <c r="A59" s="63" t="s">
        <v>44</v>
      </c>
      <c r="B59" s="9"/>
      <c r="C59" s="9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x14ac:dyDescent="0.25">
      <c r="A60" s="63"/>
      <c r="B60" s="9"/>
      <c r="C60" s="9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x14ac:dyDescent="0.25">
      <c r="A61" s="63"/>
      <c r="B61" s="9"/>
      <c r="C61" s="64" t="s">
        <v>45</v>
      </c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x14ac:dyDescent="0.25">
      <c r="A62" s="63"/>
      <c r="B62" s="64"/>
      <c r="C62" s="9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x14ac:dyDescent="0.25">
      <c r="B63" s="33"/>
      <c r="C63" s="65" t="s">
        <v>46</v>
      </c>
      <c r="D63" s="65" t="s">
        <v>29</v>
      </c>
      <c r="E63" s="65" t="s">
        <v>30</v>
      </c>
      <c r="F63" s="65">
        <v>2011</v>
      </c>
      <c r="G63" s="65">
        <v>2015</v>
      </c>
      <c r="H63" s="65">
        <v>2020</v>
      </c>
      <c r="I63" s="65">
        <v>2025</v>
      </c>
      <c r="J63" s="65">
        <v>2030</v>
      </c>
      <c r="K63" s="65">
        <v>2035</v>
      </c>
      <c r="L63" s="65">
        <v>2040</v>
      </c>
      <c r="M63" s="65">
        <v>2045</v>
      </c>
      <c r="N63" s="66">
        <v>2050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x14ac:dyDescent="0.25">
      <c r="B64" s="13"/>
      <c r="C64" s="13" t="s">
        <v>14</v>
      </c>
      <c r="E64" s="67" t="s">
        <v>105</v>
      </c>
      <c r="F64" s="68">
        <v>247.53815236551648</v>
      </c>
      <c r="G64" s="68">
        <v>295.49112383211389</v>
      </c>
      <c r="H64" s="68">
        <v>364.89725862869983</v>
      </c>
      <c r="I64" s="68">
        <v>446.25564259865678</v>
      </c>
      <c r="J64" s="68">
        <v>509.70586894305126</v>
      </c>
      <c r="K64" s="68">
        <v>581.32688385121276</v>
      </c>
      <c r="L64" s="68">
        <v>634.12921774423671</v>
      </c>
      <c r="M64" s="68">
        <v>690.8073761408923</v>
      </c>
      <c r="N64" s="68">
        <v>751.66747206463083</v>
      </c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2:26" x14ac:dyDescent="0.25">
      <c r="B65" s="13"/>
      <c r="C65" s="13" t="s">
        <v>15</v>
      </c>
      <c r="E65" s="67" t="s">
        <v>105</v>
      </c>
      <c r="F65" s="68">
        <v>206.08797177365034</v>
      </c>
      <c r="G65" s="68">
        <v>226.13207704123593</v>
      </c>
      <c r="H65" s="68">
        <v>251.24363411432947</v>
      </c>
      <c r="I65" s="68">
        <v>276.18683501877314</v>
      </c>
      <c r="J65" s="68">
        <v>283.10515080166027</v>
      </c>
      <c r="K65" s="68">
        <v>289.11675191532225</v>
      </c>
      <c r="L65" s="68">
        <v>281.53722079797075</v>
      </c>
      <c r="M65" s="68">
        <v>272.71703067393861</v>
      </c>
      <c r="N65" s="68">
        <v>262.5467051219419</v>
      </c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2:26" x14ac:dyDescent="0.25">
      <c r="B66" s="13"/>
      <c r="C66" s="69" t="s">
        <v>47</v>
      </c>
      <c r="E66" s="70" t="s">
        <v>105</v>
      </c>
      <c r="F66" s="101">
        <v>453.62612413916679</v>
      </c>
      <c r="G66" s="101">
        <v>521.62320087334979</v>
      </c>
      <c r="H66" s="101">
        <v>616.14089274302933</v>
      </c>
      <c r="I66" s="101">
        <v>722.44247761742986</v>
      </c>
      <c r="J66" s="101">
        <v>792.81101974471153</v>
      </c>
      <c r="K66" s="101">
        <v>870.44363576653495</v>
      </c>
      <c r="L66" s="101">
        <v>915.66643854220752</v>
      </c>
      <c r="M66" s="101">
        <v>963.52440681483085</v>
      </c>
      <c r="N66" s="101">
        <v>1014.2141771865727</v>
      </c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8" spans="2:26" x14ac:dyDescent="0.25">
      <c r="C68" s="64" t="s">
        <v>48</v>
      </c>
    </row>
    <row r="70" spans="2:26" x14ac:dyDescent="0.25">
      <c r="B70" s="62" t="s">
        <v>36</v>
      </c>
      <c r="C70" s="65" t="s">
        <v>46</v>
      </c>
      <c r="D70" s="65" t="s">
        <v>29</v>
      </c>
      <c r="E70" s="65" t="s">
        <v>30</v>
      </c>
      <c r="F70" s="65">
        <v>2011</v>
      </c>
      <c r="G70" s="65">
        <v>2015</v>
      </c>
      <c r="H70" s="65">
        <v>2020</v>
      </c>
      <c r="I70" s="65">
        <v>2025</v>
      </c>
      <c r="J70" s="65">
        <v>2030</v>
      </c>
      <c r="K70" s="65">
        <v>2035</v>
      </c>
      <c r="L70" s="65">
        <v>2040</v>
      </c>
      <c r="M70" s="65">
        <v>2045</v>
      </c>
      <c r="N70" s="66">
        <v>2050</v>
      </c>
    </row>
    <row r="71" spans="2:26" x14ac:dyDescent="0.25">
      <c r="B71" s="10" t="s">
        <v>37</v>
      </c>
      <c r="C71" s="10" t="s">
        <v>14</v>
      </c>
      <c r="D71" s="10" t="s">
        <v>103</v>
      </c>
      <c r="E71" s="72" t="s">
        <v>105</v>
      </c>
      <c r="F71" s="73">
        <v>18.565361427413734</v>
      </c>
      <c r="G71" s="73">
        <v>19.888825642546127</v>
      </c>
      <c r="H71" s="73">
        <v>21.05176492088653</v>
      </c>
      <c r="I71" s="73">
        <v>21.454598201858499</v>
      </c>
      <c r="J71" s="73">
        <v>19.60407188242505</v>
      </c>
      <c r="K71" s="73">
        <v>16.769044726477293</v>
      </c>
      <c r="L71" s="73">
        <v>12.194792648927629</v>
      </c>
      <c r="M71" s="73">
        <v>6.6423786167393546</v>
      </c>
      <c r="N71" s="73">
        <v>0</v>
      </c>
    </row>
    <row r="72" spans="2:26" x14ac:dyDescent="0.25">
      <c r="B72" s="10" t="s">
        <v>66</v>
      </c>
      <c r="C72" s="10" t="s">
        <v>14</v>
      </c>
      <c r="D72" s="10" t="s">
        <v>109</v>
      </c>
      <c r="E72" s="72" t="s">
        <v>105</v>
      </c>
      <c r="F72" s="73">
        <v>185.65361427413737</v>
      </c>
      <c r="G72" s="73">
        <v>221.61834287408541</v>
      </c>
      <c r="H72" s="73">
        <v>273.67294397152489</v>
      </c>
      <c r="I72" s="73">
        <v>334.69173194899258</v>
      </c>
      <c r="J72" s="73">
        <v>382.27940170728846</v>
      </c>
      <c r="K72" s="73">
        <v>435.9951628884096</v>
      </c>
      <c r="L72" s="73">
        <v>475.59691330817753</v>
      </c>
      <c r="M72" s="73">
        <v>518.10553210566923</v>
      </c>
      <c r="N72" s="73">
        <v>563.75060404847318</v>
      </c>
    </row>
    <row r="73" spans="2:26" x14ac:dyDescent="0.25">
      <c r="B73" s="10" t="s">
        <v>38</v>
      </c>
      <c r="C73" s="10" t="s">
        <v>14</v>
      </c>
      <c r="D73" s="10" t="s">
        <v>104</v>
      </c>
      <c r="E73" s="72" t="s">
        <v>105</v>
      </c>
      <c r="F73" s="73">
        <v>37.130722854827468</v>
      </c>
      <c r="G73" s="73">
        <v>45.839007671392025</v>
      </c>
      <c r="H73" s="73">
        <v>58.944941778482281</v>
      </c>
      <c r="I73" s="73">
        <v>74.948063051825699</v>
      </c>
      <c r="J73" s="73">
        <v>88.871792533660212</v>
      </c>
      <c r="K73" s="73">
        <v>105.08601361925768</v>
      </c>
      <c r="L73" s="73">
        <v>118.69598178289559</v>
      </c>
      <c r="M73" s="73">
        <v>133.73322281701891</v>
      </c>
      <c r="N73" s="73">
        <v>150.33349441292617</v>
      </c>
    </row>
    <row r="74" spans="2:26" x14ac:dyDescent="0.25">
      <c r="B74" s="10" t="s">
        <v>67</v>
      </c>
      <c r="C74" s="10" t="s">
        <v>14</v>
      </c>
      <c r="D74" s="10" t="s">
        <v>110</v>
      </c>
      <c r="E74" s="72" t="s">
        <v>105</v>
      </c>
      <c r="F74" s="73">
        <v>6.1884538091379122</v>
      </c>
      <c r="G74" s="73">
        <v>8.144947644090319</v>
      </c>
      <c r="H74" s="73">
        <v>11.22760795780615</v>
      </c>
      <c r="I74" s="73">
        <v>15.161249395980008</v>
      </c>
      <c r="J74" s="73">
        <v>18.950602819677545</v>
      </c>
      <c r="K74" s="73">
        <v>23.476662617068207</v>
      </c>
      <c r="L74" s="73">
        <v>27.641530004235957</v>
      </c>
      <c r="M74" s="73">
        <v>32.326242601464834</v>
      </c>
      <c r="N74" s="73">
        <v>37.583373603231543</v>
      </c>
    </row>
    <row r="75" spans="2:26" x14ac:dyDescent="0.25">
      <c r="B75" s="10" t="s">
        <v>68</v>
      </c>
      <c r="C75" s="10" t="s">
        <v>14</v>
      </c>
      <c r="D75" s="10" t="s">
        <v>111</v>
      </c>
      <c r="E75" s="72" t="s">
        <v>105</v>
      </c>
      <c r="F75" s="73">
        <v>0</v>
      </c>
      <c r="G75" s="73">
        <v>0</v>
      </c>
      <c r="H75" s="73">
        <v>0</v>
      </c>
      <c r="I75" s="73">
        <v>0</v>
      </c>
      <c r="J75" s="73">
        <v>0</v>
      </c>
      <c r="K75" s="73">
        <v>0</v>
      </c>
      <c r="L75" s="73">
        <v>0</v>
      </c>
      <c r="M75" s="73">
        <v>0</v>
      </c>
      <c r="N75" s="73">
        <v>0</v>
      </c>
    </row>
    <row r="76" spans="2:26" x14ac:dyDescent="0.25">
      <c r="B76" s="10" t="s">
        <v>37</v>
      </c>
      <c r="C76" s="10" t="s">
        <v>15</v>
      </c>
      <c r="D76" s="10" t="s">
        <v>103</v>
      </c>
      <c r="E76" s="72" t="s">
        <v>105</v>
      </c>
      <c r="F76" s="119">
        <v>61.826391532095101</v>
      </c>
      <c r="G76" s="119">
        <v>63.201016403832611</v>
      </c>
      <c r="H76" s="119">
        <v>63.777230198252859</v>
      </c>
      <c r="I76" s="119">
        <v>63.027252094027716</v>
      </c>
      <c r="J76" s="119">
        <v>57.346940803413233</v>
      </c>
      <c r="K76" s="119">
        <v>51.151425338864705</v>
      </c>
      <c r="L76" s="119">
        <v>42.591528274564801</v>
      </c>
      <c r="M76" s="119">
        <v>34.264447443648699</v>
      </c>
      <c r="N76" s="119">
        <v>26.254670512194192</v>
      </c>
    </row>
    <row r="77" spans="2:26" x14ac:dyDescent="0.25">
      <c r="B77" s="10" t="s">
        <v>66</v>
      </c>
      <c r="C77" s="10" t="s">
        <v>15</v>
      </c>
      <c r="D77" s="10" t="s">
        <v>109</v>
      </c>
      <c r="E77" s="72" t="s">
        <v>105</v>
      </c>
      <c r="F77" s="119">
        <v>20.608797177365034</v>
      </c>
      <c r="G77" s="119">
        <v>31.890421121199939</v>
      </c>
      <c r="H77" s="119">
        <v>48.316083483524899</v>
      </c>
      <c r="I77" s="119">
        <v>67.276280325085764</v>
      </c>
      <c r="J77" s="119">
        <v>83.479723954335725</v>
      </c>
      <c r="K77" s="119">
        <v>100.07887566299617</v>
      </c>
      <c r="L77" s="119">
        <v>111.89299800944993</v>
      </c>
      <c r="M77" s="119">
        <v>122.37302658445962</v>
      </c>
      <c r="N77" s="119">
        <v>131.27335256097095</v>
      </c>
    </row>
    <row r="78" spans="2:26" x14ac:dyDescent="0.25">
      <c r="B78" s="10" t="s">
        <v>38</v>
      </c>
      <c r="C78" s="10" t="s">
        <v>15</v>
      </c>
      <c r="D78" s="10" t="s">
        <v>104</v>
      </c>
      <c r="E78" s="72" t="s">
        <v>105</v>
      </c>
      <c r="F78" s="119">
        <v>0</v>
      </c>
      <c r="G78" s="119">
        <v>3.4789550314036295</v>
      </c>
      <c r="H78" s="119">
        <v>8.6968950270344809</v>
      </c>
      <c r="I78" s="119">
        <v>14.871598808703167</v>
      </c>
      <c r="J78" s="119">
        <v>20.688453327813633</v>
      </c>
      <c r="K78" s="119">
        <v>26.687700176798973</v>
      </c>
      <c r="L78" s="119">
        <v>31.402228473619811</v>
      </c>
      <c r="M78" s="119">
        <v>35.662996318899658</v>
      </c>
      <c r="N78" s="119">
        <v>39.382005768291286</v>
      </c>
    </row>
    <row r="79" spans="2:26" x14ac:dyDescent="0.25">
      <c r="B79" s="10" t="s">
        <v>67</v>
      </c>
      <c r="C79" s="10" t="s">
        <v>15</v>
      </c>
      <c r="D79" s="10" t="s">
        <v>110</v>
      </c>
      <c r="E79" s="72" t="s">
        <v>105</v>
      </c>
      <c r="F79" s="119">
        <v>0</v>
      </c>
      <c r="G79" s="119">
        <v>0</v>
      </c>
      <c r="H79" s="119">
        <v>0</v>
      </c>
      <c r="I79" s="119">
        <v>0</v>
      </c>
      <c r="J79" s="119">
        <v>0</v>
      </c>
      <c r="K79" s="119">
        <v>0</v>
      </c>
      <c r="L79" s="119">
        <v>0</v>
      </c>
      <c r="M79" s="119">
        <v>0</v>
      </c>
      <c r="N79" s="119">
        <v>0</v>
      </c>
    </row>
    <row r="80" spans="2:26" x14ac:dyDescent="0.25">
      <c r="B80" s="10" t="s">
        <v>68</v>
      </c>
      <c r="C80" s="10" t="s">
        <v>15</v>
      </c>
      <c r="D80" s="10" t="s">
        <v>111</v>
      </c>
      <c r="E80" s="72" t="s">
        <v>105</v>
      </c>
      <c r="F80" s="119">
        <v>123.6527830641902</v>
      </c>
      <c r="G80" s="119">
        <v>127.56168448479976</v>
      </c>
      <c r="H80" s="119">
        <v>130.45342540551724</v>
      </c>
      <c r="I80" s="119">
        <v>131.01170379095649</v>
      </c>
      <c r="J80" s="119">
        <v>121.5900327160977</v>
      </c>
      <c r="K80" s="119">
        <v>111.19875073666243</v>
      </c>
      <c r="L80" s="119">
        <v>95.650466040336184</v>
      </c>
      <c r="M80" s="119">
        <v>80.416560326930636</v>
      </c>
      <c r="N80" s="119">
        <v>65.636676280485474</v>
      </c>
    </row>
    <row r="81" spans="3:14" x14ac:dyDescent="0.25">
      <c r="D81" s="62"/>
      <c r="E81" s="74"/>
      <c r="F81" s="75"/>
      <c r="G81" s="75"/>
      <c r="H81" s="75"/>
      <c r="I81" s="75"/>
      <c r="J81" s="75"/>
      <c r="K81" s="75"/>
      <c r="L81" s="75"/>
      <c r="M81" s="75"/>
      <c r="N81" s="75"/>
    </row>
    <row r="82" spans="3:14" x14ac:dyDescent="0.25">
      <c r="C82" s="62" t="s">
        <v>36</v>
      </c>
      <c r="D82" s="65" t="s">
        <v>29</v>
      </c>
      <c r="E82" s="65" t="s">
        <v>30</v>
      </c>
      <c r="F82" s="65">
        <v>2011</v>
      </c>
      <c r="G82" s="65">
        <v>2015</v>
      </c>
      <c r="H82" s="65">
        <v>2020</v>
      </c>
      <c r="I82" s="65">
        <v>2025</v>
      </c>
      <c r="J82" s="65">
        <v>2030</v>
      </c>
      <c r="K82" s="65">
        <v>2035</v>
      </c>
      <c r="L82" s="65">
        <v>2040</v>
      </c>
      <c r="M82" s="65">
        <v>2045</v>
      </c>
      <c r="N82" s="66">
        <v>2050</v>
      </c>
    </row>
    <row r="83" spans="3:14" x14ac:dyDescent="0.25">
      <c r="C83" s="10" t="s">
        <v>37</v>
      </c>
      <c r="D83" s="10" t="s">
        <v>103</v>
      </c>
      <c r="E83" s="74"/>
      <c r="F83" s="119">
        <v>80.391752959508835</v>
      </c>
      <c r="G83" s="119">
        <v>83.089842046378735</v>
      </c>
      <c r="H83" s="119">
        <v>84.828995119139393</v>
      </c>
      <c r="I83" s="119">
        <v>84.481850295886218</v>
      </c>
      <c r="J83" s="119">
        <v>76.951012685838279</v>
      </c>
      <c r="K83" s="119">
        <v>67.920470065342002</v>
      </c>
      <c r="L83" s="119">
        <v>54.786320923492433</v>
      </c>
      <c r="M83" s="119">
        <v>40.906826060388056</v>
      </c>
      <c r="N83" s="119">
        <v>26.254670512194192</v>
      </c>
    </row>
    <row r="84" spans="3:14" x14ac:dyDescent="0.25">
      <c r="C84" s="10" t="s">
        <v>66</v>
      </c>
      <c r="D84" s="10" t="s">
        <v>109</v>
      </c>
      <c r="E84" s="74"/>
      <c r="F84" s="119">
        <v>206.2624114515024</v>
      </c>
      <c r="G84" s="119">
        <v>253.50876399528536</v>
      </c>
      <c r="H84" s="119">
        <v>321.98902745504978</v>
      </c>
      <c r="I84" s="119">
        <v>401.96801227407832</v>
      </c>
      <c r="J84" s="119">
        <v>465.75912566162418</v>
      </c>
      <c r="K84" s="119">
        <v>536.07403855140581</v>
      </c>
      <c r="L84" s="119">
        <v>587.4899113176275</v>
      </c>
      <c r="M84" s="119">
        <v>640.47855869012881</v>
      </c>
      <c r="N84" s="119">
        <v>695.0239566094441</v>
      </c>
    </row>
    <row r="85" spans="3:14" x14ac:dyDescent="0.25">
      <c r="C85" s="10" t="s">
        <v>38</v>
      </c>
      <c r="D85" s="10" t="s">
        <v>104</v>
      </c>
      <c r="E85" s="74"/>
      <c r="F85" s="119">
        <v>37.130722854827468</v>
      </c>
      <c r="G85" s="119">
        <v>49.317962702795654</v>
      </c>
      <c r="H85" s="119">
        <v>67.64183680551676</v>
      </c>
      <c r="I85" s="119">
        <v>89.819661860528868</v>
      </c>
      <c r="J85" s="119">
        <v>109.56024586147385</v>
      </c>
      <c r="K85" s="119">
        <v>131.77371379605665</v>
      </c>
      <c r="L85" s="119">
        <v>150.09821025651539</v>
      </c>
      <c r="M85" s="119">
        <v>169.39621913591856</v>
      </c>
      <c r="N85" s="119">
        <v>189.71550018121746</v>
      </c>
    </row>
    <row r="86" spans="3:14" x14ac:dyDescent="0.25">
      <c r="C86" s="10" t="s">
        <v>67</v>
      </c>
      <c r="D86" s="10" t="s">
        <v>110</v>
      </c>
      <c r="E86" s="74"/>
      <c r="F86" s="119">
        <v>6.1884538091379122</v>
      </c>
      <c r="G86" s="119">
        <v>8.144947644090319</v>
      </c>
      <c r="H86" s="119">
        <v>11.22760795780615</v>
      </c>
      <c r="I86" s="119">
        <v>15.161249395980008</v>
      </c>
      <c r="J86" s="119">
        <v>18.950602819677545</v>
      </c>
      <c r="K86" s="119">
        <v>23.476662617068207</v>
      </c>
      <c r="L86" s="119">
        <v>27.641530004235957</v>
      </c>
      <c r="M86" s="119">
        <v>32.326242601464834</v>
      </c>
      <c r="N86" s="119">
        <v>37.583373603231543</v>
      </c>
    </row>
    <row r="87" spans="3:14" x14ac:dyDescent="0.25">
      <c r="C87" s="10" t="s">
        <v>68</v>
      </c>
      <c r="D87" s="10" t="s">
        <v>111</v>
      </c>
      <c r="E87" s="74"/>
      <c r="F87" s="119">
        <v>123.6527830641902</v>
      </c>
      <c r="G87" s="119">
        <v>127.56168448479976</v>
      </c>
      <c r="H87" s="119">
        <v>130.45342540551724</v>
      </c>
      <c r="I87" s="119">
        <v>131.01170379095649</v>
      </c>
      <c r="J87" s="119">
        <v>121.5900327160977</v>
      </c>
      <c r="K87" s="119">
        <v>111.19875073666243</v>
      </c>
      <c r="L87" s="119">
        <v>95.650466040336184</v>
      </c>
      <c r="M87" s="119">
        <v>80.416560326930636</v>
      </c>
      <c r="N87" s="119">
        <v>65.636676280485474</v>
      </c>
    </row>
    <row r="88" spans="3:14" x14ac:dyDescent="0.25">
      <c r="D88" s="62"/>
      <c r="E88" s="74"/>
      <c r="F88" s="75">
        <v>453.62612413916685</v>
      </c>
      <c r="G88" s="75"/>
      <c r="H88" s="75"/>
      <c r="I88" s="75"/>
      <c r="J88" s="75"/>
      <c r="K88" s="75"/>
      <c r="L88" s="75"/>
      <c r="M88" s="75"/>
      <c r="N88" s="75"/>
    </row>
    <row r="89" spans="3:14" x14ac:dyDescent="0.25">
      <c r="D89" s="62"/>
      <c r="E89" s="74"/>
      <c r="F89" s="75"/>
      <c r="G89" s="75"/>
      <c r="H89" s="75"/>
      <c r="I89" s="75"/>
      <c r="J89" s="75"/>
      <c r="K89" s="75"/>
      <c r="L89" s="75"/>
      <c r="M89" s="75"/>
      <c r="N89" s="75"/>
    </row>
    <row r="91" spans="3:14" x14ac:dyDescent="0.25">
      <c r="C91" s="62" t="s">
        <v>36</v>
      </c>
      <c r="D91" s="65" t="s">
        <v>29</v>
      </c>
      <c r="E91" s="65" t="s">
        <v>30</v>
      </c>
      <c r="F91" s="65">
        <v>2011</v>
      </c>
      <c r="G91" s="65">
        <v>2015</v>
      </c>
      <c r="H91" s="65">
        <v>2020</v>
      </c>
      <c r="I91" s="65">
        <v>2025</v>
      </c>
      <c r="J91" s="65">
        <v>2030</v>
      </c>
      <c r="K91" s="65">
        <v>2035</v>
      </c>
      <c r="L91" s="65">
        <v>2040</v>
      </c>
      <c r="M91" s="65">
        <v>2045</v>
      </c>
      <c r="N91" s="66">
        <v>2050</v>
      </c>
    </row>
    <row r="92" spans="3:14" x14ac:dyDescent="0.25">
      <c r="C92" s="10" t="s">
        <v>69</v>
      </c>
      <c r="D92" s="10" t="s">
        <v>112</v>
      </c>
      <c r="E92" s="72" t="s">
        <v>105</v>
      </c>
      <c r="F92" s="76">
        <v>123.6527830641902</v>
      </c>
      <c r="G92" s="76">
        <v>127.56168448479976</v>
      </c>
      <c r="H92" s="76">
        <v>130.45342540551724</v>
      </c>
      <c r="I92" s="76">
        <v>131.01170379095649</v>
      </c>
      <c r="J92" s="76">
        <v>121.5900327160977</v>
      </c>
      <c r="K92" s="76">
        <v>111.19875073666243</v>
      </c>
      <c r="L92" s="76">
        <v>95.650466040336184</v>
      </c>
      <c r="M92" s="76">
        <v>80.416560326930636</v>
      </c>
      <c r="N92" s="76">
        <v>65.636676280485474</v>
      </c>
    </row>
    <row r="93" spans="3:14" x14ac:dyDescent="0.25">
      <c r="C93" s="10" t="s">
        <v>49</v>
      </c>
      <c r="D93" s="10" t="s">
        <v>106</v>
      </c>
      <c r="E93" s="72" t="s">
        <v>105</v>
      </c>
      <c r="F93" s="76">
        <v>80.391752959508835</v>
      </c>
      <c r="G93" s="76">
        <v>83.089842046378735</v>
      </c>
      <c r="H93" s="76">
        <v>84.828995119139393</v>
      </c>
      <c r="I93" s="76">
        <v>84.481850295886218</v>
      </c>
      <c r="J93" s="76">
        <v>76.951012685838279</v>
      </c>
      <c r="K93" s="76">
        <v>67.920470065342002</v>
      </c>
      <c r="L93" s="76">
        <v>54.786320923492433</v>
      </c>
      <c r="M93" s="76">
        <v>40.906826060388056</v>
      </c>
      <c r="N93" s="76">
        <v>26.254670512194192</v>
      </c>
    </row>
    <row r="94" spans="3:14" x14ac:dyDescent="0.25">
      <c r="C94" s="10" t="s">
        <v>70</v>
      </c>
      <c r="D94" s="10" t="s">
        <v>113</v>
      </c>
      <c r="E94" s="72" t="s">
        <v>105</v>
      </c>
      <c r="F94" s="76">
        <v>212.45086526064031</v>
      </c>
      <c r="G94" s="76">
        <v>261.65371163937567</v>
      </c>
      <c r="H94" s="76">
        <v>333.21663541285591</v>
      </c>
      <c r="I94" s="76">
        <v>417.12926167005833</v>
      </c>
      <c r="J94" s="76">
        <v>484.70972848130174</v>
      </c>
      <c r="K94" s="76">
        <v>559.55070116847401</v>
      </c>
      <c r="L94" s="76">
        <v>615.13144132186346</v>
      </c>
      <c r="M94" s="76">
        <v>672.80480129159366</v>
      </c>
      <c r="N94" s="76">
        <v>732.60733021267561</v>
      </c>
    </row>
    <row r="95" spans="3:14" x14ac:dyDescent="0.25">
      <c r="C95" s="10" t="s">
        <v>38</v>
      </c>
      <c r="D95" s="10" t="s">
        <v>104</v>
      </c>
      <c r="E95" s="72" t="s">
        <v>105</v>
      </c>
      <c r="F95" s="76">
        <v>37.130722854827468</v>
      </c>
      <c r="G95" s="76">
        <v>49.317962702795654</v>
      </c>
      <c r="H95" s="76">
        <v>67.64183680551676</v>
      </c>
      <c r="I95" s="76">
        <v>89.819661860528868</v>
      </c>
      <c r="J95" s="76">
        <v>109.56024586147385</v>
      </c>
      <c r="K95" s="76">
        <v>131.77371379605665</v>
      </c>
      <c r="L95" s="76">
        <v>150.09821025651539</v>
      </c>
      <c r="M95" s="76">
        <v>169.39621913591856</v>
      </c>
      <c r="N95" s="76">
        <v>189.71550018121746</v>
      </c>
    </row>
    <row r="98" spans="2:21" ht="15.5" x14ac:dyDescent="0.25">
      <c r="B98" s="77" t="s">
        <v>50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</row>
    <row r="99" spans="2:21" x14ac:dyDescent="0.25">
      <c r="B99" s="19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</row>
    <row r="100" spans="2:21" x14ac:dyDescent="0.25">
      <c r="B100" s="19"/>
      <c r="C100" s="32" t="s">
        <v>51</v>
      </c>
      <c r="D100" s="20"/>
      <c r="E100" s="22"/>
      <c r="F100" s="20"/>
      <c r="G100" s="22"/>
      <c r="H100" s="20"/>
      <c r="I100" s="20"/>
      <c r="J100" s="20"/>
      <c r="K100" s="20"/>
      <c r="L100" s="20"/>
      <c r="M100" s="20"/>
      <c r="N100" s="78" t="s">
        <v>105</v>
      </c>
      <c r="O100" s="20"/>
      <c r="P100" s="20"/>
      <c r="Q100" s="20"/>
      <c r="R100" s="20"/>
      <c r="S100" s="20"/>
      <c r="T100" s="20"/>
      <c r="U100" s="20"/>
    </row>
    <row r="101" spans="2:21" x14ac:dyDescent="0.25">
      <c r="B101" s="19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</row>
    <row r="102" spans="2:21" ht="15" x14ac:dyDescent="0.3">
      <c r="B102" s="23"/>
      <c r="C102" s="79" t="s">
        <v>36</v>
      </c>
      <c r="D102" s="79" t="s">
        <v>52</v>
      </c>
      <c r="E102" s="79" t="s">
        <v>34</v>
      </c>
      <c r="F102" s="79" t="s">
        <v>53</v>
      </c>
      <c r="G102" s="79" t="s">
        <v>54</v>
      </c>
      <c r="H102" s="79" t="s">
        <v>55</v>
      </c>
      <c r="I102" s="79" t="s">
        <v>56</v>
      </c>
      <c r="J102" s="79" t="s">
        <v>57</v>
      </c>
      <c r="K102" s="79" t="s">
        <v>58</v>
      </c>
      <c r="L102" s="79" t="s">
        <v>59</v>
      </c>
      <c r="M102" s="79" t="s">
        <v>60</v>
      </c>
      <c r="N102" s="79" t="s">
        <v>61</v>
      </c>
      <c r="O102" s="80"/>
      <c r="P102" s="80"/>
      <c r="Q102" s="80"/>
      <c r="R102" s="80"/>
      <c r="S102" s="80"/>
      <c r="T102" s="80"/>
      <c r="U102" s="80"/>
    </row>
    <row r="103" spans="2:21" ht="15" x14ac:dyDescent="0.3">
      <c r="B103" s="23"/>
      <c r="C103" s="102" t="s">
        <v>71</v>
      </c>
      <c r="D103" s="102" t="s">
        <v>108</v>
      </c>
      <c r="E103" s="102"/>
      <c r="F103" s="103">
        <v>453.62612413916679</v>
      </c>
      <c r="G103" s="103">
        <v>521.62320087334979</v>
      </c>
      <c r="H103" s="103">
        <v>616.14089274302933</v>
      </c>
      <c r="I103" s="103">
        <v>722.44247761742986</v>
      </c>
      <c r="J103" s="103">
        <v>792.81101974471153</v>
      </c>
      <c r="K103" s="103">
        <v>870.44363576653495</v>
      </c>
      <c r="L103" s="103">
        <v>915.66643854220752</v>
      </c>
      <c r="M103" s="103">
        <v>963.52440681483085</v>
      </c>
      <c r="N103" s="103">
        <v>1014.2141771865727</v>
      </c>
      <c r="O103" s="84"/>
      <c r="P103" s="84"/>
      <c r="Q103" s="84"/>
      <c r="R103" s="84"/>
      <c r="S103" s="84"/>
      <c r="T103" s="84"/>
      <c r="U103" s="84"/>
    </row>
    <row r="104" spans="2:21" ht="15" x14ac:dyDescent="0.3">
      <c r="B104" s="23"/>
      <c r="C104" s="10" t="s">
        <v>69</v>
      </c>
      <c r="D104" s="86" t="s">
        <v>112</v>
      </c>
      <c r="E104" s="106"/>
      <c r="F104" s="107">
        <v>-123.6527830641902</v>
      </c>
      <c r="G104" s="107">
        <v>-127.56168448479976</v>
      </c>
      <c r="H104" s="107">
        <v>-130.45342540551724</v>
      </c>
      <c r="I104" s="107">
        <v>-131.01170379095649</v>
      </c>
      <c r="J104" s="107">
        <v>-121.5900327160977</v>
      </c>
      <c r="K104" s="107">
        <v>-111.19875073666243</v>
      </c>
      <c r="L104" s="107">
        <v>-95.650466040336184</v>
      </c>
      <c r="M104" s="107">
        <v>-80.416560326930636</v>
      </c>
      <c r="N104" s="107">
        <v>-65.636676280485474</v>
      </c>
      <c r="O104" s="89"/>
      <c r="P104" s="89"/>
      <c r="Q104" s="89"/>
      <c r="R104" s="89"/>
      <c r="S104" s="89"/>
      <c r="T104" s="89"/>
      <c r="U104" s="89"/>
    </row>
    <row r="105" spans="2:21" ht="15" x14ac:dyDescent="0.3">
      <c r="B105" s="23"/>
      <c r="C105" s="10" t="s">
        <v>49</v>
      </c>
      <c r="D105" s="86" t="s">
        <v>106</v>
      </c>
      <c r="E105" s="106"/>
      <c r="F105" s="107">
        <v>-80.391752959508835</v>
      </c>
      <c r="G105" s="107">
        <v>-83.089842046378735</v>
      </c>
      <c r="H105" s="107">
        <v>-84.828995119139393</v>
      </c>
      <c r="I105" s="107">
        <v>-84.481850295886218</v>
      </c>
      <c r="J105" s="107">
        <v>-76.951012685838279</v>
      </c>
      <c r="K105" s="107">
        <v>-67.920470065342002</v>
      </c>
      <c r="L105" s="107">
        <v>-54.786320923492433</v>
      </c>
      <c r="M105" s="107">
        <v>-40.906826060388056</v>
      </c>
      <c r="N105" s="107">
        <v>-26.254670512194192</v>
      </c>
      <c r="O105" s="89"/>
      <c r="P105" s="89"/>
      <c r="Q105" s="89"/>
      <c r="R105" s="89"/>
      <c r="S105" s="89"/>
      <c r="T105" s="89"/>
      <c r="U105" s="89"/>
    </row>
    <row r="106" spans="2:21" ht="15" x14ac:dyDescent="0.3">
      <c r="B106" s="23"/>
      <c r="C106" s="10" t="s">
        <v>70</v>
      </c>
      <c r="D106" s="86" t="s">
        <v>113</v>
      </c>
      <c r="E106" s="106"/>
      <c r="F106" s="107">
        <v>-212.45086526064031</v>
      </c>
      <c r="G106" s="107">
        <v>-261.65371163937567</v>
      </c>
      <c r="H106" s="107">
        <v>-333.21663541285591</v>
      </c>
      <c r="I106" s="107">
        <v>-417.12926167005833</v>
      </c>
      <c r="J106" s="107">
        <v>-484.70972848130174</v>
      </c>
      <c r="K106" s="107">
        <v>-559.55070116847401</v>
      </c>
      <c r="L106" s="107">
        <v>-615.13144132186346</v>
      </c>
      <c r="M106" s="107">
        <v>-672.80480129159366</v>
      </c>
      <c r="N106" s="107">
        <v>-732.60733021267561</v>
      </c>
      <c r="O106" s="89"/>
      <c r="P106" s="89"/>
      <c r="Q106" s="89"/>
      <c r="R106" s="89"/>
      <c r="S106" s="89"/>
      <c r="T106" s="89"/>
      <c r="U106" s="89"/>
    </row>
    <row r="107" spans="2:21" ht="15" x14ac:dyDescent="0.3">
      <c r="B107" s="23"/>
      <c r="C107" s="10" t="s">
        <v>38</v>
      </c>
      <c r="D107" s="36" t="s">
        <v>104</v>
      </c>
      <c r="E107" s="36"/>
      <c r="F107" s="107">
        <v>-37.130722854827468</v>
      </c>
      <c r="G107" s="107">
        <v>-49.317962702795654</v>
      </c>
      <c r="H107" s="107">
        <v>-67.64183680551676</v>
      </c>
      <c r="I107" s="107">
        <v>-89.819661860528868</v>
      </c>
      <c r="J107" s="107">
        <v>-109.56024586147385</v>
      </c>
      <c r="K107" s="107">
        <v>-131.77371379605665</v>
      </c>
      <c r="L107" s="107">
        <v>-150.09821025651539</v>
      </c>
      <c r="M107" s="107">
        <v>-169.39621913591856</v>
      </c>
      <c r="N107" s="107">
        <v>-189.71550018121746</v>
      </c>
    </row>
    <row r="108" spans="2:21" ht="15" x14ac:dyDescent="0.3">
      <c r="B108" s="23"/>
      <c r="C108" s="115" t="s">
        <v>47</v>
      </c>
      <c r="D108" s="115"/>
      <c r="E108" s="115"/>
      <c r="F108" s="120">
        <v>0</v>
      </c>
      <c r="G108" s="120">
        <v>0</v>
      </c>
      <c r="H108" s="120">
        <v>0</v>
      </c>
      <c r="I108" s="120">
        <v>0</v>
      </c>
      <c r="J108" s="120">
        <v>0</v>
      </c>
      <c r="K108" s="120">
        <v>0</v>
      </c>
      <c r="L108" s="120">
        <v>0</v>
      </c>
      <c r="M108" s="120">
        <v>0</v>
      </c>
      <c r="N108" s="120">
        <v>0</v>
      </c>
    </row>
    <row r="109" spans="2:21" ht="15" x14ac:dyDescent="0.3">
      <c r="B109" s="23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</row>
  </sheetData>
  <mergeCells count="3">
    <mergeCell ref="G16:J16"/>
    <mergeCell ref="L16:O16"/>
    <mergeCell ref="Q16:T16"/>
  </mergeCells>
  <conditionalFormatting sqref="F66:N66">
    <cfRule type="cellIs" dxfId="5" priority="1" operator="greaterThan">
      <formula>1000000000000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9" workbookViewId="0">
      <selection activeCell="A44" sqref="A44"/>
    </sheetView>
  </sheetViews>
  <sheetFormatPr defaultColWidth="9.1796875" defaultRowHeight="12.5" x14ac:dyDescent="0.25"/>
  <cols>
    <col min="1" max="1" width="5.26953125" style="10" customWidth="1"/>
    <col min="2" max="2" width="6.54296875" style="10" customWidth="1"/>
    <col min="3" max="3" width="35.81640625" style="10" bestFit="1" customWidth="1"/>
    <col min="4" max="4" width="25.7265625" style="10" customWidth="1"/>
    <col min="5" max="20" width="17.7265625" style="10" customWidth="1"/>
    <col min="21" max="21" width="2.54296875" style="10" customWidth="1"/>
    <col min="22" max="25" width="17.7265625" style="10" customWidth="1"/>
    <col min="26" max="16384" width="9.1796875" style="10"/>
  </cols>
  <sheetData>
    <row r="1" spans="1:26" ht="20" x14ac:dyDescent="0.4">
      <c r="A1" s="7" t="s">
        <v>17</v>
      </c>
      <c r="B1" s="8" t="s">
        <v>100</v>
      </c>
      <c r="C1" s="7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6" ht="15" x14ac:dyDescent="0.25">
      <c r="A2" s="11" t="s">
        <v>72</v>
      </c>
      <c r="B2" s="12" t="s">
        <v>114</v>
      </c>
      <c r="C2" s="11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6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6" ht="22.5" x14ac:dyDescent="0.45">
      <c r="A4" s="15"/>
      <c r="B4" s="16" t="s">
        <v>19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</row>
    <row r="5" spans="1:26" x14ac:dyDescent="0.25">
      <c r="A5" s="9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1"/>
    </row>
    <row r="6" spans="1:26" x14ac:dyDescent="0.25">
      <c r="A6" s="9"/>
      <c r="B6" s="19"/>
      <c r="C6" s="20"/>
      <c r="D6" s="20"/>
      <c r="E6" s="22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1"/>
    </row>
    <row r="7" spans="1:26" ht="15" x14ac:dyDescent="0.3">
      <c r="A7" s="9"/>
      <c r="B7" s="23"/>
      <c r="C7" s="24" t="s">
        <v>20</v>
      </c>
      <c r="D7" s="24" t="s">
        <v>21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1"/>
    </row>
    <row r="8" spans="1:26" s="9" customFormat="1" ht="15" x14ac:dyDescent="0.3">
      <c r="B8" s="23"/>
      <c r="C8" s="25" t="s">
        <v>22</v>
      </c>
      <c r="D8" s="25">
        <v>1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1"/>
    </row>
    <row r="9" spans="1:26" ht="15" x14ac:dyDescent="0.3">
      <c r="A9" s="9"/>
      <c r="B9" s="23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1:26" x14ac:dyDescent="0.25">
      <c r="A10" s="9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0"/>
      <c r="M10" s="27"/>
      <c r="N10" s="27"/>
      <c r="O10" s="27"/>
      <c r="P10" s="27"/>
      <c r="Q10" s="27"/>
      <c r="R10" s="27"/>
      <c r="S10" s="27"/>
      <c r="T10" s="27"/>
      <c r="U10" s="28"/>
    </row>
    <row r="11" spans="1:26" x14ac:dyDescent="0.2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 spans="1:26" x14ac:dyDescent="0.25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6" ht="15" x14ac:dyDescent="0.25">
      <c r="B13" s="29" t="s">
        <v>23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1"/>
    </row>
    <row r="14" spans="1:26" x14ac:dyDescent="0.25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1:26" x14ac:dyDescent="0.25">
      <c r="B15" s="20"/>
      <c r="C15" s="32" t="s">
        <v>24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3"/>
      <c r="W15" s="33"/>
      <c r="X15" s="33"/>
      <c r="Y15" s="33"/>
      <c r="Z15" s="33"/>
    </row>
    <row r="16" spans="1:26" x14ac:dyDescent="0.25">
      <c r="B16" s="20"/>
      <c r="C16" s="20"/>
      <c r="D16" s="22"/>
      <c r="E16" s="34"/>
      <c r="F16" s="34"/>
      <c r="G16" s="254" t="s">
        <v>25</v>
      </c>
      <c r="H16" s="254"/>
      <c r="I16" s="254"/>
      <c r="J16" s="254"/>
      <c r="K16" s="35"/>
      <c r="L16" s="254" t="s">
        <v>26</v>
      </c>
      <c r="M16" s="254"/>
      <c r="N16" s="254"/>
      <c r="O16" s="254"/>
      <c r="P16" s="20"/>
      <c r="Q16" s="254" t="s">
        <v>27</v>
      </c>
      <c r="R16" s="254"/>
      <c r="S16" s="254"/>
      <c r="T16" s="254"/>
      <c r="U16" s="20"/>
      <c r="V16" s="33"/>
      <c r="W16" s="33"/>
      <c r="X16" s="33"/>
      <c r="Y16" s="33"/>
      <c r="Z16" s="33"/>
    </row>
    <row r="17" spans="2:26" x14ac:dyDescent="0.25">
      <c r="B17" s="36"/>
      <c r="C17" s="37" t="s">
        <v>28</v>
      </c>
      <c r="D17" s="37" t="s">
        <v>29</v>
      </c>
      <c r="E17" s="38" t="s">
        <v>30</v>
      </c>
      <c r="F17" s="39">
        <v>2011</v>
      </c>
      <c r="G17" s="39">
        <v>1</v>
      </c>
      <c r="H17" s="39">
        <v>2</v>
      </c>
      <c r="I17" s="40">
        <v>3</v>
      </c>
      <c r="J17" s="39">
        <v>4</v>
      </c>
      <c r="K17" s="35"/>
      <c r="L17" s="39">
        <v>1</v>
      </c>
      <c r="M17" s="39">
        <v>2</v>
      </c>
      <c r="N17" s="40">
        <v>3</v>
      </c>
      <c r="O17" s="39">
        <v>4</v>
      </c>
      <c r="P17" s="20"/>
      <c r="Q17" s="39">
        <v>1</v>
      </c>
      <c r="R17" s="39">
        <v>2</v>
      </c>
      <c r="S17" s="40">
        <v>3</v>
      </c>
      <c r="T17" s="39">
        <v>4</v>
      </c>
      <c r="U17" s="20"/>
      <c r="V17" s="33"/>
      <c r="W17" s="33"/>
      <c r="X17" s="33"/>
      <c r="Y17" s="33"/>
      <c r="Z17" s="33"/>
    </row>
    <row r="18" spans="2:26" x14ac:dyDescent="0.25">
      <c r="B18" s="36"/>
      <c r="C18" s="20" t="s">
        <v>14</v>
      </c>
      <c r="D18" s="20"/>
      <c r="E18" s="22" t="s">
        <v>102</v>
      </c>
      <c r="F18" s="117">
        <v>5.520708017400883E-7</v>
      </c>
      <c r="G18" s="117">
        <v>7.1803619999999997E-7</v>
      </c>
      <c r="H18" s="117">
        <v>6.6267739999999989E-7</v>
      </c>
      <c r="I18" s="117">
        <v>6.0731860000000002E-7</v>
      </c>
      <c r="J18" s="117">
        <v>5.7963919999999992E-7</v>
      </c>
      <c r="K18" s="35"/>
      <c r="L18" s="117">
        <v>7.4571559999999996E-7</v>
      </c>
      <c r="M18" s="117">
        <v>6.9035679999999998E-7</v>
      </c>
      <c r="N18" s="117">
        <v>6.3499800000000001E-7</v>
      </c>
      <c r="O18" s="117">
        <v>5.9266479999999996E-7</v>
      </c>
      <c r="P18" s="20"/>
      <c r="Q18" s="117">
        <v>6.9035679999999998E-7</v>
      </c>
      <c r="R18" s="117">
        <v>6.0731860000000002E-7</v>
      </c>
      <c r="S18" s="117">
        <v>5.5195980000000004E-7</v>
      </c>
      <c r="T18" s="117">
        <v>4.9660099999999996E-7</v>
      </c>
      <c r="U18" s="20"/>
      <c r="V18" s="33"/>
      <c r="W18" s="33"/>
      <c r="X18" s="33"/>
      <c r="Y18" s="33"/>
      <c r="Z18" s="33"/>
    </row>
    <row r="19" spans="2:26" x14ac:dyDescent="0.25">
      <c r="B19" s="36"/>
      <c r="C19" s="43" t="s">
        <v>15</v>
      </c>
      <c r="D19" s="44"/>
      <c r="E19" s="45" t="s">
        <v>102</v>
      </c>
      <c r="F19" s="118">
        <v>4.4993770341817196E-7</v>
      </c>
      <c r="G19" s="118">
        <v>5.8519950299999992E-7</v>
      </c>
      <c r="H19" s="118">
        <v>5.4008208099999982E-7</v>
      </c>
      <c r="I19" s="118">
        <v>4.9496465899999994E-7</v>
      </c>
      <c r="J19" s="118">
        <v>4.7240594799999989E-7</v>
      </c>
      <c r="K19" s="35"/>
      <c r="L19" s="118">
        <v>6.0775821399999996E-7</v>
      </c>
      <c r="M19" s="118">
        <v>5.6264079199999998E-7</v>
      </c>
      <c r="N19" s="118">
        <v>5.1752336999999999E-7</v>
      </c>
      <c r="O19" s="118">
        <v>4.830218119999999E-7</v>
      </c>
      <c r="P19" s="20"/>
      <c r="Q19" s="118">
        <v>5.6264079199999998E-7</v>
      </c>
      <c r="R19" s="118">
        <v>4.9496465899999994E-7</v>
      </c>
      <c r="S19" s="118">
        <v>4.49847237E-7</v>
      </c>
      <c r="T19" s="118">
        <v>4.0472981499999996E-7</v>
      </c>
      <c r="U19" s="20"/>
      <c r="V19" s="33"/>
      <c r="W19" s="33"/>
      <c r="X19" s="33"/>
      <c r="Y19" s="33"/>
      <c r="Z19" s="33"/>
    </row>
    <row r="20" spans="2:26" x14ac:dyDescent="0.25">
      <c r="B20" s="20"/>
      <c r="C20" s="20"/>
      <c r="D20" s="20"/>
      <c r="E20" s="20"/>
      <c r="F20" s="34"/>
      <c r="G20" s="20"/>
      <c r="H20" s="20"/>
      <c r="I20" s="20"/>
      <c r="J20" s="20"/>
      <c r="K20" s="35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33"/>
      <c r="W20" s="33"/>
      <c r="X20" s="33"/>
      <c r="Y20" s="33"/>
      <c r="Z20" s="33"/>
    </row>
    <row r="21" spans="2:26" x14ac:dyDescent="0.25">
      <c r="B21" s="36"/>
      <c r="C21" s="36"/>
      <c r="D21" s="47"/>
      <c r="E21" s="34"/>
      <c r="F21" s="34"/>
      <c r="G21" s="34"/>
      <c r="H21" s="20"/>
      <c r="I21" s="48"/>
      <c r="J21" s="48"/>
      <c r="K21" s="48"/>
      <c r="L21" s="20"/>
      <c r="M21" s="48"/>
      <c r="N21" s="48"/>
      <c r="O21" s="48"/>
      <c r="P21" s="48"/>
      <c r="Q21" s="48"/>
      <c r="R21" s="48"/>
      <c r="S21" s="48"/>
      <c r="T21" s="48"/>
      <c r="U21" s="20"/>
      <c r="V21" s="33"/>
      <c r="W21" s="33"/>
      <c r="X21" s="33"/>
      <c r="Y21" s="33"/>
      <c r="Z21" s="33"/>
    </row>
    <row r="22" spans="2:26" ht="15" x14ac:dyDescent="0.25">
      <c r="B22" s="49" t="s">
        <v>31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33"/>
      <c r="W22" s="33"/>
      <c r="X22" s="33"/>
      <c r="Y22" s="33"/>
      <c r="Z22" s="33"/>
    </row>
    <row r="23" spans="2:26" x14ac:dyDescent="0.25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33"/>
      <c r="W23" s="33"/>
      <c r="X23" s="33"/>
      <c r="Y23" s="33"/>
      <c r="Z23" s="33"/>
    </row>
    <row r="24" spans="2:26" x14ac:dyDescent="0.25">
      <c r="B24" s="20"/>
      <c r="C24" s="32" t="s">
        <v>32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33"/>
      <c r="W24" s="33"/>
      <c r="X24" s="33"/>
      <c r="Y24" s="33"/>
      <c r="Z24" s="33"/>
    </row>
    <row r="25" spans="2:26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33"/>
      <c r="W25" s="33"/>
      <c r="X25" s="33"/>
      <c r="Y25" s="33"/>
      <c r="Z25" s="33"/>
    </row>
    <row r="26" spans="2:26" x14ac:dyDescent="0.25">
      <c r="B26" s="36"/>
      <c r="C26" s="37" t="s">
        <v>33</v>
      </c>
      <c r="D26" s="37" t="s">
        <v>29</v>
      </c>
      <c r="E26" s="37" t="s">
        <v>34</v>
      </c>
      <c r="F26" s="51">
        <v>2011</v>
      </c>
      <c r="G26" s="51">
        <v>2015</v>
      </c>
      <c r="H26" s="51">
        <v>2020</v>
      </c>
      <c r="I26" s="51">
        <v>2025</v>
      </c>
      <c r="J26" s="51">
        <v>2030</v>
      </c>
      <c r="K26" s="51">
        <v>2035</v>
      </c>
      <c r="L26" s="51">
        <v>2040</v>
      </c>
      <c r="M26" s="51">
        <v>2045</v>
      </c>
      <c r="N26" s="51">
        <v>2050</v>
      </c>
      <c r="O26" s="20"/>
      <c r="P26" s="20"/>
      <c r="Q26" s="20"/>
      <c r="R26" s="20"/>
      <c r="S26" s="20"/>
      <c r="T26" s="20"/>
      <c r="U26" s="20"/>
      <c r="V26" s="33"/>
      <c r="W26" s="33"/>
      <c r="X26" s="33"/>
      <c r="Y26" s="33"/>
      <c r="Z26" s="33"/>
    </row>
    <row r="27" spans="2:26" x14ac:dyDescent="0.25">
      <c r="B27" s="20"/>
      <c r="C27" s="20" t="s">
        <v>14</v>
      </c>
      <c r="D27" s="20"/>
      <c r="E27" s="20"/>
      <c r="F27" s="52">
        <v>30253615</v>
      </c>
      <c r="G27" s="52">
        <v>33262880</v>
      </c>
      <c r="H27" s="52">
        <v>37385979</v>
      </c>
      <c r="I27" s="52">
        <v>41953028</v>
      </c>
      <c r="J27" s="52">
        <v>47014896</v>
      </c>
      <c r="K27" s="52">
        <v>52629206</v>
      </c>
      <c r="L27" s="52">
        <v>58861423</v>
      </c>
      <c r="M27" s="52">
        <v>65786138</v>
      </c>
      <c r="N27" s="52">
        <v>73488617</v>
      </c>
      <c r="O27" s="20"/>
      <c r="P27" s="20"/>
      <c r="Q27" s="20"/>
      <c r="R27" s="20"/>
      <c r="S27" s="20"/>
      <c r="T27" s="20"/>
      <c r="U27" s="20"/>
      <c r="V27" s="33"/>
      <c r="W27" s="33"/>
      <c r="X27" s="33"/>
      <c r="Y27" s="33"/>
      <c r="Z27" s="33"/>
    </row>
    <row r="28" spans="2:26" x14ac:dyDescent="0.25">
      <c r="B28" s="20"/>
      <c r="C28" s="43" t="s">
        <v>15</v>
      </c>
      <c r="D28" s="43"/>
      <c r="E28" s="43"/>
      <c r="F28" s="53">
        <v>30905101</v>
      </c>
      <c r="G28" s="53">
        <v>31233451</v>
      </c>
      <c r="H28" s="53">
        <v>31584617</v>
      </c>
      <c r="I28" s="53">
        <v>31858473</v>
      </c>
      <c r="J28" s="53">
        <v>32040996</v>
      </c>
      <c r="K28" s="53">
        <v>32116045</v>
      </c>
      <c r="L28" s="53">
        <v>32064997</v>
      </c>
      <c r="M28" s="53">
        <v>31866332</v>
      </c>
      <c r="N28" s="53">
        <v>31495121</v>
      </c>
      <c r="O28" s="20"/>
      <c r="P28" s="20"/>
      <c r="Q28" s="20"/>
      <c r="R28" s="20"/>
      <c r="S28" s="20"/>
      <c r="T28" s="20"/>
      <c r="U28" s="20"/>
      <c r="V28" s="33"/>
      <c r="W28" s="33"/>
      <c r="X28" s="33"/>
      <c r="Y28" s="33"/>
      <c r="Z28" s="33"/>
    </row>
    <row r="29" spans="2:26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33"/>
      <c r="W29" s="33"/>
      <c r="X29" s="33"/>
      <c r="Y29" s="33"/>
      <c r="Z29" s="33"/>
    </row>
    <row r="30" spans="2:26" x14ac:dyDescent="0.25">
      <c r="B30" s="20"/>
      <c r="C30" s="32" t="s">
        <v>35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33"/>
      <c r="W30" s="33"/>
      <c r="X30" s="33"/>
      <c r="Y30" s="33"/>
      <c r="Z30" s="33"/>
    </row>
    <row r="31" spans="2:26" x14ac:dyDescent="0.25">
      <c r="B31" s="36"/>
      <c r="C31" s="36"/>
      <c r="D31" s="36"/>
      <c r="E31" s="34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33"/>
      <c r="W31" s="33"/>
      <c r="X31" s="33"/>
      <c r="Y31" s="33"/>
      <c r="Z31" s="33"/>
    </row>
    <row r="32" spans="2:26" x14ac:dyDescent="0.25">
      <c r="B32" s="36"/>
      <c r="C32" s="37" t="s">
        <v>33</v>
      </c>
      <c r="D32" s="37" t="s">
        <v>36</v>
      </c>
      <c r="E32" s="37" t="s">
        <v>29</v>
      </c>
      <c r="F32" s="51">
        <v>2011</v>
      </c>
      <c r="G32" s="51">
        <v>2015</v>
      </c>
      <c r="H32" s="51">
        <v>2020</v>
      </c>
      <c r="I32" s="51">
        <v>2025</v>
      </c>
      <c r="J32" s="51">
        <v>2030</v>
      </c>
      <c r="K32" s="51">
        <v>2035</v>
      </c>
      <c r="L32" s="51">
        <v>2040</v>
      </c>
      <c r="M32" s="51">
        <v>2045</v>
      </c>
      <c r="N32" s="51">
        <v>2050</v>
      </c>
      <c r="O32" s="20"/>
      <c r="P32" s="20"/>
      <c r="Q32" s="20"/>
      <c r="R32" s="20"/>
      <c r="S32" s="20"/>
      <c r="T32" s="20"/>
      <c r="U32" s="20"/>
      <c r="V32" s="33"/>
      <c r="W32" s="33"/>
      <c r="X32" s="33"/>
      <c r="Y32" s="33"/>
      <c r="Z32" s="33"/>
    </row>
    <row r="33" spans="2:26" x14ac:dyDescent="0.25">
      <c r="B33" s="36"/>
      <c r="C33" s="36" t="s">
        <v>14</v>
      </c>
      <c r="D33" s="20" t="s">
        <v>37</v>
      </c>
      <c r="E33" s="20" t="s">
        <v>103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20"/>
      <c r="P33" s="20"/>
      <c r="Q33" s="20"/>
      <c r="R33" s="20"/>
      <c r="S33" s="20"/>
      <c r="T33" s="20"/>
      <c r="U33" s="20"/>
      <c r="V33" s="33"/>
      <c r="W33" s="33"/>
      <c r="X33" s="33"/>
      <c r="Y33" s="33"/>
      <c r="Z33" s="33"/>
    </row>
    <row r="34" spans="2:26" x14ac:dyDescent="0.25">
      <c r="B34" s="20"/>
      <c r="C34" s="20"/>
      <c r="D34" s="20" t="s">
        <v>38</v>
      </c>
      <c r="E34" s="20" t="s">
        <v>104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20"/>
      <c r="P34" s="20"/>
      <c r="Q34" s="20"/>
      <c r="R34" s="20"/>
      <c r="S34" s="20"/>
      <c r="T34" s="20"/>
      <c r="U34" s="20"/>
      <c r="V34" s="33"/>
      <c r="W34" s="33"/>
      <c r="X34" s="33"/>
      <c r="Y34" s="33"/>
      <c r="Z34" s="33"/>
    </row>
    <row r="35" spans="2:26" x14ac:dyDescent="0.25">
      <c r="B35" s="20"/>
      <c r="C35" s="20" t="s">
        <v>15</v>
      </c>
      <c r="D35" s="20" t="s">
        <v>37</v>
      </c>
      <c r="E35" s="20" t="s">
        <v>103</v>
      </c>
      <c r="F35" s="54">
        <v>0.3</v>
      </c>
      <c r="G35" s="54">
        <v>0.26923076923076922</v>
      </c>
      <c r="H35" s="54">
        <v>0.23076923076923078</v>
      </c>
      <c r="I35" s="54">
        <v>0.19230769230769229</v>
      </c>
      <c r="J35" s="54">
        <v>0.15384615384615385</v>
      </c>
      <c r="K35" s="54">
        <v>0.11538461538461539</v>
      </c>
      <c r="L35" s="54">
        <v>7.6923076923076927E-2</v>
      </c>
      <c r="M35" s="54">
        <v>3.8461538461538491E-2</v>
      </c>
      <c r="N35" s="54">
        <v>0</v>
      </c>
      <c r="O35" s="20"/>
      <c r="P35" s="20"/>
      <c r="Q35" s="20"/>
      <c r="R35" s="20"/>
      <c r="S35" s="20"/>
      <c r="T35" s="20"/>
      <c r="U35" s="20"/>
      <c r="V35" s="33"/>
      <c r="W35" s="33"/>
      <c r="X35" s="33"/>
      <c r="Y35" s="33"/>
      <c r="Z35" s="33"/>
    </row>
    <row r="36" spans="2:26" x14ac:dyDescent="0.25">
      <c r="B36" s="20"/>
      <c r="C36" s="43"/>
      <c r="D36" s="43" t="s">
        <v>38</v>
      </c>
      <c r="E36" s="43" t="s">
        <v>104</v>
      </c>
      <c r="F36" s="55">
        <v>0.7</v>
      </c>
      <c r="G36" s="55">
        <v>0.73076923076923084</v>
      </c>
      <c r="H36" s="55">
        <v>0.76923076923076916</v>
      </c>
      <c r="I36" s="55">
        <v>0.80769230769230771</v>
      </c>
      <c r="J36" s="55">
        <v>0.84615384615384615</v>
      </c>
      <c r="K36" s="55">
        <v>0.88461538461538458</v>
      </c>
      <c r="L36" s="55">
        <v>0.92307692307692313</v>
      </c>
      <c r="M36" s="55">
        <v>0.96153846153846145</v>
      </c>
      <c r="N36" s="55">
        <v>1</v>
      </c>
      <c r="O36" s="20"/>
      <c r="P36" s="20"/>
      <c r="Q36" s="20"/>
      <c r="R36" s="20"/>
      <c r="S36" s="20"/>
      <c r="T36" s="20"/>
      <c r="U36" s="20"/>
      <c r="V36" s="33"/>
      <c r="W36" s="33"/>
      <c r="X36" s="33"/>
      <c r="Y36" s="33"/>
      <c r="Z36" s="33"/>
    </row>
    <row r="37" spans="2:26" x14ac:dyDescent="0.25">
      <c r="B37" s="36"/>
      <c r="C37" s="36"/>
      <c r="D37" s="36"/>
      <c r="E37" s="34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33"/>
      <c r="W37" s="33"/>
      <c r="X37" s="33"/>
      <c r="Y37" s="33"/>
      <c r="Z37" s="33"/>
    </row>
    <row r="38" spans="2:26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33"/>
      <c r="W38" s="33"/>
      <c r="X38" s="33"/>
      <c r="Y38" s="33"/>
      <c r="Z38" s="33"/>
    </row>
    <row r="39" spans="2:26" ht="15" x14ac:dyDescent="0.25">
      <c r="B39" s="49" t="s">
        <v>39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33"/>
      <c r="W39" s="33"/>
      <c r="X39" s="33"/>
      <c r="Y39" s="33"/>
      <c r="Z39" s="33"/>
    </row>
    <row r="40" spans="2:26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33"/>
      <c r="W40" s="33"/>
      <c r="X40" s="33"/>
      <c r="Y40" s="33"/>
      <c r="Z40" s="33"/>
    </row>
    <row r="41" spans="2:26" x14ac:dyDescent="0.25">
      <c r="B41" s="20"/>
      <c r="C41" s="32" t="s">
        <v>40</v>
      </c>
      <c r="D41" s="20"/>
      <c r="E41" s="20"/>
      <c r="F41" s="20"/>
      <c r="G41" s="20"/>
      <c r="H41" s="20"/>
      <c r="I41" s="20"/>
      <c r="J41" s="20"/>
      <c r="K41" s="20"/>
      <c r="L41" s="20"/>
      <c r="M41" s="22"/>
      <c r="N41" s="20"/>
      <c r="O41" s="20"/>
      <c r="P41" s="20"/>
      <c r="Q41" s="20"/>
      <c r="R41" s="20"/>
      <c r="S41" s="20"/>
      <c r="T41" s="20"/>
      <c r="U41" s="20"/>
      <c r="V41" s="33"/>
      <c r="W41" s="33"/>
      <c r="X41" s="33"/>
      <c r="Y41" s="33"/>
      <c r="Z41" s="33"/>
    </row>
    <row r="42" spans="2:26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33"/>
      <c r="W42" s="33"/>
      <c r="X42" s="33"/>
      <c r="Y42" s="33"/>
      <c r="Z42" s="33"/>
    </row>
    <row r="43" spans="2:26" x14ac:dyDescent="0.25">
      <c r="B43" s="20"/>
      <c r="C43" s="37" t="s">
        <v>28</v>
      </c>
      <c r="D43" s="37" t="s">
        <v>29</v>
      </c>
      <c r="E43" s="38" t="s">
        <v>30</v>
      </c>
      <c r="F43" s="51">
        <v>2011</v>
      </c>
      <c r="G43" s="51">
        <v>2015</v>
      </c>
      <c r="H43" s="51">
        <v>2020</v>
      </c>
      <c r="I43" s="51">
        <v>2025</v>
      </c>
      <c r="J43" s="51">
        <v>2030</v>
      </c>
      <c r="K43" s="51">
        <v>2035</v>
      </c>
      <c r="L43" s="51">
        <v>2040</v>
      </c>
      <c r="M43" s="51">
        <v>2045</v>
      </c>
      <c r="N43" s="51">
        <v>2050</v>
      </c>
      <c r="O43" s="20"/>
      <c r="P43" s="20"/>
      <c r="Q43" s="20"/>
      <c r="R43" s="20"/>
      <c r="S43" s="20"/>
      <c r="T43" s="20"/>
      <c r="U43" s="20"/>
      <c r="V43" s="33"/>
      <c r="W43" s="33"/>
      <c r="X43" s="33"/>
      <c r="Y43" s="33"/>
      <c r="Z43" s="33"/>
    </row>
    <row r="44" spans="2:26" x14ac:dyDescent="0.25">
      <c r="B44" s="20"/>
      <c r="C44" s="20" t="s">
        <v>14</v>
      </c>
      <c r="D44" s="20"/>
      <c r="E44" s="22" t="s">
        <v>102</v>
      </c>
      <c r="F44" s="98">
        <v>5.520708017400883E-7</v>
      </c>
      <c r="G44" s="99">
        <v>5.9948948695720591E-7</v>
      </c>
      <c r="H44" s="99">
        <v>6.5876284347860299E-7</v>
      </c>
      <c r="I44" s="100">
        <v>7.1803619999999997E-7</v>
      </c>
      <c r="J44" s="99">
        <v>7.3187589999999996E-7</v>
      </c>
      <c r="K44" s="100">
        <v>7.4571559999999996E-7</v>
      </c>
      <c r="L44" s="99">
        <v>7.272626666666666E-7</v>
      </c>
      <c r="M44" s="99">
        <v>7.0880973333333334E-7</v>
      </c>
      <c r="N44" s="100">
        <v>6.9035679999999998E-7</v>
      </c>
      <c r="O44" s="20"/>
      <c r="P44" s="20"/>
      <c r="Q44" s="20"/>
      <c r="R44" s="20"/>
      <c r="S44" s="20"/>
      <c r="T44" s="20"/>
      <c r="U44" s="20"/>
      <c r="V44" s="33"/>
      <c r="W44" s="33"/>
      <c r="X44" s="33"/>
      <c r="Y44" s="33"/>
      <c r="Z44" s="33"/>
    </row>
    <row r="45" spans="2:26" x14ac:dyDescent="0.25">
      <c r="B45" s="20"/>
      <c r="C45" s="43" t="s">
        <v>15</v>
      </c>
      <c r="D45" s="44"/>
      <c r="E45" s="45" t="s">
        <v>102</v>
      </c>
      <c r="F45" s="98">
        <v>4.4993770341817196E-7</v>
      </c>
      <c r="G45" s="99">
        <v>4.8858393187012276E-7</v>
      </c>
      <c r="H45" s="99">
        <v>5.3689171743506134E-7</v>
      </c>
      <c r="I45" s="100">
        <v>5.8519950299999992E-7</v>
      </c>
      <c r="J45" s="99">
        <v>5.9647885849999994E-7</v>
      </c>
      <c r="K45" s="100">
        <v>6.0775821399999996E-7</v>
      </c>
      <c r="L45" s="99">
        <v>5.927190733333333E-7</v>
      </c>
      <c r="M45" s="99">
        <v>5.7767993266666664E-7</v>
      </c>
      <c r="N45" s="100">
        <v>5.6264079199999998E-7</v>
      </c>
      <c r="O45" s="20"/>
      <c r="P45" s="20"/>
      <c r="Q45" s="20"/>
      <c r="R45" s="20"/>
      <c r="S45" s="20"/>
      <c r="T45" s="20"/>
      <c r="U45" s="20"/>
      <c r="V45" s="33"/>
      <c r="W45" s="33"/>
      <c r="X45" s="33"/>
      <c r="Y45" s="33"/>
      <c r="Z45" s="33"/>
    </row>
    <row r="46" spans="2:26" x14ac:dyDescent="0.2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33"/>
      <c r="W46" s="33"/>
      <c r="X46" s="33"/>
      <c r="Y46" s="33"/>
      <c r="Z46" s="33"/>
    </row>
    <row r="47" spans="2:26" x14ac:dyDescent="0.2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33"/>
      <c r="W47" s="33"/>
      <c r="X47" s="33"/>
      <c r="Y47" s="33"/>
      <c r="Z47" s="33"/>
    </row>
    <row r="48" spans="2:26" x14ac:dyDescent="0.25">
      <c r="B48" s="33"/>
      <c r="C48" s="33"/>
      <c r="D48" s="33"/>
      <c r="E48" s="33"/>
      <c r="F48" s="252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x14ac:dyDescent="0.25">
      <c r="A49" s="62" t="s">
        <v>41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x14ac:dyDescent="0.25">
      <c r="A50" s="63">
        <v>1</v>
      </c>
      <c r="B50" s="9" t="s">
        <v>42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x14ac:dyDescent="0.25">
      <c r="A51" s="63">
        <v>2</v>
      </c>
      <c r="B51" s="9" t="s">
        <v>43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x14ac:dyDescent="0.25">
      <c r="A53" s="63" t="s">
        <v>44</v>
      </c>
      <c r="B53" s="9"/>
      <c r="C53" s="9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x14ac:dyDescent="0.25">
      <c r="A54" s="63"/>
      <c r="B54" s="9"/>
      <c r="C54" s="9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x14ac:dyDescent="0.25">
      <c r="A55" s="63"/>
      <c r="B55" s="9"/>
      <c r="C55" s="64" t="s">
        <v>45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x14ac:dyDescent="0.25">
      <c r="A56" s="63"/>
      <c r="B56" s="64"/>
      <c r="C56" s="9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x14ac:dyDescent="0.25">
      <c r="B57" s="33"/>
      <c r="C57" s="65" t="s">
        <v>46</v>
      </c>
      <c r="D57" s="65" t="s">
        <v>29</v>
      </c>
      <c r="E57" s="65" t="s">
        <v>30</v>
      </c>
      <c r="F57" s="65">
        <v>2011</v>
      </c>
      <c r="G57" s="65">
        <v>2015</v>
      </c>
      <c r="H57" s="65">
        <v>2020</v>
      </c>
      <c r="I57" s="65">
        <v>2025</v>
      </c>
      <c r="J57" s="65">
        <v>2030</v>
      </c>
      <c r="K57" s="65">
        <v>2035</v>
      </c>
      <c r="L57" s="65">
        <v>2040</v>
      </c>
      <c r="M57" s="65">
        <v>2045</v>
      </c>
      <c r="N57" s="66">
        <v>2050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x14ac:dyDescent="0.25">
      <c r="B58" s="13"/>
      <c r="C58" s="13" t="s">
        <v>14</v>
      </c>
      <c r="E58" s="67" t="s">
        <v>105</v>
      </c>
      <c r="F58" s="68">
        <v>16.702137488585961</v>
      </c>
      <c r="G58" s="68">
        <v>19.940746865919106</v>
      </c>
      <c r="H58" s="68">
        <v>24.628493832271339</v>
      </c>
      <c r="I58" s="68">
        <v>30.1237928036136</v>
      </c>
      <c r="J58" s="68">
        <v>34.409069323406399</v>
      </c>
      <c r="K58" s="68">
        <v>39.246419929813598</v>
      </c>
      <c r="L58" s="68">
        <v>42.807715454774666</v>
      </c>
      <c r="M58" s="68">
        <v>46.62985493280987</v>
      </c>
      <c r="N58" s="68">
        <v>50.733366468545597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x14ac:dyDescent="0.25">
      <c r="B59" s="13"/>
      <c r="C59" s="13" t="s">
        <v>15</v>
      </c>
      <c r="E59" s="67" t="s">
        <v>105</v>
      </c>
      <c r="F59" s="68">
        <v>13.90537016784665</v>
      </c>
      <c r="G59" s="68">
        <v>15.260162295452817</v>
      </c>
      <c r="H59" s="68">
        <v>16.957519265658636</v>
      </c>
      <c r="I59" s="68">
        <v>18.643562565938915</v>
      </c>
      <c r="J59" s="68">
        <v>19.111776719283064</v>
      </c>
      <c r="K59" s="68">
        <v>19.51879014994363</v>
      </c>
      <c r="L59" s="68">
        <v>19.005535308276112</v>
      </c>
      <c r="M59" s="68">
        <v>18.408540524093645</v>
      </c>
      <c r="N59" s="68">
        <v>17.72043982357583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x14ac:dyDescent="0.25">
      <c r="B60" s="13"/>
      <c r="C60" s="69" t="s">
        <v>47</v>
      </c>
      <c r="E60" s="70" t="s">
        <v>105</v>
      </c>
      <c r="F60" s="101">
        <v>30.60750765643261</v>
      </c>
      <c r="G60" s="101">
        <v>35.200909161371925</v>
      </c>
      <c r="H60" s="101">
        <v>41.586013097929978</v>
      </c>
      <c r="I60" s="101">
        <v>48.767355369552519</v>
      </c>
      <c r="J60" s="101">
        <v>53.520846042689463</v>
      </c>
      <c r="K60" s="101">
        <v>58.765210079757225</v>
      </c>
      <c r="L60" s="101">
        <v>61.813250763050775</v>
      </c>
      <c r="M60" s="101">
        <v>65.038395456903515</v>
      </c>
      <c r="N60" s="101">
        <v>68.453806292121428</v>
      </c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2" spans="1:26" x14ac:dyDescent="0.25">
      <c r="C62" s="64" t="s">
        <v>48</v>
      </c>
    </row>
    <row r="64" spans="1:26" x14ac:dyDescent="0.25">
      <c r="B64" s="62" t="s">
        <v>36</v>
      </c>
      <c r="C64" s="65" t="s">
        <v>46</v>
      </c>
      <c r="D64" s="65" t="s">
        <v>29</v>
      </c>
      <c r="E64" s="65" t="s">
        <v>30</v>
      </c>
      <c r="F64" s="65">
        <v>2011</v>
      </c>
      <c r="G64" s="65">
        <v>2015</v>
      </c>
      <c r="H64" s="65">
        <v>2020</v>
      </c>
      <c r="I64" s="65">
        <v>2025</v>
      </c>
      <c r="J64" s="65">
        <v>2030</v>
      </c>
      <c r="K64" s="65">
        <v>2035</v>
      </c>
      <c r="L64" s="65">
        <v>2040</v>
      </c>
      <c r="M64" s="65">
        <v>2045</v>
      </c>
      <c r="N64" s="66">
        <v>2050</v>
      </c>
    </row>
    <row r="65" spans="2:21" x14ac:dyDescent="0.25">
      <c r="B65" s="10" t="s">
        <v>37</v>
      </c>
      <c r="C65" s="10" t="s">
        <v>14</v>
      </c>
      <c r="D65" s="10" t="s">
        <v>103</v>
      </c>
      <c r="E65" s="72" t="s">
        <v>105</v>
      </c>
      <c r="F65" s="73">
        <v>0</v>
      </c>
      <c r="G65" s="73">
        <v>0</v>
      </c>
      <c r="H65" s="73">
        <v>0</v>
      </c>
      <c r="I65" s="73">
        <v>0</v>
      </c>
      <c r="J65" s="73">
        <v>0</v>
      </c>
      <c r="K65" s="73">
        <v>0</v>
      </c>
      <c r="L65" s="73">
        <v>0</v>
      </c>
      <c r="M65" s="73">
        <v>0</v>
      </c>
      <c r="N65" s="73">
        <v>0</v>
      </c>
    </row>
    <row r="66" spans="2:21" x14ac:dyDescent="0.25">
      <c r="B66" s="10" t="s">
        <v>38</v>
      </c>
      <c r="D66" s="10" t="s">
        <v>104</v>
      </c>
      <c r="E66" s="72" t="s">
        <v>105</v>
      </c>
      <c r="F66" s="73">
        <v>16.702137488585961</v>
      </c>
      <c r="G66" s="73">
        <v>19.940746865919106</v>
      </c>
      <c r="H66" s="73">
        <v>24.628493832271339</v>
      </c>
      <c r="I66" s="73">
        <v>30.1237928036136</v>
      </c>
      <c r="J66" s="73">
        <v>34.409069323406399</v>
      </c>
      <c r="K66" s="73">
        <v>39.246419929813598</v>
      </c>
      <c r="L66" s="73">
        <v>42.807715454774666</v>
      </c>
      <c r="M66" s="73">
        <v>46.62985493280987</v>
      </c>
      <c r="N66" s="73">
        <v>50.733366468545597</v>
      </c>
    </row>
    <row r="67" spans="2:21" x14ac:dyDescent="0.25">
      <c r="B67" s="10" t="s">
        <v>37</v>
      </c>
      <c r="C67" s="10" t="s">
        <v>15</v>
      </c>
      <c r="D67" s="10" t="s">
        <v>103</v>
      </c>
      <c r="E67" s="72" t="s">
        <v>105</v>
      </c>
      <c r="F67" s="73">
        <v>4.1716110503539952</v>
      </c>
      <c r="G67" s="73">
        <v>4.1085052333911429</v>
      </c>
      <c r="H67" s="73">
        <v>3.9132736766904546</v>
      </c>
      <c r="I67" s="73">
        <v>3.585300493449791</v>
      </c>
      <c r="J67" s="73">
        <v>2.9402733414281639</v>
      </c>
      <c r="K67" s="73">
        <v>2.252168094224265</v>
      </c>
      <c r="L67" s="73">
        <v>1.461964254482778</v>
      </c>
      <c r="M67" s="73">
        <v>0.70802078938821766</v>
      </c>
      <c r="N67" s="73">
        <v>0</v>
      </c>
    </row>
    <row r="68" spans="2:21" x14ac:dyDescent="0.25">
      <c r="B68" s="10" t="s">
        <v>38</v>
      </c>
      <c r="D68" s="10" t="s">
        <v>104</v>
      </c>
      <c r="E68" s="72" t="s">
        <v>105</v>
      </c>
      <c r="F68" s="73">
        <v>9.7337591174926548</v>
      </c>
      <c r="G68" s="73">
        <v>11.151657062061675</v>
      </c>
      <c r="H68" s="73">
        <v>13.044245588968181</v>
      </c>
      <c r="I68" s="73">
        <v>15.058262072489123</v>
      </c>
      <c r="J68" s="73">
        <v>16.171503377854901</v>
      </c>
      <c r="K68" s="73">
        <v>17.266622055719363</v>
      </c>
      <c r="L68" s="73">
        <v>17.543571053793336</v>
      </c>
      <c r="M68" s="73">
        <v>17.700519734705427</v>
      </c>
      <c r="N68" s="73">
        <v>17.72043982357583</v>
      </c>
    </row>
    <row r="69" spans="2:21" x14ac:dyDescent="0.25">
      <c r="D69" s="62" t="s">
        <v>47</v>
      </c>
      <c r="E69" s="74" t="s">
        <v>105</v>
      </c>
      <c r="F69" s="75">
        <v>30.60750765643261</v>
      </c>
      <c r="G69" s="75">
        <v>35.200909161371925</v>
      </c>
      <c r="H69" s="75">
        <v>41.586013097929978</v>
      </c>
      <c r="I69" s="75">
        <v>48.767355369552511</v>
      </c>
      <c r="J69" s="75">
        <v>53.52084604268947</v>
      </c>
      <c r="K69" s="75">
        <v>58.765210079757225</v>
      </c>
      <c r="L69" s="75">
        <v>61.813250763050782</v>
      </c>
      <c r="M69" s="75">
        <v>65.038395456903515</v>
      </c>
      <c r="N69" s="75">
        <v>68.453806292121428</v>
      </c>
    </row>
    <row r="71" spans="2:21" x14ac:dyDescent="0.25">
      <c r="B71" s="10" t="s">
        <v>37</v>
      </c>
      <c r="C71" s="10" t="s">
        <v>103</v>
      </c>
      <c r="F71" s="76">
        <v>4.1716110503539952</v>
      </c>
    </row>
    <row r="72" spans="2:21" x14ac:dyDescent="0.25">
      <c r="B72" s="10" t="s">
        <v>38</v>
      </c>
      <c r="C72" s="10" t="s">
        <v>104</v>
      </c>
      <c r="F72" s="76">
        <v>26.435896606078614</v>
      </c>
    </row>
    <row r="73" spans="2:21" x14ac:dyDescent="0.25">
      <c r="F73" s="76">
        <v>30.60750765643261</v>
      </c>
    </row>
    <row r="74" spans="2:21" x14ac:dyDescent="0.25">
      <c r="F74" s="76"/>
    </row>
    <row r="75" spans="2:21" x14ac:dyDescent="0.25">
      <c r="C75" s="62" t="s">
        <v>36</v>
      </c>
      <c r="D75" s="65" t="s">
        <v>29</v>
      </c>
      <c r="E75" s="65" t="s">
        <v>30</v>
      </c>
      <c r="F75" s="65">
        <v>2011</v>
      </c>
      <c r="G75" s="65">
        <v>2015</v>
      </c>
      <c r="H75" s="65">
        <v>2020</v>
      </c>
      <c r="I75" s="65">
        <v>2025</v>
      </c>
      <c r="J75" s="65">
        <v>2030</v>
      </c>
      <c r="K75" s="65">
        <v>2035</v>
      </c>
      <c r="L75" s="65">
        <v>2040</v>
      </c>
      <c r="M75" s="65">
        <v>2045</v>
      </c>
      <c r="N75" s="66">
        <v>2050</v>
      </c>
    </row>
    <row r="76" spans="2:21" x14ac:dyDescent="0.25">
      <c r="C76" s="10" t="s">
        <v>49</v>
      </c>
      <c r="D76" s="10" t="s">
        <v>106</v>
      </c>
      <c r="E76" s="72" t="s">
        <v>105</v>
      </c>
      <c r="F76" s="76">
        <v>4.1716110503539952</v>
      </c>
      <c r="G76" s="76">
        <v>4.1085052333911429</v>
      </c>
      <c r="H76" s="76">
        <v>3.9132736766904546</v>
      </c>
      <c r="I76" s="76">
        <v>3.585300493449791</v>
      </c>
      <c r="J76" s="76">
        <v>2.9402733414281639</v>
      </c>
      <c r="K76" s="76">
        <v>2.252168094224265</v>
      </c>
      <c r="L76" s="76">
        <v>1.461964254482778</v>
      </c>
      <c r="M76" s="76">
        <v>0.70802078938821766</v>
      </c>
      <c r="N76" s="76">
        <v>0</v>
      </c>
    </row>
    <row r="77" spans="2:21" x14ac:dyDescent="0.25">
      <c r="C77" s="10" t="s">
        <v>38</v>
      </c>
      <c r="D77" s="10" t="s">
        <v>104</v>
      </c>
      <c r="E77" s="72" t="s">
        <v>105</v>
      </c>
      <c r="F77" s="76">
        <v>26.435896606078614</v>
      </c>
      <c r="G77" s="76">
        <v>31.092403927980783</v>
      </c>
      <c r="H77" s="76">
        <v>37.67273942123952</v>
      </c>
      <c r="I77" s="76">
        <v>45.182054876102725</v>
      </c>
      <c r="J77" s="76">
        <v>50.580572701261303</v>
      </c>
      <c r="K77" s="76">
        <v>56.513041985532965</v>
      </c>
      <c r="L77" s="76">
        <v>60.351286508568002</v>
      </c>
      <c r="M77" s="76">
        <v>64.330374667515301</v>
      </c>
      <c r="N77" s="76">
        <v>68.453806292121428</v>
      </c>
    </row>
    <row r="80" spans="2:21" ht="15.5" x14ac:dyDescent="0.25">
      <c r="B80" s="77" t="s">
        <v>50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81" spans="2:21" x14ac:dyDescent="0.25">
      <c r="B81" s="1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1"/>
    </row>
    <row r="82" spans="2:21" x14ac:dyDescent="0.25">
      <c r="B82" s="19"/>
      <c r="C82" s="32" t="s">
        <v>51</v>
      </c>
      <c r="D82" s="20"/>
      <c r="E82" s="22"/>
      <c r="F82" s="20"/>
      <c r="G82" s="22"/>
      <c r="H82" s="20"/>
      <c r="I82" s="20"/>
      <c r="J82" s="20"/>
      <c r="K82" s="20"/>
      <c r="L82" s="20"/>
      <c r="M82" s="20"/>
      <c r="N82" s="78" t="s">
        <v>105</v>
      </c>
      <c r="O82" s="20"/>
      <c r="P82" s="20"/>
      <c r="Q82" s="20"/>
      <c r="R82" s="20"/>
      <c r="S82" s="20"/>
      <c r="T82" s="20"/>
      <c r="U82" s="21"/>
    </row>
    <row r="83" spans="2:21" x14ac:dyDescent="0.25"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1"/>
    </row>
    <row r="84" spans="2:21" ht="15" x14ac:dyDescent="0.3">
      <c r="B84" s="23"/>
      <c r="C84" s="79" t="s">
        <v>36</v>
      </c>
      <c r="D84" s="79" t="s">
        <v>52</v>
      </c>
      <c r="E84" s="79" t="s">
        <v>34</v>
      </c>
      <c r="F84" s="79" t="s">
        <v>53</v>
      </c>
      <c r="G84" s="79" t="s">
        <v>54</v>
      </c>
      <c r="H84" s="79" t="s">
        <v>55</v>
      </c>
      <c r="I84" s="79" t="s">
        <v>56</v>
      </c>
      <c r="J84" s="79" t="s">
        <v>57</v>
      </c>
      <c r="K84" s="79" t="s">
        <v>58</v>
      </c>
      <c r="L84" s="79" t="s">
        <v>59</v>
      </c>
      <c r="M84" s="79" t="s">
        <v>60</v>
      </c>
      <c r="N84" s="79" t="s">
        <v>61</v>
      </c>
      <c r="O84" s="80"/>
      <c r="P84" s="80"/>
      <c r="Q84" s="80"/>
      <c r="R84" s="80"/>
      <c r="S84" s="80"/>
      <c r="T84" s="80"/>
      <c r="U84" s="21"/>
    </row>
    <row r="85" spans="2:21" ht="15" x14ac:dyDescent="0.3">
      <c r="B85" s="23"/>
      <c r="C85" s="102" t="s">
        <v>73</v>
      </c>
      <c r="D85" s="102" t="s">
        <v>114</v>
      </c>
      <c r="E85" s="102"/>
      <c r="F85" s="103">
        <v>30.60750765643261</v>
      </c>
      <c r="G85" s="104">
        <v>35.200909161371925</v>
      </c>
      <c r="H85" s="104">
        <v>41.586013097929978</v>
      </c>
      <c r="I85" s="104">
        <v>48.767355369552519</v>
      </c>
      <c r="J85" s="104">
        <v>53.520846042689463</v>
      </c>
      <c r="K85" s="104">
        <v>58.765210079757225</v>
      </c>
      <c r="L85" s="104">
        <v>61.813250763050775</v>
      </c>
      <c r="M85" s="104">
        <v>65.038395456903515</v>
      </c>
      <c r="N85" s="104">
        <v>68.453806292121428</v>
      </c>
      <c r="O85" s="84"/>
      <c r="P85" s="84"/>
      <c r="Q85" s="84"/>
      <c r="R85" s="84"/>
      <c r="S85" s="84"/>
      <c r="T85" s="84"/>
      <c r="U85" s="21"/>
    </row>
    <row r="86" spans="2:21" ht="15" x14ac:dyDescent="0.3">
      <c r="B86" s="23"/>
      <c r="C86" s="105" t="s">
        <v>49</v>
      </c>
      <c r="D86" s="86" t="s">
        <v>106</v>
      </c>
      <c r="E86" s="106"/>
      <c r="F86" s="107">
        <v>-4.1716110503539952</v>
      </c>
      <c r="G86" s="108">
        <v>-4.1085052333911429</v>
      </c>
      <c r="H86" s="88">
        <v>-3.9132736766904546</v>
      </c>
      <c r="I86" s="109">
        <v>-3.585300493449791</v>
      </c>
      <c r="J86" s="110">
        <v>-2.9402733414281639</v>
      </c>
      <c r="K86" s="111">
        <v>-2.252168094224265</v>
      </c>
      <c r="L86" s="111">
        <v>-1.461964254482778</v>
      </c>
      <c r="M86" s="111">
        <v>-0.70802078938821766</v>
      </c>
      <c r="N86" s="111">
        <v>0</v>
      </c>
      <c r="O86" s="89"/>
      <c r="P86" s="89"/>
      <c r="Q86" s="89"/>
      <c r="R86" s="89"/>
      <c r="S86" s="89"/>
      <c r="T86" s="89"/>
      <c r="U86" s="21"/>
    </row>
    <row r="87" spans="2:21" ht="15" x14ac:dyDescent="0.3">
      <c r="B87" s="23"/>
      <c r="C87" s="112" t="s">
        <v>38</v>
      </c>
      <c r="D87" s="36" t="s">
        <v>104</v>
      </c>
      <c r="E87" s="36"/>
      <c r="F87" s="113">
        <v>-26.435896606078614</v>
      </c>
      <c r="G87" s="114">
        <v>-31.092403927980783</v>
      </c>
      <c r="H87" s="114">
        <v>-37.67273942123952</v>
      </c>
      <c r="I87" s="114">
        <v>-45.182054876102725</v>
      </c>
      <c r="J87" s="114">
        <v>-50.580572701261303</v>
      </c>
      <c r="K87" s="114">
        <v>-56.513041985532965</v>
      </c>
      <c r="L87" s="114">
        <v>-60.351286508568002</v>
      </c>
      <c r="M87" s="114">
        <v>-64.330374667515301</v>
      </c>
      <c r="N87" s="114">
        <v>-68.453806292121428</v>
      </c>
      <c r="O87" s="89"/>
      <c r="P87" s="89"/>
      <c r="Q87" s="89"/>
      <c r="R87" s="89"/>
      <c r="S87" s="89"/>
      <c r="T87" s="89"/>
      <c r="U87" s="21"/>
    </row>
    <row r="88" spans="2:21" ht="15" x14ac:dyDescent="0.3">
      <c r="B88" s="23"/>
      <c r="C88" s="115" t="s">
        <v>47</v>
      </c>
      <c r="D88" s="115"/>
      <c r="E88" s="115"/>
      <c r="F88" s="116">
        <v>0</v>
      </c>
      <c r="G88" s="116">
        <v>0</v>
      </c>
      <c r="H88" s="116">
        <v>0</v>
      </c>
      <c r="I88" s="116">
        <v>0</v>
      </c>
      <c r="J88" s="116">
        <v>0</v>
      </c>
      <c r="K88" s="116">
        <v>0</v>
      </c>
      <c r="L88" s="116">
        <v>0</v>
      </c>
      <c r="M88" s="116">
        <v>0</v>
      </c>
      <c r="N88" s="116">
        <v>0</v>
      </c>
      <c r="O88" s="89"/>
      <c r="P88" s="89"/>
      <c r="Q88" s="89"/>
      <c r="R88" s="89"/>
      <c r="S88" s="89"/>
      <c r="T88" s="89"/>
      <c r="U88" s="21"/>
    </row>
    <row r="89" spans="2:21" ht="15" x14ac:dyDescent="0.3">
      <c r="B89" s="23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</row>
  </sheetData>
  <mergeCells count="3">
    <mergeCell ref="G16:J16"/>
    <mergeCell ref="L16:O16"/>
    <mergeCell ref="Q16:T16"/>
  </mergeCells>
  <conditionalFormatting sqref="F60:N60">
    <cfRule type="cellIs" dxfId="4" priority="3" operator="greaterThan">
      <formula>1000000000000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13" workbookViewId="0"/>
  </sheetViews>
  <sheetFormatPr defaultColWidth="9.1796875" defaultRowHeight="12.5" x14ac:dyDescent="0.25"/>
  <cols>
    <col min="1" max="1" width="5.26953125" style="122" customWidth="1"/>
    <col min="2" max="3" width="17.7265625" style="122" customWidth="1"/>
    <col min="4" max="4" width="25.7265625" style="122" customWidth="1"/>
    <col min="5" max="20" width="17.7265625" style="122" customWidth="1"/>
    <col min="21" max="16384" width="9.1796875" style="122"/>
  </cols>
  <sheetData>
    <row r="1" spans="1:16" ht="21" x14ac:dyDescent="0.5">
      <c r="A1" s="121" t="s">
        <v>74</v>
      </c>
      <c r="B1" s="8" t="s">
        <v>115</v>
      </c>
      <c r="C1" s="121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5.5" x14ac:dyDescent="0.25">
      <c r="A2" s="123" t="s">
        <v>75</v>
      </c>
      <c r="B2" s="12" t="s">
        <v>116</v>
      </c>
      <c r="C2" s="12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22.5" x14ac:dyDescent="0.45">
      <c r="A4" s="15"/>
      <c r="B4" s="77" t="s">
        <v>19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</row>
    <row r="5" spans="1:16" x14ac:dyDescent="0.25">
      <c r="A5" s="9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</row>
    <row r="6" spans="1:16" x14ac:dyDescent="0.25">
      <c r="A6" s="9"/>
      <c r="B6" s="19"/>
      <c r="C6" s="20"/>
      <c r="D6" s="20"/>
      <c r="E6" s="22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</row>
    <row r="7" spans="1:16" ht="15" x14ac:dyDescent="0.3">
      <c r="A7" s="9"/>
      <c r="B7" s="23"/>
      <c r="C7" s="24" t="s">
        <v>20</v>
      </c>
      <c r="D7" s="24" t="s">
        <v>21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/>
    </row>
    <row r="8" spans="1:16" ht="15" x14ac:dyDescent="0.3">
      <c r="A8" s="9"/>
      <c r="B8" s="23"/>
      <c r="C8" s="102" t="s">
        <v>76</v>
      </c>
      <c r="D8" s="102">
        <v>1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1"/>
    </row>
    <row r="9" spans="1:16" s="9" customFormat="1" ht="15" x14ac:dyDescent="0.3">
      <c r="B9" s="23"/>
      <c r="C9" s="36"/>
      <c r="D9" s="3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1"/>
    </row>
    <row r="10" spans="1:16" ht="15" x14ac:dyDescent="0.3">
      <c r="A10" s="9"/>
      <c r="B10" s="23"/>
      <c r="C10" s="124"/>
      <c r="D10" s="124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1"/>
    </row>
    <row r="11" spans="1:16" ht="15" x14ac:dyDescent="0.3">
      <c r="A11" s="9"/>
      <c r="B11" s="23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/>
    </row>
    <row r="12" spans="1:16" x14ac:dyDescent="0.25">
      <c r="A12" s="9"/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8"/>
    </row>
    <row r="13" spans="1:16" x14ac:dyDescent="0.25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x14ac:dyDescent="0.25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spans="1:16" ht="15.5" x14ac:dyDescent="0.25">
      <c r="B15" s="125" t="s">
        <v>23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1"/>
    </row>
    <row r="16" spans="1:16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</row>
    <row r="17" spans="2:16" x14ac:dyDescent="0.25">
      <c r="B17" s="32" t="s">
        <v>24</v>
      </c>
      <c r="C17" s="20"/>
      <c r="D17" s="22"/>
      <c r="E17" s="126"/>
      <c r="F17" s="126"/>
      <c r="G17" s="126"/>
      <c r="H17" s="127" t="s">
        <v>117</v>
      </c>
      <c r="I17" s="20"/>
      <c r="J17" s="20"/>
      <c r="K17" s="20"/>
      <c r="L17" s="20"/>
      <c r="M17" s="20"/>
      <c r="N17" s="20"/>
      <c r="O17" s="20"/>
      <c r="P17" s="20"/>
    </row>
    <row r="18" spans="2:16" x14ac:dyDescent="0.25">
      <c r="B18" s="20"/>
      <c r="C18" s="20"/>
      <c r="D18" s="128"/>
      <c r="E18" s="255" t="s">
        <v>77</v>
      </c>
      <c r="F18" s="256"/>
      <c r="G18" s="256"/>
      <c r="H18" s="256"/>
      <c r="I18" s="20"/>
      <c r="J18" s="20"/>
      <c r="K18" s="20"/>
      <c r="L18" s="20"/>
      <c r="M18" s="20"/>
      <c r="N18" s="20"/>
      <c r="O18" s="20"/>
      <c r="P18" s="20"/>
    </row>
    <row r="19" spans="2:16" ht="13" x14ac:dyDescent="0.25">
      <c r="B19" s="129" t="s">
        <v>28</v>
      </c>
      <c r="C19" s="129" t="s">
        <v>29</v>
      </c>
      <c r="D19" s="129" t="s">
        <v>34</v>
      </c>
      <c r="E19" s="130">
        <v>1</v>
      </c>
      <c r="F19" s="130">
        <v>2</v>
      </c>
      <c r="G19" s="130">
        <v>3</v>
      </c>
      <c r="H19" s="130">
        <v>4</v>
      </c>
      <c r="I19" s="20"/>
      <c r="J19" s="20"/>
      <c r="K19" s="20"/>
      <c r="L19" s="20"/>
      <c r="M19" s="20"/>
      <c r="N19" s="20"/>
      <c r="O19" s="20"/>
      <c r="P19" s="20"/>
    </row>
    <row r="20" spans="2:16" x14ac:dyDescent="0.25">
      <c r="B20" s="131" t="s">
        <v>78</v>
      </c>
      <c r="C20" s="131"/>
      <c r="D20" s="132"/>
      <c r="E20" s="133">
        <v>7.1259786923761495E-9</v>
      </c>
      <c r="F20" s="133">
        <v>5.9383155769801224E-9</v>
      </c>
      <c r="G20" s="133">
        <v>4.7506524615840944E-9</v>
      </c>
      <c r="H20" s="133">
        <v>1.5835508205280327E-9</v>
      </c>
      <c r="I20" s="20"/>
      <c r="J20" s="20"/>
      <c r="K20" s="20"/>
      <c r="L20" s="20"/>
      <c r="M20" s="20"/>
      <c r="N20" s="20"/>
      <c r="O20" s="20"/>
      <c r="P20" s="20"/>
    </row>
    <row r="21" spans="2:16" x14ac:dyDescent="0.25">
      <c r="B21" s="36"/>
      <c r="C21" s="36"/>
      <c r="D21" s="20"/>
      <c r="E21" s="134"/>
      <c r="F21" s="134"/>
      <c r="G21" s="134"/>
      <c r="H21" s="135"/>
      <c r="I21" s="20"/>
      <c r="J21" s="20"/>
      <c r="K21" s="20"/>
      <c r="L21" s="20"/>
      <c r="M21" s="20"/>
      <c r="N21" s="20"/>
      <c r="O21" s="20"/>
      <c r="P21" s="20"/>
    </row>
    <row r="22" spans="2:16" x14ac:dyDescent="0.25">
      <c r="B22" s="36"/>
      <c r="C22" s="36"/>
      <c r="D22" s="136"/>
      <c r="E22" s="48"/>
      <c r="F22" s="48"/>
      <c r="G22" s="48"/>
      <c r="H22" s="20"/>
      <c r="I22" s="20"/>
      <c r="J22" s="20"/>
      <c r="K22" s="20"/>
      <c r="L22" s="20"/>
      <c r="M22" s="20"/>
      <c r="N22" s="20"/>
      <c r="O22" s="20"/>
      <c r="P22" s="20"/>
    </row>
    <row r="23" spans="2:16" ht="15.5" x14ac:dyDescent="0.25">
      <c r="B23" s="137" t="s">
        <v>31</v>
      </c>
      <c r="C23" s="50"/>
      <c r="D23" s="50"/>
      <c r="E23" s="50"/>
      <c r="F23" s="50"/>
      <c r="G23" s="50"/>
      <c r="H23" s="50"/>
      <c r="I23" s="50"/>
      <c r="J23" s="50"/>
      <c r="K23" s="50"/>
      <c r="L23" s="138"/>
      <c r="M23" s="138"/>
      <c r="N23" s="138"/>
      <c r="O23" s="138"/>
      <c r="P23" s="31"/>
    </row>
    <row r="24" spans="2:16" x14ac:dyDescent="0.2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1"/>
    </row>
    <row r="25" spans="2:16" x14ac:dyDescent="0.25">
      <c r="B25" s="32" t="s">
        <v>79</v>
      </c>
      <c r="C25" s="20"/>
      <c r="D25" s="20"/>
      <c r="E25" s="22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2:16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2" t="s">
        <v>118</v>
      </c>
      <c r="N26" s="20"/>
      <c r="O26" s="20"/>
      <c r="P26" s="20"/>
    </row>
    <row r="27" spans="2:16" ht="13" x14ac:dyDescent="0.25">
      <c r="B27" s="129" t="s">
        <v>28</v>
      </c>
      <c r="C27" s="129" t="s">
        <v>29</v>
      </c>
      <c r="D27" s="129" t="s">
        <v>34</v>
      </c>
      <c r="E27" s="139">
        <v>2011</v>
      </c>
      <c r="F27" s="139">
        <v>2015</v>
      </c>
      <c r="G27" s="139">
        <v>2020</v>
      </c>
      <c r="H27" s="139">
        <v>2025</v>
      </c>
      <c r="I27" s="139">
        <v>2030</v>
      </c>
      <c r="J27" s="139">
        <v>2035</v>
      </c>
      <c r="K27" s="139">
        <v>2040</v>
      </c>
      <c r="L27" s="139">
        <v>2045</v>
      </c>
      <c r="M27" s="139">
        <v>2050</v>
      </c>
      <c r="N27" s="20"/>
      <c r="O27" s="20"/>
      <c r="P27" s="20"/>
    </row>
    <row r="28" spans="2:16" x14ac:dyDescent="0.25">
      <c r="B28" s="132" t="s">
        <v>80</v>
      </c>
      <c r="C28" s="132"/>
      <c r="D28" s="132"/>
      <c r="E28" s="140">
        <v>1055734800</v>
      </c>
      <c r="F28" s="140">
        <v>1436315540.08781</v>
      </c>
      <c r="G28" s="140">
        <v>2110418750.1951699</v>
      </c>
      <c r="H28" s="140">
        <v>3247140843.9204102</v>
      </c>
      <c r="I28" s="140">
        <v>4996128687.3901491</v>
      </c>
      <c r="J28" s="140">
        <v>7687163280.1815701</v>
      </c>
      <c r="K28" s="140">
        <v>13547408274.228399</v>
      </c>
      <c r="L28" s="140">
        <v>23875162301.001301</v>
      </c>
      <c r="M28" s="140">
        <v>42076193716.219902</v>
      </c>
      <c r="N28" s="20"/>
      <c r="O28" s="20"/>
      <c r="P28" s="20"/>
    </row>
    <row r="29" spans="2:16" x14ac:dyDescent="0.25">
      <c r="B29" s="20"/>
      <c r="C29" s="20"/>
      <c r="D29" s="20"/>
      <c r="E29" s="20"/>
      <c r="F29" s="20"/>
      <c r="G29" s="141"/>
      <c r="H29" s="141"/>
      <c r="I29" s="141"/>
      <c r="J29" s="141"/>
      <c r="K29" s="141"/>
      <c r="L29" s="141"/>
      <c r="M29" s="141"/>
      <c r="N29" s="20"/>
      <c r="O29" s="20"/>
      <c r="P29" s="20"/>
    </row>
    <row r="30" spans="2:16" x14ac:dyDescent="0.25">
      <c r="B30" s="32" t="s">
        <v>81</v>
      </c>
      <c r="C30" s="20"/>
      <c r="D30" s="20"/>
      <c r="E30" s="35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2:16" x14ac:dyDescent="0.25">
      <c r="B31" s="20"/>
      <c r="C31" s="20"/>
      <c r="D31" s="20"/>
      <c r="E31" s="22" t="s">
        <v>105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2:16" ht="13" x14ac:dyDescent="0.25">
      <c r="B32" s="129" t="s">
        <v>28</v>
      </c>
      <c r="C32" s="129" t="s">
        <v>29</v>
      </c>
      <c r="D32" s="129" t="s">
        <v>34</v>
      </c>
      <c r="E32" s="139">
        <v>2011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2:16" x14ac:dyDescent="0.25">
      <c r="B33" s="131" t="s">
        <v>78</v>
      </c>
      <c r="C33" s="132"/>
      <c r="D33" s="132"/>
      <c r="E33" s="142">
        <v>8.6763247999999997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2:16" x14ac:dyDescent="0.25">
      <c r="B34" s="36"/>
      <c r="C34" s="36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2:16" x14ac:dyDescent="0.25">
      <c r="B35" s="32" t="s">
        <v>82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2:16" x14ac:dyDescent="0.25">
      <c r="B36" s="20"/>
      <c r="C36" s="20"/>
      <c r="D36" s="20"/>
      <c r="E36" s="22" t="s">
        <v>117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2:16" ht="13" x14ac:dyDescent="0.25">
      <c r="B37" s="129" t="s">
        <v>28</v>
      </c>
      <c r="C37" s="129" t="s">
        <v>29</v>
      </c>
      <c r="D37" s="129" t="s">
        <v>34</v>
      </c>
      <c r="E37" s="139">
        <v>2011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2:16" x14ac:dyDescent="0.25">
      <c r="B38" s="131" t="s">
        <v>78</v>
      </c>
      <c r="C38" s="132"/>
      <c r="D38" s="132"/>
      <c r="E38" s="143">
        <v>8.218280575765808E-9</v>
      </c>
      <c r="F38" s="20"/>
      <c r="G38" s="144"/>
      <c r="H38" s="20"/>
      <c r="I38" s="20"/>
      <c r="J38" s="20"/>
      <c r="K38" s="20"/>
      <c r="L38" s="20"/>
      <c r="M38" s="20"/>
      <c r="N38" s="20"/>
      <c r="O38" s="20"/>
      <c r="P38" s="20"/>
    </row>
    <row r="39" spans="2:16" x14ac:dyDescent="0.25">
      <c r="B39" s="36"/>
      <c r="C39" s="36"/>
      <c r="D39" s="20"/>
      <c r="E39" s="145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2:16" x14ac:dyDescent="0.25">
      <c r="B40" s="36"/>
      <c r="C40" s="36"/>
      <c r="D40" s="20"/>
      <c r="E40" s="146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2:16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2:16" ht="15.5" x14ac:dyDescent="0.25">
      <c r="B42" s="137" t="s">
        <v>39</v>
      </c>
      <c r="C42" s="50"/>
      <c r="D42" s="50"/>
      <c r="E42" s="50"/>
      <c r="F42" s="50"/>
      <c r="G42" s="50"/>
      <c r="H42" s="50"/>
      <c r="I42" s="50"/>
      <c r="J42" s="50"/>
      <c r="K42" s="147"/>
      <c r="L42" s="30"/>
      <c r="M42" s="30"/>
      <c r="N42" s="30"/>
      <c r="O42" s="30"/>
      <c r="P42" s="31"/>
    </row>
    <row r="43" spans="2:16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2:16" x14ac:dyDescent="0.25">
      <c r="B44" s="32" t="s">
        <v>40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2"/>
      <c r="N44" s="20"/>
      <c r="O44" s="20"/>
      <c r="P44" s="20"/>
    </row>
    <row r="45" spans="2:16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2" t="s">
        <v>117</v>
      </c>
      <c r="N45" s="20"/>
      <c r="O45" s="20"/>
      <c r="P45" s="20"/>
    </row>
    <row r="46" spans="2:16" ht="13" x14ac:dyDescent="0.25">
      <c r="B46" s="129" t="s">
        <v>28</v>
      </c>
      <c r="C46" s="129" t="s">
        <v>29</v>
      </c>
      <c r="D46" s="129" t="s">
        <v>34</v>
      </c>
      <c r="E46" s="139">
        <v>2011</v>
      </c>
      <c r="F46" s="139">
        <v>2015</v>
      </c>
      <c r="G46" s="139">
        <v>2020</v>
      </c>
      <c r="H46" s="139">
        <v>2025</v>
      </c>
      <c r="I46" s="139">
        <v>2030</v>
      </c>
      <c r="J46" s="139">
        <v>2035</v>
      </c>
      <c r="K46" s="139">
        <v>2040</v>
      </c>
      <c r="L46" s="139">
        <v>2045</v>
      </c>
      <c r="M46" s="139">
        <v>2050</v>
      </c>
      <c r="N46" s="20"/>
      <c r="O46" s="20"/>
      <c r="P46" s="20"/>
    </row>
    <row r="47" spans="2:16" x14ac:dyDescent="0.25">
      <c r="B47" s="132" t="s">
        <v>80</v>
      </c>
      <c r="C47" s="132"/>
      <c r="D47" s="132"/>
      <c r="E47" s="249">
        <v>8.218280575765808E-9</v>
      </c>
      <c r="F47" s="249">
        <v>8.1062496133668682E-9</v>
      </c>
      <c r="G47" s="249">
        <v>7.9662109103681939E-9</v>
      </c>
      <c r="H47" s="249">
        <v>7.8261722073695195E-9</v>
      </c>
      <c r="I47" s="249">
        <v>7.6861335043708468E-9</v>
      </c>
      <c r="J47" s="249">
        <v>7.5460948013721725E-9</v>
      </c>
      <c r="K47" s="249">
        <v>7.4060560983734982E-9</v>
      </c>
      <c r="L47" s="249">
        <v>7.2660173953748238E-9</v>
      </c>
      <c r="M47" s="249">
        <v>7.1259786923761495E-9</v>
      </c>
      <c r="N47" s="20"/>
      <c r="O47" s="20"/>
      <c r="P47" s="20"/>
    </row>
    <row r="48" spans="2:16" x14ac:dyDescent="0.25">
      <c r="B48" s="20"/>
      <c r="C48" s="20"/>
      <c r="D48" s="20"/>
      <c r="E48" s="20"/>
      <c r="F48" s="20"/>
      <c r="G48" s="20"/>
      <c r="H48" s="20"/>
      <c r="I48" s="20"/>
      <c r="J48" s="148"/>
      <c r="K48" s="148"/>
      <c r="L48" s="148"/>
      <c r="M48" s="20"/>
      <c r="N48" s="20"/>
      <c r="O48" s="20"/>
      <c r="P48" s="20"/>
    </row>
    <row r="50" spans="1:13" x14ac:dyDescent="0.25">
      <c r="A50" s="62" t="s">
        <v>41</v>
      </c>
    </row>
    <row r="51" spans="1:13" x14ac:dyDescent="0.25">
      <c r="A51" s="63">
        <v>1</v>
      </c>
      <c r="B51" s="9" t="s">
        <v>83</v>
      </c>
    </row>
    <row r="52" spans="1:13" x14ac:dyDescent="0.25">
      <c r="A52" s="63">
        <v>2</v>
      </c>
      <c r="B52" s="9" t="s">
        <v>84</v>
      </c>
    </row>
    <row r="54" spans="1:13" x14ac:dyDescent="0.25">
      <c r="A54" s="63" t="s">
        <v>44</v>
      </c>
      <c r="B54" s="9"/>
      <c r="C54" s="9"/>
    </row>
    <row r="55" spans="1:13" x14ac:dyDescent="0.25">
      <c r="A55" s="63"/>
      <c r="B55" s="9"/>
      <c r="C55" s="9"/>
    </row>
    <row r="56" spans="1:13" x14ac:dyDescent="0.25">
      <c r="A56" s="63"/>
      <c r="B56" s="64" t="s">
        <v>85</v>
      </c>
      <c r="C56" s="9"/>
    </row>
    <row r="57" spans="1:13" x14ac:dyDescent="0.25">
      <c r="M57" s="74"/>
    </row>
    <row r="58" spans="1:13" x14ac:dyDescent="0.25">
      <c r="B58" s="69" t="s">
        <v>28</v>
      </c>
      <c r="C58" s="69" t="s">
        <v>29</v>
      </c>
      <c r="D58" s="69" t="s">
        <v>34</v>
      </c>
      <c r="E58" s="149">
        <v>2011</v>
      </c>
      <c r="F58" s="150">
        <v>2015</v>
      </c>
      <c r="G58" s="150">
        <v>2020</v>
      </c>
      <c r="H58" s="150">
        <v>2025</v>
      </c>
      <c r="I58" s="150">
        <v>2030</v>
      </c>
      <c r="J58" s="150">
        <v>2035</v>
      </c>
      <c r="K58" s="150">
        <v>2040</v>
      </c>
      <c r="L58" s="150">
        <v>2045</v>
      </c>
      <c r="M58" s="150">
        <v>2050</v>
      </c>
    </row>
    <row r="59" spans="1:13" ht="14.5" x14ac:dyDescent="0.35">
      <c r="B59" s="13" t="s">
        <v>78</v>
      </c>
      <c r="C59" s="13"/>
      <c r="D59" s="9" t="s">
        <v>105</v>
      </c>
      <c r="E59" s="151">
        <v>8.6763247999999997</v>
      </c>
      <c r="F59" s="151">
        <v>11.643132291509634</v>
      </c>
      <c r="G59" s="151">
        <v>16.812040873250371</v>
      </c>
      <c r="H59" s="151">
        <v>25.412683426104319</v>
      </c>
      <c r="I59" s="151">
        <v>38.400912096297766</v>
      </c>
      <c r="J59" s="151">
        <v>58.0080628658772</v>
      </c>
      <c r="K59" s="151">
        <v>100.33286566650483</v>
      </c>
      <c r="L59" s="151">
        <v>173.47734459647265</v>
      </c>
      <c r="M59" s="151">
        <v>299.83405987807424</v>
      </c>
    </row>
    <row r="60" spans="1:13" ht="14.5" x14ac:dyDescent="0.35">
      <c r="B60" s="69" t="s">
        <v>47</v>
      </c>
      <c r="C60" s="13"/>
      <c r="D60" s="9" t="s">
        <v>105</v>
      </c>
      <c r="E60" s="152">
        <v>8.6763247999999997</v>
      </c>
      <c r="F60" s="152">
        <v>11.643132291509634</v>
      </c>
      <c r="G60" s="152">
        <v>16.812040873250371</v>
      </c>
      <c r="H60" s="152">
        <v>25.412683426104319</v>
      </c>
      <c r="I60" s="152">
        <v>38.400912096297766</v>
      </c>
      <c r="J60" s="152">
        <v>58.0080628658772</v>
      </c>
      <c r="K60" s="152">
        <v>100.33286566650483</v>
      </c>
      <c r="L60" s="152">
        <v>173.47734459647265</v>
      </c>
      <c r="M60" s="152">
        <v>299.83405987807424</v>
      </c>
    </row>
    <row r="62" spans="1:13" x14ac:dyDescent="0.25">
      <c r="B62" s="64" t="s">
        <v>48</v>
      </c>
    </row>
    <row r="64" spans="1:13" x14ac:dyDescent="0.25">
      <c r="B64" s="63" t="s">
        <v>36</v>
      </c>
      <c r="C64" s="63" t="s">
        <v>29</v>
      </c>
      <c r="D64" s="69" t="s">
        <v>34</v>
      </c>
      <c r="E64" s="149">
        <v>2011</v>
      </c>
      <c r="F64" s="150">
        <v>2015</v>
      </c>
      <c r="G64" s="150">
        <v>2020</v>
      </c>
      <c r="H64" s="150">
        <v>2025</v>
      </c>
      <c r="I64" s="150">
        <v>2030</v>
      </c>
      <c r="J64" s="150">
        <v>2035</v>
      </c>
      <c r="K64" s="150">
        <v>2040</v>
      </c>
      <c r="L64" s="150">
        <v>2045</v>
      </c>
      <c r="M64" s="150">
        <v>2050</v>
      </c>
    </row>
    <row r="65" spans="1:16" x14ac:dyDescent="0.25">
      <c r="B65" s="9" t="s">
        <v>38</v>
      </c>
      <c r="C65" s="9" t="s">
        <v>104</v>
      </c>
      <c r="D65" s="70" t="s">
        <v>105</v>
      </c>
      <c r="E65" s="153">
        <v>8.6763247999999997</v>
      </c>
      <c r="F65" s="153">
        <v>11.643132291509634</v>
      </c>
      <c r="G65" s="153">
        <v>16.812040873250371</v>
      </c>
      <c r="H65" s="153">
        <v>25.412683426104319</v>
      </c>
      <c r="I65" s="153">
        <v>38.400912096297766</v>
      </c>
      <c r="J65" s="153">
        <v>58.0080628658772</v>
      </c>
      <c r="K65" s="153">
        <v>100.33286566650483</v>
      </c>
      <c r="L65" s="153">
        <v>173.47734459647265</v>
      </c>
      <c r="M65" s="153">
        <v>299.83405987807424</v>
      </c>
    </row>
    <row r="69" spans="1:16" ht="15.5" x14ac:dyDescent="0.25">
      <c r="A69" s="77" t="s">
        <v>50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1:16" x14ac:dyDescent="0.25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1"/>
      <c r="P70" s="21"/>
    </row>
    <row r="71" spans="1:16" x14ac:dyDescent="0.25">
      <c r="A71" s="19"/>
      <c r="B71" s="32" t="s">
        <v>51</v>
      </c>
      <c r="C71" s="20"/>
      <c r="D71" s="22"/>
      <c r="E71" s="20"/>
      <c r="F71" s="22"/>
      <c r="G71" s="20"/>
      <c r="H71" s="20"/>
      <c r="I71" s="20"/>
      <c r="J71" s="20"/>
      <c r="K71" s="20"/>
      <c r="L71" s="20"/>
      <c r="M71" s="78" t="s">
        <v>105</v>
      </c>
      <c r="N71" s="20"/>
      <c r="O71" s="21"/>
      <c r="P71" s="21"/>
    </row>
    <row r="72" spans="1:16" x14ac:dyDescent="0.25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1"/>
      <c r="P72" s="21"/>
    </row>
    <row r="73" spans="1:16" ht="15" x14ac:dyDescent="0.3">
      <c r="A73" s="23"/>
      <c r="B73" s="79" t="s">
        <v>36</v>
      </c>
      <c r="C73" s="79" t="s">
        <v>52</v>
      </c>
      <c r="D73" s="79" t="s">
        <v>34</v>
      </c>
      <c r="E73" s="79" t="s">
        <v>53</v>
      </c>
      <c r="F73" s="79" t="s">
        <v>54</v>
      </c>
      <c r="G73" s="79" t="s">
        <v>55</v>
      </c>
      <c r="H73" s="79" t="s">
        <v>56</v>
      </c>
      <c r="I73" s="79" t="s">
        <v>57</v>
      </c>
      <c r="J73" s="79" t="s">
        <v>58</v>
      </c>
      <c r="K73" s="79" t="s">
        <v>59</v>
      </c>
      <c r="L73" s="79" t="s">
        <v>60</v>
      </c>
      <c r="M73" s="79" t="s">
        <v>61</v>
      </c>
      <c r="N73" s="80"/>
      <c r="O73" s="21"/>
      <c r="P73" s="21"/>
    </row>
    <row r="74" spans="1:16" ht="15" x14ac:dyDescent="0.3">
      <c r="A74" s="23"/>
      <c r="B74" s="102" t="s">
        <v>86</v>
      </c>
      <c r="C74" s="102" t="s">
        <v>116</v>
      </c>
      <c r="D74" s="102"/>
      <c r="E74" s="103">
        <v>8.6763247999999997</v>
      </c>
      <c r="F74" s="103">
        <v>11.643132291509634</v>
      </c>
      <c r="G74" s="103">
        <v>16.812040873250371</v>
      </c>
      <c r="H74" s="103">
        <v>25.412683426104319</v>
      </c>
      <c r="I74" s="103">
        <v>38.400912096297766</v>
      </c>
      <c r="J74" s="103">
        <v>58.0080628658772</v>
      </c>
      <c r="K74" s="103">
        <v>100.33286566650483</v>
      </c>
      <c r="L74" s="103">
        <v>173.47734459647265</v>
      </c>
      <c r="M74" s="103">
        <v>299.83405987807424</v>
      </c>
      <c r="N74" s="84"/>
      <c r="O74" s="21"/>
      <c r="P74" s="21"/>
    </row>
    <row r="75" spans="1:16" ht="15" x14ac:dyDescent="0.3">
      <c r="A75" s="23"/>
      <c r="B75" s="36" t="s">
        <v>38</v>
      </c>
      <c r="C75" s="36" t="s">
        <v>104</v>
      </c>
      <c r="D75" s="36"/>
      <c r="E75" s="113">
        <v>-8.6763247999999997</v>
      </c>
      <c r="F75" s="113">
        <v>-11.643132291509634</v>
      </c>
      <c r="G75" s="113">
        <v>-16.812040873250371</v>
      </c>
      <c r="H75" s="113">
        <v>-25.412683426104319</v>
      </c>
      <c r="I75" s="113">
        <v>-38.400912096297766</v>
      </c>
      <c r="J75" s="113">
        <v>-58.0080628658772</v>
      </c>
      <c r="K75" s="113">
        <v>-100.33286566650483</v>
      </c>
      <c r="L75" s="113">
        <v>-173.47734459647265</v>
      </c>
      <c r="M75" s="113">
        <v>-299.83405987807424</v>
      </c>
      <c r="N75" s="89"/>
      <c r="O75" s="21"/>
      <c r="P75" s="21"/>
    </row>
    <row r="76" spans="1:16" ht="15" x14ac:dyDescent="0.3">
      <c r="A76" s="23"/>
      <c r="B76" s="115" t="s">
        <v>47</v>
      </c>
      <c r="C76" s="115"/>
      <c r="D76" s="115"/>
      <c r="E76" s="116">
        <v>0</v>
      </c>
      <c r="F76" s="116">
        <v>0</v>
      </c>
      <c r="G76" s="116">
        <v>0</v>
      </c>
      <c r="H76" s="116">
        <v>0</v>
      </c>
      <c r="I76" s="116">
        <v>0</v>
      </c>
      <c r="J76" s="116">
        <v>0</v>
      </c>
      <c r="K76" s="116">
        <v>0</v>
      </c>
      <c r="L76" s="116">
        <v>0</v>
      </c>
      <c r="M76" s="116">
        <v>0</v>
      </c>
      <c r="N76" s="89"/>
      <c r="O76" s="21"/>
      <c r="P76" s="21"/>
    </row>
    <row r="77" spans="1:16" ht="15" x14ac:dyDescent="0.3">
      <c r="A77" s="23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89"/>
      <c r="O77" s="21"/>
      <c r="P77" s="21"/>
    </row>
  </sheetData>
  <mergeCells count="1">
    <mergeCell ref="E18:H18"/>
  </mergeCells>
  <conditionalFormatting sqref="E59:M60">
    <cfRule type="cellIs" dxfId="3" priority="1" operator="greaterThan">
      <formula>1000000000000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workbookViewId="0"/>
  </sheetViews>
  <sheetFormatPr defaultColWidth="9.1796875" defaultRowHeight="12.5" x14ac:dyDescent="0.25"/>
  <cols>
    <col min="1" max="1" width="5.26953125" style="122" customWidth="1"/>
    <col min="2" max="3" width="17.7265625" style="122" customWidth="1"/>
    <col min="4" max="4" width="25.7265625" style="122" customWidth="1"/>
    <col min="5" max="13" width="17.7265625" style="122" customWidth="1"/>
    <col min="14" max="14" width="4.26953125" style="122" customWidth="1"/>
    <col min="15" max="20" width="17.7265625" style="122" customWidth="1"/>
    <col min="21" max="16384" width="9.1796875" style="122"/>
  </cols>
  <sheetData>
    <row r="1" spans="1:16" ht="21" x14ac:dyDescent="0.5">
      <c r="A1" s="121" t="s">
        <v>74</v>
      </c>
      <c r="B1" s="8" t="s">
        <v>115</v>
      </c>
      <c r="C1" s="121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5.5" x14ac:dyDescent="0.25">
      <c r="A2" s="123" t="s">
        <v>87</v>
      </c>
      <c r="B2" s="12" t="s">
        <v>119</v>
      </c>
      <c r="C2" s="12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22.5" x14ac:dyDescent="0.45">
      <c r="A4" s="15"/>
      <c r="B4" s="77" t="s">
        <v>19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</row>
    <row r="5" spans="1:16" x14ac:dyDescent="0.25">
      <c r="A5" s="9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</row>
    <row r="6" spans="1:16" x14ac:dyDescent="0.25">
      <c r="A6" s="9"/>
      <c r="B6" s="19"/>
      <c r="C6" s="20"/>
      <c r="D6" s="20"/>
      <c r="E6" s="22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</row>
    <row r="7" spans="1:16" ht="15" x14ac:dyDescent="0.3">
      <c r="A7" s="9"/>
      <c r="B7" s="23"/>
      <c r="C7" s="24" t="s">
        <v>20</v>
      </c>
      <c r="D7" s="24" t="s">
        <v>21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/>
    </row>
    <row r="8" spans="1:16" ht="15" x14ac:dyDescent="0.3">
      <c r="A8" s="9"/>
      <c r="B8" s="23"/>
      <c r="C8" s="102" t="s">
        <v>76</v>
      </c>
      <c r="D8" s="102">
        <v>1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1"/>
    </row>
    <row r="9" spans="1:16" s="9" customFormat="1" ht="15" x14ac:dyDescent="0.3">
      <c r="B9" s="23"/>
      <c r="C9" s="36"/>
      <c r="D9" s="3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1"/>
    </row>
    <row r="10" spans="1:16" ht="15" x14ac:dyDescent="0.3">
      <c r="A10" s="9"/>
      <c r="B10" s="23"/>
      <c r="C10" s="124"/>
      <c r="D10" s="124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1"/>
    </row>
    <row r="11" spans="1:16" ht="15" x14ac:dyDescent="0.3">
      <c r="A11" s="9"/>
      <c r="B11" s="23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/>
    </row>
    <row r="12" spans="1:16" x14ac:dyDescent="0.25">
      <c r="A12" s="9"/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8"/>
    </row>
    <row r="13" spans="1:16" x14ac:dyDescent="0.25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x14ac:dyDescent="0.25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spans="1:16" ht="15.5" x14ac:dyDescent="0.25">
      <c r="B15" s="125" t="s">
        <v>23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1"/>
    </row>
    <row r="16" spans="1:16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</row>
    <row r="17" spans="2:16" x14ac:dyDescent="0.25">
      <c r="B17" s="32" t="s">
        <v>24</v>
      </c>
      <c r="C17" s="20"/>
      <c r="D17" s="22"/>
      <c r="E17" s="126"/>
      <c r="F17" s="126"/>
      <c r="G17" s="126"/>
      <c r="H17" s="127" t="s">
        <v>117</v>
      </c>
      <c r="I17" s="20"/>
      <c r="J17" s="20"/>
      <c r="K17" s="20"/>
      <c r="L17" s="20"/>
      <c r="M17" s="20"/>
      <c r="N17" s="20"/>
      <c r="O17" s="20"/>
      <c r="P17" s="20"/>
    </row>
    <row r="18" spans="2:16" x14ac:dyDescent="0.25">
      <c r="B18" s="20"/>
      <c r="C18" s="20"/>
      <c r="D18" s="128"/>
      <c r="E18" s="255" t="s">
        <v>77</v>
      </c>
      <c r="F18" s="256"/>
      <c r="G18" s="256"/>
      <c r="H18" s="256"/>
      <c r="I18" s="20"/>
      <c r="J18" s="20"/>
      <c r="K18" s="20"/>
      <c r="L18" s="20"/>
      <c r="M18" s="20"/>
      <c r="N18" s="20"/>
      <c r="O18" s="20"/>
      <c r="P18" s="20"/>
    </row>
    <row r="19" spans="2:16" ht="13" x14ac:dyDescent="0.25">
      <c r="B19" s="129" t="s">
        <v>28</v>
      </c>
      <c r="C19" s="129" t="s">
        <v>29</v>
      </c>
      <c r="D19" s="129" t="s">
        <v>34</v>
      </c>
      <c r="E19" s="130">
        <v>1</v>
      </c>
      <c r="F19" s="130">
        <v>2</v>
      </c>
      <c r="G19" s="130">
        <v>3</v>
      </c>
      <c r="H19" s="130">
        <v>4</v>
      </c>
      <c r="I19" s="20"/>
      <c r="J19" s="20"/>
      <c r="K19" s="20"/>
      <c r="L19" s="20"/>
      <c r="M19" s="20"/>
      <c r="N19" s="20"/>
      <c r="O19" s="20"/>
      <c r="P19" s="20"/>
    </row>
    <row r="20" spans="2:16" x14ac:dyDescent="0.25">
      <c r="B20" s="131" t="s">
        <v>88</v>
      </c>
      <c r="C20" s="131"/>
      <c r="D20" s="132"/>
      <c r="E20" s="133">
        <v>1.7814946730940332E-8</v>
      </c>
      <c r="F20" s="133">
        <v>1.5835508205280346E-8</v>
      </c>
      <c r="G20" s="133">
        <v>1.1876631153960261E-8</v>
      </c>
      <c r="H20" s="133">
        <v>7.9177541026401797E-9</v>
      </c>
      <c r="I20" s="20"/>
      <c r="J20" s="20"/>
      <c r="K20" s="20"/>
      <c r="L20" s="20"/>
      <c r="M20" s="20"/>
      <c r="N20" s="20"/>
      <c r="O20" s="20"/>
      <c r="P20" s="20"/>
    </row>
    <row r="21" spans="2:16" x14ac:dyDescent="0.25">
      <c r="B21" s="36"/>
      <c r="C21" s="36"/>
      <c r="D21" s="20"/>
      <c r="E21" s="154"/>
      <c r="F21" s="154"/>
      <c r="G21" s="154"/>
      <c r="H21" s="155"/>
      <c r="I21" s="20"/>
      <c r="J21" s="20"/>
      <c r="K21" s="20"/>
      <c r="L21" s="20"/>
      <c r="M21" s="20"/>
      <c r="N21" s="20"/>
      <c r="O21" s="20"/>
      <c r="P21" s="20"/>
    </row>
    <row r="22" spans="2:16" x14ac:dyDescent="0.25">
      <c r="B22" s="36"/>
      <c r="C22" s="36"/>
      <c r="D22" s="136"/>
      <c r="E22" s="48"/>
      <c r="F22" s="48"/>
      <c r="G22" s="48"/>
      <c r="H22" s="20"/>
      <c r="I22" s="20"/>
      <c r="J22" s="20"/>
      <c r="K22" s="20"/>
      <c r="L22" s="20"/>
      <c r="M22" s="20"/>
      <c r="N22" s="20"/>
      <c r="O22" s="20"/>
      <c r="P22" s="20"/>
    </row>
    <row r="23" spans="2:16" ht="15.5" x14ac:dyDescent="0.25">
      <c r="B23" s="137" t="s">
        <v>31</v>
      </c>
      <c r="C23" s="50"/>
      <c r="D23" s="50"/>
      <c r="E23" s="50"/>
      <c r="F23" s="50"/>
      <c r="G23" s="50"/>
      <c r="H23" s="50"/>
      <c r="I23" s="50"/>
      <c r="J23" s="50"/>
      <c r="K23" s="50"/>
      <c r="L23" s="138"/>
      <c r="M23" s="138"/>
      <c r="N23" s="138"/>
      <c r="O23" s="138"/>
      <c r="P23" s="31"/>
    </row>
    <row r="24" spans="2:16" x14ac:dyDescent="0.25"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1"/>
    </row>
    <row r="25" spans="2:16" x14ac:dyDescent="0.25">
      <c r="B25" s="32" t="s">
        <v>79</v>
      </c>
      <c r="C25" s="20"/>
      <c r="D25" s="20"/>
      <c r="E25" s="22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2:16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2" t="s">
        <v>118</v>
      </c>
      <c r="N26" s="20"/>
      <c r="O26" s="20"/>
      <c r="P26" s="20"/>
    </row>
    <row r="27" spans="2:16" ht="13" x14ac:dyDescent="0.25">
      <c r="B27" s="129" t="s">
        <v>28</v>
      </c>
      <c r="C27" s="129" t="s">
        <v>29</v>
      </c>
      <c r="D27" s="129" t="s">
        <v>34</v>
      </c>
      <c r="E27" s="139">
        <v>2011</v>
      </c>
      <c r="F27" s="139">
        <v>2015</v>
      </c>
      <c r="G27" s="139">
        <v>2020</v>
      </c>
      <c r="H27" s="139">
        <v>2025</v>
      </c>
      <c r="I27" s="139">
        <v>2030</v>
      </c>
      <c r="J27" s="139">
        <v>2035</v>
      </c>
      <c r="K27" s="139">
        <v>2040</v>
      </c>
      <c r="L27" s="139">
        <v>2045</v>
      </c>
      <c r="M27" s="139">
        <v>2050</v>
      </c>
      <c r="N27" s="20"/>
      <c r="O27" s="20"/>
      <c r="P27" s="20"/>
    </row>
    <row r="28" spans="2:16" x14ac:dyDescent="0.25">
      <c r="B28" s="132" t="s">
        <v>80</v>
      </c>
      <c r="C28" s="132"/>
      <c r="D28" s="132"/>
      <c r="E28" s="140">
        <v>1055734800</v>
      </c>
      <c r="F28" s="140">
        <v>1436315540.08781</v>
      </c>
      <c r="G28" s="140">
        <v>2110418750.1951699</v>
      </c>
      <c r="H28" s="140">
        <v>3247140843.9204102</v>
      </c>
      <c r="I28" s="140">
        <v>4996128687.3901491</v>
      </c>
      <c r="J28" s="140">
        <v>7687163280.1815701</v>
      </c>
      <c r="K28" s="140">
        <v>13547408274.228399</v>
      </c>
      <c r="L28" s="140">
        <v>23875162301.001301</v>
      </c>
      <c r="M28" s="140">
        <v>42076193716.219902</v>
      </c>
      <c r="N28" s="20"/>
      <c r="O28" s="20"/>
      <c r="P28" s="20"/>
    </row>
    <row r="29" spans="2:16" x14ac:dyDescent="0.2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2:16" x14ac:dyDescent="0.25">
      <c r="B30" s="32" t="s">
        <v>81</v>
      </c>
      <c r="C30" s="20"/>
      <c r="D30" s="20"/>
      <c r="E30" s="35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2:16" x14ac:dyDescent="0.25">
      <c r="B31" s="20"/>
      <c r="C31" s="20"/>
      <c r="D31" s="20"/>
      <c r="E31" s="22" t="s">
        <v>105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2:16" ht="13" x14ac:dyDescent="0.25">
      <c r="B32" s="129" t="s">
        <v>28</v>
      </c>
      <c r="C32" s="129" t="s">
        <v>29</v>
      </c>
      <c r="D32" s="129" t="s">
        <v>34</v>
      </c>
      <c r="E32" s="139">
        <v>2011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2:16" x14ac:dyDescent="0.25">
      <c r="B33" s="131" t="s">
        <v>88</v>
      </c>
      <c r="C33" s="132"/>
      <c r="D33" s="132"/>
      <c r="E33" s="142">
        <v>21.690812000000001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2:16" x14ac:dyDescent="0.25">
      <c r="B34" s="36"/>
      <c r="C34" s="36"/>
      <c r="D34" s="20"/>
      <c r="E34" s="141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2:16" x14ac:dyDescent="0.25">
      <c r="B35" s="32" t="s">
        <v>82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2:16" x14ac:dyDescent="0.25">
      <c r="B36" s="20"/>
      <c r="C36" s="20"/>
      <c r="D36" s="20"/>
      <c r="E36" s="22" t="s">
        <v>117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2:16" ht="13" x14ac:dyDescent="0.25">
      <c r="B37" s="129" t="s">
        <v>28</v>
      </c>
      <c r="C37" s="129" t="s">
        <v>29</v>
      </c>
      <c r="D37" s="129" t="s">
        <v>34</v>
      </c>
      <c r="E37" s="139">
        <v>2011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2:16" x14ac:dyDescent="0.25">
      <c r="B38" s="131" t="s">
        <v>88</v>
      </c>
      <c r="C38" s="132"/>
      <c r="D38" s="132"/>
      <c r="E38" s="143">
        <v>2.0545701439414519E-8</v>
      </c>
      <c r="F38" s="156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2:16" x14ac:dyDescent="0.25">
      <c r="B39" s="36"/>
      <c r="C39" s="36"/>
      <c r="D39" s="20"/>
      <c r="E39" s="146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2:16" x14ac:dyDescent="0.25">
      <c r="B40" s="36"/>
      <c r="C40" s="36"/>
      <c r="D40" s="20"/>
      <c r="E40" s="146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2:16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2:16" ht="15.5" x14ac:dyDescent="0.25">
      <c r="B42" s="137" t="s">
        <v>39</v>
      </c>
      <c r="C42" s="50"/>
      <c r="D42" s="50"/>
      <c r="E42" s="50"/>
      <c r="F42" s="50"/>
      <c r="G42" s="50"/>
      <c r="H42" s="50"/>
      <c r="I42" s="50"/>
      <c r="J42" s="50"/>
      <c r="K42" s="147"/>
      <c r="L42" s="30"/>
      <c r="M42" s="30"/>
      <c r="N42" s="30"/>
      <c r="O42" s="30"/>
      <c r="P42" s="31"/>
    </row>
    <row r="43" spans="2:16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2:16" x14ac:dyDescent="0.25">
      <c r="B44" s="32" t="s">
        <v>40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2"/>
      <c r="N44" s="20"/>
      <c r="O44" s="20"/>
      <c r="P44" s="20"/>
    </row>
    <row r="45" spans="2:16" x14ac:dyDescent="0.2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2" t="s">
        <v>117</v>
      </c>
      <c r="N45" s="20"/>
      <c r="O45" s="20"/>
      <c r="P45" s="20"/>
    </row>
    <row r="46" spans="2:16" ht="13" x14ac:dyDescent="0.25">
      <c r="B46" s="129" t="s">
        <v>28</v>
      </c>
      <c r="C46" s="129" t="s">
        <v>29</v>
      </c>
      <c r="D46" s="129" t="s">
        <v>34</v>
      </c>
      <c r="E46" s="139">
        <v>2011</v>
      </c>
      <c r="F46" s="139">
        <v>2015</v>
      </c>
      <c r="G46" s="139">
        <v>2020</v>
      </c>
      <c r="H46" s="139">
        <v>2025</v>
      </c>
      <c r="I46" s="139">
        <v>2030</v>
      </c>
      <c r="J46" s="139">
        <v>2035</v>
      </c>
      <c r="K46" s="139">
        <v>2040</v>
      </c>
      <c r="L46" s="139">
        <v>2045</v>
      </c>
      <c r="M46" s="139">
        <v>2050</v>
      </c>
      <c r="N46" s="20"/>
      <c r="O46" s="20"/>
      <c r="P46" s="20"/>
    </row>
    <row r="47" spans="2:16" x14ac:dyDescent="0.25">
      <c r="B47" s="131" t="s">
        <v>88</v>
      </c>
      <c r="C47" s="132"/>
      <c r="D47" s="132"/>
      <c r="E47" s="249">
        <v>2.0545701439414519E-8</v>
      </c>
      <c r="F47" s="249">
        <v>2.0265624033417167E-8</v>
      </c>
      <c r="G47" s="249">
        <v>1.9915527275920476E-8</v>
      </c>
      <c r="H47" s="249">
        <v>1.9565430518423784E-8</v>
      </c>
      <c r="I47" s="249">
        <v>1.9215333760927096E-8</v>
      </c>
      <c r="J47" s="249">
        <v>1.8865237003430404E-8</v>
      </c>
      <c r="K47" s="249">
        <v>1.8515140245933712E-8</v>
      </c>
      <c r="L47" s="249">
        <v>1.8165043488437024E-8</v>
      </c>
      <c r="M47" s="249">
        <v>1.7814946730940332E-8</v>
      </c>
      <c r="N47" s="20"/>
      <c r="O47" s="20"/>
      <c r="P47" s="20"/>
    </row>
    <row r="48" spans="2:16" x14ac:dyDescent="0.25">
      <c r="B48" s="20"/>
      <c r="C48" s="20"/>
      <c r="D48" s="20"/>
      <c r="E48" s="20"/>
      <c r="F48" s="20"/>
      <c r="G48" s="20"/>
      <c r="H48" s="20"/>
      <c r="I48" s="20"/>
      <c r="J48" s="148"/>
      <c r="K48" s="148"/>
      <c r="L48" s="148"/>
      <c r="M48" s="20"/>
      <c r="N48" s="20"/>
      <c r="O48" s="20"/>
      <c r="P48" s="20"/>
    </row>
    <row r="50" spans="1:13" x14ac:dyDescent="0.25">
      <c r="A50" s="62" t="s">
        <v>41</v>
      </c>
      <c r="F50" s="248"/>
    </row>
    <row r="51" spans="1:13" x14ac:dyDescent="0.25">
      <c r="A51" s="63">
        <v>1</v>
      </c>
      <c r="B51" s="9" t="s">
        <v>83</v>
      </c>
    </row>
    <row r="52" spans="1:13" x14ac:dyDescent="0.25">
      <c r="A52" s="63">
        <v>2</v>
      </c>
      <c r="B52" s="9" t="s">
        <v>84</v>
      </c>
    </row>
    <row r="54" spans="1:13" x14ac:dyDescent="0.25">
      <c r="A54" s="63" t="s">
        <v>44</v>
      </c>
      <c r="B54" s="9"/>
      <c r="C54" s="9"/>
    </row>
    <row r="55" spans="1:13" x14ac:dyDescent="0.25">
      <c r="A55" s="63"/>
      <c r="B55" s="9"/>
      <c r="C55" s="9"/>
    </row>
    <row r="56" spans="1:13" x14ac:dyDescent="0.25">
      <c r="A56" s="63"/>
      <c r="B56" s="64" t="s">
        <v>89</v>
      </c>
      <c r="C56" s="9"/>
    </row>
    <row r="57" spans="1:13" x14ac:dyDescent="0.25">
      <c r="M57" s="74"/>
    </row>
    <row r="58" spans="1:13" x14ac:dyDescent="0.25">
      <c r="B58" s="69" t="s">
        <v>28</v>
      </c>
      <c r="C58" s="69" t="s">
        <v>29</v>
      </c>
      <c r="D58" s="69" t="s">
        <v>34</v>
      </c>
      <c r="E58" s="149">
        <v>2011</v>
      </c>
      <c r="F58" s="150">
        <v>2015</v>
      </c>
      <c r="G58" s="150">
        <v>2020</v>
      </c>
      <c r="H58" s="150">
        <v>2025</v>
      </c>
      <c r="I58" s="150">
        <v>2030</v>
      </c>
      <c r="J58" s="150">
        <v>2035</v>
      </c>
      <c r="K58" s="150">
        <v>2040</v>
      </c>
      <c r="L58" s="150">
        <v>2045</v>
      </c>
      <c r="M58" s="150">
        <v>2050</v>
      </c>
    </row>
    <row r="59" spans="1:13" ht="14.5" x14ac:dyDescent="0.35">
      <c r="B59" s="13" t="s">
        <v>88</v>
      </c>
      <c r="C59" s="13"/>
      <c r="D59" s="9" t="s">
        <v>105</v>
      </c>
      <c r="E59" s="151">
        <v>21.690812000000001</v>
      </c>
      <c r="F59" s="151">
        <v>29.107830728774083</v>
      </c>
      <c r="G59" s="151">
        <v>42.030102183125905</v>
      </c>
      <c r="H59" s="151">
        <v>63.53170856526075</v>
      </c>
      <c r="I59" s="151">
        <v>96.002280240744312</v>
      </c>
      <c r="J59" s="151">
        <v>145.02015716469279</v>
      </c>
      <c r="K59" s="151">
        <v>250.83216416626161</v>
      </c>
      <c r="L59" s="151">
        <v>433.69336149118078</v>
      </c>
      <c r="M59" s="151">
        <v>749.58514969518387</v>
      </c>
    </row>
    <row r="60" spans="1:13" ht="14.5" x14ac:dyDescent="0.35">
      <c r="B60" s="69" t="s">
        <v>47</v>
      </c>
      <c r="C60" s="13"/>
      <c r="D60" s="9" t="s">
        <v>105</v>
      </c>
      <c r="E60" s="152">
        <v>21.690812000000001</v>
      </c>
      <c r="F60" s="152">
        <v>29.107830728774083</v>
      </c>
      <c r="G60" s="152">
        <v>42.030102183125905</v>
      </c>
      <c r="H60" s="152">
        <v>63.53170856526075</v>
      </c>
      <c r="I60" s="152">
        <v>96.002280240744312</v>
      </c>
      <c r="J60" s="152">
        <v>145.02015716469279</v>
      </c>
      <c r="K60" s="152">
        <v>250.83216416626161</v>
      </c>
      <c r="L60" s="152">
        <v>433.69336149118078</v>
      </c>
      <c r="M60" s="152">
        <v>749.58514969518387</v>
      </c>
    </row>
    <row r="62" spans="1:13" x14ac:dyDescent="0.25">
      <c r="B62" s="64" t="s">
        <v>48</v>
      </c>
    </row>
    <row r="64" spans="1:13" x14ac:dyDescent="0.25">
      <c r="B64" s="63" t="s">
        <v>36</v>
      </c>
      <c r="C64" s="63" t="s">
        <v>29</v>
      </c>
      <c r="D64" s="69" t="s">
        <v>34</v>
      </c>
      <c r="E64" s="149">
        <v>2011</v>
      </c>
      <c r="F64" s="150">
        <v>2015</v>
      </c>
      <c r="G64" s="150">
        <v>2020</v>
      </c>
      <c r="H64" s="150">
        <v>2025</v>
      </c>
      <c r="I64" s="150">
        <v>2030</v>
      </c>
      <c r="J64" s="150">
        <v>2035</v>
      </c>
      <c r="K64" s="150">
        <v>2040</v>
      </c>
      <c r="L64" s="150">
        <v>2045</v>
      </c>
      <c r="M64" s="150">
        <v>2050</v>
      </c>
    </row>
    <row r="65" spans="1:14" x14ac:dyDescent="0.25">
      <c r="B65" s="9" t="s">
        <v>38</v>
      </c>
      <c r="C65" s="9" t="s">
        <v>104</v>
      </c>
      <c r="D65" s="70" t="s">
        <v>105</v>
      </c>
      <c r="E65" s="153">
        <v>21.690812000000001</v>
      </c>
      <c r="F65" s="153">
        <v>29.107830728774083</v>
      </c>
      <c r="G65" s="153">
        <v>42.030102183125905</v>
      </c>
      <c r="H65" s="153">
        <v>63.53170856526075</v>
      </c>
      <c r="I65" s="153">
        <v>96.002280240744312</v>
      </c>
      <c r="J65" s="153">
        <v>145.02015716469279</v>
      </c>
      <c r="K65" s="153">
        <v>250.83216416626161</v>
      </c>
      <c r="L65" s="153">
        <v>433.69336149118078</v>
      </c>
      <c r="M65" s="153">
        <v>749.58514969518387</v>
      </c>
    </row>
    <row r="69" spans="1:14" ht="15.5" x14ac:dyDescent="0.25">
      <c r="A69" s="77" t="s">
        <v>50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spans="1:14" x14ac:dyDescent="0.25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1:14" x14ac:dyDescent="0.25">
      <c r="A71" s="19"/>
      <c r="B71" s="32" t="s">
        <v>51</v>
      </c>
      <c r="C71" s="20"/>
      <c r="D71" s="22"/>
      <c r="E71" s="20"/>
      <c r="F71" s="22"/>
      <c r="G71" s="20"/>
      <c r="H71" s="20"/>
      <c r="I71" s="20"/>
      <c r="J71" s="20"/>
      <c r="K71" s="20"/>
      <c r="L71" s="20"/>
      <c r="M71" s="78" t="s">
        <v>105</v>
      </c>
      <c r="N71" s="20"/>
    </row>
    <row r="72" spans="1:14" x14ac:dyDescent="0.25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1:14" ht="15" x14ac:dyDescent="0.3">
      <c r="A73" s="23"/>
      <c r="B73" s="79" t="s">
        <v>36</v>
      </c>
      <c r="C73" s="79" t="s">
        <v>52</v>
      </c>
      <c r="D73" s="79" t="s">
        <v>34</v>
      </c>
      <c r="E73" s="79" t="s">
        <v>53</v>
      </c>
      <c r="F73" s="79" t="s">
        <v>54</v>
      </c>
      <c r="G73" s="79" t="s">
        <v>55</v>
      </c>
      <c r="H73" s="79" t="s">
        <v>56</v>
      </c>
      <c r="I73" s="79" t="s">
        <v>57</v>
      </c>
      <c r="J73" s="79" t="s">
        <v>58</v>
      </c>
      <c r="K73" s="79" t="s">
        <v>59</v>
      </c>
      <c r="L73" s="79" t="s">
        <v>60</v>
      </c>
      <c r="M73" s="79" t="s">
        <v>61</v>
      </c>
      <c r="N73" s="80"/>
    </row>
    <row r="74" spans="1:14" ht="15" x14ac:dyDescent="0.3">
      <c r="A74" s="23"/>
      <c r="B74" s="102" t="s">
        <v>90</v>
      </c>
      <c r="C74" s="102" t="s">
        <v>119</v>
      </c>
      <c r="D74" s="102"/>
      <c r="E74" s="103">
        <v>21.690812000000001</v>
      </c>
      <c r="F74" s="103">
        <v>29.107830728774083</v>
      </c>
      <c r="G74" s="103">
        <v>42.030102183125905</v>
      </c>
      <c r="H74" s="103">
        <v>63.53170856526075</v>
      </c>
      <c r="I74" s="103">
        <v>96.002280240744312</v>
      </c>
      <c r="J74" s="103">
        <v>145.02015716469279</v>
      </c>
      <c r="K74" s="103">
        <v>250.83216416626161</v>
      </c>
      <c r="L74" s="103">
        <v>433.69336149118078</v>
      </c>
      <c r="M74" s="103">
        <v>749.58514969518387</v>
      </c>
      <c r="N74" s="84"/>
    </row>
    <row r="75" spans="1:14" ht="15" x14ac:dyDescent="0.3">
      <c r="A75" s="23"/>
      <c r="B75" s="36" t="s">
        <v>38</v>
      </c>
      <c r="C75" s="36" t="s">
        <v>104</v>
      </c>
      <c r="D75" s="36"/>
      <c r="E75" s="113">
        <v>-21.690812000000001</v>
      </c>
      <c r="F75" s="113">
        <v>-29.107830728774083</v>
      </c>
      <c r="G75" s="113">
        <v>-42.030102183125905</v>
      </c>
      <c r="H75" s="113">
        <v>-63.53170856526075</v>
      </c>
      <c r="I75" s="113">
        <v>-96.002280240744312</v>
      </c>
      <c r="J75" s="113">
        <v>-145.02015716469279</v>
      </c>
      <c r="K75" s="113">
        <v>-250.83216416626161</v>
      </c>
      <c r="L75" s="113">
        <v>-433.69336149118078</v>
      </c>
      <c r="M75" s="113">
        <v>-749.58514969518387</v>
      </c>
      <c r="N75" s="89"/>
    </row>
    <row r="76" spans="1:14" ht="15" x14ac:dyDescent="0.3">
      <c r="A76" s="23"/>
      <c r="B76" s="115" t="s">
        <v>47</v>
      </c>
      <c r="C76" s="115"/>
      <c r="D76" s="115"/>
      <c r="E76" s="116">
        <v>0</v>
      </c>
      <c r="F76" s="116">
        <v>0</v>
      </c>
      <c r="G76" s="116">
        <v>0</v>
      </c>
      <c r="H76" s="116">
        <v>0</v>
      </c>
      <c r="I76" s="116">
        <v>0</v>
      </c>
      <c r="J76" s="116">
        <v>0</v>
      </c>
      <c r="K76" s="116">
        <v>0</v>
      </c>
      <c r="L76" s="116">
        <v>0</v>
      </c>
      <c r="M76" s="116">
        <v>0</v>
      </c>
      <c r="N76" s="89"/>
    </row>
    <row r="77" spans="1:14" ht="15" x14ac:dyDescent="0.3">
      <c r="A77" s="23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89"/>
    </row>
  </sheetData>
  <mergeCells count="1">
    <mergeCell ref="E18:H18"/>
  </mergeCells>
  <conditionalFormatting sqref="E59:M60">
    <cfRule type="cellIs" dxfId="2" priority="1" operator="greaterThan">
      <formula>1000000000000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B1" workbookViewId="0">
      <selection activeCell="B1" sqref="B1"/>
    </sheetView>
  </sheetViews>
  <sheetFormatPr defaultColWidth="9.1796875" defaultRowHeight="12.5" x14ac:dyDescent="0.25"/>
  <cols>
    <col min="1" max="1" width="5.26953125" style="159" customWidth="1"/>
    <col min="2" max="3" width="17.7265625" style="159" customWidth="1"/>
    <col min="4" max="4" width="25.7265625" style="159" customWidth="1"/>
    <col min="5" max="13" width="17.7265625" style="159" customWidth="1"/>
    <col min="14" max="14" width="4.26953125" style="159" customWidth="1"/>
    <col min="15" max="20" width="17.7265625" style="159" customWidth="1"/>
    <col min="21" max="16384" width="9.1796875" style="159"/>
  </cols>
  <sheetData>
    <row r="1" spans="1:16" ht="20" x14ac:dyDescent="0.4">
      <c r="A1" s="157" t="s">
        <v>74</v>
      </c>
      <c r="B1" s="8" t="s">
        <v>115</v>
      </c>
      <c r="C1" s="157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</row>
    <row r="2" spans="1:16" ht="15" x14ac:dyDescent="0.25">
      <c r="A2" s="160" t="s">
        <v>91</v>
      </c>
      <c r="B2" s="12" t="s">
        <v>120</v>
      </c>
      <c r="C2" s="160"/>
      <c r="D2" s="161"/>
      <c r="E2" s="162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</row>
    <row r="3" spans="1:16" x14ac:dyDescent="0.25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</row>
    <row r="4" spans="1:16" ht="22.5" x14ac:dyDescent="0.45">
      <c r="A4" s="163"/>
      <c r="B4" s="164" t="s">
        <v>19</v>
      </c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6"/>
    </row>
    <row r="5" spans="1:16" x14ac:dyDescent="0.25">
      <c r="A5" s="158"/>
      <c r="B5" s="167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9"/>
    </row>
    <row r="6" spans="1:16" x14ac:dyDescent="0.25">
      <c r="A6" s="158"/>
      <c r="B6" s="167"/>
      <c r="C6" s="168"/>
      <c r="D6" s="168"/>
      <c r="E6" s="170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1:16" ht="15" x14ac:dyDescent="0.3">
      <c r="A7" s="158"/>
      <c r="B7" s="171"/>
      <c r="C7" s="172" t="s">
        <v>20</v>
      </c>
      <c r="D7" s="172" t="s">
        <v>21</v>
      </c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9"/>
    </row>
    <row r="8" spans="1:16" ht="15" x14ac:dyDescent="0.3">
      <c r="A8" s="158"/>
      <c r="B8" s="171"/>
      <c r="C8" s="173" t="s">
        <v>76</v>
      </c>
      <c r="D8" s="173">
        <v>1</v>
      </c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9"/>
    </row>
    <row r="9" spans="1:16" s="158" customFormat="1" ht="15" x14ac:dyDescent="0.3">
      <c r="B9" s="171"/>
      <c r="C9" s="174"/>
      <c r="D9" s="174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9"/>
    </row>
    <row r="10" spans="1:16" ht="15" x14ac:dyDescent="0.3">
      <c r="A10" s="158"/>
      <c r="B10" s="171"/>
      <c r="C10" s="175"/>
      <c r="D10" s="175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9"/>
    </row>
    <row r="11" spans="1:16" ht="15" x14ac:dyDescent="0.3">
      <c r="A11" s="158"/>
      <c r="B11" s="171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9"/>
    </row>
    <row r="12" spans="1:16" x14ac:dyDescent="0.25">
      <c r="A12" s="158"/>
      <c r="B12" s="176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8"/>
    </row>
    <row r="13" spans="1:16" x14ac:dyDescent="0.25"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</row>
    <row r="14" spans="1:16" x14ac:dyDescent="0.25"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</row>
    <row r="15" spans="1:16" ht="15" x14ac:dyDescent="0.25">
      <c r="B15" s="179" t="s">
        <v>23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1"/>
    </row>
    <row r="16" spans="1:16" x14ac:dyDescent="0.25"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</row>
    <row r="17" spans="2:16" x14ac:dyDescent="0.25">
      <c r="B17" s="182" t="s">
        <v>24</v>
      </c>
      <c r="C17" s="168"/>
      <c r="D17" s="170"/>
      <c r="E17" s="183"/>
      <c r="F17" s="183"/>
      <c r="G17" s="183"/>
      <c r="H17" s="184" t="s">
        <v>117</v>
      </c>
      <c r="I17" s="168"/>
      <c r="J17" s="168"/>
      <c r="K17" s="168"/>
      <c r="L17" s="168"/>
      <c r="M17" s="168"/>
      <c r="N17" s="168"/>
      <c r="O17" s="168"/>
      <c r="P17" s="168"/>
    </row>
    <row r="18" spans="2:16" x14ac:dyDescent="0.25">
      <c r="B18" s="168"/>
      <c r="C18" s="168"/>
      <c r="D18" s="185"/>
      <c r="E18" s="257" t="s">
        <v>77</v>
      </c>
      <c r="F18" s="258"/>
      <c r="G18" s="258"/>
      <c r="H18" s="258"/>
      <c r="I18" s="168"/>
      <c r="J18" s="168"/>
      <c r="K18" s="168"/>
      <c r="L18" s="168"/>
      <c r="M18" s="168"/>
      <c r="N18" s="168"/>
      <c r="O18" s="168"/>
      <c r="P18" s="168"/>
    </row>
    <row r="19" spans="2:16" x14ac:dyDescent="0.25">
      <c r="B19" s="172" t="s">
        <v>28</v>
      </c>
      <c r="C19" s="172" t="s">
        <v>29</v>
      </c>
      <c r="D19" s="172" t="s">
        <v>34</v>
      </c>
      <c r="E19" s="186">
        <v>1</v>
      </c>
      <c r="F19" s="186">
        <v>2</v>
      </c>
      <c r="G19" s="186">
        <v>3</v>
      </c>
      <c r="H19" s="186">
        <v>4</v>
      </c>
      <c r="I19" s="168"/>
      <c r="J19" s="168"/>
      <c r="K19" s="168"/>
      <c r="L19" s="168"/>
      <c r="M19" s="168"/>
      <c r="N19" s="168"/>
      <c r="O19" s="168"/>
      <c r="P19" s="168"/>
    </row>
    <row r="20" spans="2:16" x14ac:dyDescent="0.25">
      <c r="B20" s="187" t="s">
        <v>92</v>
      </c>
      <c r="C20" s="187"/>
      <c r="D20" s="188"/>
      <c r="E20" s="251">
        <v>9.2519796903540592E-9</v>
      </c>
      <c r="F20" s="251">
        <v>7.1959842036087048E-9</v>
      </c>
      <c r="G20" s="251">
        <v>6.167986460236035E-9</v>
      </c>
      <c r="H20" s="251">
        <v>5.1399887168633644E-9</v>
      </c>
      <c r="I20" s="168"/>
      <c r="J20" s="168"/>
      <c r="K20" s="168"/>
      <c r="L20" s="168"/>
      <c r="M20" s="168"/>
      <c r="N20" s="168"/>
      <c r="O20" s="168"/>
      <c r="P20" s="168"/>
    </row>
    <row r="21" spans="2:16" x14ac:dyDescent="0.25">
      <c r="B21" s="174"/>
      <c r="C21" s="174"/>
      <c r="D21" s="168"/>
      <c r="E21" s="190"/>
      <c r="F21" s="190"/>
      <c r="G21" s="190"/>
      <c r="H21" s="191"/>
      <c r="I21" s="168"/>
      <c r="J21" s="168"/>
      <c r="K21" s="168"/>
      <c r="L21" s="168"/>
      <c r="M21" s="168"/>
      <c r="N21" s="168"/>
      <c r="O21" s="168"/>
      <c r="P21" s="168"/>
    </row>
    <row r="22" spans="2:16" x14ac:dyDescent="0.25">
      <c r="B22" s="174"/>
      <c r="C22" s="174"/>
      <c r="D22" s="192"/>
      <c r="E22" s="193"/>
      <c r="F22" s="193"/>
      <c r="G22" s="193"/>
      <c r="H22" s="168"/>
      <c r="I22" s="168"/>
      <c r="J22" s="168"/>
      <c r="K22" s="168"/>
      <c r="L22" s="168"/>
      <c r="M22" s="168"/>
      <c r="N22" s="168"/>
      <c r="O22" s="168"/>
      <c r="P22" s="168"/>
    </row>
    <row r="23" spans="2:16" ht="15" x14ac:dyDescent="0.25">
      <c r="B23" s="194" t="s">
        <v>31</v>
      </c>
      <c r="C23" s="195"/>
      <c r="D23" s="195"/>
      <c r="E23" s="195"/>
      <c r="F23" s="195"/>
      <c r="G23" s="195"/>
      <c r="H23" s="195"/>
      <c r="I23" s="195"/>
      <c r="J23" s="195"/>
      <c r="K23" s="195"/>
      <c r="L23" s="196"/>
      <c r="M23" s="196"/>
      <c r="N23" s="196"/>
      <c r="O23" s="196"/>
      <c r="P23" s="181"/>
    </row>
    <row r="24" spans="2:16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9"/>
    </row>
    <row r="25" spans="2:16" x14ac:dyDescent="0.25">
      <c r="B25" s="182" t="s">
        <v>79</v>
      </c>
      <c r="C25" s="168"/>
      <c r="D25" s="168"/>
      <c r="E25" s="170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</row>
    <row r="26" spans="2:16" x14ac:dyDescent="0.25"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70" t="s">
        <v>118</v>
      </c>
      <c r="N26" s="168"/>
      <c r="O26" s="168"/>
      <c r="P26" s="168"/>
    </row>
    <row r="27" spans="2:16" x14ac:dyDescent="0.25">
      <c r="B27" s="172" t="s">
        <v>28</v>
      </c>
      <c r="C27" s="172" t="s">
        <v>29</v>
      </c>
      <c r="D27" s="172" t="s">
        <v>34</v>
      </c>
      <c r="E27" s="197">
        <v>2011</v>
      </c>
      <c r="F27" s="197">
        <v>2015</v>
      </c>
      <c r="G27" s="197">
        <v>2020</v>
      </c>
      <c r="H27" s="197">
        <v>2025</v>
      </c>
      <c r="I27" s="197">
        <v>2030</v>
      </c>
      <c r="J27" s="197">
        <v>2035</v>
      </c>
      <c r="K27" s="197">
        <v>2040</v>
      </c>
      <c r="L27" s="197">
        <v>2045</v>
      </c>
      <c r="M27" s="197">
        <v>2050</v>
      </c>
      <c r="N27" s="168"/>
      <c r="O27" s="168"/>
      <c r="P27" s="168"/>
    </row>
    <row r="28" spans="2:16" x14ac:dyDescent="0.25">
      <c r="B28" s="188" t="s">
        <v>80</v>
      </c>
      <c r="C28" s="188"/>
      <c r="D28" s="188"/>
      <c r="E28" s="198">
        <v>1055734800</v>
      </c>
      <c r="F28" s="198">
        <v>1436315540.08781</v>
      </c>
      <c r="G28" s="198">
        <v>2110418750.1951699</v>
      </c>
      <c r="H28" s="198">
        <v>3247140843.9204102</v>
      </c>
      <c r="I28" s="198">
        <v>4996128687.3901491</v>
      </c>
      <c r="J28" s="198">
        <v>7687163280.1815701</v>
      </c>
      <c r="K28" s="198">
        <v>13547408274.228399</v>
      </c>
      <c r="L28" s="198">
        <v>23875162301.001301</v>
      </c>
      <c r="M28" s="198">
        <v>42076193716.219902</v>
      </c>
      <c r="N28" s="168"/>
      <c r="O28" s="168"/>
      <c r="P28" s="168"/>
    </row>
    <row r="29" spans="2:16" x14ac:dyDescent="0.25"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</row>
    <row r="30" spans="2:16" x14ac:dyDescent="0.25">
      <c r="B30" s="182" t="s">
        <v>81</v>
      </c>
      <c r="C30" s="168"/>
      <c r="D30" s="168"/>
      <c r="E30" s="199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</row>
    <row r="31" spans="2:16" x14ac:dyDescent="0.25">
      <c r="B31" s="168"/>
      <c r="C31" s="168"/>
      <c r="D31" s="168"/>
      <c r="E31" s="170" t="s">
        <v>105</v>
      </c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</row>
    <row r="32" spans="2:16" x14ac:dyDescent="0.25">
      <c r="B32" s="172" t="s">
        <v>28</v>
      </c>
      <c r="C32" s="172" t="s">
        <v>29</v>
      </c>
      <c r="D32" s="172" t="s">
        <v>34</v>
      </c>
      <c r="E32" s="197">
        <v>2011</v>
      </c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</row>
    <row r="33" spans="2:16" x14ac:dyDescent="0.25">
      <c r="B33" s="187" t="s">
        <v>92</v>
      </c>
      <c r="C33" s="188"/>
      <c r="D33" s="188"/>
      <c r="E33" s="200">
        <v>11.264863999999999</v>
      </c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</row>
    <row r="34" spans="2:16" x14ac:dyDescent="0.25">
      <c r="B34" s="174"/>
      <c r="C34" s="174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</row>
    <row r="35" spans="2:16" x14ac:dyDescent="0.25">
      <c r="B35" s="182" t="s">
        <v>82</v>
      </c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</row>
    <row r="36" spans="2:16" x14ac:dyDescent="0.25">
      <c r="B36" s="168"/>
      <c r="C36" s="168"/>
      <c r="D36" s="168"/>
      <c r="E36" s="170" t="s">
        <v>117</v>
      </c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</row>
    <row r="37" spans="2:16" x14ac:dyDescent="0.25">
      <c r="B37" s="172" t="s">
        <v>28</v>
      </c>
      <c r="C37" s="172" t="s">
        <v>29</v>
      </c>
      <c r="D37" s="172" t="s">
        <v>34</v>
      </c>
      <c r="E37" s="197">
        <v>2011</v>
      </c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</row>
    <row r="38" spans="2:16" x14ac:dyDescent="0.25">
      <c r="B38" s="187" t="s">
        <v>92</v>
      </c>
      <c r="C38" s="188"/>
      <c r="D38" s="188"/>
      <c r="E38" s="189">
        <v>1.0670164514800496E-8</v>
      </c>
      <c r="F38" s="201"/>
      <c r="G38" s="168"/>
      <c r="H38" s="168"/>
      <c r="I38" s="168"/>
      <c r="J38" s="168"/>
      <c r="K38" s="168"/>
      <c r="L38" s="168"/>
      <c r="M38" s="168"/>
      <c r="N38" s="168"/>
      <c r="O38" s="168"/>
      <c r="P38" s="168"/>
    </row>
    <row r="39" spans="2:16" x14ac:dyDescent="0.25">
      <c r="B39" s="174"/>
      <c r="C39" s="174"/>
      <c r="D39" s="168"/>
      <c r="E39" s="202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</row>
    <row r="40" spans="2:16" x14ac:dyDescent="0.25">
      <c r="B40" s="203" t="s">
        <v>93</v>
      </c>
      <c r="C40" s="174"/>
      <c r="D40" s="168"/>
      <c r="E40" s="202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</row>
    <row r="41" spans="2:16" x14ac:dyDescent="0.25">
      <c r="B41" s="174"/>
      <c r="C41" s="174"/>
      <c r="D41" s="168"/>
      <c r="E41" s="202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</row>
    <row r="42" spans="2:16" x14ac:dyDescent="0.25">
      <c r="B42" s="172" t="s">
        <v>94</v>
      </c>
      <c r="C42" s="172" t="s">
        <v>29</v>
      </c>
      <c r="D42" s="172" t="s">
        <v>34</v>
      </c>
      <c r="E42" s="197">
        <v>2011</v>
      </c>
      <c r="F42" s="197">
        <v>2015</v>
      </c>
      <c r="G42" s="197">
        <v>2020</v>
      </c>
      <c r="H42" s="197">
        <v>2025</v>
      </c>
      <c r="I42" s="197">
        <v>2030</v>
      </c>
      <c r="J42" s="197">
        <v>2035</v>
      </c>
      <c r="K42" s="197">
        <v>2040</v>
      </c>
      <c r="L42" s="197">
        <v>2045</v>
      </c>
      <c r="M42" s="197">
        <v>2050</v>
      </c>
      <c r="N42" s="168"/>
      <c r="O42" s="168"/>
      <c r="P42" s="168"/>
    </row>
    <row r="43" spans="2:16" x14ac:dyDescent="0.25">
      <c r="B43" s="174" t="s">
        <v>37</v>
      </c>
      <c r="C43" s="174" t="s">
        <v>103</v>
      </c>
      <c r="D43" s="168"/>
      <c r="E43" s="202">
        <v>0.5</v>
      </c>
      <c r="F43" s="204">
        <v>0.46410256410256412</v>
      </c>
      <c r="G43" s="204">
        <v>0.41923076923076924</v>
      </c>
      <c r="H43" s="204">
        <v>0.37435897435897436</v>
      </c>
      <c r="I43" s="204">
        <v>0.32948717948717954</v>
      </c>
      <c r="J43" s="204">
        <v>0.2846153846153846</v>
      </c>
      <c r="K43" s="204">
        <v>0.23974358974358978</v>
      </c>
      <c r="L43" s="204">
        <v>0.1948717948717949</v>
      </c>
      <c r="M43" s="205">
        <v>0.15</v>
      </c>
      <c r="N43" s="168"/>
      <c r="O43" s="168"/>
      <c r="P43" s="168"/>
    </row>
    <row r="44" spans="2:16" ht="12" customHeight="1" x14ac:dyDescent="0.25">
      <c r="B44" s="174" t="s">
        <v>66</v>
      </c>
      <c r="C44" s="174" t="s">
        <v>109</v>
      </c>
      <c r="D44" s="168"/>
      <c r="E44" s="202">
        <v>0.15</v>
      </c>
      <c r="F44" s="204">
        <v>0.20128205128205129</v>
      </c>
      <c r="G44" s="204">
        <v>0.26538461538461539</v>
      </c>
      <c r="H44" s="204">
        <v>0.32948717948717948</v>
      </c>
      <c r="I44" s="204">
        <v>0.39358974358974358</v>
      </c>
      <c r="J44" s="204">
        <v>0.45769230769230773</v>
      </c>
      <c r="K44" s="204">
        <v>0.52179487179487183</v>
      </c>
      <c r="L44" s="204">
        <v>0.58589743589743593</v>
      </c>
      <c r="M44" s="205">
        <v>0.65</v>
      </c>
      <c r="N44" s="168"/>
      <c r="O44" s="168"/>
      <c r="P44" s="168"/>
    </row>
    <row r="45" spans="2:16" ht="12" customHeight="1" x14ac:dyDescent="0.25">
      <c r="B45" s="174" t="s">
        <v>38</v>
      </c>
      <c r="C45" s="174" t="s">
        <v>104</v>
      </c>
      <c r="D45" s="168"/>
      <c r="E45" s="202">
        <v>0.01</v>
      </c>
      <c r="F45" s="204">
        <v>1.4102564102564103E-2</v>
      </c>
      <c r="G45" s="204">
        <v>1.9230769230769232E-2</v>
      </c>
      <c r="H45" s="204">
        <v>2.4358974358974359E-2</v>
      </c>
      <c r="I45" s="204">
        <v>2.9487179487179487E-2</v>
      </c>
      <c r="J45" s="204">
        <v>3.4615384615384617E-2</v>
      </c>
      <c r="K45" s="204">
        <v>3.9743589743589741E-2</v>
      </c>
      <c r="L45" s="204">
        <v>4.4871794871794872E-2</v>
      </c>
      <c r="M45" s="205">
        <v>0.05</v>
      </c>
      <c r="N45" s="168"/>
      <c r="O45" s="168"/>
      <c r="P45" s="168"/>
    </row>
    <row r="46" spans="2:16" x14ac:dyDescent="0.25">
      <c r="B46" s="174" t="s">
        <v>67</v>
      </c>
      <c r="C46" s="174" t="s">
        <v>110</v>
      </c>
      <c r="D46" s="168"/>
      <c r="E46" s="202">
        <v>0.01</v>
      </c>
      <c r="F46" s="204">
        <v>1.2564102564102564E-2</v>
      </c>
      <c r="G46" s="204">
        <v>1.5769230769230771E-2</v>
      </c>
      <c r="H46" s="204">
        <v>1.8974358974358972E-2</v>
      </c>
      <c r="I46" s="204">
        <v>2.217948717948718E-2</v>
      </c>
      <c r="J46" s="204">
        <v>2.5384615384615387E-2</v>
      </c>
      <c r="K46" s="204">
        <v>2.8589743589743588E-2</v>
      </c>
      <c r="L46" s="204">
        <v>3.1794871794871796E-2</v>
      </c>
      <c r="M46" s="202">
        <v>3.5000000000000003E-2</v>
      </c>
      <c r="N46" s="168"/>
      <c r="O46" s="168"/>
      <c r="P46" s="168"/>
    </row>
    <row r="47" spans="2:16" x14ac:dyDescent="0.25">
      <c r="B47" s="174" t="s">
        <v>68</v>
      </c>
      <c r="C47" s="174" t="s">
        <v>111</v>
      </c>
      <c r="D47" s="168"/>
      <c r="E47" s="202">
        <v>0.32999999999999996</v>
      </c>
      <c r="F47" s="202">
        <v>0.30794871794871792</v>
      </c>
      <c r="G47" s="202">
        <v>0.28038461538461534</v>
      </c>
      <c r="H47" s="202">
        <v>0.25282051282051288</v>
      </c>
      <c r="I47" s="202">
        <v>0.22525641025641019</v>
      </c>
      <c r="J47" s="202">
        <v>0.19769230769230772</v>
      </c>
      <c r="K47" s="202">
        <v>0.17012820512820515</v>
      </c>
      <c r="L47" s="202">
        <v>0.14256410256410246</v>
      </c>
      <c r="M47" s="202">
        <v>0.11499999999999988</v>
      </c>
      <c r="N47" s="168"/>
      <c r="O47" s="168"/>
      <c r="P47" s="168"/>
    </row>
    <row r="48" spans="2:16" x14ac:dyDescent="0.25">
      <c r="B48" s="174"/>
      <c r="C48" s="203" t="s">
        <v>47</v>
      </c>
      <c r="D48" s="168"/>
      <c r="E48" s="206">
        <v>1</v>
      </c>
      <c r="F48" s="206">
        <v>1</v>
      </c>
      <c r="G48" s="206">
        <v>1</v>
      </c>
      <c r="H48" s="206">
        <v>1</v>
      </c>
      <c r="I48" s="206">
        <v>1</v>
      </c>
      <c r="J48" s="206">
        <v>1</v>
      </c>
      <c r="K48" s="206">
        <v>1</v>
      </c>
      <c r="L48" s="206">
        <v>1</v>
      </c>
      <c r="M48" s="206">
        <v>1</v>
      </c>
      <c r="N48" s="168"/>
      <c r="O48" s="168"/>
      <c r="P48" s="168"/>
    </row>
    <row r="49" spans="1:16" x14ac:dyDescent="0.25">
      <c r="B49" s="174"/>
      <c r="C49" s="174"/>
      <c r="D49" s="168"/>
      <c r="E49" s="202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</row>
    <row r="50" spans="1:16" x14ac:dyDescent="0.25">
      <c r="B50" s="174"/>
      <c r="C50" s="174"/>
      <c r="D50" s="168"/>
      <c r="E50" s="202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</row>
    <row r="51" spans="1:16" x14ac:dyDescent="0.25">
      <c r="B51" s="174"/>
      <c r="C51" s="174"/>
      <c r="D51" s="168"/>
      <c r="E51" s="202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</row>
    <row r="52" spans="1:16" x14ac:dyDescent="0.25">
      <c r="B52" s="174"/>
      <c r="C52" s="174"/>
      <c r="D52" s="168"/>
      <c r="E52" s="202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</row>
    <row r="53" spans="1:16" x14ac:dyDescent="0.25"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</row>
    <row r="54" spans="1:16" ht="15" x14ac:dyDescent="0.25">
      <c r="B54" s="194" t="s">
        <v>39</v>
      </c>
      <c r="C54" s="195"/>
      <c r="D54" s="195"/>
      <c r="E54" s="195"/>
      <c r="F54" s="195"/>
      <c r="G54" s="195"/>
      <c r="H54" s="195"/>
      <c r="I54" s="195"/>
      <c r="J54" s="195"/>
      <c r="K54" s="207"/>
      <c r="L54" s="180"/>
      <c r="M54" s="180"/>
      <c r="N54" s="180"/>
      <c r="O54" s="180"/>
      <c r="P54" s="181"/>
    </row>
    <row r="55" spans="1:16" x14ac:dyDescent="0.25"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</row>
    <row r="56" spans="1:16" x14ac:dyDescent="0.25">
      <c r="B56" s="182" t="s">
        <v>40</v>
      </c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70"/>
      <c r="N56" s="168"/>
      <c r="O56" s="168"/>
      <c r="P56" s="168"/>
    </row>
    <row r="57" spans="1:16" x14ac:dyDescent="0.25"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70" t="s">
        <v>117</v>
      </c>
      <c r="N57" s="168"/>
      <c r="O57" s="168"/>
      <c r="P57" s="168"/>
    </row>
    <row r="58" spans="1:16" x14ac:dyDescent="0.25">
      <c r="B58" s="172" t="s">
        <v>28</v>
      </c>
      <c r="C58" s="172" t="s">
        <v>29</v>
      </c>
      <c r="D58" s="172" t="s">
        <v>34</v>
      </c>
      <c r="E58" s="197">
        <v>2011</v>
      </c>
      <c r="F58" s="197">
        <v>2015</v>
      </c>
      <c r="G58" s="197">
        <v>2020</v>
      </c>
      <c r="H58" s="197">
        <v>2025</v>
      </c>
      <c r="I58" s="197">
        <v>2030</v>
      </c>
      <c r="J58" s="197">
        <v>2035</v>
      </c>
      <c r="K58" s="197">
        <v>2040</v>
      </c>
      <c r="L58" s="197">
        <v>2045</v>
      </c>
      <c r="M58" s="197">
        <v>2050</v>
      </c>
      <c r="N58" s="168"/>
      <c r="O58" s="168"/>
      <c r="P58" s="168"/>
    </row>
    <row r="59" spans="1:16" x14ac:dyDescent="0.25">
      <c r="B59" s="187" t="s">
        <v>92</v>
      </c>
      <c r="C59" s="188"/>
      <c r="D59" s="188"/>
      <c r="E59" s="250">
        <v>1.0670164514800496E-8</v>
      </c>
      <c r="F59" s="250">
        <v>1.0524709661011118E-8</v>
      </c>
      <c r="G59" s="250">
        <v>1.0342891093774396E-8</v>
      </c>
      <c r="H59" s="250">
        <v>1.0161072526537672E-8</v>
      </c>
      <c r="I59" s="250">
        <v>9.9792539593009498E-9</v>
      </c>
      <c r="J59" s="250">
        <v>9.7974353920642275E-9</v>
      </c>
      <c r="K59" s="250">
        <v>9.6156168248275036E-9</v>
      </c>
      <c r="L59" s="250">
        <v>9.4337982575907814E-9</v>
      </c>
      <c r="M59" s="250">
        <v>9.2519796903540592E-9</v>
      </c>
      <c r="N59" s="168"/>
      <c r="O59" s="168"/>
      <c r="P59" s="168"/>
    </row>
    <row r="60" spans="1:16" x14ac:dyDescent="0.25">
      <c r="B60" s="174"/>
      <c r="C60" s="168"/>
      <c r="D60" s="168"/>
      <c r="E60" s="208"/>
      <c r="F60" s="208"/>
      <c r="G60" s="208"/>
      <c r="H60" s="208"/>
      <c r="I60" s="208"/>
      <c r="J60" s="208"/>
      <c r="K60" s="208"/>
      <c r="L60" s="208"/>
      <c r="M60" s="208"/>
      <c r="N60" s="168"/>
      <c r="O60" s="168"/>
      <c r="P60" s="168"/>
    </row>
    <row r="61" spans="1:16" x14ac:dyDescent="0.25">
      <c r="B61" s="168"/>
      <c r="C61" s="168"/>
      <c r="D61" s="168"/>
      <c r="E61" s="168"/>
      <c r="F61" s="168"/>
      <c r="G61" s="168"/>
      <c r="H61" s="168"/>
      <c r="I61" s="168"/>
      <c r="J61" s="209"/>
      <c r="K61" s="209"/>
      <c r="L61" s="209"/>
      <c r="M61" s="168"/>
      <c r="N61" s="168"/>
      <c r="O61" s="168"/>
      <c r="P61" s="168"/>
    </row>
    <row r="63" spans="1:16" x14ac:dyDescent="0.25">
      <c r="A63" s="210" t="s">
        <v>41</v>
      </c>
      <c r="F63" s="247"/>
    </row>
    <row r="64" spans="1:16" x14ac:dyDescent="0.25">
      <c r="A64" s="211">
        <v>1</v>
      </c>
      <c r="B64" s="158" t="s">
        <v>83</v>
      </c>
    </row>
    <row r="65" spans="1:13" x14ac:dyDescent="0.25">
      <c r="A65" s="211">
        <v>2</v>
      </c>
      <c r="B65" s="158" t="s">
        <v>84</v>
      </c>
    </row>
    <row r="67" spans="1:13" x14ac:dyDescent="0.25">
      <c r="A67" s="211" t="s">
        <v>44</v>
      </c>
      <c r="B67" s="158"/>
      <c r="C67" s="158"/>
    </row>
    <row r="68" spans="1:13" x14ac:dyDescent="0.25">
      <c r="A68" s="211"/>
      <c r="B68" s="158"/>
      <c r="C68" s="158"/>
    </row>
    <row r="69" spans="1:13" x14ac:dyDescent="0.25">
      <c r="A69" s="211"/>
      <c r="B69" s="212" t="s">
        <v>95</v>
      </c>
      <c r="C69" s="158"/>
    </row>
    <row r="70" spans="1:13" x14ac:dyDescent="0.25">
      <c r="M70" s="213"/>
    </row>
    <row r="71" spans="1:13" x14ac:dyDescent="0.25">
      <c r="B71" s="214" t="s">
        <v>28</v>
      </c>
      <c r="C71" s="214" t="s">
        <v>29</v>
      </c>
      <c r="D71" s="214" t="s">
        <v>34</v>
      </c>
      <c r="E71" s="215">
        <v>2011</v>
      </c>
      <c r="F71" s="216">
        <v>2015</v>
      </c>
      <c r="G71" s="216">
        <v>2020</v>
      </c>
      <c r="H71" s="216">
        <v>2025</v>
      </c>
      <c r="I71" s="216">
        <v>2030</v>
      </c>
      <c r="J71" s="216">
        <v>2035</v>
      </c>
      <c r="K71" s="216">
        <v>2040</v>
      </c>
      <c r="L71" s="216">
        <v>2045</v>
      </c>
      <c r="M71" s="216">
        <v>2050</v>
      </c>
    </row>
    <row r="72" spans="1:13" x14ac:dyDescent="0.25">
      <c r="B72" s="161" t="s">
        <v>92</v>
      </c>
      <c r="C72" s="161"/>
      <c r="D72" s="217" t="s">
        <v>105</v>
      </c>
      <c r="E72" s="218">
        <v>11.264863999999999</v>
      </c>
      <c r="F72" s="218">
        <v>15.116804041022576</v>
      </c>
      <c r="G72" s="218">
        <v>21.827831295528114</v>
      </c>
      <c r="H72" s="218">
        <v>32.994433618958034</v>
      </c>
      <c r="I72" s="218">
        <v>49.857636984815201</v>
      </c>
      <c r="J72" s="218">
        <v>75.314485585827455</v>
      </c>
      <c r="K72" s="218">
        <v>130.26668693447792</v>
      </c>
      <c r="L72" s="218">
        <v>225.2334645148832</v>
      </c>
      <c r="M72" s="218">
        <v>389.28808970986961</v>
      </c>
    </row>
    <row r="73" spans="1:13" x14ac:dyDescent="0.25">
      <c r="C73" s="211" t="s">
        <v>47</v>
      </c>
      <c r="D73" s="219" t="s">
        <v>105</v>
      </c>
      <c r="E73" s="220">
        <v>11.264863999999999</v>
      </c>
      <c r="F73" s="220">
        <v>15.116804041022576</v>
      </c>
      <c r="G73" s="220">
        <v>21.827831295528114</v>
      </c>
      <c r="H73" s="220">
        <v>32.994433618958034</v>
      </c>
      <c r="I73" s="220">
        <v>49.857636984815201</v>
      </c>
      <c r="J73" s="220">
        <v>75.314485585827455</v>
      </c>
      <c r="K73" s="220">
        <v>130.26668693447792</v>
      </c>
      <c r="L73" s="220">
        <v>225.2334645148832</v>
      </c>
      <c r="M73" s="220">
        <v>389.28808970986961</v>
      </c>
    </row>
    <row r="75" spans="1:13" x14ac:dyDescent="0.25">
      <c r="B75" s="212" t="s">
        <v>48</v>
      </c>
    </row>
    <row r="77" spans="1:13" x14ac:dyDescent="0.25">
      <c r="B77" s="211" t="s">
        <v>36</v>
      </c>
      <c r="C77" s="211" t="s">
        <v>29</v>
      </c>
      <c r="D77" s="214" t="s">
        <v>34</v>
      </c>
      <c r="E77" s="215">
        <v>2011</v>
      </c>
      <c r="F77" s="216">
        <v>2015</v>
      </c>
      <c r="G77" s="216">
        <v>2020</v>
      </c>
      <c r="H77" s="216">
        <v>2025</v>
      </c>
      <c r="I77" s="216">
        <v>2030</v>
      </c>
      <c r="J77" s="216">
        <v>2035</v>
      </c>
      <c r="K77" s="216">
        <v>2040</v>
      </c>
      <c r="L77" s="216">
        <v>2045</v>
      </c>
      <c r="M77" s="216">
        <v>2050</v>
      </c>
    </row>
    <row r="78" spans="1:13" x14ac:dyDescent="0.25">
      <c r="B78" s="158" t="s">
        <v>37</v>
      </c>
      <c r="C78" s="158" t="s">
        <v>103</v>
      </c>
      <c r="D78" s="219" t="s">
        <v>105</v>
      </c>
      <c r="E78" s="221">
        <v>5.6324319999999997</v>
      </c>
      <c r="F78" s="221">
        <v>7.0157475164745806</v>
      </c>
      <c r="G78" s="221">
        <v>9.1508985046637097</v>
      </c>
      <c r="H78" s="221">
        <v>12.351762329148393</v>
      </c>
      <c r="I78" s="221">
        <v>16.427452186022446</v>
      </c>
      <c r="J78" s="221">
        <v>21.435661282120122</v>
      </c>
      <c r="K78" s="221">
        <v>31.230603149676121</v>
      </c>
      <c r="L78" s="221">
        <v>43.891649495208014</v>
      </c>
      <c r="M78" s="221">
        <v>58.393213456480439</v>
      </c>
    </row>
    <row r="79" spans="1:13" x14ac:dyDescent="0.25">
      <c r="B79" s="158" t="s">
        <v>66</v>
      </c>
      <c r="C79" s="158" t="s">
        <v>109</v>
      </c>
      <c r="D79" s="219" t="s">
        <v>105</v>
      </c>
      <c r="E79" s="221">
        <v>1.6897295999999999</v>
      </c>
      <c r="F79" s="221">
        <v>3.0427413262058263</v>
      </c>
      <c r="G79" s="221">
        <v>5.7927706130439995</v>
      </c>
      <c r="H79" s="221">
        <v>10.871242871887455</v>
      </c>
      <c r="I79" s="221">
        <v>19.623454556843932</v>
      </c>
      <c r="J79" s="221">
        <v>34.470860710436412</v>
      </c>
      <c r="K79" s="221">
        <v>67.972489208118617</v>
      </c>
      <c r="L79" s="221">
        <v>131.96370933756617</v>
      </c>
      <c r="M79" s="221">
        <v>253.03725831141526</v>
      </c>
    </row>
    <row r="80" spans="1:13" x14ac:dyDescent="0.25">
      <c r="B80" s="158" t="s">
        <v>38</v>
      </c>
      <c r="C80" s="158" t="s">
        <v>104</v>
      </c>
      <c r="D80" s="219" t="s">
        <v>105</v>
      </c>
      <c r="E80" s="221">
        <v>0.11264863999999999</v>
      </c>
      <c r="F80" s="221">
        <v>0.21318569801442094</v>
      </c>
      <c r="G80" s="221">
        <v>0.41976598645246377</v>
      </c>
      <c r="H80" s="221">
        <v>0.80371056251308037</v>
      </c>
      <c r="I80" s="221">
        <v>1.4701610905778841</v>
      </c>
      <c r="J80" s="221">
        <v>2.6070398856632582</v>
      </c>
      <c r="K80" s="221">
        <v>5.1772657627805323</v>
      </c>
      <c r="L80" s="221">
        <v>10.106629817975527</v>
      </c>
      <c r="M80" s="221">
        <v>19.464404485493482</v>
      </c>
    </row>
    <row r="81" spans="1:14" x14ac:dyDescent="0.25">
      <c r="B81" s="158" t="s">
        <v>67</v>
      </c>
      <c r="C81" s="158" t="s">
        <v>110</v>
      </c>
      <c r="D81" s="219" t="s">
        <v>105</v>
      </c>
      <c r="E81" s="221">
        <v>0.11264863999999999</v>
      </c>
      <c r="F81" s="221">
        <v>0.18992907641284773</v>
      </c>
      <c r="G81" s="221">
        <v>0.34420810889102033</v>
      </c>
      <c r="H81" s="221">
        <v>0.62604822764176771</v>
      </c>
      <c r="I81" s="221">
        <v>1.1058168203042347</v>
      </c>
      <c r="J81" s="221">
        <v>1.9118292494863895</v>
      </c>
      <c r="K81" s="221">
        <v>3.724291177742125</v>
      </c>
      <c r="L81" s="221">
        <v>7.1612691281655172</v>
      </c>
      <c r="M81" s="221">
        <v>13.625083139845438</v>
      </c>
    </row>
    <row r="82" spans="1:14" x14ac:dyDescent="0.25">
      <c r="B82" s="158" t="s">
        <v>68</v>
      </c>
      <c r="C82" s="158" t="s">
        <v>111</v>
      </c>
      <c r="D82" s="219" t="s">
        <v>105</v>
      </c>
      <c r="E82" s="221">
        <v>3.7174051199999991</v>
      </c>
      <c r="F82" s="221">
        <v>4.6552004239149003</v>
      </c>
      <c r="G82" s="221">
        <v>6.1201880824769201</v>
      </c>
      <c r="H82" s="221">
        <v>8.3416696277673399</v>
      </c>
      <c r="I82" s="221">
        <v>11.230752331066704</v>
      </c>
      <c r="J82" s="221">
        <v>14.889094458121276</v>
      </c>
      <c r="K82" s="221">
        <v>22.162037636160541</v>
      </c>
      <c r="L82" s="221">
        <v>32.110206735967942</v>
      </c>
      <c r="M82" s="221">
        <v>44.768130316634959</v>
      </c>
    </row>
    <row r="83" spans="1:14" x14ac:dyDescent="0.25">
      <c r="B83" s="158"/>
      <c r="C83" s="211" t="s">
        <v>47</v>
      </c>
      <c r="D83" s="219" t="s">
        <v>105</v>
      </c>
      <c r="E83" s="222">
        <v>11.264863999999998</v>
      </c>
      <c r="F83" s="222">
        <v>15.116804041022576</v>
      </c>
      <c r="G83" s="222">
        <v>21.827831295528114</v>
      </c>
      <c r="H83" s="222">
        <v>32.994433618958034</v>
      </c>
      <c r="I83" s="222">
        <v>49.857636984815194</v>
      </c>
      <c r="J83" s="222">
        <v>75.314485585827455</v>
      </c>
      <c r="K83" s="222">
        <v>130.26668693447795</v>
      </c>
      <c r="L83" s="222">
        <v>225.23346451488317</v>
      </c>
      <c r="M83" s="222">
        <v>389.28808970986961</v>
      </c>
    </row>
    <row r="85" spans="1:14" x14ac:dyDescent="0.25">
      <c r="B85" s="211" t="s">
        <v>36</v>
      </c>
      <c r="C85" s="211" t="s">
        <v>29</v>
      </c>
      <c r="D85" s="214" t="s">
        <v>34</v>
      </c>
      <c r="E85" s="215">
        <v>2011</v>
      </c>
      <c r="F85" s="216">
        <v>2015</v>
      </c>
      <c r="G85" s="216">
        <v>2020</v>
      </c>
      <c r="H85" s="216">
        <v>2025</v>
      </c>
      <c r="I85" s="216">
        <v>2030</v>
      </c>
      <c r="J85" s="216">
        <v>2035</v>
      </c>
      <c r="K85" s="216">
        <v>2040</v>
      </c>
      <c r="L85" s="216">
        <v>2045</v>
      </c>
      <c r="M85" s="216">
        <v>2050</v>
      </c>
    </row>
    <row r="86" spans="1:14" x14ac:dyDescent="0.25">
      <c r="B86" s="159" t="s">
        <v>69</v>
      </c>
      <c r="C86" s="158" t="s">
        <v>112</v>
      </c>
      <c r="D86" s="219" t="s">
        <v>105</v>
      </c>
      <c r="E86" s="221">
        <v>3.7174051199999991</v>
      </c>
      <c r="F86" s="221">
        <v>4.6552004239149003</v>
      </c>
      <c r="G86" s="221">
        <v>6.1201880824769201</v>
      </c>
      <c r="H86" s="221">
        <v>8.3416696277673399</v>
      </c>
      <c r="I86" s="221">
        <v>11.230752331066704</v>
      </c>
      <c r="J86" s="221">
        <v>14.889094458121276</v>
      </c>
      <c r="K86" s="221">
        <v>22.162037636160541</v>
      </c>
      <c r="L86" s="221">
        <v>32.110206735967942</v>
      </c>
      <c r="M86" s="221">
        <v>44.768130316634959</v>
      </c>
    </row>
    <row r="87" spans="1:14" x14ac:dyDescent="0.25">
      <c r="B87" s="159" t="s">
        <v>49</v>
      </c>
      <c r="C87" s="158" t="s">
        <v>106</v>
      </c>
      <c r="D87" s="219" t="s">
        <v>105</v>
      </c>
      <c r="E87" s="221">
        <v>5.6324319999999997</v>
      </c>
      <c r="F87" s="221">
        <v>7.0157475164745806</v>
      </c>
      <c r="G87" s="221">
        <v>9.1508985046637097</v>
      </c>
      <c r="H87" s="221">
        <v>12.351762329148393</v>
      </c>
      <c r="I87" s="221">
        <v>16.427452186022446</v>
      </c>
      <c r="J87" s="221">
        <v>21.435661282120122</v>
      </c>
      <c r="K87" s="221">
        <v>31.230603149676121</v>
      </c>
      <c r="L87" s="221">
        <v>43.891649495208014</v>
      </c>
      <c r="M87" s="221">
        <v>58.393213456480439</v>
      </c>
    </row>
    <row r="88" spans="1:14" x14ac:dyDescent="0.25">
      <c r="B88" s="159" t="s">
        <v>70</v>
      </c>
      <c r="C88" s="158" t="s">
        <v>113</v>
      </c>
      <c r="D88" s="219" t="s">
        <v>105</v>
      </c>
      <c r="E88" s="221">
        <v>1.8023782399999999</v>
      </c>
      <c r="F88" s="221">
        <v>3.2326704026186741</v>
      </c>
      <c r="G88" s="221">
        <v>6.1369787219350203</v>
      </c>
      <c r="H88" s="221">
        <v>11.497291099529223</v>
      </c>
      <c r="I88" s="221">
        <v>20.729271377148166</v>
      </c>
      <c r="J88" s="221">
        <v>36.3826899599228</v>
      </c>
      <c r="K88" s="221">
        <v>71.696780385860748</v>
      </c>
      <c r="L88" s="221">
        <v>139.12497846573169</v>
      </c>
      <c r="M88" s="221">
        <v>266.66234145126072</v>
      </c>
    </row>
    <row r="89" spans="1:14" x14ac:dyDescent="0.25">
      <c r="C89" s="211" t="s">
        <v>47</v>
      </c>
      <c r="D89" s="219" t="s">
        <v>105</v>
      </c>
      <c r="E89" s="222">
        <v>11.152215359999998</v>
      </c>
      <c r="F89" s="222">
        <v>14.903618343008155</v>
      </c>
      <c r="G89" s="222">
        <v>21.408065309075649</v>
      </c>
      <c r="H89" s="222">
        <v>32.190723056444952</v>
      </c>
      <c r="I89" s="222">
        <v>48.387475894237312</v>
      </c>
      <c r="J89" s="222">
        <v>72.7074457001642</v>
      </c>
      <c r="K89" s="222">
        <v>125.08942117169741</v>
      </c>
      <c r="L89" s="222">
        <v>215.12683469690765</v>
      </c>
      <c r="M89" s="222">
        <v>369.82368522437611</v>
      </c>
    </row>
    <row r="91" spans="1:14" ht="15" x14ac:dyDescent="0.25">
      <c r="A91" s="164" t="s">
        <v>50</v>
      </c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</row>
    <row r="92" spans="1:14" x14ac:dyDescent="0.25">
      <c r="A92" s="167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</row>
    <row r="93" spans="1:14" x14ac:dyDescent="0.25">
      <c r="A93" s="167"/>
      <c r="B93" s="182" t="s">
        <v>51</v>
      </c>
      <c r="C93" s="168"/>
      <c r="D93" s="170"/>
      <c r="E93" s="168"/>
      <c r="F93" s="170"/>
      <c r="G93" s="168"/>
      <c r="H93" s="168"/>
      <c r="I93" s="168"/>
      <c r="J93" s="168"/>
      <c r="K93" s="168"/>
      <c r="L93" s="168"/>
      <c r="M93" s="223" t="s">
        <v>105</v>
      </c>
      <c r="N93" s="168"/>
    </row>
    <row r="94" spans="1:14" x14ac:dyDescent="0.25">
      <c r="A94" s="167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</row>
    <row r="95" spans="1:14" ht="15" x14ac:dyDescent="0.3">
      <c r="A95" s="171"/>
      <c r="B95" s="224" t="s">
        <v>36</v>
      </c>
      <c r="C95" s="224" t="s">
        <v>52</v>
      </c>
      <c r="D95" s="224" t="s">
        <v>34</v>
      </c>
      <c r="E95" s="224" t="s">
        <v>53</v>
      </c>
      <c r="F95" s="224" t="s">
        <v>54</v>
      </c>
      <c r="G95" s="224" t="s">
        <v>55</v>
      </c>
      <c r="H95" s="224" t="s">
        <v>56</v>
      </c>
      <c r="I95" s="224" t="s">
        <v>57</v>
      </c>
      <c r="J95" s="224" t="s">
        <v>58</v>
      </c>
      <c r="K95" s="224" t="s">
        <v>59</v>
      </c>
      <c r="L95" s="224" t="s">
        <v>60</v>
      </c>
      <c r="M95" s="224" t="s">
        <v>61</v>
      </c>
      <c r="N95" s="203"/>
    </row>
    <row r="96" spans="1:14" ht="15" x14ac:dyDescent="0.3">
      <c r="A96" s="171"/>
      <c r="B96" s="173" t="s">
        <v>96</v>
      </c>
      <c r="C96" s="173" t="s">
        <v>120</v>
      </c>
      <c r="D96" s="173"/>
      <c r="E96" s="225">
        <v>11.264863999999999</v>
      </c>
      <c r="F96" s="225">
        <v>15.116804041022576</v>
      </c>
      <c r="G96" s="225">
        <v>21.827831295528114</v>
      </c>
      <c r="H96" s="225">
        <v>32.994433618958034</v>
      </c>
      <c r="I96" s="225">
        <v>49.857636984815201</v>
      </c>
      <c r="J96" s="225">
        <v>75.314485585827455</v>
      </c>
      <c r="K96" s="225">
        <v>130.26668693447792</v>
      </c>
      <c r="L96" s="225">
        <v>225.2334645148832</v>
      </c>
      <c r="M96" s="225">
        <v>389.28808970986961</v>
      </c>
      <c r="N96" s="203"/>
    </row>
    <row r="97" spans="1:14" ht="15" x14ac:dyDescent="0.3">
      <c r="A97" s="171"/>
      <c r="B97" s="226" t="s">
        <v>69</v>
      </c>
      <c r="C97" s="227" t="s">
        <v>112</v>
      </c>
      <c r="D97" s="228"/>
      <c r="E97" s="229">
        <v>-3.7174051199999991</v>
      </c>
      <c r="F97" s="230">
        <v>-4.6552004239149003</v>
      </c>
      <c r="G97" s="231">
        <v>-6.1201880824769201</v>
      </c>
      <c r="H97" s="232">
        <v>-8.3416696277673399</v>
      </c>
      <c r="I97" s="233">
        <v>-11.230752331066704</v>
      </c>
      <c r="J97" s="234">
        <v>-14.889094458121276</v>
      </c>
      <c r="K97" s="234">
        <v>-22.162037636160541</v>
      </c>
      <c r="L97" s="234">
        <v>-32.110206735967942</v>
      </c>
      <c r="M97" s="234">
        <v>-44.768130316634959</v>
      </c>
      <c r="N97" s="203"/>
    </row>
    <row r="98" spans="1:14" ht="15" x14ac:dyDescent="0.3">
      <c r="A98" s="171"/>
      <c r="B98" s="226" t="s">
        <v>49</v>
      </c>
      <c r="C98" s="227" t="s">
        <v>106</v>
      </c>
      <c r="D98" s="228"/>
      <c r="E98" s="229">
        <v>-5.6324319999999997</v>
      </c>
      <c r="F98" s="230">
        <v>-7.0157475164745806</v>
      </c>
      <c r="G98" s="231">
        <v>-9.1508985046637097</v>
      </c>
      <c r="H98" s="232">
        <v>-12.351762329148393</v>
      </c>
      <c r="I98" s="233">
        <v>-16.427452186022446</v>
      </c>
      <c r="J98" s="234">
        <v>-21.435661282120122</v>
      </c>
      <c r="K98" s="234">
        <v>-31.230603149676121</v>
      </c>
      <c r="L98" s="234">
        <v>-43.891649495208014</v>
      </c>
      <c r="M98" s="234">
        <v>-58.393213456480439</v>
      </c>
      <c r="N98" s="203"/>
    </row>
    <row r="99" spans="1:14" ht="15" x14ac:dyDescent="0.3">
      <c r="A99" s="171"/>
      <c r="B99" s="174" t="s">
        <v>70</v>
      </c>
      <c r="C99" s="174" t="s">
        <v>113</v>
      </c>
      <c r="D99" s="174"/>
      <c r="E99" s="235">
        <v>-1.8023782399999999</v>
      </c>
      <c r="F99" s="235">
        <v>-3.2326704026186741</v>
      </c>
      <c r="G99" s="235">
        <v>-6.1369787219350203</v>
      </c>
      <c r="H99" s="235">
        <v>-11.497291099529223</v>
      </c>
      <c r="I99" s="235">
        <v>-20.729271377148166</v>
      </c>
      <c r="J99" s="235">
        <v>-36.3826899599228</v>
      </c>
      <c r="K99" s="235">
        <v>-71.696780385860748</v>
      </c>
      <c r="L99" s="235">
        <v>-139.12497846573169</v>
      </c>
      <c r="M99" s="235">
        <v>-266.66234145126072</v>
      </c>
      <c r="N99" s="203"/>
    </row>
    <row r="100" spans="1:14" ht="15" x14ac:dyDescent="0.3">
      <c r="A100" s="171"/>
      <c r="B100" s="174" t="s">
        <v>38</v>
      </c>
      <c r="C100" s="174" t="s">
        <v>104</v>
      </c>
      <c r="D100" s="174"/>
      <c r="E100" s="235">
        <v>-0.11264863999999999</v>
      </c>
      <c r="F100" s="235">
        <v>-0.21318569801442094</v>
      </c>
      <c r="G100" s="235">
        <v>-0.41976598645246377</v>
      </c>
      <c r="H100" s="235">
        <v>-0.80371056251308037</v>
      </c>
      <c r="I100" s="235">
        <v>-1.4701610905778841</v>
      </c>
      <c r="J100" s="235">
        <v>-2.6070398856632582</v>
      </c>
      <c r="K100" s="235">
        <v>-5.1772657627805323</v>
      </c>
      <c r="L100" s="235">
        <v>-10.106629817975527</v>
      </c>
      <c r="M100" s="235">
        <v>-19.464404485493482</v>
      </c>
      <c r="N100" s="203"/>
    </row>
    <row r="101" spans="1:14" ht="15" x14ac:dyDescent="0.3">
      <c r="A101" s="171"/>
      <c r="B101" s="236" t="s">
        <v>47</v>
      </c>
      <c r="C101" s="236"/>
      <c r="D101" s="236"/>
      <c r="E101" s="237">
        <v>1.0824674490095276E-15</v>
      </c>
      <c r="F101" s="237">
        <v>-2.7755575615628914E-16</v>
      </c>
      <c r="G101" s="237">
        <v>0</v>
      </c>
      <c r="H101" s="237">
        <v>0</v>
      </c>
      <c r="I101" s="237">
        <v>0</v>
      </c>
      <c r="J101" s="237">
        <v>0</v>
      </c>
      <c r="K101" s="237">
        <v>-1.0658141036401503E-14</v>
      </c>
      <c r="L101" s="237">
        <v>1.7763568394002505E-14</v>
      </c>
      <c r="M101" s="237">
        <v>0</v>
      </c>
      <c r="N101" s="203"/>
    </row>
    <row r="102" spans="1:14" ht="15" x14ac:dyDescent="0.3">
      <c r="A102" s="171"/>
      <c r="B102" s="238"/>
      <c r="C102" s="238"/>
      <c r="D102" s="238"/>
      <c r="E102" s="238"/>
      <c r="F102" s="238"/>
      <c r="G102" s="238"/>
      <c r="H102" s="238"/>
      <c r="I102" s="238"/>
      <c r="J102" s="238"/>
      <c r="K102" s="238"/>
      <c r="L102" s="238"/>
      <c r="M102" s="238"/>
      <c r="N102" s="203"/>
    </row>
  </sheetData>
  <mergeCells count="1">
    <mergeCell ref="E18:H18"/>
  </mergeCells>
  <conditionalFormatting sqref="E72:M73">
    <cfRule type="cellIs" dxfId="1" priority="1" operator="greaterThan">
      <formula>1000000000000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</vt:i4>
      </vt:variant>
    </vt:vector>
  </HeadingPairs>
  <TitlesOfParts>
    <vt:vector size="29" baseType="lpstr">
      <vt:lpstr>About</vt:lpstr>
      <vt:lpstr>conv factors</vt:lpstr>
      <vt:lpstr>VI.a res lighting</vt:lpstr>
      <vt:lpstr>VI.b res cooling</vt:lpstr>
      <vt:lpstr>VI.c res cooking</vt:lpstr>
      <vt:lpstr>VI.d res other</vt:lpstr>
      <vt:lpstr>VII.a com lighting</vt:lpstr>
      <vt:lpstr>VII.b com cooling</vt:lpstr>
      <vt:lpstr>VII.c com cooking</vt:lpstr>
      <vt:lpstr>VII.d com other</vt:lpstr>
      <vt:lpstr>Biomass Data</vt:lpstr>
      <vt:lpstr>MEMR Error Correction</vt:lpstr>
      <vt:lpstr>BCEU-urban-residential-heating</vt:lpstr>
      <vt:lpstr>BCEU-urban-residential-cooling</vt:lpstr>
      <vt:lpstr>BCEU-urban-residential-lighting</vt:lpstr>
      <vt:lpstr>BCEU-urban-residential-appl</vt:lpstr>
      <vt:lpstr>BCEU-urban-residential-other</vt:lpstr>
      <vt:lpstr>BCEU-rural-residential-heating</vt:lpstr>
      <vt:lpstr>BCEU-rural-residential-cooling</vt:lpstr>
      <vt:lpstr>BCEU-rural-residential-lighting</vt:lpstr>
      <vt:lpstr>BCEU-rural-residential-appl</vt:lpstr>
      <vt:lpstr>BCEU-rural-residential-other</vt:lpstr>
      <vt:lpstr>BCEU-commercial-heating</vt:lpstr>
      <vt:lpstr>BCEU-commercial-cooling</vt:lpstr>
      <vt:lpstr>BCEU-commercial-lighting</vt:lpstr>
      <vt:lpstr>BCEU-commercial-appl</vt:lpstr>
      <vt:lpstr>BCEU-commercial-other</vt:lpstr>
      <vt:lpstr>btu_per_boe</vt:lpstr>
      <vt:lpstr>btu_per_TWh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2014-04-18T00:48:59Z</dcterms:created>
  <dcterms:modified xsi:type="dcterms:W3CDTF">2017-01-31T04:56:18Z</dcterms:modified>
</cp:coreProperties>
</file>