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ccs\CC\"/>
    </mc:Choice>
  </mc:AlternateContent>
  <bookViews>
    <workbookView xWindow="120" yWindow="40" windowWidth="24910" windowHeight="13860" activeTab="2"/>
  </bookViews>
  <sheets>
    <sheet name="About" sheetId="1" r:id="rId1"/>
    <sheet name="Calculations" sheetId="7" r:id="rId2"/>
    <sheet name="CC-CCoEtSOToCpY" sheetId="4" r:id="rId3"/>
    <sheet name="CC-TOMCpTS" sheetId="5" r:id="rId4"/>
    <sheet name="CC-EUpTCS" sheetId="6" r:id="rId5"/>
  </sheets>
  <calcPr calcId="162913" iterate="1" iterateDelta="1.0000000000000001E-5"/>
</workbook>
</file>

<file path=xl/calcChain.xml><?xml version="1.0" encoding="utf-8"?>
<calcChain xmlns="http://schemas.openxmlformats.org/spreadsheetml/2006/main">
  <c r="B3" i="5" l="1"/>
  <c r="B2" i="5"/>
  <c r="B3" i="4"/>
  <c r="B2" i="4"/>
  <c r="B3" i="6" l="1"/>
  <c r="B2" i="6"/>
  <c r="C14" i="7"/>
  <c r="D14" i="7"/>
  <c r="E14" i="7"/>
  <c r="F14" i="7"/>
  <c r="G14" i="7"/>
  <c r="B14" i="7"/>
  <c r="C13" i="7"/>
  <c r="D13" i="7"/>
  <c r="E13" i="7"/>
  <c r="F13" i="7"/>
  <c r="G13" i="7"/>
  <c r="B13" i="7"/>
  <c r="C12" i="7"/>
  <c r="D12" i="7"/>
  <c r="E12" i="7"/>
  <c r="F12" i="7"/>
  <c r="G12" i="7"/>
  <c r="B12" i="7"/>
  <c r="C11" i="7"/>
  <c r="D11" i="7"/>
  <c r="E11" i="7"/>
  <c r="F11" i="7"/>
  <c r="G11" i="7"/>
  <c r="B11" i="7"/>
  <c r="C10" i="7"/>
  <c r="D10" i="7"/>
  <c r="E10" i="7"/>
  <c r="F10" i="7"/>
  <c r="G10" i="7"/>
  <c r="B10" i="7"/>
  <c r="C9" i="7"/>
  <c r="D9" i="7"/>
  <c r="E9" i="7"/>
  <c r="F9" i="7"/>
  <c r="G9" i="7"/>
  <c r="B9" i="7"/>
  <c r="G6" i="7" l="1"/>
  <c r="F6" i="7"/>
  <c r="E6" i="7"/>
  <c r="D6" i="7"/>
  <c r="C6" i="7"/>
  <c r="B6" i="7"/>
</calcChain>
</file>

<file path=xl/sharedStrings.xml><?xml version="1.0" encoding="utf-8"?>
<sst xmlns="http://schemas.openxmlformats.org/spreadsheetml/2006/main" count="51" uniqueCount="47">
  <si>
    <t>Source: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</si>
  <si>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</si>
  <si>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</si>
  <si>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</si>
  <si>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</si>
  <si>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</si>
  <si>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</si>
  <si>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($/(ton*yr))</t>
  </si>
  <si>
    <t>O&amp;M Cost per Ton ($/ton)</t>
  </si>
  <si>
    <t>Energy Use per Ton Sequestered (BTU/ton)</t>
  </si>
  <si>
    <t>West Java - 22.5%</t>
  </si>
  <si>
    <t>West Java - 45%</t>
  </si>
  <si>
    <t>West Jave - 90%</t>
  </si>
  <si>
    <t>South Sumatra - 22.5%</t>
  </si>
  <si>
    <t>South Sumatra - 45%</t>
  </si>
  <si>
    <t>South Sumatra - 90%</t>
  </si>
  <si>
    <t>CCS Storage and Costs</t>
  </si>
  <si>
    <t>Plant and Capture Efficiency</t>
  </si>
  <si>
    <t>decrease in capacity from CCS (MW)</t>
  </si>
  <si>
    <t>tons sequestered per year (tCO2)</t>
  </si>
  <si>
    <t>total capital expenditures ($)</t>
  </si>
  <si>
    <t>annual operational expenditures ($)</t>
  </si>
  <si>
    <t>capacity factor</t>
  </si>
  <si>
    <t>plant efficiency (HHV)</t>
  </si>
  <si>
    <t>Plant heat rate (Btu/MWh)</t>
  </si>
  <si>
    <t>Decrease in electricity output from CCS (MWh)</t>
  </si>
  <si>
    <t>Decrease in electricity output from CCS (btu)</t>
  </si>
  <si>
    <t>Energy use per ton sequestered (btu/ton)</t>
  </si>
  <si>
    <t>capital cost ($/(ton*yr))</t>
  </si>
  <si>
    <t>operational costs per ton ($/ton)</t>
  </si>
  <si>
    <t>Republic of Indonesia The Indonesia Carbon Capture Storage (CCS) Capacity Building Program CCS for Coal-fired Power Plants in Indonesia</t>
  </si>
  <si>
    <t>The World Bank</t>
  </si>
  <si>
    <t>https://openknowledge.worldbank.org/bitstream/handle/10986/22804/Carbon0Capture00Plants0in0Indonesia.pdf?sequence=1&amp;isAllowed=y</t>
  </si>
  <si>
    <t>Tables 3-1 and 8-2</t>
  </si>
  <si>
    <t>We use a study of two test CCS plants in Indonesia to assess the costs of building</t>
  </si>
  <si>
    <t>and operating CCS in Indonesia. We assume the larger of the two plants, a 2 GW</t>
  </si>
  <si>
    <t>coal plant in West Java is representative of costs to the electric power sector,</t>
  </si>
  <si>
    <t>while a smaller 600 MW plant in South Sumatra is representative of industry sector</t>
  </si>
  <si>
    <t>costs (note that 90% of CCS potential in Indonesia is in the power sector, so this</t>
  </si>
  <si>
    <t xml:space="preserve">deliniation is somewhat trivial). </t>
  </si>
  <si>
    <t xml:space="preserve">Costs are somewhat higher than in other countries with strict environmental </t>
  </si>
  <si>
    <t>regulations because installing CCS requires also installing eqiupment, such as</t>
  </si>
  <si>
    <t>flue gas desulfurization and selective catayltic reduction that is already installed</t>
  </si>
  <si>
    <t>on most units in other countries with strong standards. Consequently, CCS costs</t>
  </si>
  <si>
    <t>are roughly double in Indonesia what they are in some of these other countries.</t>
  </si>
  <si>
    <t xml:space="preserve">We adjust 2014 dollars to 2012 dollars using the conversion rate below. See CPI.xlsx </t>
  </si>
  <si>
    <t>in the InputData folder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</si>
</sst>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0" fontId="2" fillId="2" borderId="0" xfId="0" applyFont="1" applyFill="1"/>
    <xf numFmtId="0" fontId="0" fillId="2" borderId="0" xfId="0" applyFill="1"/>
    <xf numFmtId="0" fontId="4" fillId="0" borderId="0" xfId="0" applyFont="1" applyFill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Alignment="1">
      <alignment horizontal="left"/>
    </xf>
    <xf numFmtId="172" fontId="0" fillId="3" borderId="0" xfId="0" applyNumberFormat="1" applyFill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22" sqref="C22"/>
    </sheetView>
  </sheetViews>
  <sheetFormatPr defaultRowHeight="14.5" x14ac:dyDescent="0.35"/>
  <cols>
    <col min="2" max="2" width="55.90625" customWidth="1"/>
    <col min="4" max="4" width="30.54296875" customWidth="1"/>
  </cols>
  <sheetData>
    <row r="1" spans="1:2" x14ac:dyDescent="0.35">
      <c r="A1" s="6" t="s">
        <v>6</v>
      </c>
    </row>
    <row r="2" spans="1:2" x14ac:dyDescent="0.35">
      <c r="A2" s="5" t="s">
        <v>1</v>
      </c>
    </row>
    <row r="3" spans="1:2" x14ac:dyDescent="0.35">
      <c r="A3" s="6" t="s">
        <v>2</v>
      </c>
    </row>
    <row r="5" spans="1:2" x14ac:dyDescent="0.35">
      <c r="A5" s="1" t="s">
        <v>0</v>
      </c>
      <c r="B5" t="s">
        <v>31</v>
      </c>
    </row>
    <row r="6" spans="1:2" x14ac:dyDescent="0.35">
      <c r="B6" s="12">
        <v>2015</v>
      </c>
    </row>
    <row r="7" spans="1:2" x14ac:dyDescent="0.35">
      <c r="B7" t="s">
        <v>30</v>
      </c>
    </row>
    <row r="8" spans="1:2" x14ac:dyDescent="0.35">
      <c r="B8" s="2" t="s">
        <v>32</v>
      </c>
    </row>
    <row r="9" spans="1:2" x14ac:dyDescent="0.35">
      <c r="B9" t="s">
        <v>33</v>
      </c>
    </row>
    <row r="11" spans="1:2" x14ac:dyDescent="0.35">
      <c r="A11" s="1" t="s">
        <v>3</v>
      </c>
      <c r="B11" t="s">
        <v>34</v>
      </c>
    </row>
    <row r="12" spans="1:2" x14ac:dyDescent="0.35">
      <c r="B12" t="s">
        <v>35</v>
      </c>
    </row>
    <row r="13" spans="1:2" x14ac:dyDescent="0.35">
      <c r="B13" t="s">
        <v>36</v>
      </c>
    </row>
    <row r="14" spans="1:2" x14ac:dyDescent="0.35">
      <c r="B14" t="s">
        <v>37</v>
      </c>
    </row>
    <row r="15" spans="1:2" x14ac:dyDescent="0.35">
      <c r="B15" t="s">
        <v>38</v>
      </c>
    </row>
    <row r="16" spans="1:2" x14ac:dyDescent="0.35">
      <c r="B16" t="s">
        <v>39</v>
      </c>
    </row>
    <row r="18" spans="2:2" x14ac:dyDescent="0.35">
      <c r="B18" t="s">
        <v>40</v>
      </c>
    </row>
    <row r="19" spans="2:2" x14ac:dyDescent="0.35">
      <c r="B19" t="s">
        <v>41</v>
      </c>
    </row>
    <row r="20" spans="2:2" x14ac:dyDescent="0.35">
      <c r="B20" t="s">
        <v>42</v>
      </c>
    </row>
    <row r="21" spans="2:2" x14ac:dyDescent="0.35">
      <c r="B21" t="s">
        <v>43</v>
      </c>
    </row>
    <row r="22" spans="2:2" x14ac:dyDescent="0.35">
      <c r="B22" t="s">
        <v>44</v>
      </c>
    </row>
    <row r="24" spans="2:2" x14ac:dyDescent="0.35">
      <c r="B24" t="s">
        <v>45</v>
      </c>
    </row>
    <row r="25" spans="2:2" x14ac:dyDescent="0.35">
      <c r="B25" t="s">
        <v>46</v>
      </c>
    </row>
    <row r="27" spans="2:2" x14ac:dyDescent="0.35">
      <c r="B27" s="13">
        <v>0.97135205460935392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3" sqref="D23"/>
    </sheetView>
  </sheetViews>
  <sheetFormatPr defaultRowHeight="14.5" x14ac:dyDescent="0.35"/>
  <cols>
    <col min="1" max="1" width="40.08984375" customWidth="1"/>
    <col min="2" max="2" width="15.81640625" customWidth="1"/>
    <col min="3" max="4" width="14.26953125" customWidth="1"/>
    <col min="5" max="5" width="20" customWidth="1"/>
    <col min="6" max="7" width="18.453125" bestFit="1" customWidth="1"/>
  </cols>
  <sheetData>
    <row r="1" spans="1:7" x14ac:dyDescent="0.35">
      <c r="A1" s="3" t="s">
        <v>16</v>
      </c>
      <c r="B1" s="4"/>
      <c r="C1" s="4"/>
      <c r="D1" s="4"/>
      <c r="E1" s="4"/>
      <c r="F1" s="4"/>
      <c r="G1" s="4"/>
    </row>
    <row r="2" spans="1:7" x14ac:dyDescent="0.35">
      <c r="A2" s="6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7" x14ac:dyDescent="0.35">
      <c r="A3" s="6" t="s">
        <v>19</v>
      </c>
      <c r="B3" s="9">
        <v>2700000</v>
      </c>
      <c r="C3" s="9">
        <v>5500000</v>
      </c>
      <c r="D3" s="9">
        <v>10900000</v>
      </c>
      <c r="E3" s="9">
        <v>900000</v>
      </c>
      <c r="F3" s="9">
        <v>1800000</v>
      </c>
      <c r="G3" s="9">
        <v>3700000</v>
      </c>
    </row>
    <row r="4" spans="1:7" x14ac:dyDescent="0.35">
      <c r="A4" s="6" t="s">
        <v>20</v>
      </c>
      <c r="B4" s="9">
        <v>681000000</v>
      </c>
      <c r="C4" s="9">
        <v>1017000000</v>
      </c>
      <c r="D4" s="9">
        <v>1681000000</v>
      </c>
      <c r="E4" s="9">
        <v>357000000</v>
      </c>
      <c r="F4" s="9">
        <v>490000000</v>
      </c>
      <c r="G4" s="9">
        <v>743000000</v>
      </c>
    </row>
    <row r="5" spans="1:7" x14ac:dyDescent="0.35">
      <c r="A5" s="6" t="s">
        <v>21</v>
      </c>
      <c r="B5" s="9">
        <v>115000000</v>
      </c>
      <c r="C5" s="9">
        <v>148000000</v>
      </c>
      <c r="D5" s="9">
        <v>182000000</v>
      </c>
      <c r="E5" s="9">
        <v>40000000</v>
      </c>
      <c r="F5" s="9">
        <v>53000000</v>
      </c>
      <c r="G5" s="9">
        <v>65000000</v>
      </c>
    </row>
    <row r="6" spans="1:7" x14ac:dyDescent="0.35">
      <c r="A6" s="6" t="s">
        <v>18</v>
      </c>
      <c r="B6">
        <f>2000-1862</f>
        <v>138</v>
      </c>
      <c r="C6">
        <f>2000-1725</f>
        <v>275</v>
      </c>
      <c r="D6">
        <f>2000-1449</f>
        <v>551</v>
      </c>
      <c r="E6">
        <f>600-564</f>
        <v>36</v>
      </c>
      <c r="F6">
        <f>600-508</f>
        <v>92</v>
      </c>
      <c r="G6">
        <f>600-415</f>
        <v>185</v>
      </c>
    </row>
    <row r="7" spans="1:7" x14ac:dyDescent="0.35">
      <c r="A7" s="6" t="s">
        <v>22</v>
      </c>
      <c r="B7" s="10">
        <v>0.8</v>
      </c>
      <c r="C7" s="10">
        <v>0.8</v>
      </c>
      <c r="D7" s="10">
        <v>0.8</v>
      </c>
      <c r="E7" s="10">
        <v>0.8</v>
      </c>
      <c r="F7" s="10">
        <v>0.8</v>
      </c>
      <c r="G7" s="10">
        <v>0.8</v>
      </c>
    </row>
    <row r="8" spans="1:7" x14ac:dyDescent="0.35">
      <c r="A8" s="6" t="s">
        <v>23</v>
      </c>
      <c r="B8" s="11">
        <v>0.38500000000000001</v>
      </c>
      <c r="C8" s="11">
        <v>0.38500000000000001</v>
      </c>
      <c r="D8" s="11">
        <v>0.38500000000000001</v>
      </c>
      <c r="E8" s="11">
        <v>0.34399999999999997</v>
      </c>
      <c r="F8" s="11">
        <v>0.34399999999999997</v>
      </c>
      <c r="G8" s="11">
        <v>0.34399999999999997</v>
      </c>
    </row>
    <row r="9" spans="1:7" x14ac:dyDescent="0.35">
      <c r="A9" s="6" t="s">
        <v>24</v>
      </c>
      <c r="B9" s="9">
        <f>3.412141638*10^6/B8</f>
        <v>8862705.5532467533</v>
      </c>
      <c r="C9" s="9">
        <f t="shared" ref="C9:G9" si="0">3.412141638*10^6/C8</f>
        <v>8862705.5532467533</v>
      </c>
      <c r="D9" s="9">
        <f t="shared" si="0"/>
        <v>8862705.5532467533</v>
      </c>
      <c r="E9" s="9">
        <f t="shared" si="0"/>
        <v>9919016.3895348832</v>
      </c>
      <c r="F9" s="9">
        <f t="shared" si="0"/>
        <v>9919016.3895348832</v>
      </c>
      <c r="G9" s="9">
        <f t="shared" si="0"/>
        <v>9919016.3895348832</v>
      </c>
    </row>
    <row r="10" spans="1:7" x14ac:dyDescent="0.35">
      <c r="A10" s="6" t="s">
        <v>25</v>
      </c>
      <c r="B10">
        <f>B6*8760*B7</f>
        <v>967104</v>
      </c>
      <c r="C10">
        <f t="shared" ref="C10:G10" si="1">C6*8760*C7</f>
        <v>1927200</v>
      </c>
      <c r="D10">
        <f t="shared" si="1"/>
        <v>3861408</v>
      </c>
      <c r="E10">
        <f t="shared" si="1"/>
        <v>252288</v>
      </c>
      <c r="F10">
        <f t="shared" si="1"/>
        <v>644736</v>
      </c>
      <c r="G10">
        <f t="shared" si="1"/>
        <v>1296480</v>
      </c>
    </row>
    <row r="11" spans="1:7" x14ac:dyDescent="0.35">
      <c r="A11" s="6" t="s">
        <v>26</v>
      </c>
      <c r="B11">
        <f>3412141.63*B10</f>
        <v>3299895818939.52</v>
      </c>
      <c r="C11">
        <f t="shared" ref="C11:G11" si="2">3412141.63*C10</f>
        <v>6575879349336</v>
      </c>
      <c r="D11">
        <f t="shared" si="2"/>
        <v>13175670987215.039</v>
      </c>
      <c r="E11">
        <f t="shared" si="2"/>
        <v>860842387549.43994</v>
      </c>
      <c r="F11">
        <f t="shared" si="2"/>
        <v>2199930545959.6797</v>
      </c>
      <c r="G11">
        <f t="shared" si="2"/>
        <v>4423773380462.3994</v>
      </c>
    </row>
    <row r="12" spans="1:7" x14ac:dyDescent="0.35">
      <c r="A12" s="6" t="s">
        <v>27</v>
      </c>
      <c r="B12" s="9">
        <f>B11/B3</f>
        <v>1222183.6366442668</v>
      </c>
      <c r="C12" s="9">
        <f t="shared" ref="C12:G12" si="3">C11/C3</f>
        <v>1195614.4271519999</v>
      </c>
      <c r="D12" s="9">
        <f t="shared" si="3"/>
        <v>1208777.1547903705</v>
      </c>
      <c r="E12" s="9">
        <f t="shared" si="3"/>
        <v>956491.54172159999</v>
      </c>
      <c r="F12" s="9">
        <f t="shared" si="3"/>
        <v>1222183.6366442665</v>
      </c>
      <c r="G12" s="9">
        <f t="shared" si="3"/>
        <v>1195614.4271519999</v>
      </c>
    </row>
    <row r="13" spans="1:7" x14ac:dyDescent="0.35">
      <c r="A13" s="6" t="s">
        <v>28</v>
      </c>
      <c r="B13" s="7">
        <f>B4/B3</f>
        <v>252.22222222222223</v>
      </c>
      <c r="C13" s="7">
        <f t="shared" ref="C13:G13" si="4">C4/C3</f>
        <v>184.90909090909091</v>
      </c>
      <c r="D13" s="7">
        <f t="shared" si="4"/>
        <v>154.22018348623854</v>
      </c>
      <c r="E13" s="7">
        <f t="shared" si="4"/>
        <v>396.66666666666669</v>
      </c>
      <c r="F13" s="7">
        <f t="shared" si="4"/>
        <v>272.22222222222223</v>
      </c>
      <c r="G13" s="7">
        <f t="shared" si="4"/>
        <v>200.81081081081081</v>
      </c>
    </row>
    <row r="14" spans="1:7" x14ac:dyDescent="0.35">
      <c r="A14" s="6" t="s">
        <v>29</v>
      </c>
      <c r="B14" s="7">
        <f>B5/B3</f>
        <v>42.592592592592595</v>
      </c>
      <c r="C14" s="7">
        <f t="shared" ref="C14:G14" si="5">C5/C3</f>
        <v>26.90909090909091</v>
      </c>
      <c r="D14" s="7">
        <f t="shared" si="5"/>
        <v>16.697247706422019</v>
      </c>
      <c r="E14" s="7">
        <f t="shared" si="5"/>
        <v>44.444444444444443</v>
      </c>
      <c r="F14" s="7">
        <f t="shared" si="5"/>
        <v>29.444444444444443</v>
      </c>
      <c r="G14" s="7">
        <f t="shared" si="5"/>
        <v>17.567567567567568</v>
      </c>
    </row>
    <row r="19" spans="5:5" x14ac:dyDescent="0.35">
      <c r="E1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tabSelected="1" workbookViewId="0">
      <selection activeCell="B4" sqref="B4"/>
    </sheetView>
  </sheetViews>
  <sheetFormatPr defaultRowHeight="14.5" x14ac:dyDescent="0.35"/>
  <cols>
    <col min="1" max="1" width="19.453125" customWidth="1"/>
    <col min="2" max="2" width="24.54296875" customWidth="1"/>
  </cols>
  <sheetData>
    <row r="1" spans="1:2" x14ac:dyDescent="0.35">
      <c r="B1" s="8" t="s">
        <v>7</v>
      </c>
    </row>
    <row r="2" spans="1:2" x14ac:dyDescent="0.35">
      <c r="A2" t="s">
        <v>4</v>
      </c>
      <c r="B2" s="7">
        <f>AVERAGE(Calculations!B13:D13)*About!$B$27</f>
        <v>191.47016374525842</v>
      </c>
    </row>
    <row r="3" spans="1:2" x14ac:dyDescent="0.35">
      <c r="A3" t="s">
        <v>5</v>
      </c>
      <c r="B3" s="7">
        <f>AVERAGE(Calculations!E13:G13)*About!$B$27</f>
        <v>281.59486339881386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4" sqref="B4"/>
    </sheetView>
  </sheetViews>
  <sheetFormatPr defaultRowHeight="14.5" x14ac:dyDescent="0.35"/>
  <cols>
    <col min="1" max="1" width="19.08984375" customWidth="1"/>
    <col min="2" max="2" width="25.90625" customWidth="1"/>
  </cols>
  <sheetData>
    <row r="1" spans="1:2" x14ac:dyDescent="0.35">
      <c r="B1" s="8" t="s">
        <v>8</v>
      </c>
    </row>
    <row r="2" spans="1:2" x14ac:dyDescent="0.35">
      <c r="A2" t="s">
        <v>4</v>
      </c>
      <c r="B2" s="7">
        <f>AVERAGE(Calculations!B14:D14)*About!$B$27</f>
        <v>27.909836311374551</v>
      </c>
    </row>
    <row r="3" spans="1:2" x14ac:dyDescent="0.35">
      <c r="A3" t="s">
        <v>5</v>
      </c>
      <c r="B3" s="7">
        <f>AVERAGE(Calculations!E14:G14)*About!$B$27</f>
        <v>29.612138962089961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2" sqref="B2"/>
    </sheetView>
  </sheetViews>
  <sheetFormatPr defaultRowHeight="14.5" x14ac:dyDescent="0.35"/>
  <cols>
    <col min="1" max="1" width="19" customWidth="1"/>
    <col min="2" max="2" width="42.54296875" customWidth="1"/>
  </cols>
  <sheetData>
    <row r="1" spans="1:2" x14ac:dyDescent="0.35">
      <c r="B1" s="8" t="s">
        <v>9</v>
      </c>
    </row>
    <row r="2" spans="1:2" x14ac:dyDescent="0.35">
      <c r="A2" t="s">
        <v>4</v>
      </c>
      <c r="B2" s="9">
        <f>AVERAGE(Calculations!B12:D12)</f>
        <v>1208858.4061955458</v>
      </c>
    </row>
    <row r="3" spans="1:2" x14ac:dyDescent="0.35">
      <c r="A3" t="s">
        <v>5</v>
      </c>
      <c r="B3" s="9">
        <f>AVERAGE(Calculations!E12:G12)</f>
        <v>1124763.2018392889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2014-08-18T23:28:12Z</dcterms:created>
  <dcterms:modified xsi:type="dcterms:W3CDTF">2017-01-25T05:12:05Z</dcterms:modified>
</cp:coreProperties>
</file>