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elec\FoOMCtiL\"/>
    </mc:Choice>
  </mc:AlternateContent>
  <bookViews>
    <workbookView xWindow="120" yWindow="80" windowWidth="23000" windowHeight="10800"/>
  </bookViews>
  <sheets>
    <sheet name="About" sheetId="1" r:id="rId1"/>
    <sheet name="Data" sheetId="3" r:id="rId2"/>
    <sheet name="FoOMCtiL" sheetId="2" r:id="rId3"/>
  </sheets>
  <calcPr calcId="162913" iterate="1" iterateDelta="1.0000000000000001E-5"/>
</workbook>
</file>

<file path=xl/calcChain.xml><?xml version="1.0" encoding="utf-8"?>
<calcChain xmlns="http://schemas.openxmlformats.org/spreadsheetml/2006/main">
  <c r="I18" i="3" l="1"/>
  <c r="I19" i="3"/>
  <c r="I20" i="3"/>
  <c r="I21" i="3"/>
  <c r="I22" i="3"/>
  <c r="J25" i="3"/>
  <c r="B2" i="2" s="1"/>
  <c r="I17" i="3"/>
  <c r="J22" i="3"/>
  <c r="J21" i="3"/>
  <c r="J20" i="3"/>
  <c r="J18" i="3" l="1"/>
  <c r="J17" i="3"/>
  <c r="G23" i="3" l="1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3" i="3"/>
  <c r="F12" i="3"/>
  <c r="E12" i="3"/>
  <c r="D12" i="3"/>
  <c r="C12" i="3"/>
</calcChain>
</file>

<file path=xl/sharedStrings.xml><?xml version="1.0" encoding="utf-8"?>
<sst xmlns="http://schemas.openxmlformats.org/spreadsheetml/2006/main" count="97" uniqueCount="78">
  <si>
    <t>FoOMCtiL Fraction of O&amp;M Costs that is Labor</t>
  </si>
  <si>
    <t>Source:</t>
  </si>
  <si>
    <t>Frac of O&amp;M Costs</t>
  </si>
  <si>
    <t>Labor</t>
  </si>
  <si>
    <t>Coal, natural gas nonpeaker, hydro, geothermal, petroleum, and natural gas peaker</t>
  </si>
  <si>
    <t>Tabel 38  : Biaya Operasi Pembangkit Rata-rata per kWh                                                         2014</t>
  </si>
  <si>
    <t>Jenis Pembangkit                                                              Biaya Operasi Rata-rata per kWh (Rp/kWh)</t>
  </si>
  <si>
    <t>Bahan Bakar*)</t>
  </si>
  <si>
    <t>Pemeliharaan</t>
  </si>
  <si>
    <t>Penyusutan Aktiva</t>
  </si>
  <si>
    <t>Lain-lain</t>
  </si>
  <si>
    <t>Pegawai</t>
  </si>
  <si>
    <t>Jumlah</t>
  </si>
  <si>
    <t>P L T A</t>
  </si>
  <si>
    <t>P L T U</t>
  </si>
  <si>
    <t>P L T D **)</t>
  </si>
  <si>
    <t>P L T G</t>
  </si>
  <si>
    <t>P L T P</t>
  </si>
  <si>
    <t>P L T G U</t>
  </si>
  <si>
    <t>P L T S</t>
  </si>
  <si>
    <t>-</t>
  </si>
  <si>
    <t>Rata-rata</t>
  </si>
  <si>
    <t>Sewa Pembangkit ***)</t>
  </si>
  <si>
    <t>English</t>
  </si>
  <si>
    <t>Fuel Costs</t>
  </si>
  <si>
    <t>Matintenance</t>
  </si>
  <si>
    <t>Depreciation</t>
  </si>
  <si>
    <t>Other</t>
  </si>
  <si>
    <t>Total</t>
  </si>
  <si>
    <t>hydro</t>
  </si>
  <si>
    <t>coal</t>
  </si>
  <si>
    <t>petroleum (steam turbine)</t>
  </si>
  <si>
    <t>natural gas peaker</t>
  </si>
  <si>
    <t>geothermal</t>
  </si>
  <si>
    <t>natural gas nonpeaker</t>
  </si>
  <si>
    <t>solar PV</t>
  </si>
  <si>
    <t>Fraction of O&amp;M Cost that is Labor</t>
  </si>
  <si>
    <r>
      <rPr>
        <sz val="8"/>
        <rFont val="Arial"/>
        <family val="2"/>
      </rPr>
      <t>-</t>
    </r>
  </si>
  <si>
    <t>2015 Generation</t>
  </si>
  <si>
    <t>Model Power Plant Type</t>
  </si>
  <si>
    <t>natural gas non peaker</t>
  </si>
  <si>
    <t>petroleum</t>
  </si>
  <si>
    <t>wind</t>
  </si>
  <si>
    <t>solar pv</t>
  </si>
  <si>
    <t>biomass</t>
  </si>
  <si>
    <t>2015 Generation (GWh)</t>
  </si>
  <si>
    <t>&lt;-</t>
  </si>
  <si>
    <t>Capacity Factors</t>
  </si>
  <si>
    <t>6.4.1. Power Plant Installed Capacity</t>
  </si>
  <si>
    <t>(MW)</t>
  </si>
  <si>
    <t>Year</t>
  </si>
  <si>
    <t>Hydro PP</t>
  </si>
  <si>
    <t>Steam PP</t>
  </si>
  <si>
    <t>Gas PP</t>
  </si>
  <si>
    <t>Combined Cycle PP</t>
  </si>
  <si>
    <t>Geother- mal PP</t>
  </si>
  <si>
    <t>Diesel PP</t>
  </si>
  <si>
    <t>Gas Engine PP</t>
  </si>
  <si>
    <t>Wind PP</t>
  </si>
  <si>
    <t>Mycro Hydro PP</t>
  </si>
  <si>
    <t>Mini Hydro PP</t>
  </si>
  <si>
    <t>Solar PP</t>
  </si>
  <si>
    <t>Coal Gasifi- cation PP</t>
  </si>
  <si>
    <t>Waste PP</t>
  </si>
  <si>
    <t>Bio Mass PP</t>
  </si>
  <si>
    <t>2010 *)</t>
  </si>
  <si>
    <t>2011 *)</t>
  </si>
  <si>
    <t>2012 *)</t>
  </si>
  <si>
    <t>2013 *)</t>
  </si>
  <si>
    <t>2014 *)</t>
  </si>
  <si>
    <t>Total Fraction of O&amp;M Cost that is Labor</t>
  </si>
  <si>
    <t>PLN</t>
  </si>
  <si>
    <t>Statistik PLN</t>
  </si>
  <si>
    <t>Table 38</t>
  </si>
  <si>
    <t>Notes:</t>
  </si>
  <si>
    <t>We weight the share of labor costs by the generation of each resource</t>
  </si>
  <si>
    <t>type in 2015. For more information on generation see the</t>
  </si>
  <si>
    <t>SYC Start Year Generating Capacity.xlsx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</si>
</sst>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;#,##0"/>
    <numFmt numFmtId="165" formatCode="#,##0.00;#,##0.00"/>
    <numFmt numFmtId="166" formatCode="0.0"/>
    <numFmt numFmtId="167" formatCode="###0;###0"/>
    <numFmt numFmtId="168" formatCode="###0.00;#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</font>
    <font>
      <sz val="8"/>
      <name val="Arial"/>
      <family val="2"/>
    </font>
    <font>
      <sz val="11"/>
      <color rgb="FF58595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8C1C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939598"/>
      </left>
      <right/>
      <top style="thin">
        <color rgb="FF939598"/>
      </top>
      <bottom style="thin">
        <color rgb="FF9D9FA2"/>
      </bottom>
      <diagonal/>
    </border>
    <border>
      <left/>
      <right/>
      <top style="thin">
        <color rgb="FF939598"/>
      </top>
      <bottom style="thin">
        <color rgb="FF9D9FA2"/>
      </bottom>
      <diagonal/>
    </border>
    <border>
      <left/>
      <right style="thin">
        <color rgb="FFD88C1C"/>
      </right>
      <top style="thin">
        <color rgb="FF939598"/>
      </top>
      <bottom style="thin">
        <color rgb="FF9D9FA2"/>
      </bottom>
      <diagonal/>
    </border>
    <border>
      <left style="thin">
        <color rgb="FFD88C1C"/>
      </left>
      <right/>
      <top style="thin">
        <color rgb="FF939598"/>
      </top>
      <bottom style="thin">
        <color rgb="FF9D9FA2"/>
      </bottom>
      <diagonal/>
    </border>
    <border>
      <left/>
      <right style="thin">
        <color rgb="FF939598"/>
      </right>
      <top style="thin">
        <color rgb="FF939598"/>
      </top>
      <bottom style="thin">
        <color rgb="FF9D9FA2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39598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39598"/>
      </right>
      <top style="thin">
        <color rgb="FF9D9FA2"/>
      </top>
      <bottom style="thin">
        <color rgb="FF939598"/>
      </bottom>
      <diagonal/>
    </border>
    <border>
      <left style="thin">
        <color rgb="FF939598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D9FA2"/>
      </right>
      <top style="thin">
        <color rgb="FF939598"/>
      </top>
      <bottom style="thin">
        <color rgb="FF939598"/>
      </bottom>
      <diagonal/>
    </border>
    <border>
      <left style="thin">
        <color rgb="FF9D9FA2"/>
      </left>
      <right style="thin">
        <color rgb="FF939598"/>
      </right>
      <top style="thin">
        <color rgb="FF939598"/>
      </top>
      <bottom style="thin">
        <color rgb="FF939598"/>
      </bottom>
      <diagonal/>
    </border>
    <border>
      <left style="thin">
        <color rgb="FF939598"/>
      </left>
      <right style="thin">
        <color rgb="FF939598"/>
      </right>
      <top style="thin">
        <color rgb="FF939598"/>
      </top>
      <bottom style="thin">
        <color rgb="FF939598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 wrapText="1"/>
    </xf>
    <xf numFmtId="164" fontId="5" fillId="0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ont="1"/>
    <xf numFmtId="165" fontId="5" fillId="0" borderId="1" xfId="0" applyNumberFormat="1" applyFont="1" applyFill="1" applyBorder="1" applyAlignment="1">
      <alignment horizontal="left" vertical="center" wrapText="1"/>
    </xf>
    <xf numFmtId="165" fontId="5" fillId="3" borderId="1" xfId="0" applyNumberFormat="1" applyFont="1" applyFill="1" applyBorder="1" applyAlignment="1">
      <alignment horizontal="left" vertical="center" wrapText="1"/>
    </xf>
    <xf numFmtId="9" fontId="5" fillId="0" borderId="2" xfId="1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left" vertical="top" wrapText="1"/>
    </xf>
    <xf numFmtId="166" fontId="7" fillId="0" borderId="1" xfId="0" applyNumberFormat="1" applyFont="1" applyFill="1" applyBorder="1" applyAlignment="1">
      <alignment horizontal="right" vertical="top" wrapText="1"/>
    </xf>
    <xf numFmtId="166" fontId="7" fillId="0" borderId="1" xfId="0" applyNumberFormat="1" applyFont="1" applyFill="1" applyBorder="1" applyAlignment="1">
      <alignment horizontal="left" vertical="top" wrapText="1"/>
    </xf>
    <xf numFmtId="166" fontId="0" fillId="0" borderId="1" xfId="0" applyNumberFormat="1" applyFont="1" applyBorder="1"/>
    <xf numFmtId="0" fontId="0" fillId="4" borderId="0" xfId="0" applyFill="1"/>
    <xf numFmtId="0" fontId="3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left" vertical="top" wrapText="1"/>
    </xf>
    <xf numFmtId="0" fontId="0" fillId="6" borderId="0" xfId="0" applyFont="1" applyFill="1" applyBorder="1" applyAlignment="1">
      <alignment horizontal="left" vertical="top"/>
    </xf>
    <xf numFmtId="0" fontId="0" fillId="6" borderId="8" xfId="0" applyFont="1" applyFill="1" applyBorder="1" applyAlignment="1">
      <alignment horizontal="left" vertical="top"/>
    </xf>
    <xf numFmtId="0" fontId="0" fillId="6" borderId="8" xfId="0" applyFont="1" applyFill="1" applyBorder="1" applyAlignment="1">
      <alignment horizontal="left" vertical="top" wrapText="1"/>
    </xf>
    <xf numFmtId="0" fontId="0" fillId="6" borderId="9" xfId="0" applyFont="1" applyFill="1" applyBorder="1" applyAlignment="1">
      <alignment horizontal="left" vertical="top" wrapText="1"/>
    </xf>
    <xf numFmtId="0" fontId="0" fillId="6" borderId="10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165" fontId="9" fillId="0" borderId="8" xfId="0" applyNumberFormat="1" applyFont="1" applyFill="1" applyBorder="1" applyAlignment="1">
      <alignment horizontal="left" vertical="top" wrapText="1"/>
    </xf>
    <xf numFmtId="168" fontId="9" fillId="0" borderId="8" xfId="0" applyNumberFormat="1" applyFont="1" applyFill="1" applyBorder="1" applyAlignment="1">
      <alignment horizontal="left" vertical="top" wrapText="1"/>
    </xf>
    <xf numFmtId="168" fontId="9" fillId="0" borderId="9" xfId="0" applyNumberFormat="1" applyFont="1" applyFill="1" applyBorder="1" applyAlignment="1">
      <alignment horizontal="left" vertical="top" wrapText="1"/>
    </xf>
    <xf numFmtId="165" fontId="9" fillId="0" borderId="10" xfId="0" applyNumberFormat="1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165" fontId="9" fillId="0" borderId="13" xfId="0" applyNumberFormat="1" applyFont="1" applyFill="1" applyBorder="1" applyAlignment="1">
      <alignment horizontal="left" vertical="top" wrapText="1"/>
    </xf>
    <xf numFmtId="168" fontId="9" fillId="0" borderId="13" xfId="0" applyNumberFormat="1" applyFont="1" applyFill="1" applyBorder="1" applyAlignment="1">
      <alignment horizontal="left" vertical="top" wrapText="1"/>
    </xf>
    <xf numFmtId="168" fontId="9" fillId="0" borderId="14" xfId="0" applyNumberFormat="1" applyFont="1" applyFill="1" applyBorder="1" applyAlignment="1">
      <alignment horizontal="left" vertical="top" wrapText="1"/>
    </xf>
    <xf numFmtId="165" fontId="9" fillId="0" borderId="15" xfId="0" applyNumberFormat="1" applyFont="1" applyFill="1" applyBorder="1" applyAlignment="1">
      <alignment horizontal="left" vertical="top" wrapText="1"/>
    </xf>
    <xf numFmtId="167" fontId="9" fillId="0" borderId="16" xfId="0" applyNumberFormat="1" applyFont="1" applyFill="1" applyBorder="1" applyAlignment="1">
      <alignment horizontal="left" vertical="top" wrapText="1"/>
    </xf>
    <xf numFmtId="165" fontId="9" fillId="0" borderId="17" xfId="0" applyNumberFormat="1" applyFont="1" applyFill="1" applyBorder="1" applyAlignment="1">
      <alignment horizontal="left" vertical="top" wrapText="1"/>
    </xf>
    <xf numFmtId="168" fontId="9" fillId="0" borderId="17" xfId="0" applyNumberFormat="1" applyFont="1" applyFill="1" applyBorder="1" applyAlignment="1">
      <alignment horizontal="left" vertical="top" wrapText="1"/>
    </xf>
    <xf numFmtId="168" fontId="9" fillId="0" borderId="18" xfId="0" applyNumberFormat="1" applyFont="1" applyFill="1" applyBorder="1" applyAlignment="1">
      <alignment horizontal="left" vertical="top" wrapText="1"/>
    </xf>
    <xf numFmtId="165" fontId="9" fillId="0" borderId="19" xfId="0" applyNumberFormat="1" applyFont="1" applyFill="1" applyBorder="1" applyAlignment="1">
      <alignment horizontal="left" vertical="top" wrapText="1"/>
    </xf>
    <xf numFmtId="9" fontId="0" fillId="0" borderId="0" xfId="1" applyFont="1" applyFill="1" applyBorder="1" applyAlignment="1">
      <alignment horizontal="left" vertical="top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defaultRowHeight="14.5" x14ac:dyDescent="0.35"/>
  <cols>
    <col min="2" max="2" width="22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71</v>
      </c>
    </row>
    <row r="4" spans="1:2" x14ac:dyDescent="0.35">
      <c r="B4" s="2">
        <v>2014</v>
      </c>
    </row>
    <row r="5" spans="1:2" x14ac:dyDescent="0.35">
      <c r="B5" t="s">
        <v>72</v>
      </c>
    </row>
    <row r="6" spans="1:2" x14ac:dyDescent="0.35">
      <c r="B6" t="s">
        <v>73</v>
      </c>
    </row>
    <row r="9" spans="1:2" x14ac:dyDescent="0.35">
      <c r="A9" s="1" t="s">
        <v>74</v>
      </c>
      <c r="B9" t="s">
        <v>75</v>
      </c>
    </row>
    <row r="10" spans="1:2" x14ac:dyDescent="0.35">
      <c r="B10" t="s">
        <v>76</v>
      </c>
    </row>
    <row r="11" spans="1:2" x14ac:dyDescent="0.35">
      <c r="B11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5" workbookViewId="0">
      <selection activeCell="J18" sqref="J18"/>
    </sheetView>
  </sheetViews>
  <sheetFormatPr defaultRowHeight="14.5" x14ac:dyDescent="0.35"/>
  <cols>
    <col min="1" max="1" width="32.1796875" customWidth="1"/>
    <col min="2" max="2" width="23.26953125" customWidth="1"/>
    <col min="3" max="3" width="17.90625" customWidth="1"/>
    <col min="4" max="4" width="15.6328125" customWidth="1"/>
    <col min="5" max="5" width="21" customWidth="1"/>
    <col min="6" max="6" width="14.81640625" customWidth="1"/>
    <col min="7" max="7" width="11.6328125" customWidth="1"/>
    <col min="9" max="9" width="34.6328125" customWidth="1"/>
    <col min="10" max="10" width="14.7265625" bestFit="1" customWidth="1"/>
  </cols>
  <sheetData>
    <row r="1" spans="1:10" x14ac:dyDescent="0.35">
      <c r="A1" s="4" t="s">
        <v>4</v>
      </c>
      <c r="B1" s="4"/>
      <c r="C1" s="4"/>
      <c r="D1" s="4"/>
      <c r="E1" s="4"/>
      <c r="F1" s="4"/>
      <c r="G1" s="4"/>
    </row>
    <row r="2" spans="1:10" x14ac:dyDescent="0.35">
      <c r="A2" s="5" t="s">
        <v>5</v>
      </c>
      <c r="B2" s="6"/>
      <c r="C2" s="6"/>
      <c r="D2" s="6"/>
      <c r="E2" s="6"/>
      <c r="F2" s="6"/>
      <c r="G2" s="6"/>
    </row>
    <row r="3" spans="1:10" x14ac:dyDescent="0.35">
      <c r="A3" s="7" t="s">
        <v>6</v>
      </c>
      <c r="B3" s="6"/>
      <c r="C3" s="6"/>
      <c r="D3" s="6"/>
      <c r="E3" s="6"/>
      <c r="F3" s="6"/>
      <c r="G3" s="6"/>
    </row>
    <row r="4" spans="1:10" ht="29" x14ac:dyDescent="0.35">
      <c r="A4" s="8"/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</row>
    <row r="5" spans="1:10" x14ac:dyDescent="0.35">
      <c r="A5" s="10" t="s">
        <v>13</v>
      </c>
      <c r="B5" s="21">
        <v>23.97</v>
      </c>
      <c r="C5" s="21">
        <v>41.65</v>
      </c>
      <c r="D5" s="21">
        <v>99.31</v>
      </c>
      <c r="E5" s="21">
        <v>3.47</v>
      </c>
      <c r="F5" s="21">
        <v>20.8</v>
      </c>
      <c r="G5" s="21">
        <v>189.19</v>
      </c>
    </row>
    <row r="6" spans="1:10" x14ac:dyDescent="0.35">
      <c r="A6" s="9" t="s">
        <v>14</v>
      </c>
      <c r="B6" s="22">
        <v>565.29999999999995</v>
      </c>
      <c r="C6" s="22">
        <v>48.84</v>
      </c>
      <c r="D6" s="22">
        <v>106.11</v>
      </c>
      <c r="E6" s="22">
        <v>1.44</v>
      </c>
      <c r="F6" s="22">
        <v>4.57</v>
      </c>
      <c r="G6" s="22">
        <v>726.37</v>
      </c>
    </row>
    <row r="7" spans="1:10" x14ac:dyDescent="0.35">
      <c r="A7" s="9" t="s">
        <v>15</v>
      </c>
      <c r="B7" s="22">
        <v>2448.35</v>
      </c>
      <c r="C7" s="22">
        <v>356.07</v>
      </c>
      <c r="D7" s="22">
        <v>128.37</v>
      </c>
      <c r="E7" s="22">
        <v>14.76</v>
      </c>
      <c r="F7" s="22">
        <v>116.75</v>
      </c>
      <c r="G7" s="22">
        <v>3064.3</v>
      </c>
    </row>
    <row r="8" spans="1:10" x14ac:dyDescent="0.35">
      <c r="A8" s="9" t="s">
        <v>16</v>
      </c>
      <c r="B8" s="22">
        <v>2472.46</v>
      </c>
      <c r="C8" s="22">
        <v>127.97</v>
      </c>
      <c r="D8" s="22">
        <v>270.56</v>
      </c>
      <c r="E8" s="22">
        <v>2.82</v>
      </c>
      <c r="F8" s="22">
        <v>18.989999999999998</v>
      </c>
      <c r="G8" s="22">
        <v>2892.8</v>
      </c>
    </row>
    <row r="9" spans="1:10" x14ac:dyDescent="0.35">
      <c r="A9" s="9" t="s">
        <v>17</v>
      </c>
      <c r="B9" s="22">
        <v>1007.56</v>
      </c>
      <c r="C9" s="22">
        <v>137.87</v>
      </c>
      <c r="D9" s="22">
        <v>144.56</v>
      </c>
      <c r="E9" s="22">
        <v>1.62</v>
      </c>
      <c r="F9" s="22">
        <v>15.28</v>
      </c>
      <c r="G9" s="22">
        <v>1306.8800000000001</v>
      </c>
    </row>
    <row r="10" spans="1:10" x14ac:dyDescent="0.35">
      <c r="A10" s="9" t="s">
        <v>18</v>
      </c>
      <c r="B10" s="22">
        <v>1203.06</v>
      </c>
      <c r="C10" s="22">
        <v>48.11</v>
      </c>
      <c r="D10" s="22">
        <v>75.260000000000005</v>
      </c>
      <c r="E10" s="22">
        <v>3.52</v>
      </c>
      <c r="F10" s="22">
        <v>5.79</v>
      </c>
      <c r="G10" s="22">
        <v>1335.74</v>
      </c>
    </row>
    <row r="11" spans="1:10" x14ac:dyDescent="0.35">
      <c r="A11" s="9" t="s">
        <v>19</v>
      </c>
      <c r="B11" s="23" t="s">
        <v>37</v>
      </c>
      <c r="C11" s="22">
        <v>465.86</v>
      </c>
      <c r="D11" s="22">
        <v>3144.13</v>
      </c>
      <c r="E11" s="22">
        <v>0.95</v>
      </c>
      <c r="F11" s="24" t="s">
        <v>37</v>
      </c>
      <c r="G11" s="22">
        <v>3610.93</v>
      </c>
    </row>
    <row r="12" spans="1:10" x14ac:dyDescent="0.35">
      <c r="A12" s="10" t="s">
        <v>21</v>
      </c>
      <c r="B12" s="25">
        <v>1115.3699999999999</v>
      </c>
      <c r="C12" s="25">
        <f>6284/(100)</f>
        <v>62.84</v>
      </c>
      <c r="D12" s="25">
        <f>10568/(100)</f>
        <v>105.68</v>
      </c>
      <c r="E12" s="25">
        <f>256/(100)</f>
        <v>2.56</v>
      </c>
      <c r="F12" s="25">
        <f>1027/(100)</f>
        <v>10.27</v>
      </c>
      <c r="G12" s="25">
        <v>1296.73</v>
      </c>
    </row>
    <row r="13" spans="1:10" x14ac:dyDescent="0.35">
      <c r="A13" s="9" t="s">
        <v>22</v>
      </c>
      <c r="B13" s="25" t="s">
        <v>20</v>
      </c>
      <c r="C13" s="25" t="s">
        <v>20</v>
      </c>
      <c r="D13" s="25" t="s">
        <v>20</v>
      </c>
      <c r="E13" s="25" t="s">
        <v>20</v>
      </c>
      <c r="F13" s="25" t="s">
        <v>20</v>
      </c>
      <c r="G13" s="25">
        <f>37549/(100)</f>
        <v>375.49</v>
      </c>
    </row>
    <row r="14" spans="1:10" x14ac:dyDescent="0.35">
      <c r="A14" s="12"/>
      <c r="B14" s="13"/>
      <c r="C14" s="13"/>
      <c r="D14" s="14"/>
      <c r="E14" s="14"/>
      <c r="F14" s="12"/>
      <c r="G14" s="15"/>
    </row>
    <row r="15" spans="1:10" x14ac:dyDescent="0.35">
      <c r="A15" s="16" t="s">
        <v>23</v>
      </c>
      <c r="B15" s="17"/>
      <c r="C15" s="17"/>
      <c r="D15" s="17"/>
      <c r="E15" s="17"/>
      <c r="F15" s="17"/>
      <c r="G15" s="17"/>
    </row>
    <row r="16" spans="1:10" x14ac:dyDescent="0.35">
      <c r="A16" s="11"/>
      <c r="B16" s="11" t="s">
        <v>24</v>
      </c>
      <c r="C16" s="11" t="s">
        <v>25</v>
      </c>
      <c r="D16" s="11" t="s">
        <v>26</v>
      </c>
      <c r="E16" s="11" t="s">
        <v>27</v>
      </c>
      <c r="F16" s="11" t="s">
        <v>3</v>
      </c>
      <c r="G16" s="11" t="s">
        <v>28</v>
      </c>
      <c r="I16" s="26" t="s">
        <v>36</v>
      </c>
      <c r="J16" s="26" t="s">
        <v>38</v>
      </c>
    </row>
    <row r="17" spans="1:16" x14ac:dyDescent="0.35">
      <c r="A17" s="11" t="s">
        <v>29</v>
      </c>
      <c r="B17" s="18">
        <f>B5</f>
        <v>23.97</v>
      </c>
      <c r="C17" s="18">
        <f t="shared" ref="C17:G17" si="0">C5</f>
        <v>41.65</v>
      </c>
      <c r="D17" s="18">
        <f t="shared" si="0"/>
        <v>99.31</v>
      </c>
      <c r="E17" s="18">
        <f t="shared" si="0"/>
        <v>3.47</v>
      </c>
      <c r="F17" s="18">
        <f t="shared" si="0"/>
        <v>20.8</v>
      </c>
      <c r="G17" s="18">
        <f t="shared" si="0"/>
        <v>189.19</v>
      </c>
      <c r="I17" s="20">
        <f>F17/SUM(C17,E17,F17)</f>
        <v>0.3155339805825243</v>
      </c>
      <c r="J17">
        <f>B46</f>
        <v>13741</v>
      </c>
    </row>
    <row r="18" spans="1:16" x14ac:dyDescent="0.35">
      <c r="A18" s="11" t="s">
        <v>30</v>
      </c>
      <c r="B18" s="18">
        <f t="shared" ref="B18:G23" si="1">B6</f>
        <v>565.29999999999995</v>
      </c>
      <c r="C18" s="18">
        <f t="shared" si="1"/>
        <v>48.84</v>
      </c>
      <c r="D18" s="18">
        <f t="shared" si="1"/>
        <v>106.11</v>
      </c>
      <c r="E18" s="18">
        <f t="shared" si="1"/>
        <v>1.44</v>
      </c>
      <c r="F18" s="18">
        <f t="shared" si="1"/>
        <v>4.57</v>
      </c>
      <c r="G18" s="18">
        <f t="shared" si="1"/>
        <v>726.37</v>
      </c>
      <c r="I18" s="20">
        <f t="shared" ref="I18:I23" si="2">F18/SUM(C18,E18,F18)</f>
        <v>8.3318140382862352E-2</v>
      </c>
      <c r="J18">
        <f>C46</f>
        <v>130508</v>
      </c>
    </row>
    <row r="19" spans="1:16" x14ac:dyDescent="0.35">
      <c r="A19" s="11" t="s">
        <v>31</v>
      </c>
      <c r="B19" s="19">
        <f t="shared" si="1"/>
        <v>2448.35</v>
      </c>
      <c r="C19" s="19">
        <f t="shared" si="1"/>
        <v>356.07</v>
      </c>
      <c r="D19" s="19">
        <f t="shared" si="1"/>
        <v>128.37</v>
      </c>
      <c r="E19" s="19">
        <f t="shared" si="1"/>
        <v>14.76</v>
      </c>
      <c r="F19" s="19">
        <f t="shared" si="1"/>
        <v>116.75</v>
      </c>
      <c r="G19" s="19">
        <f t="shared" si="1"/>
        <v>3064.3</v>
      </c>
      <c r="I19" s="20">
        <f t="shared" si="2"/>
        <v>0.23944788547520407</v>
      </c>
      <c r="J19">
        <v>21673</v>
      </c>
    </row>
    <row r="20" spans="1:16" x14ac:dyDescent="0.35">
      <c r="A20" s="11" t="s">
        <v>32</v>
      </c>
      <c r="B20" s="18">
        <f t="shared" si="1"/>
        <v>2472.46</v>
      </c>
      <c r="C20" s="18">
        <f t="shared" si="1"/>
        <v>127.97</v>
      </c>
      <c r="D20" s="18">
        <f t="shared" si="1"/>
        <v>270.56</v>
      </c>
      <c r="E20" s="18">
        <f t="shared" si="1"/>
        <v>2.82</v>
      </c>
      <c r="F20" s="18">
        <f t="shared" si="1"/>
        <v>18.989999999999998</v>
      </c>
      <c r="G20" s="18">
        <f t="shared" si="1"/>
        <v>2892.8</v>
      </c>
      <c r="I20" s="20">
        <f t="shared" si="2"/>
        <v>0.12678595273067164</v>
      </c>
      <c r="J20">
        <f>H46</f>
        <v>1135.7</v>
      </c>
    </row>
    <row r="21" spans="1:16" x14ac:dyDescent="0.35">
      <c r="A21" s="11" t="s">
        <v>33</v>
      </c>
      <c r="B21" s="18">
        <f t="shared" si="1"/>
        <v>1007.56</v>
      </c>
      <c r="C21" s="18">
        <f t="shared" si="1"/>
        <v>137.87</v>
      </c>
      <c r="D21" s="18">
        <f t="shared" si="1"/>
        <v>144.56</v>
      </c>
      <c r="E21" s="18">
        <f t="shared" si="1"/>
        <v>1.62</v>
      </c>
      <c r="F21" s="18">
        <f t="shared" si="1"/>
        <v>15.28</v>
      </c>
      <c r="G21" s="18">
        <f t="shared" si="1"/>
        <v>1306.8800000000001</v>
      </c>
      <c r="I21" s="20">
        <f t="shared" si="2"/>
        <v>9.8727143503262893E-2</v>
      </c>
      <c r="J21">
        <f>F46</f>
        <v>10048</v>
      </c>
    </row>
    <row r="22" spans="1:16" x14ac:dyDescent="0.35">
      <c r="A22" s="11" t="s">
        <v>34</v>
      </c>
      <c r="B22" s="18">
        <f t="shared" si="1"/>
        <v>1203.06</v>
      </c>
      <c r="C22" s="18">
        <f t="shared" si="1"/>
        <v>48.11</v>
      </c>
      <c r="D22" s="18">
        <f t="shared" si="1"/>
        <v>75.260000000000005</v>
      </c>
      <c r="E22" s="18">
        <f t="shared" si="1"/>
        <v>3.52</v>
      </c>
      <c r="F22" s="18">
        <f t="shared" si="1"/>
        <v>5.79</v>
      </c>
      <c r="G22" s="18">
        <f t="shared" si="1"/>
        <v>1335.74</v>
      </c>
      <c r="I22" s="20">
        <f t="shared" si="2"/>
        <v>0.10083594566353186</v>
      </c>
      <c r="J22">
        <f>D46</f>
        <v>12277.4</v>
      </c>
    </row>
    <row r="23" spans="1:16" x14ac:dyDescent="0.35">
      <c r="A23" s="11" t="s">
        <v>35</v>
      </c>
      <c r="B23" s="19" t="str">
        <f t="shared" si="1"/>
        <v>-</v>
      </c>
      <c r="C23" s="19">
        <f t="shared" si="1"/>
        <v>465.86</v>
      </c>
      <c r="D23" s="19">
        <f t="shared" si="1"/>
        <v>3144.13</v>
      </c>
      <c r="E23" s="19">
        <f t="shared" si="1"/>
        <v>0.95</v>
      </c>
      <c r="F23" s="19" t="str">
        <f t="shared" si="1"/>
        <v>-</v>
      </c>
      <c r="G23" s="19">
        <f t="shared" si="1"/>
        <v>3610.93</v>
      </c>
      <c r="I23" s="20">
        <v>0</v>
      </c>
      <c r="J23">
        <v>0</v>
      </c>
    </row>
    <row r="25" spans="1:16" x14ac:dyDescent="0.35">
      <c r="A25" s="27" t="s">
        <v>48</v>
      </c>
      <c r="B25" s="28"/>
      <c r="C25" s="28"/>
      <c r="D25" s="28"/>
      <c r="E25" s="28"/>
      <c r="F25" s="28"/>
      <c r="G25" s="28"/>
      <c r="H25" s="28"/>
      <c r="I25" s="28" t="s">
        <v>70</v>
      </c>
      <c r="J25" s="56">
        <f>SUMPRODUCT(I17:I23,J17:J23)/SUM(J17:J23)</f>
        <v>0.12024829405528592</v>
      </c>
      <c r="K25" s="28"/>
      <c r="L25" s="28"/>
      <c r="M25" s="28"/>
      <c r="N25" s="28"/>
      <c r="O25" s="28"/>
      <c r="P25" s="28"/>
    </row>
    <row r="26" spans="1:16" x14ac:dyDescent="0.35">
      <c r="A26" s="27" t="s">
        <v>49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ht="43.5" x14ac:dyDescent="0.35">
      <c r="A27" s="29" t="s">
        <v>50</v>
      </c>
      <c r="B27" s="30" t="s">
        <v>51</v>
      </c>
      <c r="C27" s="31" t="s">
        <v>52</v>
      </c>
      <c r="D27" s="32" t="s">
        <v>53</v>
      </c>
      <c r="E27" s="30" t="s">
        <v>54</v>
      </c>
      <c r="F27" s="30" t="s">
        <v>55</v>
      </c>
      <c r="G27" s="30" t="s">
        <v>56</v>
      </c>
      <c r="H27" s="33" t="s">
        <v>57</v>
      </c>
      <c r="I27" s="30" t="s">
        <v>58</v>
      </c>
      <c r="J27" s="33" t="s">
        <v>59</v>
      </c>
      <c r="K27" s="33" t="s">
        <v>60</v>
      </c>
      <c r="L27" s="30" t="s">
        <v>61</v>
      </c>
      <c r="M27" s="33" t="s">
        <v>62</v>
      </c>
      <c r="N27" s="30" t="s">
        <v>63</v>
      </c>
      <c r="O27" s="33" t="s">
        <v>64</v>
      </c>
      <c r="P27" s="34" t="s">
        <v>28</v>
      </c>
    </row>
    <row r="28" spans="1:16" ht="43.5" x14ac:dyDescent="0.35">
      <c r="A28" s="35" t="s">
        <v>39</v>
      </c>
      <c r="B28" s="36" t="s">
        <v>29</v>
      </c>
      <c r="C28" s="36" t="s">
        <v>30</v>
      </c>
      <c r="D28" s="36" t="s">
        <v>34</v>
      </c>
      <c r="E28" s="36" t="s">
        <v>40</v>
      </c>
      <c r="F28" s="37" t="s">
        <v>33</v>
      </c>
      <c r="G28" s="37" t="s">
        <v>41</v>
      </c>
      <c r="H28" s="37" t="s">
        <v>32</v>
      </c>
      <c r="I28" s="37" t="s">
        <v>42</v>
      </c>
      <c r="J28" s="37" t="s">
        <v>29</v>
      </c>
      <c r="K28" s="37" t="s">
        <v>29</v>
      </c>
      <c r="L28" s="37" t="s">
        <v>43</v>
      </c>
      <c r="M28" s="37" t="s">
        <v>30</v>
      </c>
      <c r="N28" s="37" t="s">
        <v>44</v>
      </c>
      <c r="O28" s="38" t="s">
        <v>44</v>
      </c>
      <c r="P28" s="39"/>
    </row>
    <row r="29" spans="1:16" x14ac:dyDescent="0.35">
      <c r="A29" s="40">
        <v>2000</v>
      </c>
      <c r="B29" s="41">
        <v>4199.28</v>
      </c>
      <c r="C29" s="41">
        <v>10671.56</v>
      </c>
      <c r="D29" s="41">
        <v>3804.8</v>
      </c>
      <c r="E29" s="41">
        <v>6863.22</v>
      </c>
      <c r="F29" s="42">
        <v>525</v>
      </c>
      <c r="G29" s="41">
        <v>11223.33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3">
        <v>0</v>
      </c>
      <c r="P29" s="44">
        <v>37287.19</v>
      </c>
    </row>
    <row r="30" spans="1:16" x14ac:dyDescent="0.35">
      <c r="A30" s="40">
        <v>2001</v>
      </c>
      <c r="B30" s="41">
        <v>3112.61</v>
      </c>
      <c r="C30" s="41">
        <v>7798.73</v>
      </c>
      <c r="D30" s="41">
        <v>1966.77</v>
      </c>
      <c r="E30" s="41">
        <v>6998.22</v>
      </c>
      <c r="F30" s="42">
        <v>785</v>
      </c>
      <c r="G30" s="41">
        <v>3016.05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3">
        <v>0</v>
      </c>
      <c r="P30" s="44">
        <v>23677.39</v>
      </c>
    </row>
    <row r="31" spans="1:16" x14ac:dyDescent="0.35">
      <c r="A31" s="40">
        <v>2002</v>
      </c>
      <c r="B31" s="41">
        <v>3155.17</v>
      </c>
      <c r="C31" s="41">
        <v>6900</v>
      </c>
      <c r="D31" s="41">
        <v>1224.72</v>
      </c>
      <c r="E31" s="41">
        <v>6863.22</v>
      </c>
      <c r="F31" s="42">
        <v>785</v>
      </c>
      <c r="G31" s="41">
        <v>2589.12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3">
        <v>0</v>
      </c>
      <c r="P31" s="44">
        <v>21517.23</v>
      </c>
    </row>
    <row r="32" spans="1:16" x14ac:dyDescent="0.35">
      <c r="A32" s="40">
        <v>2003</v>
      </c>
      <c r="B32" s="41">
        <v>3167.92</v>
      </c>
      <c r="C32" s="41">
        <v>9750</v>
      </c>
      <c r="D32" s="41">
        <v>1687.72</v>
      </c>
      <c r="E32" s="41">
        <v>6998.22</v>
      </c>
      <c r="F32" s="42">
        <v>805</v>
      </c>
      <c r="G32" s="41">
        <v>2730.6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3">
        <v>0</v>
      </c>
      <c r="P32" s="44">
        <v>25139.46</v>
      </c>
    </row>
    <row r="33" spans="1:16" x14ac:dyDescent="0.35">
      <c r="A33" s="40">
        <v>2004</v>
      </c>
      <c r="B33" s="41">
        <v>3199.71</v>
      </c>
      <c r="C33" s="41">
        <v>9750</v>
      </c>
      <c r="D33" s="41">
        <v>2802.57</v>
      </c>
      <c r="E33" s="41">
        <v>6846.27</v>
      </c>
      <c r="F33" s="42">
        <v>820</v>
      </c>
      <c r="G33" s="41">
        <v>2993.6</v>
      </c>
      <c r="H33" s="42">
        <v>12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3">
        <v>0</v>
      </c>
      <c r="P33" s="44">
        <v>26424.15</v>
      </c>
    </row>
    <row r="34" spans="1:16" x14ac:dyDescent="0.35">
      <c r="A34" s="40">
        <v>2005</v>
      </c>
      <c r="B34" s="41">
        <v>3407.46</v>
      </c>
      <c r="C34" s="41">
        <v>9750</v>
      </c>
      <c r="D34" s="41">
        <v>3099.35</v>
      </c>
      <c r="E34" s="41">
        <v>6919.97</v>
      </c>
      <c r="F34" s="42">
        <v>850</v>
      </c>
      <c r="G34" s="41">
        <v>3208.08</v>
      </c>
      <c r="H34" s="42">
        <v>3</v>
      </c>
      <c r="I34" s="42">
        <v>0</v>
      </c>
      <c r="J34" s="42">
        <v>0.45</v>
      </c>
      <c r="K34" s="42">
        <v>3.03</v>
      </c>
      <c r="L34" s="42">
        <v>0</v>
      </c>
      <c r="M34" s="42">
        <v>0</v>
      </c>
      <c r="N34" s="42">
        <v>0</v>
      </c>
      <c r="O34" s="43">
        <v>0</v>
      </c>
      <c r="P34" s="44">
        <v>27241.33</v>
      </c>
    </row>
    <row r="35" spans="1:16" x14ac:dyDescent="0.35">
      <c r="A35" s="40">
        <v>2006</v>
      </c>
      <c r="B35" s="41">
        <v>3715.61</v>
      </c>
      <c r="C35" s="41">
        <v>11170</v>
      </c>
      <c r="D35" s="41">
        <v>3102.95</v>
      </c>
      <c r="E35" s="41">
        <v>7659.97</v>
      </c>
      <c r="F35" s="42">
        <v>850</v>
      </c>
      <c r="G35" s="41">
        <v>3165.05</v>
      </c>
      <c r="H35" s="42">
        <v>21</v>
      </c>
      <c r="I35" s="42">
        <v>0</v>
      </c>
      <c r="J35" s="42">
        <v>0.55000000000000004</v>
      </c>
      <c r="K35" s="42">
        <v>3.03</v>
      </c>
      <c r="L35" s="42">
        <v>0</v>
      </c>
      <c r="M35" s="42">
        <v>0</v>
      </c>
      <c r="N35" s="42">
        <v>0</v>
      </c>
      <c r="O35" s="43">
        <v>0</v>
      </c>
      <c r="P35" s="44">
        <v>29688.16</v>
      </c>
    </row>
    <row r="36" spans="1:16" x14ac:dyDescent="0.35">
      <c r="A36" s="40">
        <v>2007</v>
      </c>
      <c r="B36" s="41">
        <v>3688.04</v>
      </c>
      <c r="C36" s="41">
        <v>12014</v>
      </c>
      <c r="D36" s="41">
        <v>3220.18</v>
      </c>
      <c r="E36" s="41">
        <v>7699.97</v>
      </c>
      <c r="F36" s="42">
        <v>980</v>
      </c>
      <c r="G36" s="41">
        <v>3211.91</v>
      </c>
      <c r="H36" s="42">
        <v>33</v>
      </c>
      <c r="I36" s="42">
        <v>0.1</v>
      </c>
      <c r="J36" s="42">
        <v>0.55000000000000004</v>
      </c>
      <c r="K36" s="42">
        <v>6.03</v>
      </c>
      <c r="L36" s="42">
        <v>0</v>
      </c>
      <c r="M36" s="42">
        <v>0</v>
      </c>
      <c r="N36" s="42">
        <v>0</v>
      </c>
      <c r="O36" s="43">
        <v>0</v>
      </c>
      <c r="P36" s="44">
        <v>30853.78</v>
      </c>
    </row>
    <row r="37" spans="1:16" x14ac:dyDescent="0.35">
      <c r="A37" s="40">
        <v>2008</v>
      </c>
      <c r="B37" s="41">
        <v>3690.8</v>
      </c>
      <c r="C37" s="41">
        <v>12294</v>
      </c>
      <c r="D37" s="41">
        <v>3068.97</v>
      </c>
      <c r="E37" s="41">
        <v>8009.97</v>
      </c>
      <c r="F37" s="41">
        <v>1052</v>
      </c>
      <c r="G37" s="41">
        <v>3272.98</v>
      </c>
      <c r="H37" s="42">
        <v>66.84</v>
      </c>
      <c r="I37" s="42">
        <v>0.26</v>
      </c>
      <c r="J37" s="42">
        <v>0.69</v>
      </c>
      <c r="K37" s="42">
        <v>6.03</v>
      </c>
      <c r="L37" s="42">
        <v>0</v>
      </c>
      <c r="M37" s="42">
        <v>0</v>
      </c>
      <c r="N37" s="42">
        <v>0</v>
      </c>
      <c r="O37" s="43">
        <v>0</v>
      </c>
      <c r="P37" s="44">
        <v>31462.54</v>
      </c>
    </row>
    <row r="38" spans="1:16" x14ac:dyDescent="0.35">
      <c r="A38" s="40">
        <v>2009</v>
      </c>
      <c r="B38" s="41">
        <v>3694.95</v>
      </c>
      <c r="C38" s="41">
        <v>12594</v>
      </c>
      <c r="D38" s="41">
        <v>3135.88</v>
      </c>
      <c r="E38" s="41">
        <v>8009.97</v>
      </c>
      <c r="F38" s="41">
        <v>1189</v>
      </c>
      <c r="G38" s="41">
        <v>3256.36</v>
      </c>
      <c r="H38" s="42">
        <v>71</v>
      </c>
      <c r="I38" s="42">
        <v>1.06</v>
      </c>
      <c r="J38" s="42">
        <v>0.69</v>
      </c>
      <c r="K38" s="42">
        <v>6.03</v>
      </c>
      <c r="L38" s="42">
        <v>0</v>
      </c>
      <c r="M38" s="42">
        <v>0</v>
      </c>
      <c r="N38" s="42">
        <v>0</v>
      </c>
      <c r="O38" s="43">
        <v>0</v>
      </c>
      <c r="P38" s="44">
        <v>31958.94</v>
      </c>
    </row>
    <row r="39" spans="1:16" x14ac:dyDescent="0.35">
      <c r="A39" s="45" t="s">
        <v>65</v>
      </c>
      <c r="B39" s="41">
        <v>3719.69</v>
      </c>
      <c r="C39" s="41">
        <v>12981.5</v>
      </c>
      <c r="D39" s="41">
        <v>3821.57</v>
      </c>
      <c r="E39" s="41">
        <v>7590.32</v>
      </c>
      <c r="F39" s="41">
        <v>1189</v>
      </c>
      <c r="G39" s="41">
        <v>4569.8900000000003</v>
      </c>
      <c r="H39" s="42">
        <v>92.84</v>
      </c>
      <c r="I39" s="42">
        <v>0.34</v>
      </c>
      <c r="J39" s="42">
        <v>0.69</v>
      </c>
      <c r="K39" s="42">
        <v>13.53</v>
      </c>
      <c r="L39" s="42">
        <v>0.19</v>
      </c>
      <c r="M39" s="42">
        <v>0</v>
      </c>
      <c r="N39" s="42">
        <v>0</v>
      </c>
      <c r="O39" s="43">
        <v>0</v>
      </c>
      <c r="P39" s="44">
        <v>33979.56</v>
      </c>
    </row>
    <row r="40" spans="1:16" x14ac:dyDescent="0.35">
      <c r="A40" s="45" t="s">
        <v>66</v>
      </c>
      <c r="B40" s="41">
        <v>3880.83</v>
      </c>
      <c r="C40" s="41">
        <v>16318</v>
      </c>
      <c r="D40" s="41">
        <v>4236.0200000000004</v>
      </c>
      <c r="E40" s="41">
        <v>8480.9699999999993</v>
      </c>
      <c r="F40" s="41">
        <v>1226</v>
      </c>
      <c r="G40" s="41">
        <v>5471.93</v>
      </c>
      <c r="H40" s="42">
        <v>169.54</v>
      </c>
      <c r="I40" s="42">
        <v>0.93</v>
      </c>
      <c r="J40" s="42">
        <v>5.93</v>
      </c>
      <c r="K40" s="42">
        <v>57.66</v>
      </c>
      <c r="L40" s="42">
        <v>1.1599999999999999</v>
      </c>
      <c r="M40" s="42">
        <v>41</v>
      </c>
      <c r="N40" s="42">
        <v>26</v>
      </c>
      <c r="O40" s="43">
        <v>0</v>
      </c>
      <c r="P40" s="44">
        <v>39915.97</v>
      </c>
    </row>
    <row r="41" spans="1:16" x14ac:dyDescent="0.35">
      <c r="A41" s="45" t="s">
        <v>67</v>
      </c>
      <c r="B41" s="41">
        <v>4078.24</v>
      </c>
      <c r="C41" s="41">
        <v>19714</v>
      </c>
      <c r="D41" s="41">
        <v>4343.82</v>
      </c>
      <c r="E41" s="41">
        <v>9461.11</v>
      </c>
      <c r="F41" s="41">
        <v>1336</v>
      </c>
      <c r="G41" s="41">
        <v>5973.58</v>
      </c>
      <c r="H41" s="42">
        <v>198.74</v>
      </c>
      <c r="I41" s="42">
        <v>0.93</v>
      </c>
      <c r="J41" s="42">
        <v>6.71</v>
      </c>
      <c r="K41" s="42">
        <v>61.46</v>
      </c>
      <c r="L41" s="42">
        <v>4.09</v>
      </c>
      <c r="M41" s="42">
        <v>41</v>
      </c>
      <c r="N41" s="42">
        <v>26</v>
      </c>
      <c r="O41" s="43">
        <v>0</v>
      </c>
      <c r="P41" s="44">
        <v>45245.67</v>
      </c>
    </row>
    <row r="42" spans="1:16" x14ac:dyDescent="0.35">
      <c r="A42" s="45" t="s">
        <v>68</v>
      </c>
      <c r="B42" s="41">
        <v>5058.87</v>
      </c>
      <c r="C42" s="41">
        <v>23812.53</v>
      </c>
      <c r="D42" s="41">
        <v>4389.08</v>
      </c>
      <c r="E42" s="41">
        <v>9852.2099999999991</v>
      </c>
      <c r="F42" s="41">
        <v>1343.5</v>
      </c>
      <c r="G42" s="41">
        <v>5935</v>
      </c>
      <c r="H42" s="42">
        <v>448.12</v>
      </c>
      <c r="I42" s="42">
        <v>0.63</v>
      </c>
      <c r="J42" s="42">
        <v>29.69</v>
      </c>
      <c r="K42" s="42">
        <v>77.05</v>
      </c>
      <c r="L42" s="42">
        <v>9.02</v>
      </c>
      <c r="M42" s="42">
        <v>6</v>
      </c>
      <c r="N42" s="42">
        <v>26</v>
      </c>
      <c r="O42" s="43">
        <v>0</v>
      </c>
      <c r="P42" s="44">
        <v>50987.69</v>
      </c>
    </row>
    <row r="43" spans="1:16" x14ac:dyDescent="0.35">
      <c r="A43" s="46" t="s">
        <v>69</v>
      </c>
      <c r="B43" s="47">
        <v>5059.0600000000004</v>
      </c>
      <c r="C43" s="47">
        <v>25104.23</v>
      </c>
      <c r="D43" s="47">
        <v>4310.5</v>
      </c>
      <c r="E43" s="47">
        <v>10146.11</v>
      </c>
      <c r="F43" s="47">
        <v>1403.5</v>
      </c>
      <c r="G43" s="47">
        <v>6206.99</v>
      </c>
      <c r="H43" s="48">
        <v>610.74</v>
      </c>
      <c r="I43" s="48">
        <v>1.1200000000000001</v>
      </c>
      <c r="J43" s="48">
        <v>30.46</v>
      </c>
      <c r="K43" s="48">
        <v>139.87</v>
      </c>
      <c r="L43" s="48">
        <v>9.02</v>
      </c>
      <c r="M43" s="48">
        <v>6</v>
      </c>
      <c r="N43" s="48">
        <v>36</v>
      </c>
      <c r="O43" s="49">
        <v>0</v>
      </c>
      <c r="P43" s="50">
        <v>53063.6</v>
      </c>
    </row>
    <row r="44" spans="1:16" x14ac:dyDescent="0.35">
      <c r="A44" s="51">
        <v>2015</v>
      </c>
      <c r="B44" s="52">
        <v>5079.0600000000004</v>
      </c>
      <c r="C44" s="52">
        <v>27224.73</v>
      </c>
      <c r="D44" s="52">
        <v>4310.5</v>
      </c>
      <c r="E44" s="52">
        <v>10146.11</v>
      </c>
      <c r="F44" s="52">
        <v>1438.5</v>
      </c>
      <c r="G44" s="52">
        <v>6274.99</v>
      </c>
      <c r="H44" s="53">
        <v>818.74</v>
      </c>
      <c r="I44" s="53">
        <v>0.6</v>
      </c>
      <c r="J44" s="53">
        <v>30.46</v>
      </c>
      <c r="K44" s="53">
        <v>152.16999999999999</v>
      </c>
      <c r="L44" s="53">
        <v>14.02</v>
      </c>
      <c r="M44" s="53">
        <v>6</v>
      </c>
      <c r="N44" s="53">
        <v>36</v>
      </c>
      <c r="O44" s="54">
        <v>0.52</v>
      </c>
      <c r="P44" s="55">
        <v>55532.4</v>
      </c>
    </row>
    <row r="45" spans="1:16" x14ac:dyDescent="0.3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35">
      <c r="A46" s="28" t="s">
        <v>45</v>
      </c>
      <c r="B46" s="28">
        <v>13741</v>
      </c>
      <c r="C46" s="28">
        <v>130508</v>
      </c>
      <c r="D46" s="28">
        <v>12277.4</v>
      </c>
      <c r="E46" s="28">
        <v>44646</v>
      </c>
      <c r="F46" s="28">
        <v>10048</v>
      </c>
      <c r="G46" s="28">
        <v>21673</v>
      </c>
      <c r="H46" s="28">
        <v>1135.7</v>
      </c>
      <c r="I46" s="28">
        <v>3.7</v>
      </c>
      <c r="J46" s="28" t="s">
        <v>46</v>
      </c>
      <c r="K46" s="28" t="s">
        <v>46</v>
      </c>
      <c r="L46" s="28">
        <v>18.78</v>
      </c>
      <c r="M46" s="28" t="s">
        <v>46</v>
      </c>
      <c r="N46" s="28">
        <v>468.9</v>
      </c>
      <c r="O46" s="28" t="s">
        <v>46</v>
      </c>
      <c r="P46" s="28"/>
    </row>
    <row r="47" spans="1:16" x14ac:dyDescent="0.35">
      <c r="A47" s="28" t="s">
        <v>47</v>
      </c>
      <c r="B47" s="28">
        <v>0.29811853338681543</v>
      </c>
      <c r="C47" s="28">
        <v>0.54710885517875341</v>
      </c>
      <c r="D47" s="28">
        <v>0.325143180690244</v>
      </c>
      <c r="E47" s="28">
        <v>0.50231816355881742</v>
      </c>
      <c r="F47" s="28">
        <v>0.79738057940237728</v>
      </c>
      <c r="G47" s="28">
        <v>0.39427740251233351</v>
      </c>
      <c r="H47" s="28">
        <v>0.15834833857080535</v>
      </c>
      <c r="I47" s="28">
        <v>0.70395738203957381</v>
      </c>
      <c r="J47" s="28"/>
      <c r="K47" s="28"/>
      <c r="L47" s="28">
        <v>0.15291266879018234</v>
      </c>
      <c r="M47" s="28"/>
      <c r="N47" s="28">
        <v>1.4657009107413463</v>
      </c>
      <c r="O47" s="28"/>
      <c r="P47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 x14ac:dyDescent="0.35"/>
  <cols>
    <col min="1" max="1" width="16.7265625" customWidth="1"/>
    <col min="2" max="2" width="21.81640625" customWidth="1"/>
  </cols>
  <sheetData>
    <row r="1" spans="1:2" x14ac:dyDescent="0.35">
      <c r="B1" s="3" t="s">
        <v>2</v>
      </c>
    </row>
    <row r="2" spans="1:2" x14ac:dyDescent="0.35">
      <c r="A2" t="s">
        <v>3</v>
      </c>
      <c r="B2" s="57">
        <f>Data!J25</f>
        <v>0.12024829405528592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FoOMCtiL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2015-06-13T02:52:10Z</dcterms:created>
  <dcterms:modified xsi:type="dcterms:W3CDTF">2017-01-26T07:47:19Z</dcterms:modified>
</cp:coreProperties>
</file>