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SYC\"/>
    </mc:Choice>
  </mc:AlternateContent>
  <bookViews>
    <workbookView xWindow="0" yWindow="0" windowWidth="28800" windowHeight="13040"/>
  </bookViews>
  <sheets>
    <sheet name="About" sheetId="1" r:id="rId1"/>
    <sheet name="Capacity" sheetId="9" r:id="rId2"/>
    <sheet name="Generation" sheetId="10" r:id="rId3"/>
    <sheet name="SYC-SYEGC" sheetId="4" r:id="rId4"/>
    <sheet name="SYC-FoPtPFP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3" i="4"/>
  <c r="B2" i="7" l="1"/>
  <c r="N23" i="9"/>
  <c r="N22" i="9"/>
  <c r="L23" i="9"/>
  <c r="I23" i="9"/>
  <c r="H23" i="9"/>
  <c r="G23" i="9"/>
  <c r="F23" i="9"/>
  <c r="E23" i="9"/>
  <c r="D23" i="9"/>
  <c r="C23" i="9"/>
  <c r="B23" i="9"/>
  <c r="L22" i="9"/>
  <c r="I22" i="9"/>
  <c r="H22" i="9"/>
  <c r="G22" i="9"/>
  <c r="F22" i="9"/>
  <c r="E22" i="9"/>
  <c r="D22" i="9"/>
  <c r="C22" i="9"/>
  <c r="B22" i="9"/>
  <c r="B4" i="4"/>
  <c r="B5" i="4"/>
  <c r="B6" i="4"/>
  <c r="B7" i="4"/>
  <c r="B8" i="4"/>
  <c r="B9" i="4"/>
  <c r="B10" i="4"/>
  <c r="B11" i="4"/>
  <c r="B12" i="4"/>
  <c r="B2" i="4"/>
</calcChain>
</file>

<file path=xl/sharedStrings.xml><?xml version="1.0" encoding="utf-8"?>
<sst xmlns="http://schemas.openxmlformats.org/spreadsheetml/2006/main" count="103" uniqueCount="79">
  <si>
    <t>Source:</t>
  </si>
  <si>
    <t>biomass</t>
  </si>
  <si>
    <t>natural gas nonpeaker</t>
  </si>
  <si>
    <t>coal</t>
  </si>
  <si>
    <t>hydro</t>
  </si>
  <si>
    <t>petroleum</t>
  </si>
  <si>
    <t>natural gas peaker</t>
  </si>
  <si>
    <t>geothermal</t>
  </si>
  <si>
    <t>solar pv</t>
  </si>
  <si>
    <t>solar thermal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</si>
  <si>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</si>
  <si>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</si>
  <si>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</si>
  <si>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</si>
  <si>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</si>
  <si>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</si>
  <si>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</si>
  <si>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</si>
  <si>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</si>
  <si>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</si>
  <si>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</si>
  <si>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</si>
  <si>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Hydro PP</t>
    </r>
  </si>
  <si>
    <r>
      <rPr>
        <sz val="7"/>
        <color rgb="FFFFFFFF"/>
        <rFont val="Tahoma"/>
        <family val="2"/>
      </rPr>
      <t>Gas PP</t>
    </r>
  </si>
  <si>
    <r>
      <rPr>
        <sz val="7"/>
        <color rgb="FFFFFFFF"/>
        <rFont val="Tahoma"/>
        <family val="2"/>
      </rPr>
      <t>Diesel PP</t>
    </r>
  </si>
  <si>
    <r>
      <rPr>
        <sz val="7"/>
        <color rgb="FFFFFFFF"/>
        <rFont val="Tahoma"/>
        <family val="2"/>
      </rPr>
      <t>Gas Engine PP</t>
    </r>
  </si>
  <si>
    <r>
      <rPr>
        <sz val="7"/>
        <color rgb="FFFFFFFF"/>
        <rFont val="Tahoma"/>
        <family val="2"/>
      </rPr>
      <t>Wind PP</t>
    </r>
  </si>
  <si>
    <r>
      <rPr>
        <sz val="7"/>
        <color rgb="FFFFFFFF"/>
        <rFont val="Tahoma"/>
        <family val="2"/>
      </rPr>
      <t>Solar PP</t>
    </r>
  </si>
  <si>
    <r>
      <rPr>
        <sz val="7"/>
        <color rgb="FFFFFFFF"/>
        <rFont val="Tahoma"/>
        <family val="2"/>
      </rPr>
      <t>Waste PP</t>
    </r>
  </si>
  <si>
    <t>Model Power Plant Type</t>
  </si>
  <si>
    <t>natural gas non peaker</t>
  </si>
  <si>
    <r>
      <rPr>
        <sz val="11"/>
        <color rgb="FF414042"/>
        <rFont val="Calibri"/>
        <family val="2"/>
        <scheme val="minor"/>
      </rPr>
      <t>6.4.1. Power Plant Installed Capacity</t>
    </r>
  </si>
  <si>
    <r>
      <rPr>
        <sz val="11"/>
        <color rgb="FF414042"/>
        <rFont val="Calibri"/>
        <family val="2"/>
        <scheme val="minor"/>
      </rPr>
      <t>(MW)</t>
    </r>
  </si>
  <si>
    <r>
      <rPr>
        <sz val="11"/>
        <color rgb="FFFFFFFF"/>
        <rFont val="Calibri"/>
        <family val="2"/>
        <scheme val="minor"/>
      </rPr>
      <t>Year</t>
    </r>
  </si>
  <si>
    <r>
      <rPr>
        <sz val="11"/>
        <color rgb="FFFFFFFF"/>
        <rFont val="Calibri"/>
        <family val="2"/>
        <scheme val="minor"/>
      </rPr>
      <t>Hydro PP</t>
    </r>
  </si>
  <si>
    <r>
      <rPr>
        <sz val="11"/>
        <color rgb="FFFFFFFF"/>
        <rFont val="Calibri"/>
        <family val="2"/>
        <scheme val="minor"/>
      </rPr>
      <t>Steam PP</t>
    </r>
  </si>
  <si>
    <r>
      <rPr>
        <sz val="11"/>
        <color rgb="FFFFFFFF"/>
        <rFont val="Calibri"/>
        <family val="2"/>
        <scheme val="minor"/>
      </rPr>
      <t>Gas PP</t>
    </r>
  </si>
  <si>
    <r>
      <rPr>
        <sz val="11"/>
        <color rgb="FFFFFFFF"/>
        <rFont val="Calibri"/>
        <family val="2"/>
        <scheme val="minor"/>
      </rPr>
      <t>Combined Cycle PP</t>
    </r>
  </si>
  <si>
    <r>
      <rPr>
        <sz val="11"/>
        <color rgb="FFFFFFFF"/>
        <rFont val="Calibri"/>
        <family val="2"/>
        <scheme val="minor"/>
      </rPr>
      <t>Geother- mal PP</t>
    </r>
  </si>
  <si>
    <r>
      <rPr>
        <sz val="11"/>
        <color rgb="FFFFFFFF"/>
        <rFont val="Calibri"/>
        <family val="2"/>
        <scheme val="minor"/>
      </rPr>
      <t>Diesel PP</t>
    </r>
  </si>
  <si>
    <r>
      <rPr>
        <sz val="11"/>
        <color rgb="FFFFFFFF"/>
        <rFont val="Calibri"/>
        <family val="2"/>
        <scheme val="minor"/>
      </rPr>
      <t>Gas Engine PP</t>
    </r>
  </si>
  <si>
    <r>
      <rPr>
        <sz val="11"/>
        <color rgb="FFFFFFFF"/>
        <rFont val="Calibri"/>
        <family val="2"/>
        <scheme val="minor"/>
      </rPr>
      <t>Wind PP</t>
    </r>
  </si>
  <si>
    <r>
      <rPr>
        <sz val="11"/>
        <color rgb="FFFFFFFF"/>
        <rFont val="Calibri"/>
        <family val="2"/>
        <scheme val="minor"/>
      </rPr>
      <t>Mycro Hydro PP</t>
    </r>
  </si>
  <si>
    <r>
      <rPr>
        <sz val="11"/>
        <color rgb="FFFFFFFF"/>
        <rFont val="Calibri"/>
        <family val="2"/>
        <scheme val="minor"/>
      </rPr>
      <t>Mini Hydro PP</t>
    </r>
  </si>
  <si>
    <r>
      <rPr>
        <sz val="11"/>
        <color rgb="FFFFFFFF"/>
        <rFont val="Calibri"/>
        <family val="2"/>
        <scheme val="minor"/>
      </rPr>
      <t>Solar PP</t>
    </r>
  </si>
  <si>
    <r>
      <rPr>
        <sz val="11"/>
        <color rgb="FFFFFFFF"/>
        <rFont val="Calibri"/>
        <family val="2"/>
        <scheme val="minor"/>
      </rPr>
      <t>Coal Gasifi- cation PP</t>
    </r>
  </si>
  <si>
    <r>
      <rPr>
        <sz val="11"/>
        <color rgb="FFFFFFFF"/>
        <rFont val="Calibri"/>
        <family val="2"/>
        <scheme val="minor"/>
      </rPr>
      <t>Waste PP</t>
    </r>
  </si>
  <si>
    <r>
      <rPr>
        <sz val="11"/>
        <color rgb="FFFFFFFF"/>
        <rFont val="Calibri"/>
        <family val="2"/>
        <scheme val="minor"/>
      </rPr>
      <t>Bio Mass PP</t>
    </r>
  </si>
  <si>
    <r>
      <rPr>
        <sz val="11"/>
        <color rgb="FFFFFFFF"/>
        <rFont val="Calibri"/>
        <family val="2"/>
        <scheme val="minor"/>
      </rPr>
      <t>Total</t>
    </r>
  </si>
  <si>
    <r>
      <rPr>
        <sz val="11"/>
        <color rgb="FF58595B"/>
        <rFont val="Calibri"/>
        <family val="2"/>
        <scheme val="minor"/>
      </rPr>
      <t>2010 *)</t>
    </r>
  </si>
  <si>
    <r>
      <rPr>
        <sz val="11"/>
        <color rgb="FF58595B"/>
        <rFont val="Calibri"/>
        <family val="2"/>
        <scheme val="minor"/>
      </rPr>
      <t>2011 *)</t>
    </r>
  </si>
  <si>
    <r>
      <rPr>
        <sz val="11"/>
        <color rgb="FF58595B"/>
        <rFont val="Calibri"/>
        <family val="2"/>
        <scheme val="minor"/>
      </rPr>
      <t>2012 *)</t>
    </r>
  </si>
  <si>
    <r>
      <rPr>
        <sz val="11"/>
        <color rgb="FF58595B"/>
        <rFont val="Calibri"/>
        <family val="2"/>
        <scheme val="minor"/>
      </rPr>
      <t>2013 *)</t>
    </r>
  </si>
  <si>
    <r>
      <rPr>
        <sz val="11"/>
        <color rgb="FF58595B"/>
        <rFont val="Calibri"/>
        <family val="2"/>
        <scheme val="minor"/>
      </rPr>
      <t>2014 *)</t>
    </r>
  </si>
  <si>
    <t>Wind PP</t>
  </si>
  <si>
    <r>
      <rPr>
        <b/>
        <sz val="8"/>
        <color rgb="FF414042"/>
        <rFont val="Trebuchet MS"/>
        <family val="2"/>
      </rPr>
      <t>6.4.2. Power Plant Production</t>
    </r>
  </si>
  <si>
    <r>
      <rPr>
        <b/>
        <sz val="7"/>
        <color rgb="FF414042"/>
        <rFont val="Trebuchet MS"/>
        <family val="2"/>
      </rPr>
      <t>(GWh)</t>
    </r>
  </si>
  <si>
    <r>
      <rPr>
        <sz val="7"/>
        <color rgb="FFFFFFFF"/>
        <rFont val="Tahoma"/>
        <family val="2"/>
      </rPr>
      <t>Geo- ther- mal PP</t>
    </r>
  </si>
  <si>
    <r>
      <rPr>
        <sz val="7"/>
        <color rgb="FFFFFFFF"/>
        <rFont val="Tahoma"/>
        <family val="2"/>
      </rPr>
      <t>Coal</t>
    </r>
  </si>
  <si>
    <r>
      <rPr>
        <sz val="7"/>
        <color rgb="FFFFFFFF"/>
        <rFont val="Tahoma"/>
        <family val="2"/>
      </rPr>
      <t>Combined Gas- Steam PP</t>
    </r>
  </si>
  <si>
    <r>
      <rPr>
        <b/>
        <sz val="8"/>
        <color rgb="FF414042"/>
        <rFont val="Trebuchet MS"/>
        <family val="2"/>
      </rPr>
      <t>6.4.2. Power Plant Production (continued)</t>
    </r>
  </si>
  <si>
    <r>
      <rPr>
        <sz val="7"/>
        <color rgb="FFFFFFFF"/>
        <rFont val="Tahoma"/>
        <family val="2"/>
      </rPr>
      <t>PLN Purchase from IPP &amp; PPU</t>
    </r>
  </si>
  <si>
    <r>
      <rPr>
        <sz val="7"/>
        <color rgb="FFFFFFFF"/>
        <rFont val="Tahoma"/>
        <family val="2"/>
      </rPr>
      <t>Geo- thermal PP</t>
    </r>
  </si>
  <si>
    <r>
      <rPr>
        <sz val="7"/>
        <color rgb="FFFFFFFF"/>
        <rFont val="Tahoma"/>
        <family val="2"/>
      </rPr>
      <t>Bio- mass</t>
    </r>
  </si>
  <si>
    <r>
      <rPr>
        <sz val="7"/>
        <color rgb="FFFFFFFF"/>
        <rFont val="Tahoma"/>
        <family val="2"/>
      </rPr>
      <t>Combined Gas-Steam PP</t>
    </r>
  </si>
  <si>
    <r>
      <rPr>
        <sz val="7"/>
        <color rgb="FFFFFFFF"/>
        <rFont val="Tahoma"/>
        <family val="2"/>
      </rPr>
      <t>Sub-Total</t>
    </r>
  </si>
  <si>
    <r>
      <rPr>
        <sz val="7"/>
        <color rgb="FFFFFFFF"/>
        <rFont val="Tahoma"/>
        <family val="2"/>
      </rPr>
      <t>Grand Total</t>
    </r>
  </si>
  <si>
    <t>oil</t>
  </si>
  <si>
    <t>gas</t>
  </si>
  <si>
    <t>&lt;-</t>
  </si>
  <si>
    <t>2015 Generation (GWh)</t>
  </si>
  <si>
    <t>Capacity Factors</t>
  </si>
  <si>
    <t>Ministry of Energy and Mineral Resources</t>
  </si>
  <si>
    <t>Handbook of Energy and Economic Statistics of Indonesia</t>
  </si>
  <si>
    <t>Tables 6.4.1 and 6.4.2</t>
  </si>
  <si>
    <t>Capacities and Generation by Plant Type</t>
  </si>
  <si>
    <t>For the Indonesia dataset, we classify combined cycle gas plants as preexisting</t>
  </si>
  <si>
    <t>nonretiring plants to reflect their much higher capacity factor and efficiency</t>
  </si>
  <si>
    <t>We evaluated capacity factors to determine that gas engine units are operating as 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</si>
</sst>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;###0"/>
    <numFmt numFmtId="165" formatCode="#,##0.00;#,##0.00"/>
    <numFmt numFmtId="166" formatCode="###0.00;###0.00"/>
    <numFmt numFmtId="167" formatCode="#,##0;#,##0"/>
    <numFmt numFmtId="168" formatCode="###0.0;###0.0"/>
    <numFmt numFmtId="169" formatCode="#,##0.0;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7"/>
      <color rgb="FFFFFFFF"/>
      <name val="Tahoma"/>
      <family val="2"/>
    </font>
    <font>
      <sz val="7"/>
      <color rgb="FF58595B"/>
      <name val="Century Gothic"/>
      <family val="2"/>
    </font>
    <font>
      <b/>
      <sz val="11"/>
      <name val="Calibri"/>
      <family val="2"/>
      <scheme val="minor"/>
    </font>
    <font>
      <sz val="11"/>
      <color rgb="FF41404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58595B"/>
      <name val="Calibri"/>
      <family val="2"/>
      <scheme val="minor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6"/>
      <color rgb="FF58595B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88C1C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 style="thin">
        <color rgb="FFD88C1C"/>
      </right>
      <top style="thin">
        <color rgb="FF939598"/>
      </top>
      <bottom style="thin">
        <color rgb="FF9D9FA2"/>
      </bottom>
      <diagonal/>
    </border>
    <border>
      <left style="thin">
        <color rgb="FFD88C1C"/>
      </left>
      <right/>
      <top style="thin">
        <color rgb="FF939598"/>
      </top>
      <bottom style="thin">
        <color rgb="FF9D9FA2"/>
      </bottom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/>
      <right/>
      <top style="thin">
        <color rgb="FF939598"/>
      </top>
      <bottom/>
      <diagonal/>
    </border>
    <border>
      <left style="thin">
        <color rgb="FF939598"/>
      </left>
      <right/>
      <top/>
      <bottom/>
      <diagonal/>
    </border>
    <border>
      <left style="thin">
        <color rgb="FF939598"/>
      </left>
      <right/>
      <top style="thin">
        <color rgb="FF939598"/>
      </top>
      <bottom/>
      <diagonal/>
    </border>
    <border>
      <left/>
      <right style="thin">
        <color rgb="FF9D9FA2"/>
      </right>
      <top style="thin">
        <color rgb="FF939598"/>
      </top>
      <bottom/>
      <diagonal/>
    </border>
    <border>
      <left style="thin">
        <color rgb="FF939598"/>
      </left>
      <right/>
      <top/>
      <bottom style="thin">
        <color rgb="FF9D9FA2"/>
      </bottom>
      <diagonal/>
    </border>
    <border>
      <left/>
      <right style="thin">
        <color rgb="FFD88C1C"/>
      </right>
      <top/>
      <bottom style="thin">
        <color rgb="FF9D9FA2"/>
      </bottom>
      <diagonal/>
    </border>
    <border>
      <left style="thin">
        <color rgb="FFD88C1C"/>
      </left>
      <right/>
      <top/>
      <bottom style="thin">
        <color rgb="FF9D9FA2"/>
      </bottom>
      <diagonal/>
    </border>
    <border>
      <left/>
      <right/>
      <top/>
      <bottom style="thin">
        <color rgb="FF9D9FA2"/>
      </bottom>
      <diagonal/>
    </border>
    <border>
      <left/>
      <right style="thin">
        <color rgb="FF9D9FA2"/>
      </right>
      <top/>
      <bottom style="thin">
        <color rgb="FF9D9FA2"/>
      </bottom>
      <diagonal/>
    </border>
    <border>
      <left/>
      <right style="thin">
        <color rgb="FFEDC48F"/>
      </right>
      <top/>
      <bottom/>
      <diagonal/>
    </border>
    <border>
      <left style="thin">
        <color rgb="FFEDC48F"/>
      </left>
      <right style="thin">
        <color rgb="FFD1D2D4"/>
      </right>
      <top style="thin">
        <color rgb="FF9D9FA2"/>
      </top>
      <bottom style="thin">
        <color rgb="FF9D9FA2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left" vertical="top"/>
    </xf>
    <xf numFmtId="164" fontId="4" fillId="0" borderId="6" xfId="0" applyNumberFormat="1" applyFont="1" applyFill="1" applyBorder="1" applyAlignment="1">
      <alignment horizontal="left" vertical="top" wrapText="1"/>
    </xf>
    <xf numFmtId="166" fontId="4" fillId="0" borderId="7" xfId="0" applyNumberFormat="1" applyFont="1" applyFill="1" applyBorder="1" applyAlignment="1">
      <alignment horizontal="left" vertical="top" wrapText="1"/>
    </xf>
    <xf numFmtId="166" fontId="4" fillId="0" borderId="11" xfId="0" applyNumberFormat="1" applyFont="1" applyFill="1" applyBorder="1" applyAlignment="1">
      <alignment horizontal="left" vertical="top" wrapText="1"/>
    </xf>
    <xf numFmtId="164" fontId="4" fillId="0" borderId="14" xfId="0" applyNumberFormat="1" applyFont="1" applyFill="1" applyBorder="1" applyAlignment="1">
      <alignment horizontal="left" vertical="top" wrapText="1"/>
    </xf>
    <xf numFmtId="166" fontId="4" fillId="0" borderId="15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left" vertical="top" wrapText="1"/>
    </xf>
    <xf numFmtId="164" fontId="9" fillId="0" borderId="6" xfId="0" applyNumberFormat="1" applyFont="1" applyFill="1" applyBorder="1" applyAlignment="1">
      <alignment horizontal="left" vertical="top" wrapText="1"/>
    </xf>
    <xf numFmtId="165" fontId="9" fillId="0" borderId="7" xfId="0" applyNumberFormat="1" applyFont="1" applyFill="1" applyBorder="1" applyAlignment="1">
      <alignment horizontal="left" vertical="top" wrapText="1"/>
    </xf>
    <xf numFmtId="166" fontId="9" fillId="0" borderId="7" xfId="0" applyNumberFormat="1" applyFont="1" applyFill="1" applyBorder="1" applyAlignment="1">
      <alignment horizontal="left" vertical="top" wrapText="1"/>
    </xf>
    <xf numFmtId="166" fontId="9" fillId="0" borderId="8" xfId="0" applyNumberFormat="1" applyFont="1" applyFill="1" applyBorder="1" applyAlignment="1">
      <alignment horizontal="left" vertical="top" wrapText="1"/>
    </xf>
    <xf numFmtId="165" fontId="9" fillId="0" borderId="9" xfId="0" applyNumberFormat="1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165" fontId="9" fillId="0" borderId="11" xfId="0" applyNumberFormat="1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6" fontId="9" fillId="0" borderId="12" xfId="0" applyNumberFormat="1" applyFont="1" applyFill="1" applyBorder="1" applyAlignment="1">
      <alignment horizontal="left" vertical="top" wrapText="1"/>
    </xf>
    <xf numFmtId="165" fontId="9" fillId="0" borderId="13" xfId="0" applyNumberFormat="1" applyFont="1" applyFill="1" applyBorder="1" applyAlignment="1">
      <alignment horizontal="left" vertical="top" wrapText="1"/>
    </xf>
    <xf numFmtId="164" fontId="9" fillId="0" borderId="14" xfId="0" applyNumberFormat="1" applyFont="1" applyFill="1" applyBorder="1" applyAlignment="1">
      <alignment horizontal="left" vertical="top" wrapText="1"/>
    </xf>
    <xf numFmtId="165" fontId="9" fillId="0" borderId="15" xfId="0" applyNumberFormat="1" applyFont="1" applyFill="1" applyBorder="1" applyAlignment="1">
      <alignment horizontal="left" vertical="top" wrapText="1"/>
    </xf>
    <xf numFmtId="166" fontId="9" fillId="0" borderId="15" xfId="0" applyNumberFormat="1" applyFont="1" applyFill="1" applyBorder="1" applyAlignment="1">
      <alignment horizontal="left" vertical="top" wrapText="1"/>
    </xf>
    <xf numFmtId="166" fontId="9" fillId="0" borderId="16" xfId="0" applyNumberFormat="1" applyFont="1" applyFill="1" applyBorder="1" applyAlignment="1">
      <alignment horizontal="left" vertical="top" wrapText="1"/>
    </xf>
    <xf numFmtId="165" fontId="9" fillId="0" borderId="17" xfId="0" applyNumberFormat="1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 wrapText="1"/>
    </xf>
    <xf numFmtId="167" fontId="4" fillId="0" borderId="7" xfId="0" applyNumberFormat="1" applyFont="1" applyFill="1" applyBorder="1" applyAlignment="1">
      <alignment horizontal="left" vertical="top" wrapText="1"/>
    </xf>
    <xf numFmtId="164" fontId="4" fillId="0" borderId="7" xfId="0" applyNumberFormat="1" applyFont="1" applyFill="1" applyBorder="1" applyAlignment="1">
      <alignment horizontal="right" vertical="top" wrapText="1"/>
    </xf>
    <xf numFmtId="168" fontId="4" fillId="0" borderId="7" xfId="0" applyNumberFormat="1" applyFont="1" applyFill="1" applyBorder="1" applyAlignment="1">
      <alignment horizontal="left" vertical="top" wrapText="1"/>
    </xf>
    <xf numFmtId="164" fontId="4" fillId="0" borderId="7" xfId="0" applyNumberFormat="1" applyFont="1" applyFill="1" applyBorder="1" applyAlignment="1">
      <alignment horizontal="left" vertical="top" wrapText="1"/>
    </xf>
    <xf numFmtId="164" fontId="4" fillId="0" borderId="10" xfId="0" applyNumberFormat="1" applyFont="1" applyFill="1" applyBorder="1" applyAlignment="1">
      <alignment horizontal="left" vertical="top" wrapText="1"/>
    </xf>
    <xf numFmtId="167" fontId="4" fillId="0" borderId="11" xfId="0" applyNumberFormat="1" applyFont="1" applyFill="1" applyBorder="1" applyAlignment="1">
      <alignment horizontal="left" vertical="top" wrapText="1"/>
    </xf>
    <xf numFmtId="164" fontId="4" fillId="0" borderId="11" xfId="0" applyNumberFormat="1" applyFont="1" applyFill="1" applyBorder="1" applyAlignment="1">
      <alignment horizontal="left" vertical="top" wrapText="1"/>
    </xf>
    <xf numFmtId="169" fontId="4" fillId="0" borderId="11" xfId="0" applyNumberFormat="1" applyFont="1" applyFill="1" applyBorder="1" applyAlignment="1">
      <alignment horizontal="left" vertical="top" wrapText="1"/>
    </xf>
    <xf numFmtId="167" fontId="4" fillId="0" borderId="15" xfId="0" applyNumberFormat="1" applyFont="1" applyFill="1" applyBorder="1" applyAlignment="1">
      <alignment horizontal="left" vertical="top" wrapText="1"/>
    </xf>
    <xf numFmtId="164" fontId="4" fillId="0" borderId="15" xfId="0" applyNumberFormat="1" applyFont="1" applyFill="1" applyBorder="1" applyAlignment="1">
      <alignment horizontal="left" vertical="top" wrapText="1"/>
    </xf>
    <xf numFmtId="169" fontId="4" fillId="0" borderId="15" xfId="0" applyNumberFormat="1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164" fontId="15" fillId="0" borderId="6" xfId="0" applyNumberFormat="1" applyFont="1" applyFill="1" applyBorder="1" applyAlignment="1">
      <alignment horizontal="left" vertical="top" wrapText="1"/>
    </xf>
    <xf numFmtId="164" fontId="15" fillId="0" borderId="7" xfId="0" applyNumberFormat="1" applyFont="1" applyFill="1" applyBorder="1" applyAlignment="1">
      <alignment horizontal="left" vertical="top" wrapText="1"/>
    </xf>
    <xf numFmtId="164" fontId="15" fillId="0" borderId="7" xfId="0" applyNumberFormat="1" applyFont="1" applyFill="1" applyBorder="1" applyAlignment="1">
      <alignment horizontal="right" vertical="top" wrapText="1"/>
    </xf>
    <xf numFmtId="167" fontId="15" fillId="0" borderId="7" xfId="0" applyNumberFormat="1" applyFont="1" applyFill="1" applyBorder="1" applyAlignment="1">
      <alignment horizontal="left" vertical="top" wrapText="1"/>
    </xf>
    <xf numFmtId="168" fontId="15" fillId="0" borderId="7" xfId="0" applyNumberFormat="1" applyFont="1" applyFill="1" applyBorder="1" applyAlignment="1">
      <alignment horizontal="left" vertical="top" wrapText="1"/>
    </xf>
    <xf numFmtId="166" fontId="15" fillId="0" borderId="7" xfId="0" applyNumberFormat="1" applyFont="1" applyFill="1" applyBorder="1" applyAlignment="1">
      <alignment horizontal="left" vertical="top" wrapText="1"/>
    </xf>
    <xf numFmtId="164" fontId="15" fillId="0" borderId="10" xfId="0" applyNumberFormat="1" applyFont="1" applyFill="1" applyBorder="1" applyAlignment="1">
      <alignment horizontal="left" vertical="top" wrapText="1"/>
    </xf>
    <xf numFmtId="167" fontId="15" fillId="0" borderId="11" xfId="0" applyNumberFormat="1" applyFont="1" applyFill="1" applyBorder="1" applyAlignment="1">
      <alignment horizontal="left" vertical="top" wrapText="1"/>
    </xf>
    <xf numFmtId="166" fontId="15" fillId="0" borderId="11" xfId="0" applyNumberFormat="1" applyFont="1" applyFill="1" applyBorder="1" applyAlignment="1">
      <alignment horizontal="left" vertical="top" wrapText="1"/>
    </xf>
    <xf numFmtId="164" fontId="15" fillId="0" borderId="11" xfId="0" applyNumberFormat="1" applyFont="1" applyFill="1" applyBorder="1" applyAlignment="1">
      <alignment horizontal="right" vertical="top" wrapText="1"/>
    </xf>
    <xf numFmtId="168" fontId="15" fillId="0" borderId="11" xfId="0" applyNumberFormat="1" applyFont="1" applyFill="1" applyBorder="1" applyAlignment="1">
      <alignment horizontal="left" vertical="top" wrapText="1"/>
    </xf>
    <xf numFmtId="164" fontId="15" fillId="0" borderId="11" xfId="0" applyNumberFormat="1" applyFont="1" applyFill="1" applyBorder="1" applyAlignment="1">
      <alignment horizontal="left" vertical="top" wrapText="1"/>
    </xf>
    <xf numFmtId="164" fontId="15" fillId="0" borderId="14" xfId="0" applyNumberFormat="1" applyFont="1" applyFill="1" applyBorder="1" applyAlignment="1">
      <alignment horizontal="left" vertical="top" wrapText="1"/>
    </xf>
    <xf numFmtId="166" fontId="15" fillId="0" borderId="15" xfId="0" applyNumberFormat="1" applyFont="1" applyFill="1" applyBorder="1" applyAlignment="1">
      <alignment horizontal="left" vertical="top" wrapText="1"/>
    </xf>
    <xf numFmtId="167" fontId="15" fillId="0" borderId="15" xfId="0" applyNumberFormat="1" applyFont="1" applyFill="1" applyBorder="1" applyAlignment="1">
      <alignment horizontal="left" vertical="top" wrapText="1"/>
    </xf>
    <xf numFmtId="168" fontId="4" fillId="0" borderId="15" xfId="0" applyNumberFormat="1" applyFont="1" applyFill="1" applyBorder="1" applyAlignment="1">
      <alignment horizontal="left" vertical="top" wrapText="1"/>
    </xf>
    <xf numFmtId="168" fontId="15" fillId="0" borderId="15" xfId="0" applyNumberFormat="1" applyFont="1" applyFill="1" applyBorder="1" applyAlignment="1">
      <alignment horizontal="left" vertical="top" wrapText="1"/>
    </xf>
    <xf numFmtId="167" fontId="0" fillId="0" borderId="0" xfId="0" applyNumberFormat="1" applyFill="1" applyBorder="1" applyAlignment="1">
      <alignment horizontal="left" vertical="top"/>
    </xf>
    <xf numFmtId="0" fontId="0" fillId="0" borderId="19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27" xfId="0" applyFill="1" applyBorder="1" applyAlignment="1">
      <alignment vertical="top" wrapText="1"/>
    </xf>
    <xf numFmtId="0" fontId="14" fillId="3" borderId="25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3" borderId="20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 wrapText="1"/>
    </xf>
    <xf numFmtId="0" fontId="14" fillId="3" borderId="2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G9" sqref="G9"/>
    </sheetView>
  </sheetViews>
  <sheetFormatPr defaultRowHeight="14.5" x14ac:dyDescent="0.35"/>
  <cols>
    <col min="2" max="2" width="42.7265625" customWidth="1"/>
  </cols>
  <sheetData>
    <row r="1" spans="1:2" x14ac:dyDescent="0.35">
      <c r="A1" s="1" t="s">
        <v>18</v>
      </c>
    </row>
    <row r="2" spans="1:2" x14ac:dyDescent="0.35">
      <c r="A2" s="1" t="s">
        <v>19</v>
      </c>
    </row>
    <row r="4" spans="1:2" x14ac:dyDescent="0.35">
      <c r="A4" s="1" t="s">
        <v>0</v>
      </c>
      <c r="B4" s="2" t="s">
        <v>75</v>
      </c>
    </row>
    <row r="5" spans="1:2" x14ac:dyDescent="0.35">
      <c r="B5" t="s">
        <v>72</v>
      </c>
    </row>
    <row r="6" spans="1:2" x14ac:dyDescent="0.35">
      <c r="B6" s="88">
        <v>2016</v>
      </c>
    </row>
    <row r="7" spans="1:2" x14ac:dyDescent="0.35">
      <c r="B7" t="s">
        <v>73</v>
      </c>
    </row>
    <row r="8" spans="1:2" x14ac:dyDescent="0.35">
      <c r="B8" t="s">
        <v>74</v>
      </c>
    </row>
    <row r="9" spans="1:2" x14ac:dyDescent="0.35">
      <c r="B9" s="4"/>
    </row>
    <row r="11" spans="1:2" x14ac:dyDescent="0.35">
      <c r="A11" s="1" t="s">
        <v>16</v>
      </c>
    </row>
    <row r="12" spans="1:2" x14ac:dyDescent="0.35">
      <c r="A12" t="s">
        <v>76</v>
      </c>
    </row>
    <row r="13" spans="1:2" x14ac:dyDescent="0.35">
      <c r="A13" t="s">
        <v>77</v>
      </c>
    </row>
    <row r="15" spans="1:2" x14ac:dyDescent="0.35">
      <c r="A15" t="s">
        <v>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5" zoomScaleNormal="85" workbookViewId="0">
      <selection activeCell="E5" sqref="E5"/>
    </sheetView>
  </sheetViews>
  <sheetFormatPr defaultRowHeight="14.5" x14ac:dyDescent="0.35"/>
  <cols>
    <col min="1" max="1" width="26.453125" style="14" bestFit="1" customWidth="1"/>
    <col min="2" max="2" width="10.90625" style="14" customWidth="1"/>
    <col min="3" max="3" width="10.6328125" style="14" customWidth="1"/>
    <col min="4" max="4" width="19.6328125" style="14" bestFit="1" customWidth="1"/>
    <col min="5" max="5" width="20.453125" style="14" customWidth="1"/>
    <col min="6" max="6" width="14.6328125" style="14" customWidth="1"/>
    <col min="7" max="7" width="13.08984375" style="14" customWidth="1"/>
    <col min="8" max="8" width="13.6328125" style="14" customWidth="1"/>
    <col min="9" max="9" width="10" style="14" customWidth="1"/>
    <col min="10" max="10" width="17.81640625" style="14" customWidth="1"/>
    <col min="11" max="11" width="13" style="14" customWidth="1"/>
    <col min="12" max="12" width="11.1796875" style="14" customWidth="1"/>
    <col min="13" max="13" width="19.54296875" style="14" customWidth="1"/>
    <col min="14" max="14" width="10.26953125" style="14" customWidth="1"/>
    <col min="15" max="15" width="10.90625" style="14" customWidth="1"/>
    <col min="16" max="16" width="9.81640625" style="14" customWidth="1"/>
    <col min="17" max="17" width="2" style="14" customWidth="1"/>
    <col min="18" max="16384" width="8.7265625" style="14"/>
  </cols>
  <sheetData>
    <row r="1" spans="1:16" x14ac:dyDescent="0.35">
      <c r="A1" s="16" t="s">
        <v>31</v>
      </c>
    </row>
    <row r="2" spans="1:16" x14ac:dyDescent="0.35">
      <c r="A2" s="16" t="s">
        <v>32</v>
      </c>
    </row>
    <row r="3" spans="1:16" ht="58" x14ac:dyDescent="0.35">
      <c r="A3" s="17" t="s">
        <v>33</v>
      </c>
      <c r="B3" s="18" t="s">
        <v>34</v>
      </c>
      <c r="C3" s="19" t="s">
        <v>35</v>
      </c>
      <c r="D3" s="20" t="s">
        <v>36</v>
      </c>
      <c r="E3" s="18" t="s">
        <v>37</v>
      </c>
      <c r="F3" s="18" t="s">
        <v>38</v>
      </c>
      <c r="G3" s="18" t="s">
        <v>39</v>
      </c>
      <c r="H3" s="21" t="s">
        <v>40</v>
      </c>
      <c r="I3" s="18" t="s">
        <v>41</v>
      </c>
      <c r="J3" s="21" t="s">
        <v>42</v>
      </c>
      <c r="K3" s="21" t="s">
        <v>43</v>
      </c>
      <c r="L3" s="18" t="s">
        <v>44</v>
      </c>
      <c r="M3" s="21" t="s">
        <v>45</v>
      </c>
      <c r="N3" s="18" t="s">
        <v>46</v>
      </c>
      <c r="O3" s="21" t="s">
        <v>47</v>
      </c>
      <c r="P3" s="22" t="s">
        <v>48</v>
      </c>
    </row>
    <row r="4" spans="1:16" ht="29" x14ac:dyDescent="0.35">
      <c r="A4" s="15" t="s">
        <v>29</v>
      </c>
      <c r="B4" s="39" t="s">
        <v>4</v>
      </c>
      <c r="C4" s="39" t="s">
        <v>3</v>
      </c>
      <c r="D4" s="39" t="s">
        <v>2</v>
      </c>
      <c r="E4" s="39" t="s">
        <v>30</v>
      </c>
      <c r="F4" s="40" t="s">
        <v>7</v>
      </c>
      <c r="G4" s="40" t="s">
        <v>5</v>
      </c>
      <c r="H4" s="40" t="s">
        <v>6</v>
      </c>
      <c r="I4" s="40" t="s">
        <v>11</v>
      </c>
      <c r="J4" s="40" t="s">
        <v>4</v>
      </c>
      <c r="K4" s="40" t="s">
        <v>4</v>
      </c>
      <c r="L4" s="40" t="s">
        <v>8</v>
      </c>
      <c r="M4" s="40" t="s">
        <v>3</v>
      </c>
      <c r="N4" s="40" t="s">
        <v>1</v>
      </c>
      <c r="O4" s="41" t="s">
        <v>1</v>
      </c>
      <c r="P4" s="42"/>
    </row>
    <row r="5" spans="1:16" x14ac:dyDescent="0.35">
      <c r="A5" s="23">
        <v>2000</v>
      </c>
      <c r="B5" s="24">
        <v>4199.28</v>
      </c>
      <c r="C5" s="24">
        <v>10671.56</v>
      </c>
      <c r="D5" s="24">
        <v>3804.8</v>
      </c>
      <c r="E5" s="24">
        <v>6863.22</v>
      </c>
      <c r="F5" s="25">
        <v>525</v>
      </c>
      <c r="G5" s="24">
        <v>11223.33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6">
        <v>0</v>
      </c>
      <c r="P5" s="27">
        <v>37287.19</v>
      </c>
    </row>
    <row r="6" spans="1:16" x14ac:dyDescent="0.35">
      <c r="A6" s="23">
        <v>2001</v>
      </c>
      <c r="B6" s="24">
        <v>3112.61</v>
      </c>
      <c r="C6" s="24">
        <v>7798.73</v>
      </c>
      <c r="D6" s="24">
        <v>1966.77</v>
      </c>
      <c r="E6" s="24">
        <v>6998.22</v>
      </c>
      <c r="F6" s="25">
        <v>785</v>
      </c>
      <c r="G6" s="24">
        <v>3016.05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6">
        <v>0</v>
      </c>
      <c r="P6" s="27">
        <v>23677.39</v>
      </c>
    </row>
    <row r="7" spans="1:16" x14ac:dyDescent="0.35">
      <c r="A7" s="23">
        <v>2002</v>
      </c>
      <c r="B7" s="24">
        <v>3155.17</v>
      </c>
      <c r="C7" s="24">
        <v>6900</v>
      </c>
      <c r="D7" s="24">
        <v>1224.72</v>
      </c>
      <c r="E7" s="24">
        <v>6863.22</v>
      </c>
      <c r="F7" s="25">
        <v>785</v>
      </c>
      <c r="G7" s="24">
        <v>2589.12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6">
        <v>0</v>
      </c>
      <c r="P7" s="27">
        <v>21517.23</v>
      </c>
    </row>
    <row r="8" spans="1:16" x14ac:dyDescent="0.35">
      <c r="A8" s="23">
        <v>2003</v>
      </c>
      <c r="B8" s="24">
        <v>3167.92</v>
      </c>
      <c r="C8" s="24">
        <v>9750</v>
      </c>
      <c r="D8" s="24">
        <v>1687.72</v>
      </c>
      <c r="E8" s="24">
        <v>6998.22</v>
      </c>
      <c r="F8" s="25">
        <v>805</v>
      </c>
      <c r="G8" s="24">
        <v>2730.6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6">
        <v>0</v>
      </c>
      <c r="P8" s="27">
        <v>25139.46</v>
      </c>
    </row>
    <row r="9" spans="1:16" x14ac:dyDescent="0.35">
      <c r="A9" s="23">
        <v>2004</v>
      </c>
      <c r="B9" s="24">
        <v>3199.71</v>
      </c>
      <c r="C9" s="24">
        <v>9750</v>
      </c>
      <c r="D9" s="24">
        <v>2802.57</v>
      </c>
      <c r="E9" s="24">
        <v>6846.27</v>
      </c>
      <c r="F9" s="25">
        <v>820</v>
      </c>
      <c r="G9" s="24">
        <v>2993.6</v>
      </c>
      <c r="H9" s="25">
        <v>12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6">
        <v>0</v>
      </c>
      <c r="P9" s="27">
        <v>26424.15</v>
      </c>
    </row>
    <row r="10" spans="1:16" x14ac:dyDescent="0.35">
      <c r="A10" s="23">
        <v>2005</v>
      </c>
      <c r="B10" s="24">
        <v>3407.46</v>
      </c>
      <c r="C10" s="24">
        <v>9750</v>
      </c>
      <c r="D10" s="24">
        <v>3099.35</v>
      </c>
      <c r="E10" s="24">
        <v>6919.97</v>
      </c>
      <c r="F10" s="25">
        <v>850</v>
      </c>
      <c r="G10" s="24">
        <v>3208.08</v>
      </c>
      <c r="H10" s="25">
        <v>3</v>
      </c>
      <c r="I10" s="25">
        <v>0</v>
      </c>
      <c r="J10" s="25">
        <v>0.45</v>
      </c>
      <c r="K10" s="25">
        <v>3.03</v>
      </c>
      <c r="L10" s="25">
        <v>0</v>
      </c>
      <c r="M10" s="25">
        <v>0</v>
      </c>
      <c r="N10" s="25">
        <v>0</v>
      </c>
      <c r="O10" s="26">
        <v>0</v>
      </c>
      <c r="P10" s="27">
        <v>27241.33</v>
      </c>
    </row>
    <row r="11" spans="1:16" x14ac:dyDescent="0.35">
      <c r="A11" s="23">
        <v>2006</v>
      </c>
      <c r="B11" s="24">
        <v>3715.61</v>
      </c>
      <c r="C11" s="24">
        <v>11170</v>
      </c>
      <c r="D11" s="24">
        <v>3102.95</v>
      </c>
      <c r="E11" s="24">
        <v>7659.97</v>
      </c>
      <c r="F11" s="25">
        <v>850</v>
      </c>
      <c r="G11" s="24">
        <v>3165.05</v>
      </c>
      <c r="H11" s="25">
        <v>21</v>
      </c>
      <c r="I11" s="25">
        <v>0</v>
      </c>
      <c r="J11" s="25">
        <v>0.55000000000000004</v>
      </c>
      <c r="K11" s="25">
        <v>3.03</v>
      </c>
      <c r="L11" s="25">
        <v>0</v>
      </c>
      <c r="M11" s="25">
        <v>0</v>
      </c>
      <c r="N11" s="25">
        <v>0</v>
      </c>
      <c r="O11" s="26">
        <v>0</v>
      </c>
      <c r="P11" s="27">
        <v>29688.16</v>
      </c>
    </row>
    <row r="12" spans="1:16" x14ac:dyDescent="0.35">
      <c r="A12" s="23">
        <v>2007</v>
      </c>
      <c r="B12" s="24">
        <v>3688.04</v>
      </c>
      <c r="C12" s="24">
        <v>12014</v>
      </c>
      <c r="D12" s="24">
        <v>3220.18</v>
      </c>
      <c r="E12" s="24">
        <v>7699.97</v>
      </c>
      <c r="F12" s="25">
        <v>980</v>
      </c>
      <c r="G12" s="24">
        <v>3211.91</v>
      </c>
      <c r="H12" s="25">
        <v>33</v>
      </c>
      <c r="I12" s="25">
        <v>0.1</v>
      </c>
      <c r="J12" s="25">
        <v>0.55000000000000004</v>
      </c>
      <c r="K12" s="25">
        <v>6.03</v>
      </c>
      <c r="L12" s="25">
        <v>0</v>
      </c>
      <c r="M12" s="25">
        <v>0</v>
      </c>
      <c r="N12" s="25">
        <v>0</v>
      </c>
      <c r="O12" s="26">
        <v>0</v>
      </c>
      <c r="P12" s="27">
        <v>30853.78</v>
      </c>
    </row>
    <row r="13" spans="1:16" x14ac:dyDescent="0.35">
      <c r="A13" s="23">
        <v>2008</v>
      </c>
      <c r="B13" s="24">
        <v>3690.8</v>
      </c>
      <c r="C13" s="24">
        <v>12294</v>
      </c>
      <c r="D13" s="24">
        <v>3068.97</v>
      </c>
      <c r="E13" s="24">
        <v>8009.97</v>
      </c>
      <c r="F13" s="24">
        <v>1052</v>
      </c>
      <c r="G13" s="24">
        <v>3272.98</v>
      </c>
      <c r="H13" s="25">
        <v>66.84</v>
      </c>
      <c r="I13" s="25">
        <v>0.26</v>
      </c>
      <c r="J13" s="25">
        <v>0.69</v>
      </c>
      <c r="K13" s="25">
        <v>6.03</v>
      </c>
      <c r="L13" s="25">
        <v>0</v>
      </c>
      <c r="M13" s="25">
        <v>0</v>
      </c>
      <c r="N13" s="25">
        <v>0</v>
      </c>
      <c r="O13" s="26">
        <v>0</v>
      </c>
      <c r="P13" s="27">
        <v>31462.54</v>
      </c>
    </row>
    <row r="14" spans="1:16" x14ac:dyDescent="0.35">
      <c r="A14" s="23">
        <v>2009</v>
      </c>
      <c r="B14" s="24">
        <v>3694.95</v>
      </c>
      <c r="C14" s="24">
        <v>12594</v>
      </c>
      <c r="D14" s="24">
        <v>3135.88</v>
      </c>
      <c r="E14" s="24">
        <v>8009.97</v>
      </c>
      <c r="F14" s="24">
        <v>1189</v>
      </c>
      <c r="G14" s="24">
        <v>3256.36</v>
      </c>
      <c r="H14" s="25">
        <v>71</v>
      </c>
      <c r="I14" s="25">
        <v>1.06</v>
      </c>
      <c r="J14" s="25">
        <v>0.69</v>
      </c>
      <c r="K14" s="25">
        <v>6.03</v>
      </c>
      <c r="L14" s="25">
        <v>0</v>
      </c>
      <c r="M14" s="25">
        <v>0</v>
      </c>
      <c r="N14" s="25">
        <v>0</v>
      </c>
      <c r="O14" s="26">
        <v>0</v>
      </c>
      <c r="P14" s="27">
        <v>31958.94</v>
      </c>
    </row>
    <row r="15" spans="1:16" x14ac:dyDescent="0.35">
      <c r="A15" s="28" t="s">
        <v>49</v>
      </c>
      <c r="B15" s="24">
        <v>3719.69</v>
      </c>
      <c r="C15" s="24">
        <v>12981.5</v>
      </c>
      <c r="D15" s="24">
        <v>3821.57</v>
      </c>
      <c r="E15" s="24">
        <v>7590.32</v>
      </c>
      <c r="F15" s="24">
        <v>1189</v>
      </c>
      <c r="G15" s="24">
        <v>4569.8900000000003</v>
      </c>
      <c r="H15" s="25">
        <v>92.84</v>
      </c>
      <c r="I15" s="25">
        <v>0.34</v>
      </c>
      <c r="J15" s="25">
        <v>0.69</v>
      </c>
      <c r="K15" s="25">
        <v>13.53</v>
      </c>
      <c r="L15" s="25">
        <v>0.19</v>
      </c>
      <c r="M15" s="25">
        <v>0</v>
      </c>
      <c r="N15" s="25">
        <v>0</v>
      </c>
      <c r="O15" s="26">
        <v>0</v>
      </c>
      <c r="P15" s="27">
        <v>33979.56</v>
      </c>
    </row>
    <row r="16" spans="1:16" x14ac:dyDescent="0.35">
      <c r="A16" s="28" t="s">
        <v>50</v>
      </c>
      <c r="B16" s="24">
        <v>3880.83</v>
      </c>
      <c r="C16" s="24">
        <v>16318</v>
      </c>
      <c r="D16" s="24">
        <v>4236.0200000000004</v>
      </c>
      <c r="E16" s="24">
        <v>8480.9699999999993</v>
      </c>
      <c r="F16" s="24">
        <v>1226</v>
      </c>
      <c r="G16" s="24">
        <v>5471.93</v>
      </c>
      <c r="H16" s="25">
        <v>169.54</v>
      </c>
      <c r="I16" s="25">
        <v>0.93</v>
      </c>
      <c r="J16" s="25">
        <v>5.93</v>
      </c>
      <c r="K16" s="25">
        <v>57.66</v>
      </c>
      <c r="L16" s="25">
        <v>1.1599999999999999</v>
      </c>
      <c r="M16" s="25">
        <v>41</v>
      </c>
      <c r="N16" s="25">
        <v>26</v>
      </c>
      <c r="O16" s="26">
        <v>0</v>
      </c>
      <c r="P16" s="27">
        <v>39915.97</v>
      </c>
    </row>
    <row r="17" spans="1:16" x14ac:dyDescent="0.35">
      <c r="A17" s="28" t="s">
        <v>51</v>
      </c>
      <c r="B17" s="24">
        <v>4078.24</v>
      </c>
      <c r="C17" s="24">
        <v>19714</v>
      </c>
      <c r="D17" s="24">
        <v>4343.82</v>
      </c>
      <c r="E17" s="24">
        <v>9461.11</v>
      </c>
      <c r="F17" s="24">
        <v>1336</v>
      </c>
      <c r="G17" s="24">
        <v>5973.58</v>
      </c>
      <c r="H17" s="25">
        <v>198.74</v>
      </c>
      <c r="I17" s="25">
        <v>0.93</v>
      </c>
      <c r="J17" s="25">
        <v>6.71</v>
      </c>
      <c r="K17" s="25">
        <v>61.46</v>
      </c>
      <c r="L17" s="25">
        <v>4.09</v>
      </c>
      <c r="M17" s="25">
        <v>41</v>
      </c>
      <c r="N17" s="25">
        <v>26</v>
      </c>
      <c r="O17" s="26">
        <v>0</v>
      </c>
      <c r="P17" s="27">
        <v>45245.67</v>
      </c>
    </row>
    <row r="18" spans="1:16" x14ac:dyDescent="0.35">
      <c r="A18" s="28" t="s">
        <v>52</v>
      </c>
      <c r="B18" s="24">
        <v>5058.87</v>
      </c>
      <c r="C18" s="24">
        <v>23812.53</v>
      </c>
      <c r="D18" s="24">
        <v>4389.08</v>
      </c>
      <c r="E18" s="24">
        <v>9852.2099999999991</v>
      </c>
      <c r="F18" s="24">
        <v>1343.5</v>
      </c>
      <c r="G18" s="24">
        <v>5935</v>
      </c>
      <c r="H18" s="25">
        <v>448.12</v>
      </c>
      <c r="I18" s="25">
        <v>0.63</v>
      </c>
      <c r="J18" s="25">
        <v>29.69</v>
      </c>
      <c r="K18" s="25">
        <v>77.05</v>
      </c>
      <c r="L18" s="25">
        <v>9.02</v>
      </c>
      <c r="M18" s="25">
        <v>6</v>
      </c>
      <c r="N18" s="25">
        <v>26</v>
      </c>
      <c r="O18" s="26">
        <v>0</v>
      </c>
      <c r="P18" s="27">
        <v>50987.69</v>
      </c>
    </row>
    <row r="19" spans="1:16" x14ac:dyDescent="0.35">
      <c r="A19" s="29" t="s">
        <v>53</v>
      </c>
      <c r="B19" s="30">
        <v>5059.0600000000004</v>
      </c>
      <c r="C19" s="30">
        <v>25104.23</v>
      </c>
      <c r="D19" s="30">
        <v>4310.5</v>
      </c>
      <c r="E19" s="30">
        <v>10146.11</v>
      </c>
      <c r="F19" s="30">
        <v>1403.5</v>
      </c>
      <c r="G19" s="30">
        <v>6206.99</v>
      </c>
      <c r="H19" s="31">
        <v>610.74</v>
      </c>
      <c r="I19" s="31">
        <v>1.1200000000000001</v>
      </c>
      <c r="J19" s="31">
        <v>30.46</v>
      </c>
      <c r="K19" s="31">
        <v>139.87</v>
      </c>
      <c r="L19" s="31">
        <v>9.02</v>
      </c>
      <c r="M19" s="31">
        <v>6</v>
      </c>
      <c r="N19" s="31">
        <v>36</v>
      </c>
      <c r="O19" s="32">
        <v>0</v>
      </c>
      <c r="P19" s="33">
        <v>53063.6</v>
      </c>
    </row>
    <row r="20" spans="1:16" x14ac:dyDescent="0.35">
      <c r="A20" s="34">
        <v>2015</v>
      </c>
      <c r="B20" s="35">
        <v>5079.0600000000004</v>
      </c>
      <c r="C20" s="35">
        <v>27224.73</v>
      </c>
      <c r="D20" s="35">
        <v>4310.5</v>
      </c>
      <c r="E20" s="35">
        <v>10146.11</v>
      </c>
      <c r="F20" s="35">
        <v>1438.5</v>
      </c>
      <c r="G20" s="35">
        <v>6274.99</v>
      </c>
      <c r="H20" s="36">
        <v>818.74</v>
      </c>
      <c r="I20" s="36">
        <v>0.6</v>
      </c>
      <c r="J20" s="36">
        <v>30.46</v>
      </c>
      <c r="K20" s="36">
        <v>152.16999999999999</v>
      </c>
      <c r="L20" s="36">
        <v>14.02</v>
      </c>
      <c r="M20" s="36">
        <v>6</v>
      </c>
      <c r="N20" s="36">
        <v>36</v>
      </c>
      <c r="O20" s="37">
        <v>0.52</v>
      </c>
      <c r="P20" s="38">
        <v>55532.4</v>
      </c>
    </row>
    <row r="22" spans="1:16" x14ac:dyDescent="0.35">
      <c r="A22" s="14" t="s">
        <v>70</v>
      </c>
      <c r="B22" s="14">
        <f>SUM(Generation!B20,Generation!B43)</f>
        <v>13741</v>
      </c>
      <c r="C22" s="14">
        <f>SUM(Generation!F20,Generation!F43)</f>
        <v>130508</v>
      </c>
      <c r="D22" s="14">
        <f>SUM(Generation!G43,Generation!J43,Generation!J20,Generation!H20)</f>
        <v>12277.4</v>
      </c>
      <c r="E22" s="14">
        <f>SUM(Generation!I20,Generation!I43)</f>
        <v>44646</v>
      </c>
      <c r="F22" s="14">
        <f>SUM(Generation!C20,Generation!C43)</f>
        <v>10048</v>
      </c>
      <c r="G22" s="14">
        <f>SUM(Generation!E20,Generation!E43,Generation!G20)</f>
        <v>21673</v>
      </c>
      <c r="H22" s="14">
        <f>SUM(Generation!K20)</f>
        <v>1135.7</v>
      </c>
      <c r="I22" s="14">
        <f>SUM(Generation!L20,Generation!K43)</f>
        <v>3.7</v>
      </c>
      <c r="J22" s="14" t="s">
        <v>69</v>
      </c>
      <c r="K22" s="14" t="s">
        <v>69</v>
      </c>
      <c r="L22" s="14">
        <f>SUM(Generation!D20,Generation!D43)</f>
        <v>18.78</v>
      </c>
      <c r="M22" s="14" t="s">
        <v>69</v>
      </c>
      <c r="N22" s="14">
        <f>SUM(Generation!H43,Generation!L43)</f>
        <v>468.9</v>
      </c>
      <c r="O22" s="14" t="s">
        <v>69</v>
      </c>
    </row>
    <row r="23" spans="1:16" x14ac:dyDescent="0.35">
      <c r="A23" s="14" t="s">
        <v>71</v>
      </c>
      <c r="B23" s="14">
        <f>B22*1000/((SUM(B20,J20,K20)*8760))</f>
        <v>0.29811853338681543</v>
      </c>
      <c r="C23" s="14">
        <f>C22*1000/((C20+M20)*8760)</f>
        <v>0.54710885517875341</v>
      </c>
      <c r="D23" s="14">
        <f t="shared" ref="D23:I23" si="0">D22*1000/(D20*8760)</f>
        <v>0.325143180690244</v>
      </c>
      <c r="E23" s="14">
        <f t="shared" si="0"/>
        <v>0.50231816355881742</v>
      </c>
      <c r="F23" s="14">
        <f t="shared" si="0"/>
        <v>0.79738057940237728</v>
      </c>
      <c r="G23" s="14">
        <f t="shared" si="0"/>
        <v>0.39427740251233351</v>
      </c>
      <c r="H23" s="14">
        <f t="shared" si="0"/>
        <v>0.15834833857080535</v>
      </c>
      <c r="I23" s="14">
        <f t="shared" si="0"/>
        <v>0.70395738203957381</v>
      </c>
      <c r="L23" s="14">
        <f>L22*1000/(L20*8760)</f>
        <v>0.15291266879018234</v>
      </c>
      <c r="N23" s="14">
        <f>N22*1000/(SUM(N20:O20)*8760)</f>
        <v>1.4657009107413463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7" workbookViewId="0">
      <selection activeCell="E5" sqref="E5"/>
    </sheetView>
  </sheetViews>
  <sheetFormatPr defaultRowHeight="14.5" x14ac:dyDescent="0.35"/>
  <cols>
    <col min="1" max="2" width="6.26953125" style="8" customWidth="1"/>
    <col min="3" max="3" width="10.453125" style="8" bestFit="1" customWidth="1"/>
    <col min="4" max="5" width="6.26953125" style="8" customWidth="1"/>
    <col min="6" max="6" width="7.26953125" style="8" bestFit="1" customWidth="1"/>
    <col min="7" max="7" width="7.26953125" style="8" customWidth="1"/>
    <col min="8" max="8" width="9.6328125" style="8" customWidth="1"/>
    <col min="9" max="9" width="19.08984375" style="8" customWidth="1"/>
    <col min="10" max="10" width="15.7265625" style="8" customWidth="1"/>
    <col min="11" max="11" width="8.54296875" style="8" bestFit="1" customWidth="1"/>
    <col min="12" max="12" width="6" style="8" bestFit="1" customWidth="1"/>
    <col min="13" max="15" width="7.26953125" style="8" customWidth="1"/>
    <col min="16" max="16" width="8.453125" style="8" customWidth="1"/>
    <col min="17" max="16384" width="8.7265625" style="8"/>
  </cols>
  <sheetData>
    <row r="1" spans="1:12" x14ac:dyDescent="0.35">
      <c r="A1" s="43" t="s">
        <v>55</v>
      </c>
    </row>
    <row r="2" spans="1:12" x14ac:dyDescent="0.35">
      <c r="A2" s="44" t="s">
        <v>56</v>
      </c>
    </row>
    <row r="3" spans="1:12" x14ac:dyDescent="0.2">
      <c r="A3" s="85" t="s">
        <v>21</v>
      </c>
      <c r="B3" s="86" t="s">
        <v>22</v>
      </c>
      <c r="C3" s="86" t="s">
        <v>57</v>
      </c>
      <c r="D3" s="86" t="s">
        <v>27</v>
      </c>
      <c r="E3" s="86" t="s">
        <v>24</v>
      </c>
      <c r="F3" s="86" t="s">
        <v>58</v>
      </c>
      <c r="G3" s="87" t="s">
        <v>67</v>
      </c>
      <c r="H3" s="87" t="s">
        <v>68</v>
      </c>
      <c r="I3" s="86" t="s">
        <v>59</v>
      </c>
      <c r="J3" s="86" t="s">
        <v>23</v>
      </c>
      <c r="K3" s="86" t="s">
        <v>25</v>
      </c>
      <c r="L3" s="87" t="s">
        <v>54</v>
      </c>
    </row>
    <row r="4" spans="1:12" x14ac:dyDescent="0.3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x14ac:dyDescent="0.35">
      <c r="A5" s="9">
        <v>2000</v>
      </c>
      <c r="B5" s="46">
        <v>9110</v>
      </c>
      <c r="C5" s="46">
        <v>2649</v>
      </c>
      <c r="D5" s="47">
        <v>0</v>
      </c>
      <c r="E5" s="46">
        <v>6355</v>
      </c>
      <c r="F5" s="46">
        <v>28776</v>
      </c>
      <c r="G5" s="46">
        <v>6055</v>
      </c>
      <c r="H5" s="46">
        <v>3598</v>
      </c>
      <c r="I5" s="46">
        <v>26397</v>
      </c>
      <c r="J5" s="46">
        <v>1252</v>
      </c>
      <c r="K5" s="48">
        <v>0</v>
      </c>
      <c r="L5" s="10">
        <v>0</v>
      </c>
    </row>
    <row r="6" spans="1:12" x14ac:dyDescent="0.35">
      <c r="A6" s="9">
        <v>2001</v>
      </c>
      <c r="B6" s="46">
        <v>10651</v>
      </c>
      <c r="C6" s="46">
        <v>2982</v>
      </c>
      <c r="D6" s="47">
        <v>0</v>
      </c>
      <c r="E6" s="46">
        <v>6520</v>
      </c>
      <c r="F6" s="46">
        <v>29330</v>
      </c>
      <c r="G6" s="46">
        <v>6557</v>
      </c>
      <c r="H6" s="46">
        <v>3489</v>
      </c>
      <c r="I6" s="46">
        <v>27366</v>
      </c>
      <c r="J6" s="46">
        <v>1459</v>
      </c>
      <c r="K6" s="48">
        <v>0</v>
      </c>
      <c r="L6" s="10">
        <v>0</v>
      </c>
    </row>
    <row r="7" spans="1:12" x14ac:dyDescent="0.35">
      <c r="A7" s="9">
        <v>2002</v>
      </c>
      <c r="B7" s="46">
        <v>8834</v>
      </c>
      <c r="C7" s="46">
        <v>3187</v>
      </c>
      <c r="D7" s="47">
        <v>0</v>
      </c>
      <c r="E7" s="46">
        <v>7209</v>
      </c>
      <c r="F7" s="46">
        <v>29313</v>
      </c>
      <c r="G7" s="46">
        <v>8884</v>
      </c>
      <c r="H7" s="49">
        <v>835</v>
      </c>
      <c r="I7" s="46">
        <v>28803</v>
      </c>
      <c r="J7" s="46">
        <v>2229</v>
      </c>
      <c r="K7" s="48">
        <v>0</v>
      </c>
      <c r="L7" s="10">
        <v>0</v>
      </c>
    </row>
    <row r="8" spans="1:12" x14ac:dyDescent="0.35">
      <c r="A8" s="9">
        <v>2003</v>
      </c>
      <c r="B8" s="46">
        <v>8472</v>
      </c>
      <c r="C8" s="46">
        <v>2959</v>
      </c>
      <c r="D8" s="47">
        <v>0</v>
      </c>
      <c r="E8" s="46">
        <v>7977</v>
      </c>
      <c r="F8" s="46">
        <v>31737</v>
      </c>
      <c r="G8" s="46">
        <v>9108</v>
      </c>
      <c r="H8" s="46">
        <v>1334</v>
      </c>
      <c r="I8" s="46">
        <v>28409</v>
      </c>
      <c r="J8" s="46">
        <v>2486</v>
      </c>
      <c r="K8" s="48">
        <v>0</v>
      </c>
      <c r="L8" s="10">
        <v>0</v>
      </c>
    </row>
    <row r="9" spans="1:12" x14ac:dyDescent="0.35">
      <c r="A9" s="9">
        <v>2004</v>
      </c>
      <c r="B9" s="46">
        <v>8943</v>
      </c>
      <c r="C9" s="46">
        <v>3147</v>
      </c>
      <c r="D9" s="47">
        <v>0</v>
      </c>
      <c r="E9" s="46">
        <v>8577</v>
      </c>
      <c r="F9" s="46">
        <v>30806</v>
      </c>
      <c r="G9" s="46">
        <v>9636</v>
      </c>
      <c r="H9" s="46">
        <v>1204</v>
      </c>
      <c r="I9" s="46">
        <v>30700</v>
      </c>
      <c r="J9" s="46">
        <v>3179</v>
      </c>
      <c r="K9" s="48">
        <v>0</v>
      </c>
      <c r="L9" s="10">
        <v>0</v>
      </c>
    </row>
    <row r="10" spans="1:12" x14ac:dyDescent="0.35">
      <c r="A10" s="9">
        <v>2005</v>
      </c>
      <c r="B10" s="46">
        <v>9831</v>
      </c>
      <c r="C10" s="46">
        <v>3006</v>
      </c>
      <c r="D10" s="47">
        <v>0</v>
      </c>
      <c r="E10" s="46">
        <v>8866</v>
      </c>
      <c r="F10" s="46">
        <v>33253</v>
      </c>
      <c r="G10" s="46">
        <v>8180</v>
      </c>
      <c r="H10" s="49">
        <v>835</v>
      </c>
      <c r="I10" s="46">
        <v>31272</v>
      </c>
      <c r="J10" s="46">
        <v>6039</v>
      </c>
      <c r="K10" s="48">
        <v>0</v>
      </c>
      <c r="L10" s="10">
        <v>0</v>
      </c>
    </row>
    <row r="11" spans="1:12" x14ac:dyDescent="0.35">
      <c r="A11" s="9">
        <v>2006</v>
      </c>
      <c r="B11" s="46">
        <v>8759</v>
      </c>
      <c r="C11" s="46">
        <v>3141</v>
      </c>
      <c r="D11" s="47">
        <v>0</v>
      </c>
      <c r="E11" s="46">
        <v>8855</v>
      </c>
      <c r="F11" s="46">
        <v>38362</v>
      </c>
      <c r="G11" s="46">
        <v>8575</v>
      </c>
      <c r="H11" s="49">
        <v>828</v>
      </c>
      <c r="I11" s="46">
        <v>30918</v>
      </c>
      <c r="J11" s="46">
        <v>5031</v>
      </c>
      <c r="K11" s="48">
        <v>0</v>
      </c>
      <c r="L11" s="10">
        <v>0</v>
      </c>
    </row>
    <row r="12" spans="1:12" x14ac:dyDescent="0.35">
      <c r="A12" s="9">
        <v>2007</v>
      </c>
      <c r="B12" s="46">
        <v>10627</v>
      </c>
      <c r="C12" s="46">
        <v>3188</v>
      </c>
      <c r="D12" s="47">
        <v>0</v>
      </c>
      <c r="E12" s="46">
        <v>8694</v>
      </c>
      <c r="F12" s="46">
        <v>41880</v>
      </c>
      <c r="G12" s="46">
        <v>9179</v>
      </c>
      <c r="H12" s="46">
        <v>1151</v>
      </c>
      <c r="I12" s="46">
        <v>31374</v>
      </c>
      <c r="J12" s="46">
        <v>5148</v>
      </c>
      <c r="K12" s="48">
        <v>121.3</v>
      </c>
      <c r="L12" s="10">
        <v>0.02</v>
      </c>
    </row>
    <row r="13" spans="1:12" x14ac:dyDescent="0.35">
      <c r="A13" s="9">
        <v>2008</v>
      </c>
      <c r="B13" s="46">
        <v>10740</v>
      </c>
      <c r="C13" s="46">
        <v>3391</v>
      </c>
      <c r="D13" s="10">
        <v>0.1</v>
      </c>
      <c r="E13" s="46">
        <v>10212</v>
      </c>
      <c r="F13" s="46">
        <v>41311</v>
      </c>
      <c r="G13" s="46">
        <v>10186</v>
      </c>
      <c r="H13" s="49">
        <v>856</v>
      </c>
      <c r="I13" s="46">
        <v>35731</v>
      </c>
      <c r="J13" s="46">
        <v>5621</v>
      </c>
      <c r="K13" s="48">
        <v>0</v>
      </c>
      <c r="L13" s="10">
        <v>0</v>
      </c>
    </row>
    <row r="14" spans="1:12" x14ac:dyDescent="0.35">
      <c r="A14" s="9">
        <v>2009</v>
      </c>
      <c r="B14" s="46">
        <v>10307</v>
      </c>
      <c r="C14" s="46">
        <v>3504</v>
      </c>
      <c r="D14" s="48">
        <v>0.1</v>
      </c>
      <c r="E14" s="46">
        <v>10432</v>
      </c>
      <c r="F14" s="46">
        <v>43138</v>
      </c>
      <c r="G14" s="46">
        <v>9031</v>
      </c>
      <c r="H14" s="49">
        <v>795</v>
      </c>
      <c r="I14" s="46">
        <v>34747</v>
      </c>
      <c r="J14" s="46">
        <v>8674</v>
      </c>
      <c r="K14" s="48">
        <v>0</v>
      </c>
      <c r="L14" s="10">
        <v>0</v>
      </c>
    </row>
    <row r="15" spans="1:12" x14ac:dyDescent="0.35">
      <c r="A15" s="9">
        <v>2010</v>
      </c>
      <c r="B15" s="46">
        <v>15827</v>
      </c>
      <c r="C15" s="46">
        <v>3398</v>
      </c>
      <c r="D15" s="10">
        <v>0.5</v>
      </c>
      <c r="E15" s="46">
        <v>11926</v>
      </c>
      <c r="F15" s="46">
        <v>46685</v>
      </c>
      <c r="G15" s="46">
        <v>6712</v>
      </c>
      <c r="H15" s="46">
        <v>1009</v>
      </c>
      <c r="I15" s="46">
        <v>36812</v>
      </c>
      <c r="J15" s="46">
        <v>9266</v>
      </c>
      <c r="K15" s="48">
        <v>73.599999999999994</v>
      </c>
      <c r="L15" s="10">
        <v>0.03</v>
      </c>
    </row>
    <row r="16" spans="1:12" x14ac:dyDescent="0.35">
      <c r="A16" s="9">
        <v>2011</v>
      </c>
      <c r="B16" s="46">
        <v>10316</v>
      </c>
      <c r="C16" s="46">
        <v>3487</v>
      </c>
      <c r="D16" s="10">
        <v>0.72</v>
      </c>
      <c r="E16" s="46">
        <v>16125</v>
      </c>
      <c r="F16" s="46">
        <v>54950</v>
      </c>
      <c r="G16" s="46">
        <v>6383</v>
      </c>
      <c r="H16" s="46">
        <v>1003</v>
      </c>
      <c r="I16" s="46">
        <v>40410</v>
      </c>
      <c r="J16" s="46">
        <v>10018</v>
      </c>
      <c r="K16" s="48">
        <v>48</v>
      </c>
      <c r="L16" s="10">
        <v>0</v>
      </c>
    </row>
    <row r="17" spans="1:14" x14ac:dyDescent="0.35">
      <c r="A17" s="9">
        <v>2012</v>
      </c>
      <c r="B17" s="46">
        <v>10525</v>
      </c>
      <c r="C17" s="46">
        <v>3558</v>
      </c>
      <c r="D17" s="10">
        <v>2.85</v>
      </c>
      <c r="E17" s="46">
        <v>18913</v>
      </c>
      <c r="F17" s="46">
        <v>66633</v>
      </c>
      <c r="G17" s="46">
        <v>2391</v>
      </c>
      <c r="H17" s="46">
        <v>4799</v>
      </c>
      <c r="I17" s="46">
        <v>34569</v>
      </c>
      <c r="J17" s="46">
        <v>8310</v>
      </c>
      <c r="K17" s="48">
        <v>55.1</v>
      </c>
      <c r="L17" s="10">
        <v>0</v>
      </c>
    </row>
    <row r="18" spans="1:14" x14ac:dyDescent="0.35">
      <c r="A18" s="9">
        <v>2013</v>
      </c>
      <c r="B18" s="46">
        <v>13014</v>
      </c>
      <c r="C18" s="46">
        <v>4345</v>
      </c>
      <c r="D18" s="10">
        <v>5.48</v>
      </c>
      <c r="E18" s="46">
        <v>18919</v>
      </c>
      <c r="F18" s="46">
        <v>74398</v>
      </c>
      <c r="G18" s="46">
        <v>1257</v>
      </c>
      <c r="H18" s="46">
        <v>6195</v>
      </c>
      <c r="I18" s="46">
        <v>36493</v>
      </c>
      <c r="J18" s="46">
        <v>6195</v>
      </c>
      <c r="K18" s="48">
        <v>381.8</v>
      </c>
      <c r="L18" s="10">
        <v>0</v>
      </c>
    </row>
    <row r="19" spans="1:14" x14ac:dyDescent="0.35">
      <c r="A19" s="50">
        <v>2014</v>
      </c>
      <c r="B19" s="51">
        <v>11164</v>
      </c>
      <c r="C19" s="51">
        <v>4285</v>
      </c>
      <c r="D19" s="11">
        <v>6.81</v>
      </c>
      <c r="E19" s="51">
        <v>21862</v>
      </c>
      <c r="F19" s="51">
        <v>84076</v>
      </c>
      <c r="G19" s="52">
        <v>747</v>
      </c>
      <c r="H19" s="51">
        <v>5189</v>
      </c>
      <c r="I19" s="51">
        <v>38800</v>
      </c>
      <c r="J19" s="51">
        <v>5189</v>
      </c>
      <c r="K19" s="53">
        <v>1087.3</v>
      </c>
      <c r="L19" s="11">
        <v>0</v>
      </c>
    </row>
    <row r="20" spans="1:14" x14ac:dyDescent="0.35">
      <c r="A20" s="12">
        <v>2015</v>
      </c>
      <c r="B20" s="54">
        <v>10005</v>
      </c>
      <c r="C20" s="54">
        <v>4392</v>
      </c>
      <c r="D20" s="13">
        <v>5.28</v>
      </c>
      <c r="E20" s="54">
        <v>20091</v>
      </c>
      <c r="F20" s="54">
        <v>91042</v>
      </c>
      <c r="G20" s="55">
        <v>406</v>
      </c>
      <c r="H20" s="54">
        <v>5308</v>
      </c>
      <c r="I20" s="54">
        <v>39316</v>
      </c>
      <c r="J20" s="54">
        <v>5308</v>
      </c>
      <c r="K20" s="56">
        <v>1135.7</v>
      </c>
      <c r="L20" s="13">
        <v>0</v>
      </c>
    </row>
    <row r="23" spans="1:14" x14ac:dyDescent="0.35">
      <c r="A23" s="43" t="s">
        <v>60</v>
      </c>
    </row>
    <row r="24" spans="1:14" x14ac:dyDescent="0.35">
      <c r="A24" s="44" t="s">
        <v>56</v>
      </c>
    </row>
    <row r="25" spans="1:14" x14ac:dyDescent="0.35">
      <c r="A25" s="89" t="s">
        <v>61</v>
      </c>
      <c r="B25" s="90"/>
      <c r="C25" s="90"/>
      <c r="D25" s="90"/>
      <c r="E25" s="90"/>
      <c r="F25" s="90"/>
      <c r="G25" s="90"/>
      <c r="H25" s="45"/>
      <c r="I25" s="45"/>
      <c r="J25" s="90" t="s">
        <v>61</v>
      </c>
      <c r="K25" s="90"/>
      <c r="L25" s="90"/>
      <c r="M25" s="90"/>
      <c r="N25" s="91"/>
    </row>
    <row r="26" spans="1:14" x14ac:dyDescent="0.35">
      <c r="A26" s="80" t="s">
        <v>21</v>
      </c>
      <c r="B26" s="81" t="s">
        <v>22</v>
      </c>
      <c r="C26" s="82" t="s">
        <v>62</v>
      </c>
      <c r="D26" s="79" t="s">
        <v>27</v>
      </c>
      <c r="E26" s="79" t="s">
        <v>24</v>
      </c>
      <c r="F26" s="79" t="s">
        <v>58</v>
      </c>
      <c r="G26" s="83" t="s">
        <v>68</v>
      </c>
      <c r="H26" s="79" t="s">
        <v>63</v>
      </c>
      <c r="I26" s="79" t="s">
        <v>64</v>
      </c>
      <c r="J26" s="79" t="s">
        <v>23</v>
      </c>
      <c r="K26" s="79" t="s">
        <v>26</v>
      </c>
      <c r="L26" s="79" t="s">
        <v>28</v>
      </c>
      <c r="M26" s="79" t="s">
        <v>65</v>
      </c>
      <c r="N26" s="84" t="s">
        <v>66</v>
      </c>
    </row>
    <row r="27" spans="1:14" x14ac:dyDescent="0.35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8"/>
      <c r="N27" s="57"/>
    </row>
    <row r="28" spans="1:14" x14ac:dyDescent="0.35">
      <c r="A28" s="58">
        <v>2000</v>
      </c>
      <c r="B28" s="59">
        <v>906</v>
      </c>
      <c r="C28" s="60">
        <v>0</v>
      </c>
      <c r="D28" s="10">
        <v>0</v>
      </c>
      <c r="E28" s="47">
        <v>94</v>
      </c>
      <c r="F28" s="61">
        <v>5226</v>
      </c>
      <c r="G28" s="62">
        <v>0</v>
      </c>
      <c r="H28" s="60">
        <v>6</v>
      </c>
      <c r="I28" s="49">
        <v>682</v>
      </c>
      <c r="J28" s="60">
        <v>0</v>
      </c>
      <c r="K28" s="62">
        <v>0</v>
      </c>
      <c r="L28" s="62">
        <v>0</v>
      </c>
      <c r="M28" s="61">
        <v>6915</v>
      </c>
      <c r="N28" s="61">
        <v>91105</v>
      </c>
    </row>
    <row r="29" spans="1:14" x14ac:dyDescent="0.35">
      <c r="A29" s="58">
        <v>2001</v>
      </c>
      <c r="B29" s="61">
        <v>1004</v>
      </c>
      <c r="C29" s="60">
        <v>0</v>
      </c>
      <c r="D29" s="10">
        <v>0</v>
      </c>
      <c r="E29" s="47">
        <v>88</v>
      </c>
      <c r="F29" s="61">
        <v>8383</v>
      </c>
      <c r="G29" s="62">
        <v>0</v>
      </c>
      <c r="H29" s="60">
        <v>8</v>
      </c>
      <c r="I29" s="49">
        <v>773</v>
      </c>
      <c r="J29" s="60">
        <v>0</v>
      </c>
      <c r="K29" s="62">
        <v>0</v>
      </c>
      <c r="L29" s="62">
        <v>0</v>
      </c>
      <c r="M29" s="61">
        <v>10256</v>
      </c>
      <c r="N29" s="61">
        <v>98610</v>
      </c>
    </row>
    <row r="30" spans="1:14" x14ac:dyDescent="0.35">
      <c r="A30" s="58">
        <v>2002</v>
      </c>
      <c r="B30" s="61">
        <v>1099</v>
      </c>
      <c r="C30" s="60">
        <v>0</v>
      </c>
      <c r="D30" s="10">
        <v>0</v>
      </c>
      <c r="E30" s="49">
        <v>221</v>
      </c>
      <c r="F30" s="61">
        <v>13616</v>
      </c>
      <c r="G30" s="62">
        <v>0</v>
      </c>
      <c r="H30" s="59">
        <v>11</v>
      </c>
      <c r="I30" s="49">
        <v>925</v>
      </c>
      <c r="J30" s="60">
        <v>0</v>
      </c>
      <c r="K30" s="62">
        <v>0</v>
      </c>
      <c r="L30" s="62">
        <v>0</v>
      </c>
      <c r="M30" s="61">
        <v>15873</v>
      </c>
      <c r="N30" s="61">
        <v>105166</v>
      </c>
    </row>
    <row r="31" spans="1:14" x14ac:dyDescent="0.35">
      <c r="A31" s="58">
        <v>2003</v>
      </c>
      <c r="B31" s="59">
        <v>627</v>
      </c>
      <c r="C31" s="60">
        <v>0</v>
      </c>
      <c r="D31" s="10">
        <v>0</v>
      </c>
      <c r="E31" s="49">
        <v>283</v>
      </c>
      <c r="F31" s="61">
        <v>14722</v>
      </c>
      <c r="G31" s="62">
        <v>0</v>
      </c>
      <c r="H31" s="59">
        <v>15</v>
      </c>
      <c r="I31" s="46">
        <v>1511</v>
      </c>
      <c r="J31" s="60">
        <v>0</v>
      </c>
      <c r="K31" s="62">
        <v>0</v>
      </c>
      <c r="L31" s="62">
        <v>0</v>
      </c>
      <c r="M31" s="61">
        <v>17158</v>
      </c>
      <c r="N31" s="61">
        <v>109639</v>
      </c>
    </row>
    <row r="32" spans="1:14" x14ac:dyDescent="0.35">
      <c r="A32" s="58">
        <v>2004</v>
      </c>
      <c r="B32" s="59">
        <v>731</v>
      </c>
      <c r="C32" s="60">
        <v>0</v>
      </c>
      <c r="D32" s="10">
        <v>0</v>
      </c>
      <c r="E32" s="49">
        <v>347</v>
      </c>
      <c r="F32" s="61">
        <v>17405</v>
      </c>
      <c r="G32" s="62">
        <v>0</v>
      </c>
      <c r="H32" s="59">
        <v>20</v>
      </c>
      <c r="I32" s="46">
        <v>1947</v>
      </c>
      <c r="J32" s="60">
        <v>0</v>
      </c>
      <c r="K32" s="62">
        <v>0</v>
      </c>
      <c r="L32" s="62">
        <v>0</v>
      </c>
      <c r="M32" s="61">
        <v>20449</v>
      </c>
      <c r="N32" s="61">
        <v>116642</v>
      </c>
    </row>
    <row r="33" spans="1:16" x14ac:dyDescent="0.35">
      <c r="A33" s="58">
        <v>2005</v>
      </c>
      <c r="B33" s="59">
        <v>894</v>
      </c>
      <c r="C33" s="61">
        <v>3598</v>
      </c>
      <c r="D33" s="10">
        <v>0</v>
      </c>
      <c r="E33" s="49">
        <v>251</v>
      </c>
      <c r="F33" s="61">
        <v>18572</v>
      </c>
      <c r="G33" s="62">
        <v>2.8</v>
      </c>
      <c r="H33" s="59">
        <v>22</v>
      </c>
      <c r="I33" s="46">
        <v>2566</v>
      </c>
      <c r="J33" s="59">
        <v>373</v>
      </c>
      <c r="K33" s="62">
        <v>0</v>
      </c>
      <c r="L33" s="62">
        <v>0</v>
      </c>
      <c r="M33" s="61">
        <v>26278</v>
      </c>
      <c r="N33" s="61">
        <v>127560</v>
      </c>
    </row>
    <row r="34" spans="1:16" x14ac:dyDescent="0.35">
      <c r="A34" s="58">
        <v>2006</v>
      </c>
      <c r="B34" s="59">
        <v>864</v>
      </c>
      <c r="C34" s="61">
        <v>3517</v>
      </c>
      <c r="D34" s="10">
        <v>0</v>
      </c>
      <c r="E34" s="49">
        <v>318</v>
      </c>
      <c r="F34" s="61">
        <v>20305</v>
      </c>
      <c r="G34" s="62">
        <v>2.2000000000000002</v>
      </c>
      <c r="H34" s="59">
        <v>32</v>
      </c>
      <c r="I34" s="46">
        <v>2816</v>
      </c>
      <c r="J34" s="59">
        <v>787</v>
      </c>
      <c r="K34" s="62">
        <v>0</v>
      </c>
      <c r="L34" s="62">
        <v>0</v>
      </c>
      <c r="M34" s="61">
        <v>28640</v>
      </c>
      <c r="N34" s="61">
        <v>133108</v>
      </c>
    </row>
    <row r="35" spans="1:16" x14ac:dyDescent="0.35">
      <c r="A35" s="58">
        <v>2007</v>
      </c>
      <c r="B35" s="59">
        <v>659</v>
      </c>
      <c r="C35" s="61">
        <v>3833</v>
      </c>
      <c r="D35" s="10">
        <v>0</v>
      </c>
      <c r="E35" s="49">
        <v>388</v>
      </c>
      <c r="F35" s="61">
        <v>22022</v>
      </c>
      <c r="G35" s="62">
        <v>1.7</v>
      </c>
      <c r="H35" s="59">
        <v>36</v>
      </c>
      <c r="I35" s="46">
        <v>2746</v>
      </c>
      <c r="J35" s="61">
        <v>1514</v>
      </c>
      <c r="K35" s="62">
        <v>0</v>
      </c>
      <c r="L35" s="62">
        <v>0</v>
      </c>
      <c r="M35" s="61">
        <v>31200</v>
      </c>
      <c r="N35" s="61">
        <v>142442</v>
      </c>
    </row>
    <row r="36" spans="1:16" x14ac:dyDescent="0.35">
      <c r="A36" s="58">
        <v>2008</v>
      </c>
      <c r="B36" s="59">
        <v>788</v>
      </c>
      <c r="C36" s="61">
        <v>4918</v>
      </c>
      <c r="D36" s="10">
        <v>0</v>
      </c>
      <c r="E36" s="49">
        <v>428</v>
      </c>
      <c r="F36" s="61">
        <v>20182</v>
      </c>
      <c r="G36" s="62">
        <v>89.7</v>
      </c>
      <c r="H36" s="59">
        <v>55</v>
      </c>
      <c r="I36" s="46">
        <v>3591</v>
      </c>
      <c r="J36" s="61">
        <v>1336</v>
      </c>
      <c r="K36" s="62">
        <v>0.3</v>
      </c>
      <c r="L36" s="62">
        <v>0</v>
      </c>
      <c r="M36" s="61">
        <v>31390</v>
      </c>
      <c r="N36" s="61">
        <v>149437</v>
      </c>
    </row>
    <row r="37" spans="1:16" x14ac:dyDescent="0.35">
      <c r="A37" s="58">
        <v>2009</v>
      </c>
      <c r="B37" s="61">
        <v>1077</v>
      </c>
      <c r="C37" s="61">
        <v>5791</v>
      </c>
      <c r="D37" s="10">
        <v>0</v>
      </c>
      <c r="E37" s="49">
        <v>393</v>
      </c>
      <c r="F37" s="61">
        <v>22776</v>
      </c>
      <c r="G37" s="62">
        <v>2.2999999999999998</v>
      </c>
      <c r="H37" s="59">
        <v>63</v>
      </c>
      <c r="I37" s="46">
        <v>4395</v>
      </c>
      <c r="J37" s="61">
        <v>1669</v>
      </c>
      <c r="K37" s="62">
        <v>3.7</v>
      </c>
      <c r="L37" s="62">
        <v>0</v>
      </c>
      <c r="M37" s="61">
        <v>36169</v>
      </c>
      <c r="N37" s="61">
        <v>156797</v>
      </c>
    </row>
    <row r="38" spans="1:16" x14ac:dyDescent="0.35">
      <c r="A38" s="58">
        <v>2010</v>
      </c>
      <c r="B38" s="61">
        <v>1629</v>
      </c>
      <c r="C38" s="61">
        <v>5959</v>
      </c>
      <c r="D38" s="10">
        <v>0.02</v>
      </c>
      <c r="E38" s="49">
        <v>369</v>
      </c>
      <c r="F38" s="61">
        <v>21792</v>
      </c>
      <c r="G38" s="62">
        <v>98.9</v>
      </c>
      <c r="H38" s="59">
        <v>95</v>
      </c>
      <c r="I38" s="46">
        <v>6512</v>
      </c>
      <c r="J38" s="61">
        <v>1618</v>
      </c>
      <c r="K38" s="62">
        <v>3.6</v>
      </c>
      <c r="L38" s="62">
        <v>0</v>
      </c>
      <c r="M38" s="61">
        <v>38076</v>
      </c>
      <c r="N38" s="61">
        <v>169786</v>
      </c>
    </row>
    <row r="39" spans="1:16" x14ac:dyDescent="0.35">
      <c r="A39" s="58">
        <v>2011</v>
      </c>
      <c r="B39" s="61">
        <v>2103</v>
      </c>
      <c r="C39" s="61">
        <v>5884</v>
      </c>
      <c r="D39" s="10">
        <v>0.05</v>
      </c>
      <c r="E39" s="49">
        <v>331</v>
      </c>
      <c r="F39" s="61">
        <v>26140</v>
      </c>
      <c r="G39" s="62">
        <v>153.80000000000001</v>
      </c>
      <c r="H39" s="59">
        <v>186</v>
      </c>
      <c r="I39" s="46">
        <v>4179</v>
      </c>
      <c r="J39" s="61">
        <v>1666</v>
      </c>
      <c r="K39" s="62">
        <v>4.7</v>
      </c>
      <c r="L39" s="62">
        <v>30.9</v>
      </c>
      <c r="M39" s="61">
        <v>40679</v>
      </c>
      <c r="N39" s="61">
        <v>183419</v>
      </c>
    </row>
    <row r="40" spans="1:16" x14ac:dyDescent="0.35">
      <c r="A40" s="58">
        <v>2012</v>
      </c>
      <c r="B40" s="61">
        <v>2274</v>
      </c>
      <c r="C40" s="61">
        <v>5859</v>
      </c>
      <c r="D40" s="63">
        <v>0.16</v>
      </c>
      <c r="E40" s="59">
        <v>279</v>
      </c>
      <c r="F40" s="61">
        <v>35533</v>
      </c>
      <c r="G40" s="62">
        <v>133.6</v>
      </c>
      <c r="H40" s="59">
        <v>238</v>
      </c>
      <c r="I40" s="46">
        <v>4519</v>
      </c>
      <c r="J40" s="61">
        <v>1691</v>
      </c>
      <c r="K40" s="62">
        <v>4.5999999999999996</v>
      </c>
      <c r="L40" s="62">
        <v>30.9</v>
      </c>
      <c r="M40" s="61">
        <v>50563</v>
      </c>
      <c r="N40" s="61">
        <v>200318</v>
      </c>
    </row>
    <row r="41" spans="1:16" x14ac:dyDescent="0.35">
      <c r="A41" s="58">
        <v>2013</v>
      </c>
      <c r="B41" s="61">
        <v>3916</v>
      </c>
      <c r="C41" s="61">
        <v>5069</v>
      </c>
      <c r="D41" s="63">
        <v>0.11</v>
      </c>
      <c r="E41" s="60">
        <v>18</v>
      </c>
      <c r="F41" s="61">
        <v>36054</v>
      </c>
      <c r="G41" s="62">
        <v>140.80000000000001</v>
      </c>
      <c r="H41" s="59">
        <v>228</v>
      </c>
      <c r="I41" s="46">
        <v>4945</v>
      </c>
      <c r="J41" s="61">
        <v>1807</v>
      </c>
      <c r="K41" s="62">
        <v>1.4</v>
      </c>
      <c r="L41" s="62">
        <v>39.4</v>
      </c>
      <c r="M41" s="61">
        <v>52220</v>
      </c>
      <c r="N41" s="61">
        <v>216186</v>
      </c>
    </row>
    <row r="42" spans="1:16" x14ac:dyDescent="0.35">
      <c r="A42" s="64">
        <v>2014</v>
      </c>
      <c r="B42" s="65">
        <v>3984</v>
      </c>
      <c r="C42" s="65">
        <v>5753</v>
      </c>
      <c r="D42" s="66">
        <v>3.95</v>
      </c>
      <c r="E42" s="67">
        <v>48</v>
      </c>
      <c r="F42" s="65">
        <v>36190</v>
      </c>
      <c r="G42" s="68">
        <v>0</v>
      </c>
      <c r="H42" s="69">
        <v>206</v>
      </c>
      <c r="I42" s="51">
        <v>5118</v>
      </c>
      <c r="J42" s="65">
        <v>1857</v>
      </c>
      <c r="K42" s="68">
        <v>0</v>
      </c>
      <c r="L42" s="68">
        <v>32.1</v>
      </c>
      <c r="M42" s="65">
        <v>53191</v>
      </c>
      <c r="N42" s="65">
        <v>228489</v>
      </c>
    </row>
    <row r="43" spans="1:16" x14ac:dyDescent="0.35">
      <c r="A43" s="70">
        <v>2015</v>
      </c>
      <c r="B43" s="54">
        <v>3736</v>
      </c>
      <c r="C43" s="54">
        <v>5656</v>
      </c>
      <c r="D43" s="71">
        <v>13.5</v>
      </c>
      <c r="E43" s="72">
        <v>1176</v>
      </c>
      <c r="F43" s="72">
        <v>39466</v>
      </c>
      <c r="G43" s="73">
        <v>115.4</v>
      </c>
      <c r="H43" s="55">
        <v>437</v>
      </c>
      <c r="I43" s="54">
        <v>5330</v>
      </c>
      <c r="J43" s="54">
        <v>1546</v>
      </c>
      <c r="K43" s="74">
        <v>3.7</v>
      </c>
      <c r="L43" s="73">
        <v>31.9</v>
      </c>
      <c r="M43" s="54">
        <v>57510</v>
      </c>
      <c r="N43" s="72">
        <v>233982</v>
      </c>
    </row>
    <row r="46" spans="1:16" x14ac:dyDescent="0.35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</sheetData>
  <mergeCells count="2">
    <mergeCell ref="A25:G25"/>
    <mergeCell ref="J25:N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F18" sqref="F18"/>
    </sheetView>
  </sheetViews>
  <sheetFormatPr defaultRowHeight="14.5" x14ac:dyDescent="0.35"/>
  <cols>
    <col min="1" max="1" width="20.90625" bestFit="1" customWidth="1"/>
    <col min="2" max="2" width="11" bestFit="1" customWidth="1"/>
    <col min="3" max="3" width="24.26953125" customWidth="1"/>
  </cols>
  <sheetData>
    <row r="1" spans="1:4" ht="29" x14ac:dyDescent="0.35">
      <c r="B1" t="s">
        <v>12</v>
      </c>
      <c r="C1" s="3" t="s">
        <v>13</v>
      </c>
      <c r="D1" s="5" t="s">
        <v>14</v>
      </c>
    </row>
    <row r="2" spans="1:4" x14ac:dyDescent="0.35">
      <c r="A2" t="s">
        <v>3</v>
      </c>
      <c r="B2" s="6">
        <f>SUMIF(Capacity!$B$4:$O$4,'SYC-SYEGC'!A2,Capacity!$B$20:$O$20)</f>
        <v>27230.73</v>
      </c>
      <c r="C2">
        <v>0</v>
      </c>
      <c r="D2" s="5">
        <v>0</v>
      </c>
    </row>
    <row r="3" spans="1:4" x14ac:dyDescent="0.35">
      <c r="A3" t="s">
        <v>2</v>
      </c>
      <c r="B3" s="6">
        <f>SUM(Capacity!D20)</f>
        <v>4310.5</v>
      </c>
      <c r="C3">
        <f>Capacity!E20</f>
        <v>10146.11</v>
      </c>
      <c r="D3" s="5">
        <v>0</v>
      </c>
    </row>
    <row r="4" spans="1:4" x14ac:dyDescent="0.35">
      <c r="A4" t="s">
        <v>10</v>
      </c>
      <c r="B4" s="6">
        <f>SUMIF(Capacity!$B$4:$O$4,'SYC-SYEGC'!A4,Capacity!$B$20:$O$20)</f>
        <v>0</v>
      </c>
      <c r="C4">
        <v>0</v>
      </c>
      <c r="D4" s="5">
        <v>0</v>
      </c>
    </row>
    <row r="5" spans="1:4" x14ac:dyDescent="0.35">
      <c r="A5" t="s">
        <v>4</v>
      </c>
      <c r="B5" s="6">
        <f>SUMIF(Capacity!$B$4:$O$4,'SYC-SYEGC'!A5,Capacity!$B$20:$O$20)</f>
        <v>5261.6900000000005</v>
      </c>
      <c r="C5">
        <v>0</v>
      </c>
      <c r="D5" s="5">
        <v>0</v>
      </c>
    </row>
    <row r="6" spans="1:4" x14ac:dyDescent="0.35">
      <c r="A6" t="s">
        <v>11</v>
      </c>
      <c r="B6" s="6">
        <f>SUMIF(Capacity!$B$4:$O$4,'SYC-SYEGC'!A6,Capacity!$B$20:$O$20)</f>
        <v>0.6</v>
      </c>
      <c r="C6">
        <v>0</v>
      </c>
      <c r="D6" s="5">
        <v>0</v>
      </c>
    </row>
    <row r="7" spans="1:4" x14ac:dyDescent="0.35">
      <c r="A7" t="s">
        <v>15</v>
      </c>
      <c r="B7" s="6">
        <f>SUMIF(Capacity!$B$4:$O$4,'SYC-SYEGC'!A7,Capacity!$B$20:$O$20)</f>
        <v>14.02</v>
      </c>
      <c r="C7">
        <v>0</v>
      </c>
      <c r="D7" s="5">
        <v>0</v>
      </c>
    </row>
    <row r="8" spans="1:4" x14ac:dyDescent="0.35">
      <c r="A8" t="s">
        <v>9</v>
      </c>
      <c r="B8" s="6">
        <f>SUMIF(Capacity!$B$4:$O$4,'SYC-SYEGC'!A8,Capacity!$B$20:$O$20)</f>
        <v>0</v>
      </c>
      <c r="C8">
        <v>0</v>
      </c>
      <c r="D8" s="5">
        <v>0</v>
      </c>
    </row>
    <row r="9" spans="1:4" x14ac:dyDescent="0.35">
      <c r="A9" t="s">
        <v>1</v>
      </c>
      <c r="B9" s="6">
        <f>SUMIF(Capacity!$B$4:$O$4,'SYC-SYEGC'!A9,Capacity!$B$20:$O$20)</f>
        <v>36.520000000000003</v>
      </c>
      <c r="C9">
        <v>0</v>
      </c>
      <c r="D9" s="5">
        <v>0</v>
      </c>
    </row>
    <row r="10" spans="1:4" x14ac:dyDescent="0.35">
      <c r="A10" t="s">
        <v>7</v>
      </c>
      <c r="B10" s="6">
        <f>SUMIF(Capacity!$B$4:$O$4,'SYC-SYEGC'!A10,Capacity!$B$20:$O$20)</f>
        <v>1438.5</v>
      </c>
      <c r="C10">
        <v>0</v>
      </c>
      <c r="D10" s="5">
        <v>0</v>
      </c>
    </row>
    <row r="11" spans="1:4" x14ac:dyDescent="0.35">
      <c r="A11" t="s">
        <v>5</v>
      </c>
      <c r="B11" s="6">
        <f>SUMIF(Capacity!$B$4:$O$4,'SYC-SYEGC'!A11,Capacity!$B$20:$O$20)</f>
        <v>6274.99</v>
      </c>
      <c r="C11">
        <v>0</v>
      </c>
      <c r="D11" s="5">
        <v>0</v>
      </c>
    </row>
    <row r="12" spans="1:4" x14ac:dyDescent="0.35">
      <c r="A12" t="s">
        <v>6</v>
      </c>
      <c r="B12" s="6">
        <f>SUMIF(Capacity!$B$4:$O$4,'SYC-SYEGC'!A12,Capacity!$B$20:$O$20)</f>
        <v>818.74</v>
      </c>
      <c r="C12">
        <v>0</v>
      </c>
      <c r="D1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B3" sqref="B3"/>
    </sheetView>
  </sheetViews>
  <sheetFormatPr defaultRowHeight="14.5" x14ac:dyDescent="0.35"/>
  <cols>
    <col min="1" max="1" width="15.08984375" customWidth="1"/>
    <col min="2" max="2" width="11" bestFit="1" customWidth="1"/>
    <col min="3" max="3" width="24.26953125" customWidth="1"/>
  </cols>
  <sheetData>
    <row r="1" spans="1:4" x14ac:dyDescent="0.35">
      <c r="B1" t="s">
        <v>20</v>
      </c>
      <c r="C1" s="3"/>
      <c r="D1" s="5"/>
    </row>
    <row r="2" spans="1:4" x14ac:dyDescent="0.35">
      <c r="A2" t="s">
        <v>17</v>
      </c>
      <c r="B2" s="7">
        <f>1</f>
        <v>1</v>
      </c>
      <c r="D2" s="5"/>
    </row>
    <row r="3" spans="1:4" x14ac:dyDescent="0.35">
      <c r="B3" s="6"/>
      <c r="D3" s="5"/>
    </row>
    <row r="4" spans="1:4" x14ac:dyDescent="0.35">
      <c r="B4" s="6"/>
      <c r="D4" s="5"/>
    </row>
    <row r="5" spans="1:4" x14ac:dyDescent="0.35">
      <c r="B5" s="6"/>
      <c r="D5" s="5"/>
    </row>
    <row r="6" spans="1:4" x14ac:dyDescent="0.35">
      <c r="B6" s="6"/>
      <c r="D6" s="5"/>
    </row>
    <row r="7" spans="1:4" x14ac:dyDescent="0.35">
      <c r="B7" s="6"/>
      <c r="D7" s="5"/>
    </row>
    <row r="8" spans="1:4" x14ac:dyDescent="0.35">
      <c r="B8" s="6"/>
      <c r="D8" s="5"/>
    </row>
    <row r="9" spans="1:4" x14ac:dyDescent="0.35">
      <c r="B9" s="6"/>
      <c r="D9" s="5"/>
    </row>
    <row r="10" spans="1:4" x14ac:dyDescent="0.35">
      <c r="B10" s="6"/>
      <c r="D10" s="5"/>
    </row>
    <row r="11" spans="1:4" x14ac:dyDescent="0.35">
      <c r="B11" s="6"/>
      <c r="D11" s="5"/>
    </row>
    <row r="12" spans="1:4" x14ac:dyDescent="0.35">
      <c r="B12" s="6"/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Capacity</vt:lpstr>
      <vt:lpstr>Generation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2016-02-27T00:53:39Z</dcterms:created>
  <dcterms:modified xsi:type="dcterms:W3CDTF">2017-01-25T09:03:08Z</dcterms:modified>
</cp:coreProperties>
</file>