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9290" windowHeight="10440"/>
  </bookViews>
  <sheets>
    <sheet name="About" sheetId="4" r:id="rId1"/>
    <sheet name="Biomass" sheetId="28" r:id="rId2"/>
    <sheet name="Petroleum Gasoline" sheetId="27" r:id="rId3"/>
    <sheet name="Nuclear" sheetId="14" r:id="rId4"/>
    <sheet name="Indonesia Data" sheetId="23" r:id="rId5"/>
    <sheet name="BFCpUEbS-electricity" sheetId="5" r:id="rId6"/>
    <sheet name="BFCpUEbS-coal" sheetId="6" r:id="rId7"/>
    <sheet name="BFCpUEbS-natural-gas" sheetId="7" r:id="rId8"/>
    <sheet name="BFCpUEbS-nuclear" sheetId="15" r:id="rId9"/>
    <sheet name="BFCpUEbS-biomass" sheetId="16" r:id="rId10"/>
    <sheet name="BFCpUEbS-petroleum-gasoline" sheetId="9" r:id="rId11"/>
    <sheet name="BFCpUEbS-petroleum-diesel" sheetId="10" r:id="rId12"/>
    <sheet name="BFCpUEbS-biofuel-gasoline" sheetId="11" r:id="rId13"/>
    <sheet name="BFCpUEbS-biofuel-diesel" sheetId="17" r:id="rId14"/>
    <sheet name="BFCpUEbS-jet-fuel" sheetId="12" r:id="rId15"/>
    <sheet name="BFCpUEbS-heat" sheetId="18" r:id="rId16"/>
  </sheets>
  <definedNames>
    <definedName name="BOE_to_BTU">About!$A$65</definedName>
    <definedName name="convert_2007_to_2012">About!$A$59</definedName>
    <definedName name="convert_2008_to_2012">About!$A$58</definedName>
    <definedName name="convert_2011_to_2012">About!$A$57</definedName>
    <definedName name="convert_2013_to_2012">About!$A$56</definedName>
    <definedName name="convert_2014_to_2012">About!$A$55</definedName>
    <definedName name="convert_2015_to_2012">About!$A$54</definedName>
    <definedName name="convert_2016_to_2012">About!$A$53</definedName>
  </definedNames>
  <calcPr calcId="162913"/>
</workbook>
</file>

<file path=xl/calcChain.xml><?xml version="1.0" encoding="utf-8"?>
<calcChain xmlns="http://schemas.openxmlformats.org/spreadsheetml/2006/main">
  <c r="B3" i="7" l="1"/>
  <c r="C35" i="23" l="1"/>
  <c r="C32" i="23"/>
  <c r="D7" i="18" l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C3" i="18"/>
  <c r="D3" i="18" s="1"/>
  <c r="E3" i="18" s="1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S3" i="18" s="1"/>
  <c r="T3" i="18" s="1"/>
  <c r="U3" i="18" s="1"/>
  <c r="V3" i="18" s="1"/>
  <c r="W3" i="18" s="1"/>
  <c r="X3" i="18" s="1"/>
  <c r="Y3" i="18" s="1"/>
  <c r="Z3" i="18" s="1"/>
  <c r="AA3" i="18" s="1"/>
  <c r="AB3" i="18" s="1"/>
  <c r="AC3" i="18" s="1"/>
  <c r="AD3" i="18" s="1"/>
  <c r="AE3" i="18" s="1"/>
  <c r="AF3" i="18" s="1"/>
  <c r="AG3" i="18" s="1"/>
  <c r="AH3" i="18" s="1"/>
  <c r="AI3" i="18" s="1"/>
  <c r="AJ3" i="18" s="1"/>
  <c r="AK3" i="18" s="1"/>
  <c r="C4" i="18"/>
  <c r="D4" i="18" s="1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AI4" i="18" s="1"/>
  <c r="AJ4" i="18" s="1"/>
  <c r="AK4" i="18" s="1"/>
  <c r="C7" i="18"/>
  <c r="C8" i="18"/>
  <c r="D8" i="18" s="1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AI8" i="18" s="1"/>
  <c r="AJ8" i="18" s="1"/>
  <c r="AK8" i="18" s="1"/>
  <c r="B3" i="18"/>
  <c r="B4" i="18"/>
  <c r="B5" i="18"/>
  <c r="C5" i="18" s="1"/>
  <c r="D5" i="18" s="1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AK5" i="18" s="1"/>
  <c r="B6" i="18"/>
  <c r="C6" i="18" s="1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AI6" i="18" s="1"/>
  <c r="AJ6" i="18" s="1"/>
  <c r="AK6" i="18" s="1"/>
  <c r="B7" i="18"/>
  <c r="B8" i="18"/>
  <c r="B2" i="18"/>
  <c r="C2" i="18" s="1"/>
  <c r="D2" i="18" s="1"/>
  <c r="E2" i="18" s="1"/>
  <c r="F2" i="18" s="1"/>
  <c r="G2" i="18" s="1"/>
  <c r="H2" i="18" s="1"/>
  <c r="I2" i="18" s="1"/>
  <c r="J2" i="18" s="1"/>
  <c r="K2" i="18" s="1"/>
  <c r="L2" i="18" s="1"/>
  <c r="M2" i="18" s="1"/>
  <c r="N2" i="18" s="1"/>
  <c r="O2" i="18" s="1"/>
  <c r="P2" i="18" s="1"/>
  <c r="Q2" i="18" s="1"/>
  <c r="R2" i="18" s="1"/>
  <c r="S2" i="18" s="1"/>
  <c r="T2" i="18" s="1"/>
  <c r="U2" i="18" s="1"/>
  <c r="V2" i="18" s="1"/>
  <c r="W2" i="18" s="1"/>
  <c r="X2" i="18" s="1"/>
  <c r="Y2" i="18" s="1"/>
  <c r="Z2" i="18" s="1"/>
  <c r="AA2" i="18" s="1"/>
  <c r="AB2" i="18" s="1"/>
  <c r="AC2" i="18" s="1"/>
  <c r="AD2" i="18" s="1"/>
  <c r="AE2" i="18" s="1"/>
  <c r="AF2" i="18" s="1"/>
  <c r="AG2" i="18" s="1"/>
  <c r="AH2" i="18" s="1"/>
  <c r="AI2" i="18" s="1"/>
  <c r="AJ2" i="18" s="1"/>
  <c r="AK2" i="18" s="1"/>
  <c r="C3" i="17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C4" i="17"/>
  <c r="D4" i="17" s="1"/>
  <c r="E4" i="17" s="1"/>
  <c r="F4" i="17" s="1"/>
  <c r="G4" i="17" s="1"/>
  <c r="H4" i="17" s="1"/>
  <c r="I4" i="17" s="1"/>
  <c r="J4" i="17" s="1"/>
  <c r="K4" i="17" s="1"/>
  <c r="L4" i="17" s="1"/>
  <c r="M4" i="17" s="1"/>
  <c r="N4" i="17" s="1"/>
  <c r="O4" i="17" s="1"/>
  <c r="P4" i="17" s="1"/>
  <c r="Q4" i="17" s="1"/>
  <c r="R4" i="17" s="1"/>
  <c r="S4" i="17" s="1"/>
  <c r="T4" i="17" s="1"/>
  <c r="U4" i="17" s="1"/>
  <c r="V4" i="17" s="1"/>
  <c r="W4" i="17" s="1"/>
  <c r="X4" i="17" s="1"/>
  <c r="Y4" i="17" s="1"/>
  <c r="Z4" i="17" s="1"/>
  <c r="AA4" i="17" s="1"/>
  <c r="AB4" i="17" s="1"/>
  <c r="AC4" i="17" s="1"/>
  <c r="AD4" i="17" s="1"/>
  <c r="AE4" i="17" s="1"/>
  <c r="AF4" i="17" s="1"/>
  <c r="AG4" i="17" s="1"/>
  <c r="AH4" i="17" s="1"/>
  <c r="AI4" i="17" s="1"/>
  <c r="AJ4" i="17" s="1"/>
  <c r="AK4" i="17" s="1"/>
  <c r="C7" i="17"/>
  <c r="D7" i="17" s="1"/>
  <c r="E7" i="17" s="1"/>
  <c r="F7" i="17" s="1"/>
  <c r="G7" i="17" s="1"/>
  <c r="H7" i="17" s="1"/>
  <c r="I7" i="17" s="1"/>
  <c r="J7" i="17" s="1"/>
  <c r="K7" i="17" s="1"/>
  <c r="L7" i="17" s="1"/>
  <c r="M7" i="17" s="1"/>
  <c r="N7" i="17" s="1"/>
  <c r="O7" i="17" s="1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 s="1"/>
  <c r="AF7" i="17" s="1"/>
  <c r="AG7" i="17" s="1"/>
  <c r="AH7" i="17" s="1"/>
  <c r="AI7" i="17" s="1"/>
  <c r="AJ7" i="17" s="1"/>
  <c r="AK7" i="17" s="1"/>
  <c r="C8" i="17"/>
  <c r="D8" i="17" s="1"/>
  <c r="E8" i="17" s="1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P8" i="17" s="1"/>
  <c r="Q8" i="17" s="1"/>
  <c r="R8" i="17" s="1"/>
  <c r="S8" i="17" s="1"/>
  <c r="T8" i="17" s="1"/>
  <c r="U8" i="17" s="1"/>
  <c r="V8" i="17" s="1"/>
  <c r="W8" i="17" s="1"/>
  <c r="X8" i="17" s="1"/>
  <c r="Y8" i="17" s="1"/>
  <c r="Z8" i="17" s="1"/>
  <c r="AA8" i="17" s="1"/>
  <c r="AB8" i="17" s="1"/>
  <c r="AC8" i="17" s="1"/>
  <c r="AD8" i="17" s="1"/>
  <c r="AE8" i="17" s="1"/>
  <c r="AF8" i="17" s="1"/>
  <c r="AG8" i="17" s="1"/>
  <c r="AH8" i="17" s="1"/>
  <c r="AI8" i="17" s="1"/>
  <c r="AJ8" i="17" s="1"/>
  <c r="AK8" i="17" s="1"/>
  <c r="B3" i="17"/>
  <c r="B4" i="17"/>
  <c r="B5" i="17"/>
  <c r="C5" i="17" s="1"/>
  <c r="D5" i="17" s="1"/>
  <c r="E5" i="17" s="1"/>
  <c r="F5" i="17" s="1"/>
  <c r="G5" i="17" s="1"/>
  <c r="H5" i="17" s="1"/>
  <c r="I5" i="17" s="1"/>
  <c r="J5" i="17" s="1"/>
  <c r="K5" i="17" s="1"/>
  <c r="L5" i="17" s="1"/>
  <c r="M5" i="17" s="1"/>
  <c r="N5" i="17" s="1"/>
  <c r="O5" i="17" s="1"/>
  <c r="P5" i="17" s="1"/>
  <c r="Q5" i="17" s="1"/>
  <c r="R5" i="17" s="1"/>
  <c r="S5" i="17" s="1"/>
  <c r="T5" i="17" s="1"/>
  <c r="U5" i="17" s="1"/>
  <c r="V5" i="17" s="1"/>
  <c r="W5" i="17" s="1"/>
  <c r="X5" i="17" s="1"/>
  <c r="Y5" i="17" s="1"/>
  <c r="Z5" i="17" s="1"/>
  <c r="AA5" i="17" s="1"/>
  <c r="AB5" i="17" s="1"/>
  <c r="AC5" i="17" s="1"/>
  <c r="AD5" i="17" s="1"/>
  <c r="AE5" i="17" s="1"/>
  <c r="AF5" i="17" s="1"/>
  <c r="AG5" i="17" s="1"/>
  <c r="AH5" i="17" s="1"/>
  <c r="AI5" i="17" s="1"/>
  <c r="AJ5" i="17" s="1"/>
  <c r="AK5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P6" i="17" s="1"/>
  <c r="Q6" i="17" s="1"/>
  <c r="R6" i="17" s="1"/>
  <c r="S6" i="17" s="1"/>
  <c r="T6" i="17" s="1"/>
  <c r="U6" i="17" s="1"/>
  <c r="V6" i="17" s="1"/>
  <c r="W6" i="17" s="1"/>
  <c r="X6" i="17" s="1"/>
  <c r="Y6" i="17" s="1"/>
  <c r="Z6" i="17" s="1"/>
  <c r="AA6" i="17" s="1"/>
  <c r="AB6" i="17" s="1"/>
  <c r="AC6" i="17" s="1"/>
  <c r="AD6" i="17" s="1"/>
  <c r="AE6" i="17" s="1"/>
  <c r="AF6" i="17" s="1"/>
  <c r="AG6" i="17" s="1"/>
  <c r="AH6" i="17" s="1"/>
  <c r="AI6" i="17" s="1"/>
  <c r="AJ6" i="17" s="1"/>
  <c r="AK6" i="17" s="1"/>
  <c r="B7" i="17"/>
  <c r="B8" i="17"/>
  <c r="C4" i="1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AI4" i="11" s="1"/>
  <c r="AJ4" i="11" s="1"/>
  <c r="AK4" i="11" s="1"/>
  <c r="C5" i="1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AJ5" i="11" s="1"/>
  <c r="AK5" i="11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AI8" i="11" s="1"/>
  <c r="AJ8" i="11" s="1"/>
  <c r="AK8" i="11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AI3" i="11" s="1"/>
  <c r="AJ3" i="11" s="1"/>
  <c r="AK3" i="11" s="1"/>
  <c r="B4" i="11"/>
  <c r="B5" i="1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AI7" i="11" s="1"/>
  <c r="AJ7" i="11" s="1"/>
  <c r="AK7" i="11" s="1"/>
  <c r="B8" i="1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AI7" i="10" s="1"/>
  <c r="AJ7" i="10" s="1"/>
  <c r="AK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D2" i="16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C7" i="16"/>
  <c r="D7" i="16" s="1"/>
  <c r="E7" i="16" s="1"/>
  <c r="F7" i="16" s="1"/>
  <c r="G7" i="16" s="1"/>
  <c r="H7" i="16" s="1"/>
  <c r="I7" i="16" s="1"/>
  <c r="J7" i="16" s="1"/>
  <c r="K7" i="16" s="1"/>
  <c r="L7" i="16" s="1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C2" i="16"/>
  <c r="B7" i="16"/>
  <c r="B8" i="16"/>
  <c r="C8" i="16" s="1"/>
  <c r="D8" i="16" s="1"/>
  <c r="E8" i="16" s="1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AG8" i="16" s="1"/>
  <c r="AH8" i="16" s="1"/>
  <c r="AI8" i="16" s="1"/>
  <c r="AJ8" i="16" s="1"/>
  <c r="AK8" i="16" s="1"/>
  <c r="B2" i="16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C8" i="7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B7" i="7"/>
  <c r="B8" i="7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C8" i="6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B7" i="6"/>
  <c r="B8" i="6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B3" i="5"/>
  <c r="C3" i="5" s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B7" i="5"/>
  <c r="C7" i="5" s="1"/>
  <c r="D7" i="5" s="1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B8" i="5"/>
  <c r="C8" i="5" s="1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B3" i="14"/>
  <c r="B3" i="15" s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B3" i="28"/>
  <c r="B4" i="28" s="1"/>
  <c r="C53" i="23" s="1"/>
  <c r="C87" i="23"/>
  <c r="B2" i="12" s="1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AI2" i="12" s="1"/>
  <c r="AJ2" i="12" s="1"/>
  <c r="AK2" i="12" s="1"/>
  <c r="C54" i="23" l="1"/>
  <c r="B3" i="16"/>
  <c r="C3" i="16" s="1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AG3" i="16" s="1"/>
  <c r="AH3" i="16" s="1"/>
  <c r="AI3" i="16" s="1"/>
  <c r="AJ3" i="16" s="1"/>
  <c r="AK3" i="16" s="1"/>
  <c r="C59" i="23"/>
  <c r="C42" i="23"/>
  <c r="C70" i="23"/>
  <c r="B6" i="10" s="1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C67" i="23"/>
  <c r="B3" i="10" s="1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AI3" i="10" s="1"/>
  <c r="AJ3" i="10" s="1"/>
  <c r="AK3" i="10" s="1"/>
  <c r="B2" i="9" l="1"/>
  <c r="C2" i="9" s="1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AG2" i="9" s="1"/>
  <c r="AH2" i="9" s="1"/>
  <c r="AI2" i="9" s="1"/>
  <c r="AJ2" i="9" s="1"/>
  <c r="AK2" i="9" s="1"/>
  <c r="C73" i="23"/>
  <c r="B2" i="11" s="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AK2" i="11" s="1"/>
  <c r="C39" i="23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B4" i="16"/>
  <c r="C4" i="16" s="1"/>
  <c r="D4" i="16" s="1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AG4" i="16" s="1"/>
  <c r="AH4" i="16" s="1"/>
  <c r="AI4" i="16" s="1"/>
  <c r="AJ4" i="16" s="1"/>
  <c r="AK4" i="16" s="1"/>
  <c r="C55" i="23"/>
  <c r="C40" i="23"/>
  <c r="B4" i="7" s="1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C38" i="23"/>
  <c r="B2" i="7" s="1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C41" i="23"/>
  <c r="B5" i="7" s="1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T3" i="7" l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AI3" i="7" s="1"/>
  <c r="AJ3" i="7" s="1"/>
  <c r="AK3" i="7" s="1"/>
  <c r="B5" i="16"/>
  <c r="C5" i="16" s="1"/>
  <c r="D5" i="16" s="1"/>
  <c r="E5" i="16" s="1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C56" i="23"/>
  <c r="B6" i="16" s="1"/>
  <c r="C6" i="16" s="1"/>
  <c r="D6" i="16" s="1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C68" i="23"/>
  <c r="C66" i="23"/>
  <c r="C60" i="23"/>
  <c r="C61" i="23"/>
  <c r="C62" i="23"/>
  <c r="C63" i="23"/>
  <c r="C64" i="23"/>
  <c r="C65" i="23"/>
  <c r="C46" i="23"/>
  <c r="C33" i="23"/>
  <c r="B4" i="6" s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C34" i="23"/>
  <c r="B5" i="6" s="1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C28" i="23"/>
  <c r="B6" i="5" s="1"/>
  <c r="C6" i="5" s="1"/>
  <c r="D6" i="5" s="1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C27" i="23"/>
  <c r="B5" i="5" s="1"/>
  <c r="C5" i="5" s="1"/>
  <c r="D5" i="5" s="1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C26" i="23"/>
  <c r="B4" i="5" s="1"/>
  <c r="C4" i="5" s="1"/>
  <c r="D4" i="5" s="1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C24" i="23"/>
  <c r="B2" i="5" s="1"/>
  <c r="C2" i="5" s="1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B2" i="10" l="1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AI2" i="10" s="1"/>
  <c r="AJ2" i="10" s="1"/>
  <c r="AK2" i="10" s="1"/>
  <c r="C80" i="23"/>
  <c r="B2" i="17" s="1"/>
  <c r="C2" i="17" s="1"/>
  <c r="D2" i="17" s="1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AG2" i="17" s="1"/>
  <c r="AH2" i="17" s="1"/>
  <c r="AI2" i="17" s="1"/>
  <c r="AJ2" i="17" s="1"/>
  <c r="AK2" i="17" s="1"/>
  <c r="C69" i="23"/>
  <c r="B5" i="10" s="1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AJ5" i="10" s="1"/>
  <c r="AK5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AI4" i="10" s="1"/>
  <c r="AJ4" i="10" s="1"/>
  <c r="AK4" i="10" s="1"/>
  <c r="A67" i="4"/>
  <c r="AK8" i="12" l="1"/>
  <c r="AJ8" i="12"/>
  <c r="AI8" i="12"/>
  <c r="AH8" i="12"/>
  <c r="AG8" i="12"/>
  <c r="AF8" i="12"/>
  <c r="AE8" i="12"/>
  <c r="AD8" i="12"/>
  <c r="AC8" i="12"/>
  <c r="AB8" i="12"/>
  <c r="AK6" i="12"/>
  <c r="AJ6" i="12"/>
  <c r="AI6" i="12"/>
  <c r="AH6" i="12"/>
  <c r="AG6" i="12"/>
  <c r="AF6" i="12"/>
  <c r="AE6" i="12"/>
  <c r="AD6" i="12"/>
  <c r="AC6" i="12"/>
  <c r="AB6" i="12"/>
  <c r="AK5" i="12"/>
  <c r="AJ5" i="12"/>
  <c r="AI5" i="12"/>
  <c r="AH5" i="12"/>
  <c r="AG5" i="12"/>
  <c r="AF5" i="12"/>
  <c r="AE5" i="12"/>
  <c r="AD5" i="12"/>
  <c r="AC5" i="12"/>
  <c r="AB5" i="12"/>
  <c r="AK4" i="12"/>
  <c r="AJ4" i="12"/>
  <c r="AI4" i="12"/>
  <c r="AH4" i="12"/>
  <c r="AG4" i="12"/>
  <c r="AF4" i="12"/>
  <c r="AE4" i="12"/>
  <c r="AD4" i="12"/>
  <c r="AC4" i="12"/>
  <c r="AB4" i="12"/>
  <c r="AK3" i="12"/>
  <c r="AJ3" i="12"/>
  <c r="AI3" i="12"/>
  <c r="AH3" i="12"/>
  <c r="AG3" i="12"/>
  <c r="AF3" i="12"/>
  <c r="AE3" i="12"/>
  <c r="AD3" i="12"/>
  <c r="AC3" i="12"/>
  <c r="AB3" i="12"/>
  <c r="AK8" i="9"/>
  <c r="AJ8" i="9"/>
  <c r="AI8" i="9"/>
  <c r="AH8" i="9"/>
  <c r="AG8" i="9"/>
  <c r="AF8" i="9"/>
  <c r="AE8" i="9"/>
  <c r="AD8" i="9"/>
  <c r="AC8" i="9"/>
  <c r="AB8" i="9"/>
  <c r="AK6" i="9"/>
  <c r="AJ6" i="9"/>
  <c r="AI6" i="9"/>
  <c r="AH6" i="9"/>
  <c r="AG6" i="9"/>
  <c r="AF6" i="9"/>
  <c r="AE6" i="9"/>
  <c r="AD6" i="9"/>
  <c r="AC6" i="9"/>
  <c r="AB6" i="9"/>
  <c r="AK5" i="9"/>
  <c r="AJ5" i="9"/>
  <c r="AI5" i="9"/>
  <c r="AH5" i="9"/>
  <c r="AG5" i="9"/>
  <c r="AF5" i="9"/>
  <c r="AE5" i="9"/>
  <c r="AD5" i="9"/>
  <c r="AC5" i="9"/>
  <c r="AB5" i="9"/>
  <c r="AK4" i="9"/>
  <c r="AJ4" i="9"/>
  <c r="AI4" i="9"/>
  <c r="AH4" i="9"/>
  <c r="AG4" i="9"/>
  <c r="AF4" i="9"/>
  <c r="AE4" i="9"/>
  <c r="AD4" i="9"/>
  <c r="AC4" i="9"/>
  <c r="AB4" i="9"/>
  <c r="AK3" i="9"/>
  <c r="AJ3" i="9"/>
  <c r="AI3" i="9"/>
  <c r="AH3" i="9"/>
  <c r="AG3" i="9"/>
  <c r="AF3" i="9"/>
  <c r="AE3" i="9"/>
  <c r="AD3" i="9"/>
  <c r="AC3" i="9"/>
  <c r="AB3" i="9"/>
  <c r="AK8" i="15"/>
  <c r="AJ8" i="15"/>
  <c r="AI8" i="15"/>
  <c r="AH8" i="15"/>
  <c r="AG8" i="15"/>
  <c r="AF8" i="15"/>
  <c r="AE8" i="15"/>
  <c r="AD8" i="15"/>
  <c r="AC8" i="15"/>
  <c r="AB8" i="15"/>
  <c r="AK7" i="15"/>
  <c r="AJ7" i="15"/>
  <c r="AI7" i="15"/>
  <c r="AH7" i="15"/>
  <c r="AG7" i="15"/>
  <c r="AF7" i="15"/>
  <c r="AE7" i="15"/>
  <c r="AD7" i="15"/>
  <c r="AC7" i="15"/>
  <c r="AB7" i="15"/>
  <c r="AK6" i="15"/>
  <c r="AJ6" i="15"/>
  <c r="AI6" i="15"/>
  <c r="AH6" i="15"/>
  <c r="AG6" i="15"/>
  <c r="AF6" i="15"/>
  <c r="AE6" i="15"/>
  <c r="AD6" i="15"/>
  <c r="AC6" i="15"/>
  <c r="AB6" i="15"/>
  <c r="AK5" i="15"/>
  <c r="AJ5" i="15"/>
  <c r="AI5" i="15"/>
  <c r="AH5" i="15"/>
  <c r="AG5" i="15"/>
  <c r="AF5" i="15"/>
  <c r="AE5" i="15"/>
  <c r="AD5" i="15"/>
  <c r="AC5" i="15"/>
  <c r="AB5" i="15"/>
  <c r="AK4" i="15"/>
  <c r="AJ4" i="15"/>
  <c r="AI4" i="15"/>
  <c r="AH4" i="15"/>
  <c r="AG4" i="15"/>
  <c r="AF4" i="15"/>
  <c r="AE4" i="15"/>
  <c r="AD4" i="15"/>
  <c r="AC4" i="15"/>
  <c r="AB4" i="15"/>
  <c r="AK2" i="15"/>
  <c r="AJ2" i="15"/>
  <c r="AI2" i="15"/>
  <c r="AH2" i="15"/>
  <c r="AG2" i="15"/>
  <c r="AF2" i="15"/>
  <c r="AE2" i="15"/>
  <c r="AD2" i="15"/>
  <c r="AC2" i="15"/>
  <c r="AB2" i="15"/>
  <c r="AA7" i="12" l="1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AH7" i="9" l="1"/>
  <c r="AD7" i="9"/>
  <c r="AK7" i="9"/>
  <c r="AG7" i="9"/>
  <c r="AC7" i="9"/>
  <c r="AJ7" i="9"/>
  <c r="AF7" i="9"/>
  <c r="AB7" i="9"/>
  <c r="AI7" i="9"/>
  <c r="AE7" i="9"/>
  <c r="AJ7" i="12"/>
  <c r="AF7" i="12"/>
  <c r="AB7" i="12"/>
  <c r="AI7" i="12"/>
  <c r="AE7" i="12"/>
  <c r="AH7" i="12"/>
  <c r="AD7" i="12"/>
  <c r="AK7" i="12"/>
  <c r="AG7" i="12"/>
  <c r="AC7" i="12"/>
</calcChain>
</file>

<file path=xl/sharedStrings.xml><?xml version="1.0" encoding="utf-8"?>
<sst xmlns="http://schemas.openxmlformats.org/spreadsheetml/2006/main" count="534" uniqueCount="177">
  <si>
    <t>Year</t>
  </si>
  <si>
    <t>Transportation Sector Price ($/BTU)</t>
  </si>
  <si>
    <t>Electricity Sector Price ($/BTU)</t>
  </si>
  <si>
    <t>Industry Sector Price ($/BTU)</t>
  </si>
  <si>
    <t>Residential Buildings Sector Price ($/BTU)</t>
  </si>
  <si>
    <t>Commercial Buildings Sector Price ($/BTU)</t>
  </si>
  <si>
    <t>Notes</t>
  </si>
  <si>
    <t>Fuel</t>
  </si>
  <si>
    <t>sector has been split into two "sectors" for purposes of this variable and related calculations.</t>
  </si>
  <si>
    <t>nuclear fuel</t>
  </si>
  <si>
    <t>Cost</t>
  </si>
  <si>
    <t>Unit</t>
  </si>
  <si>
    <t>$/million BTU</t>
  </si>
  <si>
    <t>Sources:</t>
  </si>
  <si>
    <t>Energy Information Administraton</t>
  </si>
  <si>
    <t>http://www.eia.gov/state/seds/sep_prices/total/pdf/pr_US.pdf</t>
  </si>
  <si>
    <t>Since fuel pricing differs between residential and commercial buidlings, the buildings</t>
  </si>
  <si>
    <t>Hydro, wind, and solar do not have fuel cost.</t>
  </si>
  <si>
    <t>heat</t>
  </si>
  <si>
    <t>BFCpUEbS BAU Fuel Cost per Unit Energy by Sector</t>
  </si>
  <si>
    <t>District Heating Sector Price ($/BTU)</t>
  </si>
  <si>
    <t>The LULUCF sector does not use fuel.  (Agriculture fuel use is handled as part of Industry.)</t>
  </si>
  <si>
    <t>LULUCF Sector Price ($/BTU)</t>
  </si>
  <si>
    <t>See "cpi.xlsx" in the InputData folder for source information.</t>
  </si>
  <si>
    <t>Currency Year Adjustment</t>
  </si>
  <si>
    <t>The EIA SEDS document reports dollars that are not adjusted for inflation (according to associated technical notes document).  We</t>
  </si>
  <si>
    <t>jet fuel</t>
  </si>
  <si>
    <t>State Energy Data System (SEDS): 1960-2014 (complete)</t>
  </si>
  <si>
    <t>Table ET1, Row "2014"</t>
  </si>
  <si>
    <t>We adjust dollars of the following years to 2012 dollars using the following conversion factors:</t>
  </si>
  <si>
    <t>use the 2014 row, so it is reported in 2014 dollars.</t>
  </si>
  <si>
    <r>
      <rPr>
        <b/>
        <sz val="10"/>
        <color rgb="FF414042"/>
        <rFont val="Gill Sans MT"/>
        <family val="2"/>
      </rPr>
      <t>4.4. Energy Price per Energy Unit *)</t>
    </r>
  </si>
  <si>
    <r>
      <rPr>
        <sz val="7"/>
        <color rgb="FFFFFFFF"/>
        <rFont val="Tahoma"/>
        <family val="2"/>
      </rPr>
      <t>Year</t>
    </r>
  </si>
  <si>
    <r>
      <rPr>
        <sz val="7"/>
        <color rgb="FFFFFFFF"/>
        <rFont val="Tahoma"/>
        <family val="2"/>
      </rPr>
      <t>Gasoline (Premium)</t>
    </r>
  </si>
  <si>
    <r>
      <rPr>
        <sz val="7"/>
        <color rgb="FFFFFFFF"/>
        <rFont val="Tahoma"/>
        <family val="2"/>
      </rPr>
      <t>Avtur</t>
    </r>
  </si>
  <si>
    <r>
      <rPr>
        <sz val="7"/>
        <color rgb="FFFFFFFF"/>
        <rFont val="Tahoma"/>
        <family val="2"/>
      </rPr>
      <t>Avgas</t>
    </r>
  </si>
  <si>
    <r>
      <rPr>
        <sz val="7"/>
        <color rgb="FFFFFFFF"/>
        <rFont val="Tahoma"/>
        <family val="2"/>
      </rPr>
      <t>Kerosene</t>
    </r>
  </si>
  <si>
    <r>
      <rPr>
        <sz val="7"/>
        <color rgb="FFFFFFFF"/>
        <rFont val="Tahoma"/>
        <family val="2"/>
      </rPr>
      <t>IDO</t>
    </r>
  </si>
  <si>
    <r>
      <rPr>
        <sz val="7"/>
        <color rgb="FFFFFFFF"/>
        <rFont val="Tahoma"/>
        <family val="2"/>
      </rPr>
      <t>Fuel Oil</t>
    </r>
  </si>
  <si>
    <r>
      <rPr>
        <sz val="7"/>
        <color rgb="FFFFFFFF"/>
        <rFont val="Tahoma"/>
        <family val="2"/>
      </rPr>
      <t>LPG (3 Kg)</t>
    </r>
  </si>
  <si>
    <r>
      <rPr>
        <sz val="7"/>
        <color rgb="FFFFFFFF"/>
        <rFont val="Tahoma"/>
        <family val="2"/>
      </rPr>
      <t>Rp/ BOE</t>
    </r>
  </si>
  <si>
    <r>
      <rPr>
        <sz val="7"/>
        <color rgb="FFFFFFFF"/>
        <rFont val="Tahoma"/>
        <family val="2"/>
      </rPr>
      <t>US$/ BOE</t>
    </r>
  </si>
  <si>
    <r>
      <rPr>
        <sz val="7"/>
        <color rgb="FFFFFFFF"/>
        <rFont val="Tahoma"/>
        <family val="2"/>
      </rPr>
      <t>US$/BOE</t>
    </r>
  </si>
  <si>
    <r>
      <rPr>
        <sz val="7"/>
        <color rgb="FFFFFFFF"/>
        <rFont val="Tahoma"/>
        <family val="2"/>
      </rPr>
      <t>Rp/BOE</t>
    </r>
  </si>
  <si>
    <r>
      <rPr>
        <sz val="6"/>
        <color rgb="FF58595B"/>
        <rFont val="Tahoma"/>
        <family val="2"/>
      </rPr>
      <t>n.a.</t>
    </r>
  </si>
  <si>
    <r>
      <rPr>
        <sz val="7"/>
        <color rgb="FFFFFFFF"/>
        <rFont val="Tahoma"/>
        <family val="2"/>
      </rPr>
      <t>LPG (50 Kg)</t>
    </r>
  </si>
  <si>
    <r>
      <rPr>
        <sz val="7"/>
        <color rgb="FFFFFFFF"/>
        <rFont val="Tahoma"/>
        <family val="2"/>
      </rPr>
      <t>Average of Refinery Product **)</t>
    </r>
  </si>
  <si>
    <r>
      <rPr>
        <sz val="7"/>
        <color rgb="FFFFFFFF"/>
        <rFont val="Tahoma"/>
        <family val="2"/>
      </rPr>
      <t>Coal</t>
    </r>
  </si>
  <si>
    <r>
      <rPr>
        <sz val="7"/>
        <color rgb="FFFFFFFF"/>
        <rFont val="Tahoma"/>
        <family val="2"/>
      </rPr>
      <t>US $/BOE</t>
    </r>
  </si>
  <si>
    <r>
      <rPr>
        <sz val="6"/>
        <color rgb="FF58595B"/>
        <rFont val="Tahoma"/>
        <family val="2"/>
      </rPr>
      <t>n.a</t>
    </r>
  </si>
  <si>
    <t>ADO</t>
  </si>
  <si>
    <t>LPG (12 Kg)</t>
  </si>
  <si>
    <t>Household Electricity</t>
  </si>
  <si>
    <t>Industry Electricity</t>
  </si>
  <si>
    <t>Commercial Electricity</t>
  </si>
  <si>
    <t>BOE to TCE</t>
  </si>
  <si>
    <t>BOE/TCE</t>
  </si>
  <si>
    <t>btu in a ton of coal</t>
  </si>
  <si>
    <t>btu in a barrel of oil</t>
  </si>
  <si>
    <t>Electricity</t>
  </si>
  <si>
    <t>coal</t>
  </si>
  <si>
    <t>natural gas</t>
  </si>
  <si>
    <t>nuclear</t>
  </si>
  <si>
    <t>biomass</t>
  </si>
  <si>
    <t>petroleum gasoline</t>
  </si>
  <si>
    <t>biomass gasoline</t>
  </si>
  <si>
    <t>biomass diesel</t>
  </si>
  <si>
    <t>petroleum diesel</t>
  </si>
  <si>
    <t>Sector</t>
  </si>
  <si>
    <t>Fuel Type</t>
  </si>
  <si>
    <t>Prices</t>
  </si>
  <si>
    <t>transport</t>
  </si>
  <si>
    <t>industry</t>
  </si>
  <si>
    <t>2008 to 2012</t>
  </si>
  <si>
    <t>2007 to 2012</t>
  </si>
  <si>
    <t>2015 to 2012</t>
  </si>
  <si>
    <t>2014 to 2012</t>
  </si>
  <si>
    <t>2013 to 2012</t>
  </si>
  <si>
    <t>2011 to 2012</t>
  </si>
  <si>
    <t>2016 to 2012</t>
  </si>
  <si>
    <t>ropinsi</t>
  </si>
  <si>
    <t>Pertamax</t>
  </si>
  <si>
    <t>Pertamax </t>
  </si>
  <si>
    <t>Plus</t>
  </si>
  <si>
    <t>Pertamina </t>
  </si>
  <si>
    <t>DEX</t>
  </si>
  <si>
    <t>Dexlite</t>
  </si>
  <si>
    <t>Pertalite</t>
  </si>
  <si>
    <t>Turbo</t>
  </si>
  <si>
    <t>Kepulauan Riau</t>
  </si>
  <si>
    <t>-</t>
  </si>
  <si>
    <t>Riau</t>
  </si>
  <si>
    <t>Batam</t>
  </si>
  <si>
    <t>Nangroe Aceh Darussalam</t>
  </si>
  <si>
    <t>Sumatera Barat</t>
  </si>
  <si>
    <t>Sumatera Utara</t>
  </si>
  <si>
    <t>Bangka Belitung</t>
  </si>
  <si>
    <t>Bengkulu</t>
  </si>
  <si>
    <t>Jambi</t>
  </si>
  <si>
    <t>Lampung</t>
  </si>
  <si>
    <t>Sumatera Selatan</t>
  </si>
  <si>
    <t>Banten</t>
  </si>
  <si>
    <t>DKI Jakarta</t>
  </si>
  <si>
    <t>Jawa Barat</t>
  </si>
  <si>
    <t>Bandung - Cimahi</t>
  </si>
  <si>
    <t>DI Yogyakarta</t>
  </si>
  <si>
    <t>Jawa Tengah</t>
  </si>
  <si>
    <t>Bali</t>
  </si>
  <si>
    <t>Jawa Timur</t>
  </si>
  <si>
    <t>Nusa Tenggara Barat</t>
  </si>
  <si>
    <t>Nusa Tenggara Timur</t>
  </si>
  <si>
    <t>Kalimantan Barat</t>
  </si>
  <si>
    <t>Kalimantan Selatan</t>
  </si>
  <si>
    <t>Kalimantan Tengah</t>
  </si>
  <si>
    <t>Kalimantan Timur</t>
  </si>
  <si>
    <t>Kalimantan Utara</t>
  </si>
  <si>
    <t>Gorontalo</t>
  </si>
  <si>
    <t>Sulawesi Barat</t>
  </si>
  <si>
    <t>Sulawesi Selatan</t>
  </si>
  <si>
    <t>Sulawesi Tengah</t>
  </si>
  <si>
    <t>Sulawesi Tenggara</t>
  </si>
  <si>
    <t>Sulawesi Utara</t>
  </si>
  <si>
    <t>Maluku</t>
  </si>
  <si>
    <t>Maluku Utara</t>
  </si>
  <si>
    <t>Papua </t>
  </si>
  <si>
    <t>2016 Rupiah to USD</t>
  </si>
  <si>
    <t>Petroleum Costs, December 2016 Unsubidized, in thousand Rupiah/L</t>
  </si>
  <si>
    <t>Liter to BTU</t>
  </si>
  <si>
    <t>MMBtu/barrel</t>
  </si>
  <si>
    <t>gallons per barrel</t>
  </si>
  <si>
    <t>liter per gallon</t>
  </si>
  <si>
    <t>Rice husk energy content</t>
  </si>
  <si>
    <t>MJ/kg</t>
  </si>
  <si>
    <t>Price of rice husk</t>
  </si>
  <si>
    <t>IDR/kg (2012)</t>
  </si>
  <si>
    <t>Price of rice husk (IDR/MJ)</t>
  </si>
  <si>
    <t>Price of rice husk ($/btu)</t>
  </si>
  <si>
    <t>MJ to BTU</t>
  </si>
  <si>
    <t>Btu/MJ</t>
  </si>
  <si>
    <t>$/Btu</t>
  </si>
  <si>
    <t>2015 Price</t>
  </si>
  <si>
    <t>Handbood of Energy and Economic Statistics of Indonesia</t>
  </si>
  <si>
    <t>Table 4.4</t>
  </si>
  <si>
    <t>Biomass Energy Density</t>
  </si>
  <si>
    <t>Anshar et al.</t>
  </si>
  <si>
    <t>ELECTRICAL ENERGY POTENTIAL OF RICE HUSK AS FUEL FOR POWER GENERATION IN INDONESIA</t>
  </si>
  <si>
    <t>http://www.arpnjournals.org/jeas/research_papers/rp_2016/jeas_0316_3854.pdf</t>
  </si>
  <si>
    <t>P. 3 (3618), Calorific value of rice husk</t>
  </si>
  <si>
    <t>Biomass Price</t>
  </si>
  <si>
    <t>GIZ</t>
  </si>
  <si>
    <t>Overview of the Waste-to-Energy Potential for Grid-connected Electricity Generation (Solid Biomass and Biogas) in Indonesia</t>
  </si>
  <si>
    <t>http://lcore-indonesia.or.id/downloads/overview_biomass_study_LCORE_FIN_withcover_smallsize.pdf</t>
  </si>
  <si>
    <t>P. 21, Section 7.1</t>
  </si>
  <si>
    <t>Petroleum Gasoline</t>
  </si>
  <si>
    <t>OTODriver.com</t>
  </si>
  <si>
    <t>Daftar Harga BBM Pertamina Se-Indonesia (Desember 2016)</t>
  </si>
  <si>
    <t>http://otodriver.com/article/view/daftar-harga-bbm-pertamina-se-indonesia-desember-2016/pQugH3TsGZiN09D9KaFiA_pyfLv860dHzUXZkRhYWDY</t>
  </si>
  <si>
    <t>Average of Pertalite</t>
  </si>
  <si>
    <t>Nuclear</t>
  </si>
  <si>
    <t>Natural Gas</t>
  </si>
  <si>
    <t>For biomass, we assume that rice husk will be used primarily for power production based on the source for biomass price.</t>
  </si>
  <si>
    <t xml:space="preserve">For petroleum gasoline we use Petralite and the most recent year of prices. </t>
  </si>
  <si>
    <t>For nuclear we use U.S. values, since nuclear fuel should not have significant differences in price in different countries.</t>
  </si>
  <si>
    <t>used outside of the industry and power sectors; LPG is the predominant substitute for natural gas)</t>
  </si>
  <si>
    <t xml:space="preserve">For natural gas we assume that all sectors face the same price as industry/power sector. (in reality only a tiny amount of natural gas is </t>
  </si>
  <si>
    <t>For all fuel types we hold constant 2015 values given the lack of available data forecasting future prices.</t>
  </si>
  <si>
    <t>Conversions</t>
  </si>
  <si>
    <t>All Fuels Except Biomass, Petroleum Gasoline, Natural Gas, Coal, and Nuclear</t>
  </si>
  <si>
    <t>Coal</t>
  </si>
  <si>
    <t>DBS Group Research</t>
  </si>
  <si>
    <t>Indonesia Industry Focus: Thermal Coal Sector</t>
  </si>
  <si>
    <t>https://www.dbs.com/aics/pdfController.page?pdfpath=/content/article/pdf/AIO/160118_insights_coal_price_demand_under_pressure.pdf</t>
  </si>
  <si>
    <t>Ministry of Energy and Mineral Resources</t>
  </si>
  <si>
    <t>Oxford University</t>
  </si>
  <si>
    <t>Can Indonesia's Policy of Reconfiguring its energy mix by increasing natural gas usage support its initatives to reform energy subsidies</t>
  </si>
  <si>
    <t>https://www.oxfordenergy.org/wpcms/wp-content/uploads/2014/11/NG-93.pdf</t>
  </si>
  <si>
    <t>Section 3.1 Why Natural Gas?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</si>
</sst>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E+00"/>
    <numFmt numFmtId="165" formatCode="&quot;$&quot;#,##0.00"/>
    <numFmt numFmtId="166" formatCode="0.000"/>
    <numFmt numFmtId="167" formatCode="###0;###0"/>
    <numFmt numFmtId="168" formatCode="#,##0;#,##0"/>
    <numFmt numFmtId="169" formatCode="###0.00;###0.00"/>
    <numFmt numFmtId="170" formatCode="###0.0;###0.0"/>
    <numFmt numFmtId="171" formatCode="###0.000;###0.000"/>
    <numFmt numFmtId="172" formatCode="#,##0.0;#,##0.0"/>
    <numFmt numFmtId="173" formatCode="d\,mm\,yy;@"/>
    <numFmt numFmtId="174" formatCode="0.00000E+00"/>
  </numFmts>
  <fonts count="19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4"/>
      <name val="Calibri"/>
      <family val="2"/>
      <scheme val="minor"/>
    </font>
    <font>
      <b/>
      <sz val="10"/>
      <name val="Gill Sans MT"/>
      <family val="2"/>
    </font>
    <font>
      <b/>
      <sz val="10"/>
      <color rgb="FF414042"/>
      <name val="Gill Sans MT"/>
      <family val="2"/>
    </font>
    <font>
      <sz val="7"/>
      <name val="Tahoma"/>
      <family val="2"/>
    </font>
    <font>
      <sz val="7"/>
      <color rgb="FFFFFFFF"/>
      <name val="Tahoma"/>
      <family val="2"/>
    </font>
    <font>
      <sz val="6"/>
      <color rgb="FF58595B"/>
      <name val="Tahoma"/>
      <family val="2"/>
    </font>
    <font>
      <sz val="6"/>
      <name val="Tahoma"/>
      <family val="2"/>
    </font>
    <font>
      <b/>
      <sz val="10"/>
      <name val="Trebuchet MS"/>
      <family val="2"/>
    </font>
    <font>
      <sz val="7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88C1C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9D9FA2"/>
      </bottom>
      <diagonal/>
    </border>
    <border>
      <left/>
      <right style="medium">
        <color indexed="64"/>
      </right>
      <top/>
      <bottom style="thin">
        <color rgb="FF9D9FA2"/>
      </bottom>
      <diagonal/>
    </border>
    <border>
      <left style="medium">
        <color indexed="64"/>
      </left>
      <right/>
      <top style="thin">
        <color rgb="FF9D9FA2"/>
      </top>
      <bottom style="thin">
        <color rgb="FF9D9FA2"/>
      </bottom>
      <diagonal/>
    </border>
    <border>
      <left/>
      <right style="medium">
        <color indexed="64"/>
      </right>
      <top style="thin">
        <color rgb="FF9D9FA2"/>
      </top>
      <bottom style="thin">
        <color rgb="FF9D9FA2"/>
      </bottom>
      <diagonal/>
    </border>
    <border>
      <left style="medium">
        <color indexed="64"/>
      </left>
      <right style="thin">
        <color rgb="FF9D9FA2"/>
      </right>
      <top style="thin">
        <color rgb="FF9D9FA2"/>
      </top>
      <bottom style="thin">
        <color rgb="FF9D9FA2"/>
      </bottom>
      <diagonal/>
    </border>
    <border>
      <left style="thin">
        <color rgb="FF9D9FA2"/>
      </left>
      <right style="medium">
        <color indexed="64"/>
      </right>
      <top style="thin">
        <color rgb="FF9D9FA2"/>
      </top>
      <bottom style="thin">
        <color rgb="FF9D9FA2"/>
      </bottom>
      <diagonal/>
    </border>
    <border>
      <left style="medium">
        <color indexed="64"/>
      </left>
      <right style="thin">
        <color rgb="FF9D9FA2"/>
      </right>
      <top style="thin">
        <color rgb="FF9D9FA2"/>
      </top>
      <bottom style="thin">
        <color rgb="FF939598"/>
      </bottom>
      <diagonal/>
    </border>
    <border>
      <left style="thin">
        <color rgb="FF9D9FA2"/>
      </left>
      <right style="medium">
        <color indexed="64"/>
      </right>
      <top style="thin">
        <color rgb="FF9D9FA2"/>
      </top>
      <bottom style="thin">
        <color rgb="FF939598"/>
      </bottom>
      <diagonal/>
    </border>
    <border>
      <left style="medium">
        <color indexed="64"/>
      </left>
      <right style="thin">
        <color rgb="FF9D9FA2"/>
      </right>
      <top style="thin">
        <color rgb="FF939598"/>
      </top>
      <bottom style="medium">
        <color indexed="64"/>
      </bottom>
      <diagonal/>
    </border>
    <border>
      <left style="thin">
        <color rgb="FF9D9FA2"/>
      </left>
      <right style="medium">
        <color indexed="64"/>
      </right>
      <top style="thin">
        <color rgb="FF93959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D88C1C"/>
      </right>
      <top/>
      <bottom style="thin">
        <color rgb="FF9D9FA2"/>
      </bottom>
      <diagonal/>
    </border>
    <border>
      <left style="thin">
        <color rgb="FFD88C1C"/>
      </left>
      <right style="medium">
        <color indexed="64"/>
      </right>
      <top/>
      <bottom style="thin">
        <color rgb="FF9D9FA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9D9FA2"/>
      </bottom>
      <diagonal/>
    </border>
    <border>
      <left style="medium">
        <color indexed="64"/>
      </left>
      <right style="medium">
        <color indexed="64"/>
      </right>
      <top style="thin">
        <color rgb="FF9D9FA2"/>
      </top>
      <bottom style="thin">
        <color rgb="FF9D9FA2"/>
      </bottom>
      <diagonal/>
    </border>
    <border>
      <left style="medium">
        <color indexed="64"/>
      </left>
      <right style="medium">
        <color indexed="64"/>
      </right>
      <top style="thin">
        <color rgb="FF9D9FA2"/>
      </top>
      <bottom style="thin">
        <color rgb="FF939598"/>
      </bottom>
      <diagonal/>
    </border>
    <border>
      <left style="medium">
        <color indexed="64"/>
      </left>
      <right style="medium">
        <color indexed="64"/>
      </right>
      <top style="thin">
        <color rgb="FF939598"/>
      </top>
      <bottom style="medium">
        <color indexed="64"/>
      </bottom>
      <diagonal/>
    </border>
  </borders>
  <cellStyleXfs count="20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86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2" borderId="0" xfId="0" applyFont="1" applyFill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0" xfId="0" applyFont="1"/>
    <xf numFmtId="0" fontId="0" fillId="0" borderId="0" xfId="0"/>
    <xf numFmtId="0" fontId="6" fillId="0" borderId="0" xfId="0" applyFont="1"/>
    <xf numFmtId="0" fontId="6" fillId="0" borderId="0" xfId="0" applyFont="1" applyFill="1"/>
    <xf numFmtId="164" fontId="0" fillId="0" borderId="0" xfId="0" applyNumberFormat="1" applyFill="1"/>
    <xf numFmtId="0" fontId="10" fillId="0" borderId="0" xfId="9" applyFont="1" applyAlignment="1" applyProtection="1"/>
    <xf numFmtId="166" fontId="0" fillId="0" borderId="0" xfId="0" applyNumberFormat="1"/>
    <xf numFmtId="0" fontId="11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3" fillId="3" borderId="14" xfId="0" applyFont="1" applyFill="1" applyBorder="1" applyAlignment="1">
      <alignment horizontal="left" vertical="top" wrapText="1"/>
    </xf>
    <xf numFmtId="0" fontId="13" fillId="3" borderId="15" xfId="0" applyFont="1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168" fontId="15" fillId="0" borderId="18" xfId="0" applyNumberFormat="1" applyFont="1" applyFill="1" applyBorder="1" applyAlignment="1">
      <alignment horizontal="left" vertical="top" wrapText="1"/>
    </xf>
    <xf numFmtId="169" fontId="15" fillId="0" borderId="19" xfId="0" applyNumberFormat="1" applyFont="1" applyFill="1" applyBorder="1" applyAlignment="1">
      <alignment horizontal="left" vertical="top" wrapText="1"/>
    </xf>
    <xf numFmtId="0" fontId="16" fillId="0" borderId="20" xfId="0" applyFont="1" applyFill="1" applyBorder="1" applyAlignment="1">
      <alignment horizontal="left" vertical="top" wrapText="1"/>
    </xf>
    <xf numFmtId="0" fontId="16" fillId="0" borderId="21" xfId="0" applyFont="1" applyFill="1" applyBorder="1" applyAlignment="1">
      <alignment horizontal="left" vertical="top" wrapText="1"/>
    </xf>
    <xf numFmtId="168" fontId="15" fillId="0" borderId="22" xfId="0" applyNumberFormat="1" applyFont="1" applyFill="1" applyBorder="1" applyAlignment="1">
      <alignment horizontal="left" vertical="top" wrapText="1"/>
    </xf>
    <xf numFmtId="169" fontId="15" fillId="0" borderId="23" xfId="0" applyNumberFormat="1" applyFont="1" applyFill="1" applyBorder="1" applyAlignment="1">
      <alignment horizontal="left" vertical="top" wrapText="1"/>
    </xf>
    <xf numFmtId="0" fontId="16" fillId="0" borderId="20" xfId="0" applyFont="1" applyFill="1" applyBorder="1" applyAlignment="1">
      <alignment horizontal="right" vertical="top" wrapText="1"/>
    </xf>
    <xf numFmtId="0" fontId="16" fillId="0" borderId="22" xfId="0" applyFont="1" applyFill="1" applyBorder="1" applyAlignment="1">
      <alignment horizontal="right" vertical="top" wrapText="1"/>
    </xf>
    <xf numFmtId="0" fontId="16" fillId="0" borderId="23" xfId="0" applyFont="1" applyFill="1" applyBorder="1" applyAlignment="1">
      <alignment horizontal="left" vertical="top" wrapText="1"/>
    </xf>
    <xf numFmtId="0" fontId="16" fillId="0" borderId="22" xfId="0" applyFont="1" applyFill="1" applyBorder="1" applyAlignment="1">
      <alignment horizontal="left" vertical="top" wrapText="1"/>
    </xf>
    <xf numFmtId="0" fontId="16" fillId="0" borderId="18" xfId="0" applyFont="1" applyFill="1" applyBorder="1" applyAlignment="1">
      <alignment horizontal="right" vertical="top" wrapText="1"/>
    </xf>
    <xf numFmtId="0" fontId="16" fillId="0" borderId="19" xfId="0" applyFont="1" applyFill="1" applyBorder="1" applyAlignment="1">
      <alignment horizontal="left" vertical="top" wrapText="1"/>
    </xf>
    <xf numFmtId="0" fontId="16" fillId="0" borderId="18" xfId="0" applyFont="1" applyFill="1" applyBorder="1" applyAlignment="1">
      <alignment horizontal="left" vertical="top" wrapText="1"/>
    </xf>
    <xf numFmtId="170" fontId="15" fillId="0" borderId="18" xfId="0" applyNumberFormat="1" applyFont="1" applyFill="1" applyBorder="1" applyAlignment="1">
      <alignment horizontal="right" vertical="top" wrapText="1"/>
    </xf>
    <xf numFmtId="171" fontId="15" fillId="0" borderId="19" xfId="0" applyNumberFormat="1" applyFont="1" applyFill="1" applyBorder="1" applyAlignment="1">
      <alignment horizontal="left" vertical="top" wrapText="1"/>
    </xf>
    <xf numFmtId="170" fontId="15" fillId="0" borderId="18" xfId="0" applyNumberFormat="1" applyFont="1" applyFill="1" applyBorder="1" applyAlignment="1">
      <alignment horizontal="left" vertical="top" wrapText="1"/>
    </xf>
    <xf numFmtId="0" fontId="13" fillId="3" borderId="14" xfId="0" applyFont="1" applyFill="1" applyBorder="1" applyAlignment="1">
      <alignment vertical="top" wrapText="1"/>
    </xf>
    <xf numFmtId="0" fontId="0" fillId="0" borderId="24" xfId="0" applyFill="1" applyBorder="1" applyAlignment="1">
      <alignment vertical="top" wrapText="1"/>
    </xf>
    <xf numFmtId="0" fontId="0" fillId="0" borderId="25" xfId="0" applyFill="1" applyBorder="1" applyAlignment="1">
      <alignment vertical="top" wrapText="1"/>
    </xf>
    <xf numFmtId="0" fontId="16" fillId="0" borderId="21" xfId="0" applyFont="1" applyFill="1" applyBorder="1" applyAlignment="1">
      <alignment horizontal="right" vertical="top" wrapText="1"/>
    </xf>
    <xf numFmtId="0" fontId="16" fillId="0" borderId="23" xfId="0" applyFont="1" applyFill="1" applyBorder="1" applyAlignment="1">
      <alignment horizontal="right" vertical="top" wrapText="1"/>
    </xf>
    <xf numFmtId="172" fontId="15" fillId="0" borderId="18" xfId="0" applyNumberFormat="1" applyFont="1" applyFill="1" applyBorder="1" applyAlignment="1">
      <alignment horizontal="left" vertical="top" wrapText="1"/>
    </xf>
    <xf numFmtId="0" fontId="13" fillId="3" borderId="26" xfId="0" applyFont="1" applyFill="1" applyBorder="1" applyAlignment="1">
      <alignment horizontal="left" vertical="top" wrapText="1"/>
    </xf>
    <xf numFmtId="0" fontId="13" fillId="3" borderId="27" xfId="0" applyFont="1" applyFill="1" applyBorder="1" applyAlignment="1">
      <alignment horizontal="left" vertical="top" wrapText="1"/>
    </xf>
    <xf numFmtId="0" fontId="13" fillId="3" borderId="12" xfId="0" applyFont="1" applyFill="1" applyBorder="1" applyAlignment="1">
      <alignment vertical="center" wrapText="1"/>
    </xf>
    <xf numFmtId="0" fontId="13" fillId="3" borderId="13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vertical="top" wrapText="1"/>
    </xf>
    <xf numFmtId="168" fontId="15" fillId="0" borderId="20" xfId="0" applyNumberFormat="1" applyFont="1" applyFill="1" applyBorder="1" applyAlignment="1">
      <alignment horizontal="left" vertical="top" wrapText="1"/>
    </xf>
    <xf numFmtId="169" fontId="15" fillId="0" borderId="21" xfId="0" applyNumberFormat="1" applyFont="1" applyFill="1" applyBorder="1" applyAlignment="1">
      <alignment horizontal="left" vertical="top" wrapText="1"/>
    </xf>
    <xf numFmtId="173" fontId="15" fillId="0" borderId="18" xfId="0" applyNumberFormat="1" applyFont="1" applyFill="1" applyBorder="1" applyAlignment="1">
      <alignment horizontal="left" vertical="top" wrapText="1"/>
    </xf>
    <xf numFmtId="0" fontId="0" fillId="0" borderId="30" xfId="0" applyFill="1" applyBorder="1" applyAlignment="1">
      <alignment horizontal="left" vertical="top" wrapText="1"/>
    </xf>
    <xf numFmtId="167" fontId="15" fillId="0" borderId="30" xfId="0" applyNumberFormat="1" applyFont="1" applyFill="1" applyBorder="1" applyAlignment="1">
      <alignment horizontal="left" vertical="top" wrapText="1"/>
    </xf>
    <xf numFmtId="167" fontId="15" fillId="0" borderId="31" xfId="0" applyNumberFormat="1" applyFont="1" applyFill="1" applyBorder="1" applyAlignment="1">
      <alignment horizontal="left" vertical="top" wrapText="1"/>
    </xf>
    <xf numFmtId="167" fontId="15" fillId="0" borderId="32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11" fontId="0" fillId="0" borderId="0" xfId="0" applyNumberFormat="1" applyFill="1"/>
    <xf numFmtId="174" fontId="0" fillId="0" borderId="0" xfId="0" applyNumberFormat="1"/>
    <xf numFmtId="174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18" fillId="3" borderId="12" xfId="0" applyFont="1" applyFill="1" applyBorder="1" applyAlignment="1">
      <alignment horizontal="center" vertical="top" wrapText="1"/>
    </xf>
    <xf numFmtId="0" fontId="18" fillId="3" borderId="13" xfId="0" applyFont="1" applyFill="1" applyBorder="1" applyAlignment="1">
      <alignment horizontal="center" vertical="top" wrapText="1"/>
    </xf>
    <xf numFmtId="0" fontId="13" fillId="3" borderId="28" xfId="0" applyFont="1" applyFill="1" applyBorder="1" applyAlignment="1">
      <alignment horizontal="left" wrapText="1"/>
    </xf>
    <xf numFmtId="0" fontId="13" fillId="3" borderId="29" xfId="0" applyFont="1" applyFill="1" applyBorder="1" applyAlignment="1">
      <alignment horizontal="left" wrapText="1"/>
    </xf>
    <xf numFmtId="0" fontId="13" fillId="3" borderId="12" xfId="0" applyFont="1" applyFill="1" applyBorder="1" applyAlignment="1">
      <alignment horizontal="left" vertical="top" wrapText="1"/>
    </xf>
    <xf numFmtId="0" fontId="13" fillId="3" borderId="13" xfId="0" applyFont="1" applyFill="1" applyBorder="1" applyAlignment="1">
      <alignment horizontal="left" vertical="top" wrapText="1"/>
    </xf>
    <xf numFmtId="0" fontId="13" fillId="3" borderId="12" xfId="0" applyFont="1" applyFill="1" applyBorder="1" applyAlignment="1">
      <alignment horizontal="center" vertical="top" wrapText="1"/>
    </xf>
    <xf numFmtId="0" fontId="13" fillId="3" borderId="13" xfId="0" applyFont="1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14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</cellXfs>
  <cellStyles count="20">
    <cellStyle name="Body: normal cell" xfId="2"/>
    <cellStyle name="Body: normal cell 2" xfId="15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Header: bottom row" xfId="1"/>
    <cellStyle name="Header: bottom row 2" xfId="17"/>
    <cellStyle name="Header: top rows" xfId="3"/>
    <cellStyle name="Hyperlink" xfId="9" builtinId="8" customBuiltin="1"/>
    <cellStyle name="Normal" xfId="0" builtinId="0"/>
    <cellStyle name="Normal 2" xfId="13"/>
    <cellStyle name="Parent row" xfId="5"/>
    <cellStyle name="Parent row 2" xfId="16"/>
    <cellStyle name="Section Break" xfId="7"/>
    <cellStyle name="Section Break: parent row" xfId="4"/>
    <cellStyle name="Table title" xfId="12"/>
    <cellStyle name="Table title 2" xfId="19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state/seds/sep_prices/total/pdf/pr_U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workbookViewId="0"/>
  </sheetViews>
  <sheetFormatPr defaultRowHeight="14.5"/>
  <cols>
    <col min="1" max="1" width="19.81640625" customWidth="1"/>
    <col min="2" max="2" width="80.1796875" customWidth="1"/>
    <col min="3" max="3" width="2.36328125" customWidth="1"/>
    <col min="4" max="4" width="66.7265625" customWidth="1"/>
  </cols>
  <sheetData>
    <row r="1" spans="1:7">
      <c r="A1" s="2" t="s">
        <v>19</v>
      </c>
    </row>
    <row r="3" spans="1:7">
      <c r="A3" s="2" t="s">
        <v>13</v>
      </c>
      <c r="B3" s="5" t="s">
        <v>167</v>
      </c>
    </row>
    <row r="4" spans="1:7">
      <c r="B4" t="s">
        <v>172</v>
      </c>
    </row>
    <row r="5" spans="1:7">
      <c r="B5" s="3">
        <v>2016</v>
      </c>
    </row>
    <row r="6" spans="1:7">
      <c r="B6" t="s">
        <v>141</v>
      </c>
    </row>
    <row r="7" spans="1:7">
      <c r="B7" s="14" t="s">
        <v>142</v>
      </c>
    </row>
    <row r="8" spans="1:7" s="1" customFormat="1"/>
    <row r="9" spans="1:7" s="1" customFormat="1">
      <c r="B9" s="5" t="s">
        <v>143</v>
      </c>
      <c r="D9" s="5" t="s">
        <v>148</v>
      </c>
    </row>
    <row r="10" spans="1:7" s="1" customFormat="1">
      <c r="B10" s="1" t="s">
        <v>144</v>
      </c>
      <c r="D10" s="14" t="s">
        <v>149</v>
      </c>
    </row>
    <row r="11" spans="1:7" s="1" customFormat="1">
      <c r="B11" s="68">
        <v>2016</v>
      </c>
      <c r="D11" s="68">
        <v>2014</v>
      </c>
    </row>
    <row r="12" spans="1:7" s="1" customFormat="1">
      <c r="B12" t="s">
        <v>145</v>
      </c>
      <c r="D12" t="s">
        <v>150</v>
      </c>
    </row>
    <row r="13" spans="1:7" s="1" customFormat="1">
      <c r="B13" s="18" t="s">
        <v>146</v>
      </c>
      <c r="D13" s="18" t="s">
        <v>151</v>
      </c>
      <c r="G13" s="7"/>
    </row>
    <row r="14" spans="1:7" s="1" customFormat="1">
      <c r="B14" s="1" t="s">
        <v>147</v>
      </c>
      <c r="D14" s="14" t="s">
        <v>152</v>
      </c>
    </row>
    <row r="15" spans="1:7" s="1" customFormat="1"/>
    <row r="16" spans="1:7" s="1" customFormat="1">
      <c r="B16" s="5" t="s">
        <v>153</v>
      </c>
      <c r="D16" s="5" t="s">
        <v>158</v>
      </c>
    </row>
    <row r="17" spans="1:4" s="1" customFormat="1">
      <c r="B17" s="1" t="s">
        <v>154</v>
      </c>
      <c r="D17" s="14" t="s">
        <v>14</v>
      </c>
    </row>
    <row r="18" spans="1:4" s="1" customFormat="1">
      <c r="B18" s="3">
        <v>2016</v>
      </c>
      <c r="D18" s="61">
        <v>2016</v>
      </c>
    </row>
    <row r="19" spans="1:4" s="1" customFormat="1">
      <c r="B19" s="14" t="s">
        <v>155</v>
      </c>
      <c r="D19" s="14" t="s">
        <v>27</v>
      </c>
    </row>
    <row r="20" spans="1:4" s="1" customFormat="1">
      <c r="B20" s="18" t="s">
        <v>156</v>
      </c>
      <c r="D20" s="18" t="s">
        <v>15</v>
      </c>
    </row>
    <row r="21" spans="1:4" s="1" customFormat="1">
      <c r="B21" s="1" t="s">
        <v>157</v>
      </c>
      <c r="D21" s="14" t="s">
        <v>28</v>
      </c>
    </row>
    <row r="22" spans="1:4" s="1" customFormat="1"/>
    <row r="23" spans="1:4" s="1" customFormat="1">
      <c r="B23" s="5" t="s">
        <v>159</v>
      </c>
      <c r="D23" s="5" t="s">
        <v>168</v>
      </c>
    </row>
    <row r="24" spans="1:4" s="1" customFormat="1">
      <c r="B24" s="1" t="s">
        <v>173</v>
      </c>
      <c r="D24" s="1" t="s">
        <v>169</v>
      </c>
    </row>
    <row r="25" spans="1:4" s="1" customFormat="1">
      <c r="B25" s="61">
        <v>2014</v>
      </c>
      <c r="D25" s="67">
        <v>2016</v>
      </c>
    </row>
    <row r="26" spans="1:4" s="1" customFormat="1">
      <c r="B26" s="14" t="s">
        <v>174</v>
      </c>
      <c r="D26" s="1" t="s">
        <v>170</v>
      </c>
    </row>
    <row r="27" spans="1:4" s="1" customFormat="1">
      <c r="B27" s="18" t="s">
        <v>175</v>
      </c>
      <c r="D27" s="1" t="s">
        <v>171</v>
      </c>
    </row>
    <row r="28" spans="1:4" s="1" customFormat="1">
      <c r="B28" s="11" t="s">
        <v>176</v>
      </c>
    </row>
    <row r="29" spans="1:4" s="14" customFormat="1"/>
    <row r="30" spans="1:4">
      <c r="A30" s="2" t="s">
        <v>6</v>
      </c>
    </row>
    <row r="31" spans="1:4" s="1" customFormat="1">
      <c r="A31" s="1" t="s">
        <v>16</v>
      </c>
    </row>
    <row r="32" spans="1:4" s="1" customFormat="1">
      <c r="A32" s="1" t="s">
        <v>8</v>
      </c>
    </row>
    <row r="33" spans="1:2" s="1" customFormat="1"/>
    <row r="34" spans="1:2" s="1" customFormat="1">
      <c r="A34" s="1" t="s">
        <v>160</v>
      </c>
    </row>
    <row r="35" spans="1:2" s="1" customFormat="1"/>
    <row r="36" spans="1:2" s="1" customFormat="1">
      <c r="A36" s="1" t="s">
        <v>161</v>
      </c>
    </row>
    <row r="37" spans="1:2" s="1" customFormat="1"/>
    <row r="38" spans="1:2">
      <c r="A38" s="1" t="s">
        <v>162</v>
      </c>
      <c r="B38" s="1"/>
    </row>
    <row r="39" spans="1:2" s="14" customFormat="1"/>
    <row r="40" spans="1:2" s="14" customFormat="1">
      <c r="A40" s="14" t="s">
        <v>164</v>
      </c>
    </row>
    <row r="41" spans="1:2" s="14" customFormat="1">
      <c r="A41" s="14" t="s">
        <v>163</v>
      </c>
    </row>
    <row r="42" spans="1:2" s="14" customFormat="1"/>
    <row r="43" spans="1:2">
      <c r="A43" t="s">
        <v>17</v>
      </c>
    </row>
    <row r="45" spans="1:2">
      <c r="A45" t="s">
        <v>21</v>
      </c>
    </row>
    <row r="47" spans="1:2" s="14" customFormat="1">
      <c r="A47" s="14" t="s">
        <v>165</v>
      </c>
    </row>
    <row r="48" spans="1:2" s="14" customFormat="1"/>
    <row r="49" spans="1:2" s="14" customFormat="1">
      <c r="A49" s="15" t="s">
        <v>24</v>
      </c>
    </row>
    <row r="50" spans="1:2" s="14" customFormat="1">
      <c r="A50" s="13" t="s">
        <v>25</v>
      </c>
    </row>
    <row r="51" spans="1:2" s="14" customFormat="1">
      <c r="A51" s="13" t="s">
        <v>30</v>
      </c>
    </row>
    <row r="52" spans="1:2" s="14" customFormat="1">
      <c r="A52" s="14" t="s">
        <v>29</v>
      </c>
    </row>
    <row r="53" spans="1:2" s="14" customFormat="1">
      <c r="A53" s="14">
        <v>0.96</v>
      </c>
      <c r="B53" s="14" t="s">
        <v>79</v>
      </c>
    </row>
    <row r="54" spans="1:2">
      <c r="A54" s="19">
        <v>0.97</v>
      </c>
      <c r="B54" t="s">
        <v>75</v>
      </c>
    </row>
    <row r="55" spans="1:2" s="14" customFormat="1">
      <c r="A55" s="19">
        <v>0.97099999999999997</v>
      </c>
      <c r="B55" s="14" t="s">
        <v>76</v>
      </c>
    </row>
    <row r="56" spans="1:2" s="14" customFormat="1">
      <c r="A56">
        <v>0.98699999999999999</v>
      </c>
      <c r="B56" s="14" t="s">
        <v>77</v>
      </c>
    </row>
    <row r="57" spans="1:2">
      <c r="A57">
        <v>1.022</v>
      </c>
      <c r="B57" t="s">
        <v>78</v>
      </c>
    </row>
    <row r="58" spans="1:2" s="14" customFormat="1">
      <c r="A58" s="19">
        <v>1.1090565346143086</v>
      </c>
      <c r="B58" s="14" t="s">
        <v>73</v>
      </c>
    </row>
    <row r="59" spans="1:2" s="14" customFormat="1">
      <c r="A59" s="19">
        <v>1.0680482854395899</v>
      </c>
      <c r="B59" s="14" t="s">
        <v>74</v>
      </c>
    </row>
    <row r="60" spans="1:2" s="14" customFormat="1">
      <c r="A60" s="14">
        <v>13380</v>
      </c>
      <c r="B60" s="14" t="s">
        <v>125</v>
      </c>
    </row>
    <row r="61" spans="1:2">
      <c r="A61" s="14" t="s">
        <v>23</v>
      </c>
    </row>
    <row r="63" spans="1:2">
      <c r="A63" s="15" t="s">
        <v>166</v>
      </c>
    </row>
    <row r="64" spans="1:2">
      <c r="A64" s="62" t="s">
        <v>55</v>
      </c>
      <c r="B64" s="62"/>
    </row>
    <row r="65" spans="1:3">
      <c r="A65" s="63">
        <v>5729000</v>
      </c>
      <c r="B65" t="s">
        <v>58</v>
      </c>
      <c r="C65" s="14"/>
    </row>
    <row r="66" spans="1:3">
      <c r="A66" s="14">
        <v>27778245</v>
      </c>
      <c r="B66" t="s">
        <v>57</v>
      </c>
    </row>
    <row r="67" spans="1:3">
      <c r="A67">
        <f>A65/A66</f>
        <v>0.20624053103426801</v>
      </c>
      <c r="B67" t="s">
        <v>56</v>
      </c>
    </row>
    <row r="69" spans="1:3">
      <c r="A69" t="s">
        <v>127</v>
      </c>
    </row>
    <row r="70" spans="1:3">
      <c r="A70">
        <v>5.0570000000000004</v>
      </c>
      <c r="B70" t="s">
        <v>128</v>
      </c>
    </row>
    <row r="71" spans="1:3">
      <c r="A71">
        <v>42</v>
      </c>
      <c r="B71" t="s">
        <v>129</v>
      </c>
    </row>
    <row r="72" spans="1:3">
      <c r="A72" s="14">
        <v>3.7854100000000002</v>
      </c>
      <c r="B72" t="s">
        <v>130</v>
      </c>
    </row>
    <row r="73" spans="1:3">
      <c r="C73" s="14"/>
    </row>
    <row r="74" spans="1:3">
      <c r="A74" t="s">
        <v>137</v>
      </c>
      <c r="B74" s="14"/>
    </row>
    <row r="75" spans="1:3">
      <c r="A75" s="14">
        <v>947.81712000000005</v>
      </c>
      <c r="B75" t="s">
        <v>138</v>
      </c>
    </row>
  </sheetData>
  <hyperlinks>
    <hyperlink ref="D20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C2" sqref="C2:AK8"/>
    </sheetView>
  </sheetViews>
  <sheetFormatPr defaultColWidth="9.1796875" defaultRowHeight="14.5"/>
  <cols>
    <col min="1" max="1" width="41.453125" style="1" customWidth="1"/>
    <col min="2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1">
        <f>'Indonesia Data'!C52</f>
        <v>0</v>
      </c>
      <c r="C2" s="1">
        <f>B2</f>
        <v>0</v>
      </c>
      <c r="D2" s="14">
        <f t="shared" ref="D2:AK8" si="0">C2</f>
        <v>0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si="0"/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14">
        <f t="shared" si="0"/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H2" s="14">
        <f t="shared" si="0"/>
        <v>0</v>
      </c>
      <c r="AI2" s="14">
        <f t="shared" si="0"/>
        <v>0</v>
      </c>
      <c r="AJ2" s="14">
        <f t="shared" si="0"/>
        <v>0</v>
      </c>
      <c r="AK2" s="14">
        <f t="shared" si="0"/>
        <v>0</v>
      </c>
    </row>
    <row r="3" spans="1:37">
      <c r="A3" s="2" t="s">
        <v>2</v>
      </c>
      <c r="B3" s="14">
        <f>'Indonesia Data'!C53</f>
        <v>8.2138752878111531E-7</v>
      </c>
      <c r="C3" s="14">
        <f t="shared" ref="C3:R8" si="1">B3</f>
        <v>8.2138752878111531E-7</v>
      </c>
      <c r="D3" s="14">
        <f t="shared" si="1"/>
        <v>8.2138752878111531E-7</v>
      </c>
      <c r="E3" s="14">
        <f t="shared" si="1"/>
        <v>8.2138752878111531E-7</v>
      </c>
      <c r="F3" s="14">
        <f t="shared" si="1"/>
        <v>8.2138752878111531E-7</v>
      </c>
      <c r="G3" s="14">
        <f t="shared" si="1"/>
        <v>8.2138752878111531E-7</v>
      </c>
      <c r="H3" s="14">
        <f t="shared" si="1"/>
        <v>8.2138752878111531E-7</v>
      </c>
      <c r="I3" s="14">
        <f t="shared" si="1"/>
        <v>8.2138752878111531E-7</v>
      </c>
      <c r="J3" s="14">
        <f t="shared" si="1"/>
        <v>8.2138752878111531E-7</v>
      </c>
      <c r="K3" s="14">
        <f t="shared" si="1"/>
        <v>8.2138752878111531E-7</v>
      </c>
      <c r="L3" s="14">
        <f t="shared" si="1"/>
        <v>8.2138752878111531E-7</v>
      </c>
      <c r="M3" s="14">
        <f t="shared" si="1"/>
        <v>8.2138752878111531E-7</v>
      </c>
      <c r="N3" s="14">
        <f t="shared" si="1"/>
        <v>8.2138752878111531E-7</v>
      </c>
      <c r="O3" s="14">
        <f t="shared" si="1"/>
        <v>8.2138752878111531E-7</v>
      </c>
      <c r="P3" s="14">
        <f t="shared" si="1"/>
        <v>8.2138752878111531E-7</v>
      </c>
      <c r="Q3" s="14">
        <f t="shared" si="1"/>
        <v>8.2138752878111531E-7</v>
      </c>
      <c r="R3" s="14">
        <f t="shared" si="1"/>
        <v>8.2138752878111531E-7</v>
      </c>
      <c r="S3" s="14">
        <f t="shared" si="0"/>
        <v>8.2138752878111531E-7</v>
      </c>
      <c r="T3" s="14">
        <f t="shared" si="0"/>
        <v>8.2138752878111531E-7</v>
      </c>
      <c r="U3" s="14">
        <f t="shared" si="0"/>
        <v>8.2138752878111531E-7</v>
      </c>
      <c r="V3" s="14">
        <f t="shared" si="0"/>
        <v>8.2138752878111531E-7</v>
      </c>
      <c r="W3" s="14">
        <f t="shared" si="0"/>
        <v>8.2138752878111531E-7</v>
      </c>
      <c r="X3" s="14">
        <f t="shared" si="0"/>
        <v>8.2138752878111531E-7</v>
      </c>
      <c r="Y3" s="14">
        <f t="shared" si="0"/>
        <v>8.2138752878111531E-7</v>
      </c>
      <c r="Z3" s="14">
        <f t="shared" si="0"/>
        <v>8.2138752878111531E-7</v>
      </c>
      <c r="AA3" s="14">
        <f t="shared" si="0"/>
        <v>8.2138752878111531E-7</v>
      </c>
      <c r="AB3" s="14">
        <f t="shared" si="0"/>
        <v>8.2138752878111531E-7</v>
      </c>
      <c r="AC3" s="14">
        <f t="shared" si="0"/>
        <v>8.2138752878111531E-7</v>
      </c>
      <c r="AD3" s="14">
        <f t="shared" si="0"/>
        <v>8.2138752878111531E-7</v>
      </c>
      <c r="AE3" s="14">
        <f t="shared" si="0"/>
        <v>8.2138752878111531E-7</v>
      </c>
      <c r="AF3" s="14">
        <f t="shared" si="0"/>
        <v>8.2138752878111531E-7</v>
      </c>
      <c r="AG3" s="14">
        <f t="shared" si="0"/>
        <v>8.2138752878111531E-7</v>
      </c>
      <c r="AH3" s="14">
        <f t="shared" si="0"/>
        <v>8.2138752878111531E-7</v>
      </c>
      <c r="AI3" s="14">
        <f t="shared" si="0"/>
        <v>8.2138752878111531E-7</v>
      </c>
      <c r="AJ3" s="14">
        <f t="shared" si="0"/>
        <v>8.2138752878111531E-7</v>
      </c>
      <c r="AK3" s="14">
        <f t="shared" si="0"/>
        <v>8.2138752878111531E-7</v>
      </c>
    </row>
    <row r="4" spans="1:37">
      <c r="A4" s="2" t="s">
        <v>4</v>
      </c>
      <c r="B4" s="14">
        <f>'Indonesia Data'!C54</f>
        <v>8.2138752878111531E-7</v>
      </c>
      <c r="C4" s="14">
        <f t="shared" si="1"/>
        <v>8.2138752878111531E-7</v>
      </c>
      <c r="D4" s="14">
        <f t="shared" si="0"/>
        <v>8.2138752878111531E-7</v>
      </c>
      <c r="E4" s="14">
        <f t="shared" si="0"/>
        <v>8.2138752878111531E-7</v>
      </c>
      <c r="F4" s="14">
        <f t="shared" si="0"/>
        <v>8.2138752878111531E-7</v>
      </c>
      <c r="G4" s="14">
        <f t="shared" si="0"/>
        <v>8.2138752878111531E-7</v>
      </c>
      <c r="H4" s="14">
        <f t="shared" si="0"/>
        <v>8.2138752878111531E-7</v>
      </c>
      <c r="I4" s="14">
        <f t="shared" si="0"/>
        <v>8.2138752878111531E-7</v>
      </c>
      <c r="J4" s="14">
        <f t="shared" si="0"/>
        <v>8.2138752878111531E-7</v>
      </c>
      <c r="K4" s="14">
        <f t="shared" si="0"/>
        <v>8.2138752878111531E-7</v>
      </c>
      <c r="L4" s="14">
        <f t="shared" si="0"/>
        <v>8.2138752878111531E-7</v>
      </c>
      <c r="M4" s="14">
        <f t="shared" si="0"/>
        <v>8.2138752878111531E-7</v>
      </c>
      <c r="N4" s="14">
        <f t="shared" si="0"/>
        <v>8.2138752878111531E-7</v>
      </c>
      <c r="O4" s="14">
        <f t="shared" si="0"/>
        <v>8.2138752878111531E-7</v>
      </c>
      <c r="P4" s="14">
        <f t="shared" si="0"/>
        <v>8.2138752878111531E-7</v>
      </c>
      <c r="Q4" s="14">
        <f t="shared" si="0"/>
        <v>8.2138752878111531E-7</v>
      </c>
      <c r="R4" s="14">
        <f t="shared" si="0"/>
        <v>8.2138752878111531E-7</v>
      </c>
      <c r="S4" s="14">
        <f t="shared" si="0"/>
        <v>8.2138752878111531E-7</v>
      </c>
      <c r="T4" s="14">
        <f t="shared" si="0"/>
        <v>8.2138752878111531E-7</v>
      </c>
      <c r="U4" s="14">
        <f t="shared" si="0"/>
        <v>8.2138752878111531E-7</v>
      </c>
      <c r="V4" s="14">
        <f t="shared" si="0"/>
        <v>8.2138752878111531E-7</v>
      </c>
      <c r="W4" s="14">
        <f t="shared" si="0"/>
        <v>8.2138752878111531E-7</v>
      </c>
      <c r="X4" s="14">
        <f t="shared" si="0"/>
        <v>8.2138752878111531E-7</v>
      </c>
      <c r="Y4" s="14">
        <f t="shared" si="0"/>
        <v>8.2138752878111531E-7</v>
      </c>
      <c r="Z4" s="14">
        <f t="shared" si="0"/>
        <v>8.2138752878111531E-7</v>
      </c>
      <c r="AA4" s="14">
        <f t="shared" si="0"/>
        <v>8.2138752878111531E-7</v>
      </c>
      <c r="AB4" s="14">
        <f t="shared" si="0"/>
        <v>8.2138752878111531E-7</v>
      </c>
      <c r="AC4" s="14">
        <f t="shared" si="0"/>
        <v>8.2138752878111531E-7</v>
      </c>
      <c r="AD4" s="14">
        <f t="shared" si="0"/>
        <v>8.2138752878111531E-7</v>
      </c>
      <c r="AE4" s="14">
        <f t="shared" si="0"/>
        <v>8.2138752878111531E-7</v>
      </c>
      <c r="AF4" s="14">
        <f t="shared" si="0"/>
        <v>8.2138752878111531E-7</v>
      </c>
      <c r="AG4" s="14">
        <f t="shared" si="0"/>
        <v>8.2138752878111531E-7</v>
      </c>
      <c r="AH4" s="14">
        <f t="shared" si="0"/>
        <v>8.2138752878111531E-7</v>
      </c>
      <c r="AI4" s="14">
        <f t="shared" si="0"/>
        <v>8.2138752878111531E-7</v>
      </c>
      <c r="AJ4" s="14">
        <f t="shared" si="0"/>
        <v>8.2138752878111531E-7</v>
      </c>
      <c r="AK4" s="14">
        <f t="shared" si="0"/>
        <v>8.2138752878111531E-7</v>
      </c>
    </row>
    <row r="5" spans="1:37">
      <c r="A5" s="2" t="s">
        <v>5</v>
      </c>
      <c r="B5" s="14">
        <f>'Indonesia Data'!C55</f>
        <v>8.2138752878111531E-7</v>
      </c>
      <c r="C5" s="14">
        <f t="shared" si="1"/>
        <v>8.2138752878111531E-7</v>
      </c>
      <c r="D5" s="14">
        <f t="shared" si="0"/>
        <v>8.2138752878111531E-7</v>
      </c>
      <c r="E5" s="14">
        <f t="shared" si="0"/>
        <v>8.2138752878111531E-7</v>
      </c>
      <c r="F5" s="14">
        <f t="shared" si="0"/>
        <v>8.2138752878111531E-7</v>
      </c>
      <c r="G5" s="14">
        <f t="shared" si="0"/>
        <v>8.2138752878111531E-7</v>
      </c>
      <c r="H5" s="14">
        <f t="shared" si="0"/>
        <v>8.2138752878111531E-7</v>
      </c>
      <c r="I5" s="14">
        <f t="shared" si="0"/>
        <v>8.2138752878111531E-7</v>
      </c>
      <c r="J5" s="14">
        <f t="shared" si="0"/>
        <v>8.2138752878111531E-7</v>
      </c>
      <c r="K5" s="14">
        <f t="shared" si="0"/>
        <v>8.2138752878111531E-7</v>
      </c>
      <c r="L5" s="14">
        <f t="shared" si="0"/>
        <v>8.2138752878111531E-7</v>
      </c>
      <c r="M5" s="14">
        <f t="shared" si="0"/>
        <v>8.2138752878111531E-7</v>
      </c>
      <c r="N5" s="14">
        <f t="shared" si="0"/>
        <v>8.2138752878111531E-7</v>
      </c>
      <c r="O5" s="14">
        <f t="shared" si="0"/>
        <v>8.2138752878111531E-7</v>
      </c>
      <c r="P5" s="14">
        <f t="shared" si="0"/>
        <v>8.2138752878111531E-7</v>
      </c>
      <c r="Q5" s="14">
        <f t="shared" si="0"/>
        <v>8.2138752878111531E-7</v>
      </c>
      <c r="R5" s="14">
        <f t="shared" si="0"/>
        <v>8.2138752878111531E-7</v>
      </c>
      <c r="S5" s="14">
        <f t="shared" si="0"/>
        <v>8.2138752878111531E-7</v>
      </c>
      <c r="T5" s="14">
        <f t="shared" si="0"/>
        <v>8.2138752878111531E-7</v>
      </c>
      <c r="U5" s="14">
        <f t="shared" si="0"/>
        <v>8.2138752878111531E-7</v>
      </c>
      <c r="V5" s="14">
        <f t="shared" si="0"/>
        <v>8.2138752878111531E-7</v>
      </c>
      <c r="W5" s="14">
        <f t="shared" si="0"/>
        <v>8.2138752878111531E-7</v>
      </c>
      <c r="X5" s="14">
        <f t="shared" si="0"/>
        <v>8.2138752878111531E-7</v>
      </c>
      <c r="Y5" s="14">
        <f t="shared" si="0"/>
        <v>8.2138752878111531E-7</v>
      </c>
      <c r="Z5" s="14">
        <f t="shared" si="0"/>
        <v>8.2138752878111531E-7</v>
      </c>
      <c r="AA5" s="14">
        <f t="shared" si="0"/>
        <v>8.2138752878111531E-7</v>
      </c>
      <c r="AB5" s="14">
        <f t="shared" si="0"/>
        <v>8.2138752878111531E-7</v>
      </c>
      <c r="AC5" s="14">
        <f t="shared" si="0"/>
        <v>8.2138752878111531E-7</v>
      </c>
      <c r="AD5" s="14">
        <f t="shared" si="0"/>
        <v>8.2138752878111531E-7</v>
      </c>
      <c r="AE5" s="14">
        <f t="shared" si="0"/>
        <v>8.2138752878111531E-7</v>
      </c>
      <c r="AF5" s="14">
        <f t="shared" si="0"/>
        <v>8.2138752878111531E-7</v>
      </c>
      <c r="AG5" s="14">
        <f t="shared" si="0"/>
        <v>8.2138752878111531E-7</v>
      </c>
      <c r="AH5" s="14">
        <f t="shared" si="0"/>
        <v>8.2138752878111531E-7</v>
      </c>
      <c r="AI5" s="14">
        <f t="shared" si="0"/>
        <v>8.2138752878111531E-7</v>
      </c>
      <c r="AJ5" s="14">
        <f t="shared" si="0"/>
        <v>8.2138752878111531E-7</v>
      </c>
      <c r="AK5" s="14">
        <f t="shared" si="0"/>
        <v>8.2138752878111531E-7</v>
      </c>
    </row>
    <row r="6" spans="1:37">
      <c r="A6" s="2" t="s">
        <v>3</v>
      </c>
      <c r="B6" s="14">
        <f>'Indonesia Data'!C56</f>
        <v>8.2138752878111531E-7</v>
      </c>
      <c r="C6" s="14">
        <f t="shared" si="1"/>
        <v>8.2138752878111531E-7</v>
      </c>
      <c r="D6" s="14">
        <f t="shared" si="0"/>
        <v>8.2138752878111531E-7</v>
      </c>
      <c r="E6" s="14">
        <f t="shared" si="0"/>
        <v>8.2138752878111531E-7</v>
      </c>
      <c r="F6" s="14">
        <f t="shared" si="0"/>
        <v>8.2138752878111531E-7</v>
      </c>
      <c r="G6" s="14">
        <f t="shared" si="0"/>
        <v>8.2138752878111531E-7</v>
      </c>
      <c r="H6" s="14">
        <f t="shared" si="0"/>
        <v>8.2138752878111531E-7</v>
      </c>
      <c r="I6" s="14">
        <f t="shared" si="0"/>
        <v>8.2138752878111531E-7</v>
      </c>
      <c r="J6" s="14">
        <f t="shared" si="0"/>
        <v>8.2138752878111531E-7</v>
      </c>
      <c r="K6" s="14">
        <f t="shared" si="0"/>
        <v>8.2138752878111531E-7</v>
      </c>
      <c r="L6" s="14">
        <f t="shared" si="0"/>
        <v>8.2138752878111531E-7</v>
      </c>
      <c r="M6" s="14">
        <f t="shared" si="0"/>
        <v>8.2138752878111531E-7</v>
      </c>
      <c r="N6" s="14">
        <f t="shared" si="0"/>
        <v>8.2138752878111531E-7</v>
      </c>
      <c r="O6" s="14">
        <f t="shared" si="0"/>
        <v>8.2138752878111531E-7</v>
      </c>
      <c r="P6" s="14">
        <f t="shared" si="0"/>
        <v>8.2138752878111531E-7</v>
      </c>
      <c r="Q6" s="14">
        <f t="shared" si="0"/>
        <v>8.2138752878111531E-7</v>
      </c>
      <c r="R6" s="14">
        <f t="shared" si="0"/>
        <v>8.2138752878111531E-7</v>
      </c>
      <c r="S6" s="14">
        <f t="shared" si="0"/>
        <v>8.2138752878111531E-7</v>
      </c>
      <c r="T6" s="14">
        <f t="shared" si="0"/>
        <v>8.2138752878111531E-7</v>
      </c>
      <c r="U6" s="14">
        <f t="shared" si="0"/>
        <v>8.2138752878111531E-7</v>
      </c>
      <c r="V6" s="14">
        <f t="shared" si="0"/>
        <v>8.2138752878111531E-7</v>
      </c>
      <c r="W6" s="14">
        <f t="shared" si="0"/>
        <v>8.2138752878111531E-7</v>
      </c>
      <c r="X6" s="14">
        <f t="shared" si="0"/>
        <v>8.2138752878111531E-7</v>
      </c>
      <c r="Y6" s="14">
        <f t="shared" si="0"/>
        <v>8.2138752878111531E-7</v>
      </c>
      <c r="Z6" s="14">
        <f t="shared" si="0"/>
        <v>8.2138752878111531E-7</v>
      </c>
      <c r="AA6" s="14">
        <f t="shared" si="0"/>
        <v>8.2138752878111531E-7</v>
      </c>
      <c r="AB6" s="14">
        <f t="shared" si="0"/>
        <v>8.2138752878111531E-7</v>
      </c>
      <c r="AC6" s="14">
        <f t="shared" si="0"/>
        <v>8.2138752878111531E-7</v>
      </c>
      <c r="AD6" s="14">
        <f t="shared" si="0"/>
        <v>8.2138752878111531E-7</v>
      </c>
      <c r="AE6" s="14">
        <f t="shared" si="0"/>
        <v>8.2138752878111531E-7</v>
      </c>
      <c r="AF6" s="14">
        <f t="shared" si="0"/>
        <v>8.2138752878111531E-7</v>
      </c>
      <c r="AG6" s="14">
        <f t="shared" si="0"/>
        <v>8.2138752878111531E-7</v>
      </c>
      <c r="AH6" s="14">
        <f t="shared" si="0"/>
        <v>8.2138752878111531E-7</v>
      </c>
      <c r="AI6" s="14">
        <f t="shared" si="0"/>
        <v>8.2138752878111531E-7</v>
      </c>
      <c r="AJ6" s="14">
        <f t="shared" si="0"/>
        <v>8.2138752878111531E-7</v>
      </c>
      <c r="AK6" s="14">
        <f t="shared" si="0"/>
        <v>8.2138752878111531E-7</v>
      </c>
    </row>
    <row r="7" spans="1:37">
      <c r="A7" s="2" t="s">
        <v>20</v>
      </c>
      <c r="B7" s="14">
        <f>'Indonesia Data'!C57</f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  <c r="AJ7" s="14">
        <f t="shared" si="0"/>
        <v>0</v>
      </c>
      <c r="AK7" s="14">
        <f t="shared" si="0"/>
        <v>0</v>
      </c>
    </row>
    <row r="8" spans="1:37">
      <c r="A8" s="2" t="s">
        <v>22</v>
      </c>
      <c r="B8" s="14">
        <f>'Indonesia Data'!C58</f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  <c r="AJ8" s="14">
        <f t="shared" si="0"/>
        <v>0</v>
      </c>
      <c r="AK8" s="14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C2" sqref="C2:AK2"/>
    </sheetView>
  </sheetViews>
  <sheetFormatPr defaultColWidth="9.1796875" defaultRowHeight="14.5"/>
  <cols>
    <col min="1" max="1" width="41.453125" style="1" customWidth="1"/>
    <col min="2" max="4" width="10" style="1" customWidth="1"/>
    <col min="5" max="5" width="10" style="12" customWidth="1"/>
    <col min="6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1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Data'!C59</f>
        <v>1.5840946114740389E-5</v>
      </c>
      <c r="C2" s="4">
        <f>B2</f>
        <v>1.5840946114740389E-5</v>
      </c>
      <c r="D2" s="4">
        <f t="shared" ref="D2:AK2" si="0">C2</f>
        <v>1.5840946114740389E-5</v>
      </c>
      <c r="E2" s="4">
        <f t="shared" si="0"/>
        <v>1.5840946114740389E-5</v>
      </c>
      <c r="F2" s="4">
        <f t="shared" si="0"/>
        <v>1.5840946114740389E-5</v>
      </c>
      <c r="G2" s="4">
        <f t="shared" si="0"/>
        <v>1.5840946114740389E-5</v>
      </c>
      <c r="H2" s="4">
        <f t="shared" si="0"/>
        <v>1.5840946114740389E-5</v>
      </c>
      <c r="I2" s="4">
        <f t="shared" si="0"/>
        <v>1.5840946114740389E-5</v>
      </c>
      <c r="J2" s="4">
        <f t="shared" si="0"/>
        <v>1.5840946114740389E-5</v>
      </c>
      <c r="K2" s="4">
        <f t="shared" si="0"/>
        <v>1.5840946114740389E-5</v>
      </c>
      <c r="L2" s="4">
        <f t="shared" si="0"/>
        <v>1.5840946114740389E-5</v>
      </c>
      <c r="M2" s="4">
        <f t="shared" si="0"/>
        <v>1.5840946114740389E-5</v>
      </c>
      <c r="N2" s="4">
        <f t="shared" si="0"/>
        <v>1.5840946114740389E-5</v>
      </c>
      <c r="O2" s="4">
        <f t="shared" si="0"/>
        <v>1.5840946114740389E-5</v>
      </c>
      <c r="P2" s="4">
        <f t="shared" si="0"/>
        <v>1.5840946114740389E-5</v>
      </c>
      <c r="Q2" s="4">
        <f t="shared" si="0"/>
        <v>1.5840946114740389E-5</v>
      </c>
      <c r="R2" s="4">
        <f t="shared" si="0"/>
        <v>1.5840946114740389E-5</v>
      </c>
      <c r="S2" s="4">
        <f t="shared" si="0"/>
        <v>1.5840946114740389E-5</v>
      </c>
      <c r="T2" s="4">
        <f t="shared" si="0"/>
        <v>1.5840946114740389E-5</v>
      </c>
      <c r="U2" s="4">
        <f t="shared" si="0"/>
        <v>1.5840946114740389E-5</v>
      </c>
      <c r="V2" s="4">
        <f t="shared" si="0"/>
        <v>1.5840946114740389E-5</v>
      </c>
      <c r="W2" s="4">
        <f t="shared" si="0"/>
        <v>1.5840946114740389E-5</v>
      </c>
      <c r="X2" s="4">
        <f t="shared" si="0"/>
        <v>1.5840946114740389E-5</v>
      </c>
      <c r="Y2" s="4">
        <f t="shared" si="0"/>
        <v>1.5840946114740389E-5</v>
      </c>
      <c r="Z2" s="4">
        <f t="shared" si="0"/>
        <v>1.5840946114740389E-5</v>
      </c>
      <c r="AA2" s="4">
        <f t="shared" si="0"/>
        <v>1.5840946114740389E-5</v>
      </c>
      <c r="AB2" s="4">
        <f t="shared" si="0"/>
        <v>1.5840946114740389E-5</v>
      </c>
      <c r="AC2" s="4">
        <f t="shared" si="0"/>
        <v>1.5840946114740389E-5</v>
      </c>
      <c r="AD2" s="4">
        <f t="shared" si="0"/>
        <v>1.5840946114740389E-5</v>
      </c>
      <c r="AE2" s="4">
        <f t="shared" si="0"/>
        <v>1.5840946114740389E-5</v>
      </c>
      <c r="AF2" s="4">
        <f t="shared" si="0"/>
        <v>1.5840946114740389E-5</v>
      </c>
      <c r="AG2" s="4">
        <f t="shared" si="0"/>
        <v>1.5840946114740389E-5</v>
      </c>
      <c r="AH2" s="4">
        <f t="shared" si="0"/>
        <v>1.5840946114740389E-5</v>
      </c>
      <c r="AI2" s="4">
        <f t="shared" si="0"/>
        <v>1.5840946114740389E-5</v>
      </c>
      <c r="AJ2" s="4">
        <f t="shared" si="0"/>
        <v>1.5840946114740389E-5</v>
      </c>
      <c r="AK2" s="4">
        <f t="shared" si="0"/>
        <v>1.5840946114740389E-5</v>
      </c>
    </row>
    <row r="3" spans="1:37">
      <c r="A3" s="2" t="s">
        <v>2</v>
      </c>
      <c r="B3" s="4">
        <v>0</v>
      </c>
      <c r="C3" s="1">
        <v>0</v>
      </c>
      <c r="D3" s="1">
        <v>0</v>
      </c>
      <c r="E3" s="12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4">
        <f t="shared" ref="AB3:AK8" si="1">TREND($R3:$AA3,$R$1:$AA$1,AB$1)</f>
        <v>0</v>
      </c>
      <c r="AC3" s="14">
        <f t="shared" si="1"/>
        <v>0</v>
      </c>
      <c r="AD3" s="14">
        <f t="shared" si="1"/>
        <v>0</v>
      </c>
      <c r="AE3" s="14">
        <f t="shared" si="1"/>
        <v>0</v>
      </c>
      <c r="AF3" s="14">
        <f t="shared" si="1"/>
        <v>0</v>
      </c>
      <c r="AG3" s="14">
        <f t="shared" si="1"/>
        <v>0</v>
      </c>
      <c r="AH3" s="14">
        <f t="shared" si="1"/>
        <v>0</v>
      </c>
      <c r="AI3" s="14">
        <f t="shared" si="1"/>
        <v>0</v>
      </c>
      <c r="AJ3" s="14">
        <f t="shared" si="1"/>
        <v>0</v>
      </c>
      <c r="AK3" s="14">
        <f t="shared" si="1"/>
        <v>0</v>
      </c>
    </row>
    <row r="4" spans="1:37">
      <c r="A4" s="2" t="s">
        <v>4</v>
      </c>
      <c r="B4" s="4">
        <v>0</v>
      </c>
      <c r="C4" s="1">
        <v>0</v>
      </c>
      <c r="D4" s="1">
        <v>0</v>
      </c>
      <c r="E4" s="12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4">
        <f t="shared" si="1"/>
        <v>0</v>
      </c>
      <c r="AC4" s="14">
        <f t="shared" si="1"/>
        <v>0</v>
      </c>
      <c r="AD4" s="14">
        <f t="shared" si="1"/>
        <v>0</v>
      </c>
      <c r="AE4" s="14">
        <f t="shared" si="1"/>
        <v>0</v>
      </c>
      <c r="AF4" s="14">
        <f t="shared" si="1"/>
        <v>0</v>
      </c>
      <c r="AG4" s="14">
        <f t="shared" si="1"/>
        <v>0</v>
      </c>
      <c r="AH4" s="14">
        <f t="shared" si="1"/>
        <v>0</v>
      </c>
      <c r="AI4" s="14">
        <f t="shared" si="1"/>
        <v>0</v>
      </c>
      <c r="AJ4" s="14">
        <f t="shared" si="1"/>
        <v>0</v>
      </c>
      <c r="AK4" s="14">
        <f t="shared" si="1"/>
        <v>0</v>
      </c>
    </row>
    <row r="5" spans="1:37">
      <c r="A5" s="2" t="s">
        <v>5</v>
      </c>
      <c r="B5" s="4">
        <v>0</v>
      </c>
      <c r="C5" s="1">
        <v>0</v>
      </c>
      <c r="D5" s="1">
        <v>0</v>
      </c>
      <c r="E5" s="1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4">
        <f t="shared" si="1"/>
        <v>0</v>
      </c>
      <c r="AC5" s="14">
        <f t="shared" si="1"/>
        <v>0</v>
      </c>
      <c r="AD5" s="14">
        <f t="shared" si="1"/>
        <v>0</v>
      </c>
      <c r="AE5" s="14">
        <f t="shared" si="1"/>
        <v>0</v>
      </c>
      <c r="AF5" s="14">
        <f t="shared" si="1"/>
        <v>0</v>
      </c>
      <c r="AG5" s="14">
        <f t="shared" si="1"/>
        <v>0</v>
      </c>
      <c r="AH5" s="14">
        <f t="shared" si="1"/>
        <v>0</v>
      </c>
      <c r="AI5" s="14">
        <f t="shared" si="1"/>
        <v>0</v>
      </c>
      <c r="AJ5" s="14">
        <f t="shared" si="1"/>
        <v>0</v>
      </c>
      <c r="AK5" s="14">
        <f t="shared" si="1"/>
        <v>0</v>
      </c>
    </row>
    <row r="6" spans="1:37">
      <c r="A6" s="2" t="s">
        <v>3</v>
      </c>
      <c r="B6" s="4">
        <v>0</v>
      </c>
      <c r="C6" s="1">
        <v>0</v>
      </c>
      <c r="D6" s="1">
        <v>0</v>
      </c>
      <c r="E6" s="1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1"/>
        <v>0</v>
      </c>
      <c r="AI6" s="14">
        <f t="shared" si="1"/>
        <v>0</v>
      </c>
      <c r="AJ6" s="14">
        <f t="shared" si="1"/>
        <v>0</v>
      </c>
      <c r="AK6" s="14">
        <f t="shared" si="1"/>
        <v>0</v>
      </c>
    </row>
    <row r="7" spans="1:37">
      <c r="A7" s="2" t="s">
        <v>20</v>
      </c>
      <c r="B7" s="4">
        <v>0</v>
      </c>
      <c r="C7" s="1">
        <f t="shared" ref="C7:AA7" si="2">C3</f>
        <v>0</v>
      </c>
      <c r="D7" s="1">
        <f t="shared" si="2"/>
        <v>0</v>
      </c>
      <c r="E7" s="12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4">
        <f t="shared" si="1"/>
        <v>0</v>
      </c>
      <c r="AC7" s="14">
        <f t="shared" si="1"/>
        <v>0</v>
      </c>
      <c r="AD7" s="14">
        <f t="shared" si="1"/>
        <v>0</v>
      </c>
      <c r="AE7" s="14">
        <f t="shared" si="1"/>
        <v>0</v>
      </c>
      <c r="AF7" s="14">
        <f t="shared" si="1"/>
        <v>0</v>
      </c>
      <c r="AG7" s="14">
        <f t="shared" si="1"/>
        <v>0</v>
      </c>
      <c r="AH7" s="14">
        <f t="shared" si="1"/>
        <v>0</v>
      </c>
      <c r="AI7" s="14">
        <f t="shared" si="1"/>
        <v>0</v>
      </c>
      <c r="AJ7" s="14">
        <f t="shared" si="1"/>
        <v>0</v>
      </c>
      <c r="AK7" s="14">
        <f t="shared" si="1"/>
        <v>0</v>
      </c>
    </row>
    <row r="8" spans="1:37">
      <c r="A8" s="2" t="s">
        <v>22</v>
      </c>
      <c r="B8" s="4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4">
        <f t="shared" si="1"/>
        <v>0</v>
      </c>
      <c r="AC8" s="14">
        <f t="shared" si="1"/>
        <v>0</v>
      </c>
      <c r="AD8" s="14">
        <f t="shared" si="1"/>
        <v>0</v>
      </c>
      <c r="AE8" s="14">
        <f t="shared" si="1"/>
        <v>0</v>
      </c>
      <c r="AF8" s="14">
        <f t="shared" si="1"/>
        <v>0</v>
      </c>
      <c r="AG8" s="14">
        <f t="shared" si="1"/>
        <v>0</v>
      </c>
      <c r="AH8" s="14">
        <f t="shared" si="1"/>
        <v>0</v>
      </c>
      <c r="AI8" s="14">
        <f t="shared" si="1"/>
        <v>0</v>
      </c>
      <c r="AJ8" s="14">
        <f t="shared" si="1"/>
        <v>0</v>
      </c>
      <c r="AK8" s="14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4" sqref="V14"/>
    </sheetView>
  </sheetViews>
  <sheetFormatPr defaultColWidth="9.1796875" defaultRowHeight="14.5"/>
  <cols>
    <col min="1" max="1" width="41.453125" style="1" customWidth="1"/>
    <col min="2" max="4" width="10" style="1" customWidth="1"/>
    <col min="5" max="5" width="10" style="12" customWidth="1"/>
    <col min="6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1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Data'!C66</f>
        <v>1.6428539012043986E-5</v>
      </c>
      <c r="C2" s="4">
        <f>B2</f>
        <v>1.6428539012043986E-5</v>
      </c>
      <c r="D2" s="4">
        <f t="shared" ref="D2:AK8" si="0">C2</f>
        <v>1.6428539012043986E-5</v>
      </c>
      <c r="E2" s="4">
        <f t="shared" si="0"/>
        <v>1.6428539012043986E-5</v>
      </c>
      <c r="F2" s="4">
        <f t="shared" si="0"/>
        <v>1.6428539012043986E-5</v>
      </c>
      <c r="G2" s="4">
        <f t="shared" si="0"/>
        <v>1.6428539012043986E-5</v>
      </c>
      <c r="H2" s="4">
        <f t="shared" si="0"/>
        <v>1.6428539012043986E-5</v>
      </c>
      <c r="I2" s="4">
        <f t="shared" si="0"/>
        <v>1.6428539012043986E-5</v>
      </c>
      <c r="J2" s="4">
        <f t="shared" si="0"/>
        <v>1.6428539012043986E-5</v>
      </c>
      <c r="K2" s="4">
        <f t="shared" si="0"/>
        <v>1.6428539012043986E-5</v>
      </c>
      <c r="L2" s="4">
        <f t="shared" si="0"/>
        <v>1.6428539012043986E-5</v>
      </c>
      <c r="M2" s="4">
        <f t="shared" si="0"/>
        <v>1.6428539012043986E-5</v>
      </c>
      <c r="N2" s="4">
        <f t="shared" si="0"/>
        <v>1.6428539012043986E-5</v>
      </c>
      <c r="O2" s="4">
        <f t="shared" si="0"/>
        <v>1.6428539012043986E-5</v>
      </c>
      <c r="P2" s="4">
        <f t="shared" si="0"/>
        <v>1.6428539012043986E-5</v>
      </c>
      <c r="Q2" s="4">
        <f t="shared" si="0"/>
        <v>1.6428539012043986E-5</v>
      </c>
      <c r="R2" s="4">
        <f t="shared" si="0"/>
        <v>1.6428539012043986E-5</v>
      </c>
      <c r="S2" s="4">
        <f t="shared" si="0"/>
        <v>1.6428539012043986E-5</v>
      </c>
      <c r="T2" s="4">
        <f t="shared" si="0"/>
        <v>1.6428539012043986E-5</v>
      </c>
      <c r="U2" s="4">
        <f t="shared" si="0"/>
        <v>1.6428539012043986E-5</v>
      </c>
      <c r="V2" s="4">
        <f t="shared" si="0"/>
        <v>1.6428539012043986E-5</v>
      </c>
      <c r="W2" s="4">
        <f t="shared" si="0"/>
        <v>1.6428539012043986E-5</v>
      </c>
      <c r="X2" s="4">
        <f t="shared" si="0"/>
        <v>1.6428539012043986E-5</v>
      </c>
      <c r="Y2" s="4">
        <f t="shared" si="0"/>
        <v>1.6428539012043986E-5</v>
      </c>
      <c r="Z2" s="4">
        <f t="shared" si="0"/>
        <v>1.6428539012043986E-5</v>
      </c>
      <c r="AA2" s="4">
        <f t="shared" si="0"/>
        <v>1.6428539012043986E-5</v>
      </c>
      <c r="AB2" s="4">
        <f t="shared" si="0"/>
        <v>1.6428539012043986E-5</v>
      </c>
      <c r="AC2" s="4">
        <f t="shared" si="0"/>
        <v>1.6428539012043986E-5</v>
      </c>
      <c r="AD2" s="4">
        <f t="shared" si="0"/>
        <v>1.6428539012043986E-5</v>
      </c>
      <c r="AE2" s="4">
        <f t="shared" si="0"/>
        <v>1.6428539012043986E-5</v>
      </c>
      <c r="AF2" s="4">
        <f t="shared" si="0"/>
        <v>1.6428539012043986E-5</v>
      </c>
      <c r="AG2" s="4">
        <f t="shared" si="0"/>
        <v>1.6428539012043986E-5</v>
      </c>
      <c r="AH2" s="4">
        <f t="shared" si="0"/>
        <v>1.6428539012043986E-5</v>
      </c>
      <c r="AI2" s="4">
        <f t="shared" si="0"/>
        <v>1.6428539012043986E-5</v>
      </c>
      <c r="AJ2" s="4">
        <f t="shared" si="0"/>
        <v>1.6428539012043986E-5</v>
      </c>
      <c r="AK2" s="4">
        <f t="shared" si="0"/>
        <v>1.6428539012043986E-5</v>
      </c>
    </row>
    <row r="3" spans="1:37">
      <c r="A3" s="2" t="s">
        <v>2</v>
      </c>
      <c r="B3" s="4">
        <f>'Indonesia Data'!C67</f>
        <v>2.0925641779906369E-5</v>
      </c>
      <c r="C3" s="4">
        <f t="shared" ref="C3:R8" si="1">B3</f>
        <v>2.0925641779906369E-5</v>
      </c>
      <c r="D3" s="4">
        <f t="shared" si="1"/>
        <v>2.0925641779906369E-5</v>
      </c>
      <c r="E3" s="4">
        <f t="shared" si="1"/>
        <v>2.0925641779906369E-5</v>
      </c>
      <c r="F3" s="4">
        <f t="shared" si="1"/>
        <v>2.0925641779906369E-5</v>
      </c>
      <c r="G3" s="4">
        <f t="shared" si="1"/>
        <v>2.0925641779906369E-5</v>
      </c>
      <c r="H3" s="4">
        <f t="shared" si="1"/>
        <v>2.0925641779906369E-5</v>
      </c>
      <c r="I3" s="4">
        <f t="shared" si="1"/>
        <v>2.0925641779906369E-5</v>
      </c>
      <c r="J3" s="4">
        <f t="shared" si="1"/>
        <v>2.0925641779906369E-5</v>
      </c>
      <c r="K3" s="4">
        <f t="shared" si="1"/>
        <v>2.0925641779906369E-5</v>
      </c>
      <c r="L3" s="4">
        <f t="shared" si="1"/>
        <v>2.0925641779906369E-5</v>
      </c>
      <c r="M3" s="4">
        <f t="shared" si="1"/>
        <v>2.0925641779906369E-5</v>
      </c>
      <c r="N3" s="4">
        <f t="shared" si="1"/>
        <v>2.0925641779906369E-5</v>
      </c>
      <c r="O3" s="4">
        <f t="shared" si="1"/>
        <v>2.0925641779906369E-5</v>
      </c>
      <c r="P3" s="4">
        <f t="shared" si="1"/>
        <v>2.0925641779906369E-5</v>
      </c>
      <c r="Q3" s="4">
        <f t="shared" si="1"/>
        <v>2.0925641779906369E-5</v>
      </c>
      <c r="R3" s="4">
        <f t="shared" si="1"/>
        <v>2.0925641779906369E-5</v>
      </c>
      <c r="S3" s="4">
        <f t="shared" si="0"/>
        <v>2.0925641779906369E-5</v>
      </c>
      <c r="T3" s="4">
        <f t="shared" si="0"/>
        <v>2.0925641779906369E-5</v>
      </c>
      <c r="U3" s="4">
        <f t="shared" si="0"/>
        <v>2.0925641779906369E-5</v>
      </c>
      <c r="V3" s="4">
        <f t="shared" si="0"/>
        <v>2.0925641779906369E-5</v>
      </c>
      <c r="W3" s="4">
        <f t="shared" si="0"/>
        <v>2.0925641779906369E-5</v>
      </c>
      <c r="X3" s="4">
        <f t="shared" si="0"/>
        <v>2.0925641779906369E-5</v>
      </c>
      <c r="Y3" s="4">
        <f t="shared" si="0"/>
        <v>2.0925641779906369E-5</v>
      </c>
      <c r="Z3" s="4">
        <f t="shared" si="0"/>
        <v>2.0925641779906369E-5</v>
      </c>
      <c r="AA3" s="4">
        <f t="shared" si="0"/>
        <v>2.0925641779906369E-5</v>
      </c>
      <c r="AB3" s="4">
        <f t="shared" si="0"/>
        <v>2.0925641779906369E-5</v>
      </c>
      <c r="AC3" s="4">
        <f t="shared" si="0"/>
        <v>2.0925641779906369E-5</v>
      </c>
      <c r="AD3" s="4">
        <f t="shared" si="0"/>
        <v>2.0925641779906369E-5</v>
      </c>
      <c r="AE3" s="4">
        <f t="shared" si="0"/>
        <v>2.0925641779906369E-5</v>
      </c>
      <c r="AF3" s="4">
        <f t="shared" si="0"/>
        <v>2.0925641779906369E-5</v>
      </c>
      <c r="AG3" s="4">
        <f t="shared" si="0"/>
        <v>2.0925641779906369E-5</v>
      </c>
      <c r="AH3" s="4">
        <f t="shared" si="0"/>
        <v>2.0925641779906369E-5</v>
      </c>
      <c r="AI3" s="4">
        <f t="shared" si="0"/>
        <v>2.0925641779906369E-5</v>
      </c>
      <c r="AJ3" s="4">
        <f t="shared" si="0"/>
        <v>2.0925641779906369E-5</v>
      </c>
      <c r="AK3" s="4">
        <f t="shared" si="0"/>
        <v>2.0925641779906369E-5</v>
      </c>
    </row>
    <row r="4" spans="1:37">
      <c r="A4" s="2" t="s">
        <v>4</v>
      </c>
      <c r="B4" s="4">
        <f>'Indonesia Data'!C68</f>
        <v>2.0925641779906369E-5</v>
      </c>
      <c r="C4" s="4">
        <f t="shared" si="1"/>
        <v>2.0925641779906369E-5</v>
      </c>
      <c r="D4" s="4">
        <f t="shared" si="0"/>
        <v>2.0925641779906369E-5</v>
      </c>
      <c r="E4" s="4">
        <f t="shared" si="0"/>
        <v>2.0925641779906369E-5</v>
      </c>
      <c r="F4" s="4">
        <f t="shared" si="0"/>
        <v>2.0925641779906369E-5</v>
      </c>
      <c r="G4" s="4">
        <f t="shared" si="0"/>
        <v>2.0925641779906369E-5</v>
      </c>
      <c r="H4" s="4">
        <f t="shared" si="0"/>
        <v>2.0925641779906369E-5</v>
      </c>
      <c r="I4" s="4">
        <f t="shared" si="0"/>
        <v>2.0925641779906369E-5</v>
      </c>
      <c r="J4" s="4">
        <f t="shared" si="0"/>
        <v>2.0925641779906369E-5</v>
      </c>
      <c r="K4" s="4">
        <f t="shared" si="0"/>
        <v>2.0925641779906369E-5</v>
      </c>
      <c r="L4" s="4">
        <f t="shared" si="0"/>
        <v>2.0925641779906369E-5</v>
      </c>
      <c r="M4" s="4">
        <f t="shared" si="0"/>
        <v>2.0925641779906369E-5</v>
      </c>
      <c r="N4" s="4">
        <f t="shared" si="0"/>
        <v>2.0925641779906369E-5</v>
      </c>
      <c r="O4" s="4">
        <f t="shared" si="0"/>
        <v>2.0925641779906369E-5</v>
      </c>
      <c r="P4" s="4">
        <f t="shared" si="0"/>
        <v>2.0925641779906369E-5</v>
      </c>
      <c r="Q4" s="4">
        <f t="shared" si="0"/>
        <v>2.0925641779906369E-5</v>
      </c>
      <c r="R4" s="4">
        <f t="shared" si="0"/>
        <v>2.0925641779906369E-5</v>
      </c>
      <c r="S4" s="4">
        <f t="shared" si="0"/>
        <v>2.0925641779906369E-5</v>
      </c>
      <c r="T4" s="4">
        <f t="shared" si="0"/>
        <v>2.0925641779906369E-5</v>
      </c>
      <c r="U4" s="4">
        <f t="shared" si="0"/>
        <v>2.0925641779906369E-5</v>
      </c>
      <c r="V4" s="4">
        <f t="shared" si="0"/>
        <v>2.0925641779906369E-5</v>
      </c>
      <c r="W4" s="4">
        <f t="shared" si="0"/>
        <v>2.0925641779906369E-5</v>
      </c>
      <c r="X4" s="4">
        <f t="shared" si="0"/>
        <v>2.0925641779906369E-5</v>
      </c>
      <c r="Y4" s="4">
        <f t="shared" si="0"/>
        <v>2.0925641779906369E-5</v>
      </c>
      <c r="Z4" s="4">
        <f t="shared" si="0"/>
        <v>2.0925641779906369E-5</v>
      </c>
      <c r="AA4" s="4">
        <f t="shared" si="0"/>
        <v>2.0925641779906369E-5</v>
      </c>
      <c r="AB4" s="4">
        <f t="shared" si="0"/>
        <v>2.0925641779906369E-5</v>
      </c>
      <c r="AC4" s="4">
        <f t="shared" si="0"/>
        <v>2.0925641779906369E-5</v>
      </c>
      <c r="AD4" s="4">
        <f t="shared" si="0"/>
        <v>2.0925641779906369E-5</v>
      </c>
      <c r="AE4" s="4">
        <f t="shared" si="0"/>
        <v>2.0925641779906369E-5</v>
      </c>
      <c r="AF4" s="4">
        <f t="shared" si="0"/>
        <v>2.0925641779906369E-5</v>
      </c>
      <c r="AG4" s="4">
        <f t="shared" si="0"/>
        <v>2.0925641779906369E-5</v>
      </c>
      <c r="AH4" s="4">
        <f t="shared" si="0"/>
        <v>2.0925641779906369E-5</v>
      </c>
      <c r="AI4" s="4">
        <f t="shared" si="0"/>
        <v>2.0925641779906369E-5</v>
      </c>
      <c r="AJ4" s="4">
        <f t="shared" si="0"/>
        <v>2.0925641779906369E-5</v>
      </c>
      <c r="AK4" s="4">
        <f t="shared" si="0"/>
        <v>2.0925641779906369E-5</v>
      </c>
    </row>
    <row r="5" spans="1:37">
      <c r="A5" s="2" t="s">
        <v>5</v>
      </c>
      <c r="B5" s="4">
        <f>'Indonesia Data'!C69</f>
        <v>2.0925641779906369E-5</v>
      </c>
      <c r="C5" s="4">
        <f t="shared" si="1"/>
        <v>2.0925641779906369E-5</v>
      </c>
      <c r="D5" s="4">
        <f t="shared" si="0"/>
        <v>2.0925641779906369E-5</v>
      </c>
      <c r="E5" s="4">
        <f t="shared" si="0"/>
        <v>2.0925641779906369E-5</v>
      </c>
      <c r="F5" s="4">
        <f t="shared" si="0"/>
        <v>2.0925641779906369E-5</v>
      </c>
      <c r="G5" s="4">
        <f t="shared" si="0"/>
        <v>2.0925641779906369E-5</v>
      </c>
      <c r="H5" s="4">
        <f t="shared" si="0"/>
        <v>2.0925641779906369E-5</v>
      </c>
      <c r="I5" s="4">
        <f t="shared" si="0"/>
        <v>2.0925641779906369E-5</v>
      </c>
      <c r="J5" s="4">
        <f t="shared" si="0"/>
        <v>2.0925641779906369E-5</v>
      </c>
      <c r="K5" s="4">
        <f t="shared" si="0"/>
        <v>2.0925641779906369E-5</v>
      </c>
      <c r="L5" s="4">
        <f t="shared" si="0"/>
        <v>2.0925641779906369E-5</v>
      </c>
      <c r="M5" s="4">
        <f t="shared" si="0"/>
        <v>2.0925641779906369E-5</v>
      </c>
      <c r="N5" s="4">
        <f t="shared" si="0"/>
        <v>2.0925641779906369E-5</v>
      </c>
      <c r="O5" s="4">
        <f t="shared" si="0"/>
        <v>2.0925641779906369E-5</v>
      </c>
      <c r="P5" s="4">
        <f t="shared" si="0"/>
        <v>2.0925641779906369E-5</v>
      </c>
      <c r="Q5" s="4">
        <f t="shared" si="0"/>
        <v>2.0925641779906369E-5</v>
      </c>
      <c r="R5" s="4">
        <f t="shared" si="0"/>
        <v>2.0925641779906369E-5</v>
      </c>
      <c r="S5" s="4">
        <f t="shared" si="0"/>
        <v>2.0925641779906369E-5</v>
      </c>
      <c r="T5" s="4">
        <f t="shared" si="0"/>
        <v>2.0925641779906369E-5</v>
      </c>
      <c r="U5" s="4">
        <f t="shared" si="0"/>
        <v>2.0925641779906369E-5</v>
      </c>
      <c r="V5" s="4">
        <f t="shared" si="0"/>
        <v>2.0925641779906369E-5</v>
      </c>
      <c r="W5" s="4">
        <f t="shared" si="0"/>
        <v>2.0925641779906369E-5</v>
      </c>
      <c r="X5" s="4">
        <f t="shared" si="0"/>
        <v>2.0925641779906369E-5</v>
      </c>
      <c r="Y5" s="4">
        <f t="shared" si="0"/>
        <v>2.0925641779906369E-5</v>
      </c>
      <c r="Z5" s="4">
        <f t="shared" si="0"/>
        <v>2.0925641779906369E-5</v>
      </c>
      <c r="AA5" s="4">
        <f t="shared" si="0"/>
        <v>2.0925641779906369E-5</v>
      </c>
      <c r="AB5" s="4">
        <f t="shared" si="0"/>
        <v>2.0925641779906369E-5</v>
      </c>
      <c r="AC5" s="4">
        <f t="shared" si="0"/>
        <v>2.0925641779906369E-5</v>
      </c>
      <c r="AD5" s="4">
        <f t="shared" si="0"/>
        <v>2.0925641779906369E-5</v>
      </c>
      <c r="AE5" s="4">
        <f t="shared" si="0"/>
        <v>2.0925641779906369E-5</v>
      </c>
      <c r="AF5" s="4">
        <f t="shared" si="0"/>
        <v>2.0925641779906369E-5</v>
      </c>
      <c r="AG5" s="4">
        <f t="shared" si="0"/>
        <v>2.0925641779906369E-5</v>
      </c>
      <c r="AH5" s="4">
        <f t="shared" si="0"/>
        <v>2.0925641779906369E-5</v>
      </c>
      <c r="AI5" s="4">
        <f t="shared" si="0"/>
        <v>2.0925641779906369E-5</v>
      </c>
      <c r="AJ5" s="4">
        <f t="shared" si="0"/>
        <v>2.0925641779906369E-5</v>
      </c>
      <c r="AK5" s="4">
        <f t="shared" si="0"/>
        <v>2.0925641779906369E-5</v>
      </c>
    </row>
    <row r="6" spans="1:37">
      <c r="A6" s="2" t="s">
        <v>3</v>
      </c>
      <c r="B6" s="4">
        <f>'Indonesia Data'!C70</f>
        <v>2.4219972471104182E-5</v>
      </c>
      <c r="C6" s="4">
        <f t="shared" si="1"/>
        <v>2.4219972471104182E-5</v>
      </c>
      <c r="D6" s="4">
        <f t="shared" si="0"/>
        <v>2.4219972471104182E-5</v>
      </c>
      <c r="E6" s="4">
        <f t="shared" si="0"/>
        <v>2.4219972471104182E-5</v>
      </c>
      <c r="F6" s="4">
        <f t="shared" si="0"/>
        <v>2.4219972471104182E-5</v>
      </c>
      <c r="G6" s="4">
        <f t="shared" si="0"/>
        <v>2.4219972471104182E-5</v>
      </c>
      <c r="H6" s="4">
        <f t="shared" si="0"/>
        <v>2.4219972471104182E-5</v>
      </c>
      <c r="I6" s="4">
        <f t="shared" si="0"/>
        <v>2.4219972471104182E-5</v>
      </c>
      <c r="J6" s="4">
        <f t="shared" si="0"/>
        <v>2.4219972471104182E-5</v>
      </c>
      <c r="K6" s="4">
        <f t="shared" si="0"/>
        <v>2.4219972471104182E-5</v>
      </c>
      <c r="L6" s="4">
        <f t="shared" si="0"/>
        <v>2.4219972471104182E-5</v>
      </c>
      <c r="M6" s="4">
        <f t="shared" si="0"/>
        <v>2.4219972471104182E-5</v>
      </c>
      <c r="N6" s="4">
        <f t="shared" si="0"/>
        <v>2.4219972471104182E-5</v>
      </c>
      <c r="O6" s="4">
        <f t="shared" si="0"/>
        <v>2.4219972471104182E-5</v>
      </c>
      <c r="P6" s="4">
        <f t="shared" si="0"/>
        <v>2.4219972471104182E-5</v>
      </c>
      <c r="Q6" s="4">
        <f t="shared" si="0"/>
        <v>2.4219972471104182E-5</v>
      </c>
      <c r="R6" s="4">
        <f t="shared" si="0"/>
        <v>2.4219972471104182E-5</v>
      </c>
      <c r="S6" s="4">
        <f t="shared" si="0"/>
        <v>2.4219972471104182E-5</v>
      </c>
      <c r="T6" s="4">
        <f t="shared" si="0"/>
        <v>2.4219972471104182E-5</v>
      </c>
      <c r="U6" s="4">
        <f t="shared" si="0"/>
        <v>2.4219972471104182E-5</v>
      </c>
      <c r="V6" s="4">
        <f t="shared" si="0"/>
        <v>2.4219972471104182E-5</v>
      </c>
      <c r="W6" s="4">
        <f t="shared" si="0"/>
        <v>2.4219972471104182E-5</v>
      </c>
      <c r="X6" s="4">
        <f t="shared" si="0"/>
        <v>2.4219972471104182E-5</v>
      </c>
      <c r="Y6" s="4">
        <f t="shared" si="0"/>
        <v>2.4219972471104182E-5</v>
      </c>
      <c r="Z6" s="4">
        <f t="shared" si="0"/>
        <v>2.4219972471104182E-5</v>
      </c>
      <c r="AA6" s="4">
        <f t="shared" si="0"/>
        <v>2.4219972471104182E-5</v>
      </c>
      <c r="AB6" s="4">
        <f t="shared" si="0"/>
        <v>2.4219972471104182E-5</v>
      </c>
      <c r="AC6" s="4">
        <f t="shared" si="0"/>
        <v>2.4219972471104182E-5</v>
      </c>
      <c r="AD6" s="4">
        <f t="shared" si="0"/>
        <v>2.4219972471104182E-5</v>
      </c>
      <c r="AE6" s="4">
        <f t="shared" si="0"/>
        <v>2.4219972471104182E-5</v>
      </c>
      <c r="AF6" s="4">
        <f t="shared" si="0"/>
        <v>2.4219972471104182E-5</v>
      </c>
      <c r="AG6" s="4">
        <f t="shared" si="0"/>
        <v>2.4219972471104182E-5</v>
      </c>
      <c r="AH6" s="4">
        <f t="shared" si="0"/>
        <v>2.4219972471104182E-5</v>
      </c>
      <c r="AI6" s="4">
        <f t="shared" si="0"/>
        <v>2.4219972471104182E-5</v>
      </c>
      <c r="AJ6" s="4">
        <f t="shared" si="0"/>
        <v>2.4219972471104182E-5</v>
      </c>
      <c r="AK6" s="4">
        <f t="shared" si="0"/>
        <v>2.4219972471104182E-5</v>
      </c>
    </row>
    <row r="7" spans="1:37">
      <c r="A7" s="2" t="s">
        <v>20</v>
      </c>
      <c r="B7" s="4">
        <f>'Indonesia Data'!C71</f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</row>
    <row r="8" spans="1:37">
      <c r="A8" s="2" t="s">
        <v>22</v>
      </c>
      <c r="B8" s="4">
        <f>'Indonesia Data'!C72</f>
        <v>0</v>
      </c>
      <c r="C8" s="4">
        <f t="shared" si="1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  <c r="W8" s="4">
        <f t="shared" si="0"/>
        <v>0</v>
      </c>
      <c r="X8" s="4">
        <f t="shared" si="0"/>
        <v>0</v>
      </c>
      <c r="Y8" s="4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C2" sqref="C2:AK8"/>
    </sheetView>
  </sheetViews>
  <sheetFormatPr defaultColWidth="9.1796875" defaultRowHeight="14.5"/>
  <cols>
    <col min="1" max="1" width="41.453125" style="1" customWidth="1"/>
    <col min="2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Data'!C73</f>
        <v>1.5840946114740389E-5</v>
      </c>
      <c r="C2" s="4">
        <f>B2</f>
        <v>1.5840946114740389E-5</v>
      </c>
      <c r="D2" s="4">
        <f t="shared" ref="D2:AK8" si="0">C2</f>
        <v>1.5840946114740389E-5</v>
      </c>
      <c r="E2" s="4">
        <f t="shared" si="0"/>
        <v>1.5840946114740389E-5</v>
      </c>
      <c r="F2" s="4">
        <f t="shared" si="0"/>
        <v>1.5840946114740389E-5</v>
      </c>
      <c r="G2" s="4">
        <f t="shared" si="0"/>
        <v>1.5840946114740389E-5</v>
      </c>
      <c r="H2" s="4">
        <f t="shared" si="0"/>
        <v>1.5840946114740389E-5</v>
      </c>
      <c r="I2" s="4">
        <f t="shared" si="0"/>
        <v>1.5840946114740389E-5</v>
      </c>
      <c r="J2" s="4">
        <f t="shared" si="0"/>
        <v>1.5840946114740389E-5</v>
      </c>
      <c r="K2" s="4">
        <f t="shared" si="0"/>
        <v>1.5840946114740389E-5</v>
      </c>
      <c r="L2" s="4">
        <f t="shared" si="0"/>
        <v>1.5840946114740389E-5</v>
      </c>
      <c r="M2" s="4">
        <f t="shared" si="0"/>
        <v>1.5840946114740389E-5</v>
      </c>
      <c r="N2" s="4">
        <f t="shared" si="0"/>
        <v>1.5840946114740389E-5</v>
      </c>
      <c r="O2" s="4">
        <f t="shared" si="0"/>
        <v>1.5840946114740389E-5</v>
      </c>
      <c r="P2" s="4">
        <f t="shared" si="0"/>
        <v>1.5840946114740389E-5</v>
      </c>
      <c r="Q2" s="4">
        <f t="shared" si="0"/>
        <v>1.5840946114740389E-5</v>
      </c>
      <c r="R2" s="4">
        <f t="shared" si="0"/>
        <v>1.5840946114740389E-5</v>
      </c>
      <c r="S2" s="4">
        <f t="shared" si="0"/>
        <v>1.5840946114740389E-5</v>
      </c>
      <c r="T2" s="4">
        <f t="shared" si="0"/>
        <v>1.5840946114740389E-5</v>
      </c>
      <c r="U2" s="4">
        <f t="shared" si="0"/>
        <v>1.5840946114740389E-5</v>
      </c>
      <c r="V2" s="4">
        <f t="shared" si="0"/>
        <v>1.5840946114740389E-5</v>
      </c>
      <c r="W2" s="4">
        <f t="shared" si="0"/>
        <v>1.5840946114740389E-5</v>
      </c>
      <c r="X2" s="4">
        <f t="shared" si="0"/>
        <v>1.5840946114740389E-5</v>
      </c>
      <c r="Y2" s="4">
        <f t="shared" si="0"/>
        <v>1.5840946114740389E-5</v>
      </c>
      <c r="Z2" s="4">
        <f t="shared" si="0"/>
        <v>1.5840946114740389E-5</v>
      </c>
      <c r="AA2" s="4">
        <f t="shared" si="0"/>
        <v>1.5840946114740389E-5</v>
      </c>
      <c r="AB2" s="4">
        <f t="shared" si="0"/>
        <v>1.5840946114740389E-5</v>
      </c>
      <c r="AC2" s="4">
        <f t="shared" si="0"/>
        <v>1.5840946114740389E-5</v>
      </c>
      <c r="AD2" s="4">
        <f t="shared" si="0"/>
        <v>1.5840946114740389E-5</v>
      </c>
      <c r="AE2" s="4">
        <f t="shared" si="0"/>
        <v>1.5840946114740389E-5</v>
      </c>
      <c r="AF2" s="4">
        <f t="shared" si="0"/>
        <v>1.5840946114740389E-5</v>
      </c>
      <c r="AG2" s="4">
        <f t="shared" si="0"/>
        <v>1.5840946114740389E-5</v>
      </c>
      <c r="AH2" s="4">
        <f t="shared" si="0"/>
        <v>1.5840946114740389E-5</v>
      </c>
      <c r="AI2" s="4">
        <f t="shared" si="0"/>
        <v>1.5840946114740389E-5</v>
      </c>
      <c r="AJ2" s="4">
        <f t="shared" si="0"/>
        <v>1.5840946114740389E-5</v>
      </c>
      <c r="AK2" s="4">
        <f t="shared" si="0"/>
        <v>1.5840946114740389E-5</v>
      </c>
    </row>
    <row r="3" spans="1:37">
      <c r="A3" s="2" t="s">
        <v>2</v>
      </c>
      <c r="B3" s="4">
        <f>'Indonesia Data'!C74</f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</row>
    <row r="4" spans="1:37">
      <c r="A4" s="2" t="s">
        <v>4</v>
      </c>
      <c r="B4" s="4">
        <f>'Indonesia Data'!C75</f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</row>
    <row r="5" spans="1:37">
      <c r="A5" s="2" t="s">
        <v>5</v>
      </c>
      <c r="B5" s="4">
        <f>'Indonesia Data'!C76</f>
        <v>0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</row>
    <row r="6" spans="1:37">
      <c r="A6" s="2" t="s">
        <v>3</v>
      </c>
      <c r="B6" s="4">
        <f>'Indonesia Data'!C77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>
        <f t="shared" si="0"/>
        <v>0</v>
      </c>
    </row>
    <row r="7" spans="1:37">
      <c r="A7" s="2" t="s">
        <v>20</v>
      </c>
      <c r="B7" s="4">
        <f>'Indonesia Data'!C78</f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</row>
    <row r="8" spans="1:37">
      <c r="A8" s="2" t="s">
        <v>22</v>
      </c>
      <c r="B8" s="4">
        <f>'Indonesia Data'!C79</f>
        <v>0</v>
      </c>
      <c r="C8" s="4">
        <f t="shared" si="1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  <c r="W8" s="4">
        <f t="shared" si="0"/>
        <v>0</v>
      </c>
      <c r="X8" s="4">
        <f t="shared" si="0"/>
        <v>0</v>
      </c>
      <c r="Y8" s="4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C2" sqref="C2:AK8"/>
    </sheetView>
  </sheetViews>
  <sheetFormatPr defaultColWidth="9.1796875" defaultRowHeight="14.5"/>
  <cols>
    <col min="1" max="1" width="41.453125" style="1" customWidth="1"/>
    <col min="2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Data'!C80</f>
        <v>1.6428539012043986E-5</v>
      </c>
      <c r="C2" s="4">
        <f>B2</f>
        <v>1.6428539012043986E-5</v>
      </c>
      <c r="D2" s="4">
        <f t="shared" ref="D2:AK8" si="0">C2</f>
        <v>1.6428539012043986E-5</v>
      </c>
      <c r="E2" s="4">
        <f t="shared" si="0"/>
        <v>1.6428539012043986E-5</v>
      </c>
      <c r="F2" s="4">
        <f t="shared" si="0"/>
        <v>1.6428539012043986E-5</v>
      </c>
      <c r="G2" s="4">
        <f t="shared" si="0"/>
        <v>1.6428539012043986E-5</v>
      </c>
      <c r="H2" s="4">
        <f t="shared" si="0"/>
        <v>1.6428539012043986E-5</v>
      </c>
      <c r="I2" s="4">
        <f t="shared" si="0"/>
        <v>1.6428539012043986E-5</v>
      </c>
      <c r="J2" s="4">
        <f t="shared" si="0"/>
        <v>1.6428539012043986E-5</v>
      </c>
      <c r="K2" s="4">
        <f t="shared" si="0"/>
        <v>1.6428539012043986E-5</v>
      </c>
      <c r="L2" s="4">
        <f t="shared" si="0"/>
        <v>1.6428539012043986E-5</v>
      </c>
      <c r="M2" s="4">
        <f t="shared" si="0"/>
        <v>1.6428539012043986E-5</v>
      </c>
      <c r="N2" s="4">
        <f t="shared" si="0"/>
        <v>1.6428539012043986E-5</v>
      </c>
      <c r="O2" s="4">
        <f t="shared" si="0"/>
        <v>1.6428539012043986E-5</v>
      </c>
      <c r="P2" s="4">
        <f t="shared" si="0"/>
        <v>1.6428539012043986E-5</v>
      </c>
      <c r="Q2" s="4">
        <f t="shared" si="0"/>
        <v>1.6428539012043986E-5</v>
      </c>
      <c r="R2" s="4">
        <f t="shared" si="0"/>
        <v>1.6428539012043986E-5</v>
      </c>
      <c r="S2" s="4">
        <f t="shared" si="0"/>
        <v>1.6428539012043986E-5</v>
      </c>
      <c r="T2" s="4">
        <f t="shared" si="0"/>
        <v>1.6428539012043986E-5</v>
      </c>
      <c r="U2" s="4">
        <f t="shared" si="0"/>
        <v>1.6428539012043986E-5</v>
      </c>
      <c r="V2" s="4">
        <f t="shared" si="0"/>
        <v>1.6428539012043986E-5</v>
      </c>
      <c r="W2" s="4">
        <f t="shared" si="0"/>
        <v>1.6428539012043986E-5</v>
      </c>
      <c r="X2" s="4">
        <f t="shared" si="0"/>
        <v>1.6428539012043986E-5</v>
      </c>
      <c r="Y2" s="4">
        <f t="shared" si="0"/>
        <v>1.6428539012043986E-5</v>
      </c>
      <c r="Z2" s="4">
        <f t="shared" si="0"/>
        <v>1.6428539012043986E-5</v>
      </c>
      <c r="AA2" s="4">
        <f t="shared" si="0"/>
        <v>1.6428539012043986E-5</v>
      </c>
      <c r="AB2" s="4">
        <f t="shared" si="0"/>
        <v>1.6428539012043986E-5</v>
      </c>
      <c r="AC2" s="4">
        <f t="shared" si="0"/>
        <v>1.6428539012043986E-5</v>
      </c>
      <c r="AD2" s="4">
        <f t="shared" si="0"/>
        <v>1.6428539012043986E-5</v>
      </c>
      <c r="AE2" s="4">
        <f t="shared" si="0"/>
        <v>1.6428539012043986E-5</v>
      </c>
      <c r="AF2" s="4">
        <f t="shared" si="0"/>
        <v>1.6428539012043986E-5</v>
      </c>
      <c r="AG2" s="4">
        <f t="shared" si="0"/>
        <v>1.6428539012043986E-5</v>
      </c>
      <c r="AH2" s="4">
        <f t="shared" si="0"/>
        <v>1.6428539012043986E-5</v>
      </c>
      <c r="AI2" s="4">
        <f t="shared" si="0"/>
        <v>1.6428539012043986E-5</v>
      </c>
      <c r="AJ2" s="4">
        <f t="shared" si="0"/>
        <v>1.6428539012043986E-5</v>
      </c>
      <c r="AK2" s="4">
        <f t="shared" si="0"/>
        <v>1.6428539012043986E-5</v>
      </c>
    </row>
    <row r="3" spans="1:37">
      <c r="A3" s="2" t="s">
        <v>2</v>
      </c>
      <c r="B3" s="4">
        <f>'Indonesia Data'!C81</f>
        <v>0</v>
      </c>
      <c r="C3" s="4">
        <f t="shared" ref="C3:R8" si="1">B3</f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1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4">
        <f t="shared" si="0"/>
        <v>0</v>
      </c>
      <c r="AJ3" s="4">
        <f t="shared" si="0"/>
        <v>0</v>
      </c>
      <c r="AK3" s="4">
        <f t="shared" si="0"/>
        <v>0</v>
      </c>
    </row>
    <row r="4" spans="1:37">
      <c r="A4" s="2" t="s">
        <v>4</v>
      </c>
      <c r="B4" s="4">
        <f>'Indonesia Data'!C82</f>
        <v>0</v>
      </c>
      <c r="C4" s="4">
        <f t="shared" si="1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</row>
    <row r="5" spans="1:37">
      <c r="A5" s="2" t="s">
        <v>5</v>
      </c>
      <c r="B5" s="4">
        <f>'Indonesia Data'!C83</f>
        <v>0</v>
      </c>
      <c r="C5" s="4">
        <f t="shared" si="1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">
        <f t="shared" si="0"/>
        <v>0</v>
      </c>
      <c r="AJ5" s="4">
        <f t="shared" si="0"/>
        <v>0</v>
      </c>
      <c r="AK5" s="4">
        <f t="shared" si="0"/>
        <v>0</v>
      </c>
    </row>
    <row r="6" spans="1:37">
      <c r="A6" s="2" t="s">
        <v>3</v>
      </c>
      <c r="B6" s="4">
        <f>'Indonesia Data'!C84</f>
        <v>0</v>
      </c>
      <c r="C6" s="4">
        <f t="shared" si="1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 t="shared" si="0"/>
        <v>0</v>
      </c>
      <c r="Y6" s="4">
        <f t="shared" si="0"/>
        <v>0</v>
      </c>
      <c r="Z6" s="4">
        <f t="shared" si="0"/>
        <v>0</v>
      </c>
      <c r="AA6" s="4">
        <f t="shared" si="0"/>
        <v>0</v>
      </c>
      <c r="AB6" s="4">
        <f t="shared" si="0"/>
        <v>0</v>
      </c>
      <c r="AC6" s="4">
        <f t="shared" si="0"/>
        <v>0</v>
      </c>
      <c r="AD6" s="4">
        <f t="shared" si="0"/>
        <v>0</v>
      </c>
      <c r="AE6" s="4">
        <f t="shared" si="0"/>
        <v>0</v>
      </c>
      <c r="AF6" s="4">
        <f t="shared" si="0"/>
        <v>0</v>
      </c>
      <c r="AG6" s="4">
        <f t="shared" si="0"/>
        <v>0</v>
      </c>
      <c r="AH6" s="4">
        <f t="shared" si="0"/>
        <v>0</v>
      </c>
      <c r="AI6" s="4">
        <f t="shared" si="0"/>
        <v>0</v>
      </c>
      <c r="AJ6" s="4">
        <f t="shared" si="0"/>
        <v>0</v>
      </c>
      <c r="AK6" s="4">
        <f t="shared" si="0"/>
        <v>0</v>
      </c>
    </row>
    <row r="7" spans="1:37">
      <c r="A7" s="2" t="s">
        <v>20</v>
      </c>
      <c r="B7" s="4">
        <f>'Indonesia Data'!C85</f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</row>
    <row r="8" spans="1:37">
      <c r="A8" s="2" t="s">
        <v>22</v>
      </c>
      <c r="B8" s="4">
        <f>'Indonesia Data'!C86</f>
        <v>0</v>
      </c>
      <c r="C8" s="4">
        <f t="shared" si="1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  <c r="W8" s="4">
        <f t="shared" si="0"/>
        <v>0</v>
      </c>
      <c r="X8" s="4">
        <f t="shared" si="0"/>
        <v>0</v>
      </c>
      <c r="Y8" s="4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C2" sqref="C2:AK2"/>
    </sheetView>
  </sheetViews>
  <sheetFormatPr defaultColWidth="9.1796875" defaultRowHeight="14.5"/>
  <cols>
    <col min="1" max="1" width="41.453125" style="1" customWidth="1"/>
    <col min="2" max="4" width="10" style="1" customWidth="1"/>
    <col min="5" max="5" width="10" style="12" customWidth="1"/>
    <col min="6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1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Data'!C87</f>
        <v>1.9168039797521381E-5</v>
      </c>
      <c r="C2" s="4">
        <f>B2</f>
        <v>1.9168039797521381E-5</v>
      </c>
      <c r="D2" s="4">
        <f t="shared" ref="D2:AK2" si="0">C2</f>
        <v>1.9168039797521381E-5</v>
      </c>
      <c r="E2" s="4">
        <f t="shared" si="0"/>
        <v>1.9168039797521381E-5</v>
      </c>
      <c r="F2" s="4">
        <f t="shared" si="0"/>
        <v>1.9168039797521381E-5</v>
      </c>
      <c r="G2" s="4">
        <f t="shared" si="0"/>
        <v>1.9168039797521381E-5</v>
      </c>
      <c r="H2" s="4">
        <f t="shared" si="0"/>
        <v>1.9168039797521381E-5</v>
      </c>
      <c r="I2" s="4">
        <f t="shared" si="0"/>
        <v>1.9168039797521381E-5</v>
      </c>
      <c r="J2" s="4">
        <f t="shared" si="0"/>
        <v>1.9168039797521381E-5</v>
      </c>
      <c r="K2" s="4">
        <f t="shared" si="0"/>
        <v>1.9168039797521381E-5</v>
      </c>
      <c r="L2" s="4">
        <f t="shared" si="0"/>
        <v>1.9168039797521381E-5</v>
      </c>
      <c r="M2" s="4">
        <f t="shared" si="0"/>
        <v>1.9168039797521381E-5</v>
      </c>
      <c r="N2" s="4">
        <f t="shared" si="0"/>
        <v>1.9168039797521381E-5</v>
      </c>
      <c r="O2" s="4">
        <f t="shared" si="0"/>
        <v>1.9168039797521381E-5</v>
      </c>
      <c r="P2" s="4">
        <f t="shared" si="0"/>
        <v>1.9168039797521381E-5</v>
      </c>
      <c r="Q2" s="4">
        <f t="shared" si="0"/>
        <v>1.9168039797521381E-5</v>
      </c>
      <c r="R2" s="4">
        <f t="shared" si="0"/>
        <v>1.9168039797521381E-5</v>
      </c>
      <c r="S2" s="4">
        <f t="shared" si="0"/>
        <v>1.9168039797521381E-5</v>
      </c>
      <c r="T2" s="4">
        <f t="shared" si="0"/>
        <v>1.9168039797521381E-5</v>
      </c>
      <c r="U2" s="4">
        <f t="shared" si="0"/>
        <v>1.9168039797521381E-5</v>
      </c>
      <c r="V2" s="4">
        <f t="shared" si="0"/>
        <v>1.9168039797521381E-5</v>
      </c>
      <c r="W2" s="4">
        <f t="shared" si="0"/>
        <v>1.9168039797521381E-5</v>
      </c>
      <c r="X2" s="4">
        <f t="shared" si="0"/>
        <v>1.9168039797521381E-5</v>
      </c>
      <c r="Y2" s="4">
        <f t="shared" si="0"/>
        <v>1.9168039797521381E-5</v>
      </c>
      <c r="Z2" s="4">
        <f t="shared" si="0"/>
        <v>1.9168039797521381E-5</v>
      </c>
      <c r="AA2" s="4">
        <f t="shared" si="0"/>
        <v>1.9168039797521381E-5</v>
      </c>
      <c r="AB2" s="4">
        <f t="shared" si="0"/>
        <v>1.9168039797521381E-5</v>
      </c>
      <c r="AC2" s="4">
        <f t="shared" si="0"/>
        <v>1.9168039797521381E-5</v>
      </c>
      <c r="AD2" s="4">
        <f t="shared" si="0"/>
        <v>1.9168039797521381E-5</v>
      </c>
      <c r="AE2" s="4">
        <f t="shared" si="0"/>
        <v>1.9168039797521381E-5</v>
      </c>
      <c r="AF2" s="4">
        <f t="shared" si="0"/>
        <v>1.9168039797521381E-5</v>
      </c>
      <c r="AG2" s="4">
        <f t="shared" si="0"/>
        <v>1.9168039797521381E-5</v>
      </c>
      <c r="AH2" s="4">
        <f t="shared" si="0"/>
        <v>1.9168039797521381E-5</v>
      </c>
      <c r="AI2" s="4">
        <f t="shared" si="0"/>
        <v>1.9168039797521381E-5</v>
      </c>
      <c r="AJ2" s="4">
        <f t="shared" si="0"/>
        <v>1.9168039797521381E-5</v>
      </c>
      <c r="AK2" s="4">
        <f t="shared" si="0"/>
        <v>1.9168039797521381E-5</v>
      </c>
    </row>
    <row r="3" spans="1:37">
      <c r="A3" s="2" t="s">
        <v>2</v>
      </c>
      <c r="B3" s="1">
        <v>0</v>
      </c>
      <c r="C3" s="1">
        <v>0</v>
      </c>
      <c r="D3" s="1">
        <v>0</v>
      </c>
      <c r="E3" s="12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4">
        <f t="shared" ref="AB3:AK8" si="1">TREND($R3:$AA3,$R$1:$AA$1,AB$1)</f>
        <v>0</v>
      </c>
      <c r="AC3" s="14">
        <f t="shared" si="1"/>
        <v>0</v>
      </c>
      <c r="AD3" s="14">
        <f t="shared" si="1"/>
        <v>0</v>
      </c>
      <c r="AE3" s="14">
        <f t="shared" si="1"/>
        <v>0</v>
      </c>
      <c r="AF3" s="14">
        <f t="shared" si="1"/>
        <v>0</v>
      </c>
      <c r="AG3" s="14">
        <f t="shared" si="1"/>
        <v>0</v>
      </c>
      <c r="AH3" s="14">
        <f t="shared" si="1"/>
        <v>0</v>
      </c>
      <c r="AI3" s="14">
        <f t="shared" si="1"/>
        <v>0</v>
      </c>
      <c r="AJ3" s="14">
        <f t="shared" si="1"/>
        <v>0</v>
      </c>
      <c r="AK3" s="14">
        <f t="shared" si="1"/>
        <v>0</v>
      </c>
    </row>
    <row r="4" spans="1:37">
      <c r="A4" s="2" t="s">
        <v>4</v>
      </c>
      <c r="B4" s="1">
        <v>0</v>
      </c>
      <c r="C4" s="1">
        <v>0</v>
      </c>
      <c r="D4" s="1">
        <v>0</v>
      </c>
      <c r="E4" s="12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4">
        <f t="shared" si="1"/>
        <v>0</v>
      </c>
      <c r="AC4" s="14">
        <f t="shared" si="1"/>
        <v>0</v>
      </c>
      <c r="AD4" s="14">
        <f t="shared" si="1"/>
        <v>0</v>
      </c>
      <c r="AE4" s="14">
        <f t="shared" si="1"/>
        <v>0</v>
      </c>
      <c r="AF4" s="14">
        <f t="shared" si="1"/>
        <v>0</v>
      </c>
      <c r="AG4" s="14">
        <f t="shared" si="1"/>
        <v>0</v>
      </c>
      <c r="AH4" s="14">
        <f t="shared" si="1"/>
        <v>0</v>
      </c>
      <c r="AI4" s="14">
        <f t="shared" si="1"/>
        <v>0</v>
      </c>
      <c r="AJ4" s="14">
        <f t="shared" si="1"/>
        <v>0</v>
      </c>
      <c r="AK4" s="14">
        <f t="shared" si="1"/>
        <v>0</v>
      </c>
    </row>
    <row r="5" spans="1:37">
      <c r="A5" s="2" t="s">
        <v>5</v>
      </c>
      <c r="B5" s="1">
        <v>0</v>
      </c>
      <c r="C5" s="1">
        <v>0</v>
      </c>
      <c r="D5" s="1">
        <v>0</v>
      </c>
      <c r="E5" s="12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4">
        <f t="shared" si="1"/>
        <v>0</v>
      </c>
      <c r="AC5" s="14">
        <f t="shared" si="1"/>
        <v>0</v>
      </c>
      <c r="AD5" s="14">
        <f t="shared" si="1"/>
        <v>0</v>
      </c>
      <c r="AE5" s="14">
        <f t="shared" si="1"/>
        <v>0</v>
      </c>
      <c r="AF5" s="14">
        <f t="shared" si="1"/>
        <v>0</v>
      </c>
      <c r="AG5" s="14">
        <f t="shared" si="1"/>
        <v>0</v>
      </c>
      <c r="AH5" s="14">
        <f t="shared" si="1"/>
        <v>0</v>
      </c>
      <c r="AI5" s="14">
        <f t="shared" si="1"/>
        <v>0</v>
      </c>
      <c r="AJ5" s="14">
        <f t="shared" si="1"/>
        <v>0</v>
      </c>
      <c r="AK5" s="14">
        <f t="shared" si="1"/>
        <v>0</v>
      </c>
    </row>
    <row r="6" spans="1:37">
      <c r="A6" s="2" t="s">
        <v>3</v>
      </c>
      <c r="B6" s="1">
        <v>0</v>
      </c>
      <c r="C6" s="1">
        <v>0</v>
      </c>
      <c r="D6" s="1">
        <v>0</v>
      </c>
      <c r="E6" s="12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0</v>
      </c>
      <c r="AF6" s="14">
        <f t="shared" si="1"/>
        <v>0</v>
      </c>
      <c r="AG6" s="14">
        <f t="shared" si="1"/>
        <v>0</v>
      </c>
      <c r="AH6" s="14">
        <f t="shared" si="1"/>
        <v>0</v>
      </c>
      <c r="AI6" s="14">
        <f t="shared" si="1"/>
        <v>0</v>
      </c>
      <c r="AJ6" s="14">
        <f t="shared" si="1"/>
        <v>0</v>
      </c>
      <c r="AK6" s="14">
        <f t="shared" si="1"/>
        <v>0</v>
      </c>
    </row>
    <row r="7" spans="1:37">
      <c r="A7" s="2" t="s">
        <v>20</v>
      </c>
      <c r="B7" s="1">
        <f t="shared" ref="B7:AA7" si="2">B3</f>
        <v>0</v>
      </c>
      <c r="C7" s="1">
        <f t="shared" si="2"/>
        <v>0</v>
      </c>
      <c r="D7" s="1">
        <f t="shared" si="2"/>
        <v>0</v>
      </c>
      <c r="E7" s="12">
        <f t="shared" si="2"/>
        <v>0</v>
      </c>
      <c r="F7" s="1">
        <f t="shared" si="2"/>
        <v>0</v>
      </c>
      <c r="G7" s="1">
        <f t="shared" si="2"/>
        <v>0</v>
      </c>
      <c r="H7" s="1">
        <f t="shared" si="2"/>
        <v>0</v>
      </c>
      <c r="I7" s="1">
        <f t="shared" si="2"/>
        <v>0</v>
      </c>
      <c r="J7" s="1">
        <f t="shared" si="2"/>
        <v>0</v>
      </c>
      <c r="K7" s="1">
        <f t="shared" si="2"/>
        <v>0</v>
      </c>
      <c r="L7" s="1">
        <f t="shared" si="2"/>
        <v>0</v>
      </c>
      <c r="M7" s="1">
        <f t="shared" si="2"/>
        <v>0</v>
      </c>
      <c r="N7" s="1">
        <f t="shared" si="2"/>
        <v>0</v>
      </c>
      <c r="O7" s="1">
        <f t="shared" si="2"/>
        <v>0</v>
      </c>
      <c r="P7" s="1">
        <f t="shared" si="2"/>
        <v>0</v>
      </c>
      <c r="Q7" s="1">
        <f t="shared" si="2"/>
        <v>0</v>
      </c>
      <c r="R7" s="1">
        <f t="shared" si="2"/>
        <v>0</v>
      </c>
      <c r="S7" s="1">
        <f t="shared" si="2"/>
        <v>0</v>
      </c>
      <c r="T7" s="1">
        <f t="shared" si="2"/>
        <v>0</v>
      </c>
      <c r="U7" s="1">
        <f t="shared" si="2"/>
        <v>0</v>
      </c>
      <c r="V7" s="1">
        <f t="shared" si="2"/>
        <v>0</v>
      </c>
      <c r="W7" s="1">
        <f t="shared" si="2"/>
        <v>0</v>
      </c>
      <c r="X7" s="1">
        <f t="shared" si="2"/>
        <v>0</v>
      </c>
      <c r="Y7" s="1">
        <f t="shared" si="2"/>
        <v>0</v>
      </c>
      <c r="Z7" s="1">
        <f t="shared" si="2"/>
        <v>0</v>
      </c>
      <c r="AA7" s="1">
        <f t="shared" si="2"/>
        <v>0</v>
      </c>
      <c r="AB7" s="14">
        <f t="shared" si="1"/>
        <v>0</v>
      </c>
      <c r="AC7" s="14">
        <f t="shared" si="1"/>
        <v>0</v>
      </c>
      <c r="AD7" s="14">
        <f t="shared" si="1"/>
        <v>0</v>
      </c>
      <c r="AE7" s="14">
        <f t="shared" si="1"/>
        <v>0</v>
      </c>
      <c r="AF7" s="14">
        <f t="shared" si="1"/>
        <v>0</v>
      </c>
      <c r="AG7" s="14">
        <f t="shared" si="1"/>
        <v>0</v>
      </c>
      <c r="AH7" s="14">
        <f t="shared" si="1"/>
        <v>0</v>
      </c>
      <c r="AI7" s="14">
        <f t="shared" si="1"/>
        <v>0</v>
      </c>
      <c r="AJ7" s="14">
        <f t="shared" si="1"/>
        <v>0</v>
      </c>
      <c r="AK7" s="14">
        <f t="shared" si="1"/>
        <v>0</v>
      </c>
    </row>
    <row r="8" spans="1:37">
      <c r="A8" s="2" t="s">
        <v>22</v>
      </c>
      <c r="B8" s="1">
        <v>0</v>
      </c>
      <c r="C8" s="1">
        <v>0</v>
      </c>
      <c r="D8" s="1">
        <v>0</v>
      </c>
      <c r="E8" s="12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4">
        <f t="shared" si="1"/>
        <v>0</v>
      </c>
      <c r="AC8" s="14">
        <f t="shared" si="1"/>
        <v>0</v>
      </c>
      <c r="AD8" s="14">
        <f t="shared" si="1"/>
        <v>0</v>
      </c>
      <c r="AE8" s="14">
        <f t="shared" si="1"/>
        <v>0</v>
      </c>
      <c r="AF8" s="14">
        <f t="shared" si="1"/>
        <v>0</v>
      </c>
      <c r="AG8" s="14">
        <f t="shared" si="1"/>
        <v>0</v>
      </c>
      <c r="AH8" s="14">
        <f t="shared" si="1"/>
        <v>0</v>
      </c>
      <c r="AI8" s="14">
        <f t="shared" si="1"/>
        <v>0</v>
      </c>
      <c r="AJ8" s="14">
        <f t="shared" si="1"/>
        <v>0</v>
      </c>
      <c r="AK8" s="14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W13" sqref="W13"/>
    </sheetView>
  </sheetViews>
  <sheetFormatPr defaultColWidth="9.1796875" defaultRowHeight="14.5"/>
  <cols>
    <col min="1" max="1" width="41.453125" style="1" customWidth="1"/>
    <col min="2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1">
        <f>'Indonesia Data'!C94</f>
        <v>0</v>
      </c>
      <c r="C2" s="1">
        <f>B2</f>
        <v>0</v>
      </c>
      <c r="D2" s="14">
        <f t="shared" ref="D2:AK8" si="0">C2</f>
        <v>0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si="0"/>
        <v>0</v>
      </c>
      <c r="S2" s="14">
        <f t="shared" si="0"/>
        <v>0</v>
      </c>
      <c r="T2" s="14">
        <f t="shared" si="0"/>
        <v>0</v>
      </c>
      <c r="U2" s="14">
        <f t="shared" si="0"/>
        <v>0</v>
      </c>
      <c r="V2" s="14">
        <f t="shared" si="0"/>
        <v>0</v>
      </c>
      <c r="W2" s="14">
        <f t="shared" si="0"/>
        <v>0</v>
      </c>
      <c r="X2" s="14">
        <f t="shared" si="0"/>
        <v>0</v>
      </c>
      <c r="Y2" s="14">
        <f t="shared" si="0"/>
        <v>0</v>
      </c>
      <c r="Z2" s="14">
        <f t="shared" si="0"/>
        <v>0</v>
      </c>
      <c r="AA2" s="14">
        <f t="shared" si="0"/>
        <v>0</v>
      </c>
      <c r="AB2" s="14">
        <f t="shared" si="0"/>
        <v>0</v>
      </c>
      <c r="AC2" s="14">
        <f t="shared" si="0"/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H2" s="14">
        <f t="shared" si="0"/>
        <v>0</v>
      </c>
      <c r="AI2" s="14">
        <f t="shared" si="0"/>
        <v>0</v>
      </c>
      <c r="AJ2" s="14">
        <f t="shared" si="0"/>
        <v>0</v>
      </c>
      <c r="AK2" s="14">
        <f t="shared" si="0"/>
        <v>0</v>
      </c>
    </row>
    <row r="3" spans="1:37">
      <c r="A3" s="2" t="s">
        <v>2</v>
      </c>
      <c r="B3" s="14">
        <f>'Indonesia Data'!C95</f>
        <v>0</v>
      </c>
      <c r="C3" s="14">
        <f t="shared" ref="C3:R8" si="1">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  <c r="AJ3" s="14">
        <f t="shared" si="0"/>
        <v>0</v>
      </c>
      <c r="AK3" s="14">
        <f t="shared" si="0"/>
        <v>0</v>
      </c>
    </row>
    <row r="4" spans="1:37">
      <c r="A4" s="2" t="s">
        <v>4</v>
      </c>
      <c r="B4" s="14">
        <f>'Indonesia Data'!C96</f>
        <v>0</v>
      </c>
      <c r="C4" s="14">
        <f t="shared" si="1"/>
        <v>0</v>
      </c>
      <c r="D4" s="14">
        <f t="shared" si="0"/>
        <v>0</v>
      </c>
      <c r="E4" s="14">
        <f t="shared" si="0"/>
        <v>0</v>
      </c>
      <c r="F4" s="14">
        <f t="shared" si="0"/>
        <v>0</v>
      </c>
      <c r="G4" s="14">
        <f t="shared" si="0"/>
        <v>0</v>
      </c>
      <c r="H4" s="14">
        <f t="shared" si="0"/>
        <v>0</v>
      </c>
      <c r="I4" s="14">
        <f t="shared" si="0"/>
        <v>0</v>
      </c>
      <c r="J4" s="14">
        <f t="shared" si="0"/>
        <v>0</v>
      </c>
      <c r="K4" s="14">
        <f t="shared" si="0"/>
        <v>0</v>
      </c>
      <c r="L4" s="14">
        <f t="shared" si="0"/>
        <v>0</v>
      </c>
      <c r="M4" s="14">
        <f t="shared" si="0"/>
        <v>0</v>
      </c>
      <c r="N4" s="14">
        <f t="shared" si="0"/>
        <v>0</v>
      </c>
      <c r="O4" s="14">
        <f t="shared" si="0"/>
        <v>0</v>
      </c>
      <c r="P4" s="14">
        <f t="shared" si="0"/>
        <v>0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f t="shared" si="0"/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0</v>
      </c>
      <c r="AD4" s="14">
        <f t="shared" si="0"/>
        <v>0</v>
      </c>
      <c r="AE4" s="14">
        <f t="shared" si="0"/>
        <v>0</v>
      </c>
      <c r="AF4" s="14">
        <f t="shared" si="0"/>
        <v>0</v>
      </c>
      <c r="AG4" s="14">
        <f t="shared" si="0"/>
        <v>0</v>
      </c>
      <c r="AH4" s="14">
        <f t="shared" si="0"/>
        <v>0</v>
      </c>
      <c r="AI4" s="14">
        <f t="shared" si="0"/>
        <v>0</v>
      </c>
      <c r="AJ4" s="14">
        <f t="shared" si="0"/>
        <v>0</v>
      </c>
      <c r="AK4" s="14">
        <f t="shared" si="0"/>
        <v>0</v>
      </c>
    </row>
    <row r="5" spans="1:37">
      <c r="A5" s="2" t="s">
        <v>5</v>
      </c>
      <c r="B5" s="14">
        <f>'Indonesia Data'!C97</f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  <c r="AJ5" s="14">
        <f t="shared" si="0"/>
        <v>0</v>
      </c>
      <c r="AK5" s="14">
        <f t="shared" si="0"/>
        <v>0</v>
      </c>
    </row>
    <row r="6" spans="1:37">
      <c r="A6" s="2" t="s">
        <v>3</v>
      </c>
      <c r="B6" s="14">
        <f>'Indonesia Data'!C98</f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  <c r="AJ6" s="14">
        <f t="shared" si="0"/>
        <v>0</v>
      </c>
      <c r="AK6" s="14">
        <f t="shared" si="0"/>
        <v>0</v>
      </c>
    </row>
    <row r="7" spans="1:37">
      <c r="A7" s="2" t="s">
        <v>20</v>
      </c>
      <c r="B7" s="14">
        <f>'Indonesia Data'!C99</f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  <c r="AJ7" s="14">
        <f t="shared" si="0"/>
        <v>0</v>
      </c>
      <c r="AK7" s="14">
        <f t="shared" si="0"/>
        <v>0</v>
      </c>
    </row>
    <row r="8" spans="1:37">
      <c r="A8" s="2" t="s">
        <v>22</v>
      </c>
      <c r="B8" s="14">
        <f>'Indonesia Data'!C100</f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  <c r="AJ8" s="14">
        <f t="shared" si="0"/>
        <v>0</v>
      </c>
      <c r="AK8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7" sqref="D27"/>
    </sheetView>
  </sheetViews>
  <sheetFormatPr defaultRowHeight="14.5"/>
  <cols>
    <col min="1" max="1" width="22.90625" bestFit="1" customWidth="1"/>
    <col min="2" max="2" width="11.81640625" bestFit="1" customWidth="1"/>
  </cols>
  <sheetData>
    <row r="1" spans="1:3">
      <c r="A1" t="s">
        <v>131</v>
      </c>
      <c r="B1">
        <v>13.44</v>
      </c>
      <c r="C1" t="s">
        <v>132</v>
      </c>
    </row>
    <row r="2" spans="1:3">
      <c r="A2" t="s">
        <v>133</v>
      </c>
      <c r="B2">
        <v>140</v>
      </c>
      <c r="C2" t="s">
        <v>134</v>
      </c>
    </row>
    <row r="3" spans="1:3">
      <c r="A3" t="s">
        <v>135</v>
      </c>
      <c r="B3">
        <f>B2/B1</f>
        <v>10.416666666666668</v>
      </c>
    </row>
    <row r="4" spans="1:3">
      <c r="A4" t="s">
        <v>136</v>
      </c>
      <c r="B4">
        <f>B3/About!A60/About!A75</f>
        <v>8.2138752878111531E-7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A2" sqref="A2:A3"/>
    </sheetView>
  </sheetViews>
  <sheetFormatPr defaultRowHeight="14.5"/>
  <cols>
    <col min="1" max="1" width="23" bestFit="1" customWidth="1"/>
  </cols>
  <sheetData>
    <row r="1" spans="1:17" s="14" customFormat="1">
      <c r="A1" s="70" t="s">
        <v>126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>
      <c r="A2" s="69" t="s">
        <v>80</v>
      </c>
      <c r="B2" s="3" t="s">
        <v>81</v>
      </c>
      <c r="C2" s="69" t="s">
        <v>82</v>
      </c>
      <c r="D2" s="69"/>
      <c r="E2" s="69"/>
      <c r="F2" s="69"/>
      <c r="G2" s="69"/>
      <c r="H2" s="69" t="s">
        <v>84</v>
      </c>
      <c r="I2" s="69"/>
      <c r="J2" s="69"/>
      <c r="K2" s="69"/>
      <c r="L2" s="62" t="s">
        <v>86</v>
      </c>
      <c r="M2" s="62"/>
      <c r="N2" s="62"/>
      <c r="O2" s="62" t="s">
        <v>87</v>
      </c>
      <c r="P2" s="62"/>
      <c r="Q2" s="3" t="s">
        <v>82</v>
      </c>
    </row>
    <row r="3" spans="1:17">
      <c r="A3" s="69"/>
      <c r="B3" s="3"/>
      <c r="C3" s="69" t="s">
        <v>83</v>
      </c>
      <c r="D3" s="69"/>
      <c r="E3" s="69"/>
      <c r="F3" s="69"/>
      <c r="G3" s="69"/>
      <c r="H3" s="69" t="s">
        <v>85</v>
      </c>
      <c r="I3" s="69"/>
      <c r="J3" s="69"/>
      <c r="K3" s="69"/>
      <c r="L3" s="62"/>
      <c r="M3" s="62"/>
      <c r="N3" s="62"/>
      <c r="O3" s="62"/>
      <c r="P3" s="62"/>
      <c r="Q3" s="3" t="s">
        <v>88</v>
      </c>
    </row>
    <row r="4" spans="1:17">
      <c r="A4" s="3" t="s">
        <v>89</v>
      </c>
      <c r="B4" s="3" t="s">
        <v>90</v>
      </c>
      <c r="C4" s="3">
        <v>8.4499999999999993</v>
      </c>
      <c r="D4" s="3"/>
      <c r="E4" s="3"/>
      <c r="F4" s="3"/>
      <c r="G4" s="3"/>
      <c r="H4" s="69">
        <v>8.3000000000000007</v>
      </c>
      <c r="I4" s="69"/>
      <c r="J4" s="69"/>
      <c r="K4" s="69"/>
      <c r="L4" s="69" t="s">
        <v>90</v>
      </c>
      <c r="M4" s="69"/>
      <c r="N4" s="69"/>
      <c r="O4" s="69" t="s">
        <v>90</v>
      </c>
      <c r="P4" s="69"/>
      <c r="Q4" s="3">
        <v>9</v>
      </c>
    </row>
    <row r="5" spans="1:17">
      <c r="A5" s="3" t="s">
        <v>91</v>
      </c>
      <c r="B5" s="3" t="s">
        <v>90</v>
      </c>
      <c r="C5" s="3">
        <v>8.4499999999999993</v>
      </c>
      <c r="D5" s="3"/>
      <c r="E5" s="3"/>
      <c r="F5" s="3"/>
      <c r="G5" s="3"/>
      <c r="H5" s="69">
        <v>8.75</v>
      </c>
      <c r="I5" s="69"/>
      <c r="J5" s="69"/>
      <c r="K5" s="69"/>
      <c r="L5" s="69">
        <v>7.05</v>
      </c>
      <c r="M5" s="69"/>
      <c r="N5" s="69"/>
      <c r="O5" s="69">
        <v>7.3</v>
      </c>
      <c r="P5" s="69"/>
      <c r="Q5" s="3">
        <v>8.85</v>
      </c>
    </row>
    <row r="6" spans="1:17">
      <c r="A6" s="3" t="s">
        <v>92</v>
      </c>
      <c r="B6" s="3" t="s">
        <v>90</v>
      </c>
      <c r="C6" s="69">
        <v>8.4499999999999993</v>
      </c>
      <c r="D6" s="69"/>
      <c r="E6" s="69"/>
      <c r="F6" s="69"/>
      <c r="G6" s="69"/>
      <c r="H6" s="69">
        <v>7.6</v>
      </c>
      <c r="I6" s="69"/>
      <c r="J6" s="69"/>
      <c r="K6" s="69"/>
      <c r="L6" s="69">
        <v>7.05</v>
      </c>
      <c r="M6" s="69"/>
      <c r="N6" s="69"/>
      <c r="O6" s="69">
        <v>7.3</v>
      </c>
      <c r="P6" s="69"/>
      <c r="Q6" s="3">
        <v>8.85</v>
      </c>
    </row>
    <row r="7" spans="1:17">
      <c r="A7" s="3" t="s">
        <v>93</v>
      </c>
      <c r="B7" s="3">
        <v>7.7</v>
      </c>
      <c r="C7" s="3">
        <v>8.4499999999999993</v>
      </c>
      <c r="D7" s="3"/>
      <c r="E7" s="3"/>
      <c r="F7" s="3"/>
      <c r="G7" s="3"/>
      <c r="H7" s="3">
        <v>8.6999999999999993</v>
      </c>
      <c r="I7" s="3"/>
      <c r="J7" s="3"/>
      <c r="K7" s="3"/>
      <c r="L7" s="3">
        <v>6.75</v>
      </c>
      <c r="M7" s="3"/>
      <c r="N7" s="3"/>
      <c r="O7" s="3">
        <v>6.9</v>
      </c>
      <c r="P7" s="3"/>
      <c r="Q7" s="3">
        <v>8.85</v>
      </c>
    </row>
    <row r="8" spans="1:17">
      <c r="A8" s="3" t="s">
        <v>94</v>
      </c>
      <c r="B8" s="3">
        <v>7.7</v>
      </c>
      <c r="C8" s="69">
        <v>8.4499999999999993</v>
      </c>
      <c r="D8" s="69"/>
      <c r="E8" s="69"/>
      <c r="F8" s="69"/>
      <c r="G8" s="69"/>
      <c r="H8" s="69">
        <v>8.4</v>
      </c>
      <c r="I8" s="69"/>
      <c r="J8" s="69"/>
      <c r="K8" s="69"/>
      <c r="L8" s="69">
        <v>6.75</v>
      </c>
      <c r="M8" s="69"/>
      <c r="N8" s="69"/>
      <c r="O8" s="69">
        <v>6.9</v>
      </c>
      <c r="P8" s="69"/>
      <c r="Q8" s="3">
        <v>8.85</v>
      </c>
    </row>
    <row r="9" spans="1:17">
      <c r="A9" s="3" t="s">
        <v>95</v>
      </c>
      <c r="B9" s="3">
        <v>7.6</v>
      </c>
      <c r="C9" s="69">
        <v>8.4499999999999993</v>
      </c>
      <c r="D9" s="69"/>
      <c r="E9" s="69"/>
      <c r="F9" s="69"/>
      <c r="G9" s="69"/>
      <c r="H9" s="69">
        <v>8.1999999999999993</v>
      </c>
      <c r="I9" s="69"/>
      <c r="J9" s="69"/>
      <c r="K9" s="69"/>
      <c r="L9" s="69">
        <v>6.75</v>
      </c>
      <c r="M9" s="69"/>
      <c r="N9" s="69"/>
      <c r="O9" s="69">
        <v>6.9</v>
      </c>
      <c r="P9" s="69"/>
      <c r="Q9" s="3">
        <v>8.85</v>
      </c>
    </row>
    <row r="10" spans="1:17">
      <c r="A10" s="3" t="s">
        <v>96</v>
      </c>
      <c r="B10" s="3">
        <v>7.7</v>
      </c>
      <c r="C10" s="69" t="s">
        <v>90</v>
      </c>
      <c r="D10" s="69"/>
      <c r="E10" s="69"/>
      <c r="F10" s="69"/>
      <c r="G10" s="69"/>
      <c r="H10" s="69">
        <v>9.8000000000000007</v>
      </c>
      <c r="I10" s="69"/>
      <c r="J10" s="69"/>
      <c r="K10" s="69"/>
      <c r="L10" s="69">
        <v>6.75</v>
      </c>
      <c r="M10" s="69"/>
      <c r="N10" s="69"/>
      <c r="O10" s="69">
        <v>6.9</v>
      </c>
      <c r="P10" s="69"/>
      <c r="Q10" s="3" t="s">
        <v>90</v>
      </c>
    </row>
    <row r="11" spans="1:17">
      <c r="A11" s="3" t="s">
        <v>97</v>
      </c>
      <c r="B11" s="3">
        <v>7.6</v>
      </c>
      <c r="C11" s="69" t="s">
        <v>90</v>
      </c>
      <c r="D11" s="69"/>
      <c r="E11" s="69"/>
      <c r="F11" s="69"/>
      <c r="G11" s="69"/>
      <c r="H11" s="3">
        <v>8.4499999999999993</v>
      </c>
      <c r="I11" s="3"/>
      <c r="J11" s="3"/>
      <c r="K11" s="3"/>
      <c r="L11" s="69">
        <v>6.75</v>
      </c>
      <c r="M11" s="69"/>
      <c r="N11" s="69"/>
      <c r="O11" s="69">
        <v>6.9</v>
      </c>
      <c r="P11" s="69"/>
      <c r="Q11" s="3" t="s">
        <v>90</v>
      </c>
    </row>
    <row r="12" spans="1:17">
      <c r="A12" s="3" t="s">
        <v>98</v>
      </c>
      <c r="B12" s="3">
        <v>7.7</v>
      </c>
      <c r="C12" s="69" t="s">
        <v>90</v>
      </c>
      <c r="D12" s="69"/>
      <c r="E12" s="69"/>
      <c r="F12" s="69"/>
      <c r="G12" s="69"/>
      <c r="H12" s="69">
        <v>8.75</v>
      </c>
      <c r="I12" s="69"/>
      <c r="J12" s="69"/>
      <c r="K12" s="69"/>
      <c r="L12" s="69">
        <v>6.9</v>
      </c>
      <c r="M12" s="69"/>
      <c r="N12" s="69"/>
      <c r="O12" s="69">
        <v>7.1</v>
      </c>
      <c r="P12" s="69"/>
      <c r="Q12" s="3" t="s">
        <v>90</v>
      </c>
    </row>
    <row r="13" spans="1:17">
      <c r="A13" s="3" t="s">
        <v>99</v>
      </c>
      <c r="B13" s="3">
        <v>7.7</v>
      </c>
      <c r="C13" s="69" t="s">
        <v>90</v>
      </c>
      <c r="D13" s="69"/>
      <c r="E13" s="69"/>
      <c r="F13" s="69"/>
      <c r="G13" s="69"/>
      <c r="H13" s="69">
        <v>8.3000000000000007</v>
      </c>
      <c r="I13" s="69"/>
      <c r="J13" s="69"/>
      <c r="K13" s="69"/>
      <c r="L13" s="69">
        <v>6.9</v>
      </c>
      <c r="M13" s="69"/>
      <c r="N13" s="69"/>
      <c r="O13" s="69">
        <v>7.1</v>
      </c>
      <c r="P13" s="69"/>
      <c r="Q13" s="3" t="s">
        <v>90</v>
      </c>
    </row>
    <row r="14" spans="1:17">
      <c r="A14" s="3" t="s">
        <v>100</v>
      </c>
      <c r="B14" s="3">
        <v>7.7</v>
      </c>
      <c r="C14" s="69">
        <v>8.4499999999999993</v>
      </c>
      <c r="D14" s="69"/>
      <c r="E14" s="69"/>
      <c r="F14" s="69"/>
      <c r="G14" s="69"/>
      <c r="H14" s="69">
        <v>8.3000000000000007</v>
      </c>
      <c r="I14" s="69"/>
      <c r="J14" s="69"/>
      <c r="K14" s="69"/>
      <c r="L14" s="69">
        <v>6.9</v>
      </c>
      <c r="M14" s="69"/>
      <c r="N14" s="69"/>
      <c r="O14" s="69">
        <v>7.1</v>
      </c>
      <c r="P14" s="69"/>
      <c r="Q14" s="3">
        <v>8.85</v>
      </c>
    </row>
    <row r="15" spans="1:17">
      <c r="A15" s="3" t="s">
        <v>101</v>
      </c>
      <c r="B15" s="3">
        <v>7.6</v>
      </c>
      <c r="C15" s="69">
        <v>8.4499999999999993</v>
      </c>
      <c r="D15" s="69"/>
      <c r="E15" s="69"/>
      <c r="F15" s="69"/>
      <c r="G15" s="69"/>
      <c r="H15" s="69">
        <v>8.1</v>
      </c>
      <c r="I15" s="69"/>
      <c r="J15" s="69"/>
      <c r="K15" s="69"/>
      <c r="L15" s="69">
        <v>6.75</v>
      </c>
      <c r="M15" s="69"/>
      <c r="N15" s="69"/>
      <c r="O15" s="69">
        <v>6.9</v>
      </c>
      <c r="P15" s="69"/>
      <c r="Q15" s="3">
        <v>8.75</v>
      </c>
    </row>
    <row r="16" spans="1:17">
      <c r="A16" s="3" t="s">
        <v>102</v>
      </c>
      <c r="B16" s="3">
        <v>7.6</v>
      </c>
      <c r="C16" s="69">
        <v>8.4499999999999993</v>
      </c>
      <c r="D16" s="69"/>
      <c r="E16" s="69"/>
      <c r="F16" s="69"/>
      <c r="G16" s="69"/>
      <c r="H16" s="69">
        <v>8.1</v>
      </c>
      <c r="I16" s="69"/>
      <c r="J16" s="69"/>
      <c r="K16" s="69"/>
      <c r="L16" s="69">
        <v>6.75</v>
      </c>
      <c r="M16" s="69"/>
      <c r="N16" s="69"/>
      <c r="O16" s="69">
        <v>6.9</v>
      </c>
      <c r="P16" s="69"/>
      <c r="Q16" s="3">
        <v>8.75</v>
      </c>
    </row>
    <row r="17" spans="1:17">
      <c r="A17" s="3" t="s">
        <v>103</v>
      </c>
      <c r="B17" s="3">
        <v>7.6</v>
      </c>
      <c r="C17" s="69">
        <v>8.4499999999999993</v>
      </c>
      <c r="D17" s="69"/>
      <c r="E17" s="69"/>
      <c r="F17" s="69"/>
      <c r="G17" s="69"/>
      <c r="H17" s="69">
        <v>8.1</v>
      </c>
      <c r="I17" s="69"/>
      <c r="J17" s="69"/>
      <c r="K17" s="69"/>
      <c r="L17" s="69">
        <v>6.75</v>
      </c>
      <c r="M17" s="69"/>
      <c r="N17" s="69"/>
      <c r="O17" s="69">
        <v>6.9</v>
      </c>
      <c r="P17" s="69"/>
      <c r="Q17" s="3">
        <v>8.75</v>
      </c>
    </row>
    <row r="18" spans="1:17">
      <c r="A18" s="3" t="s">
        <v>104</v>
      </c>
      <c r="B18" s="3">
        <v>7.6</v>
      </c>
      <c r="C18" s="69">
        <v>8.4499999999999993</v>
      </c>
      <c r="D18" s="69"/>
      <c r="E18" s="69"/>
      <c r="F18" s="69"/>
      <c r="G18" s="69"/>
      <c r="H18" s="69" t="s">
        <v>90</v>
      </c>
      <c r="I18" s="69"/>
      <c r="J18" s="69"/>
      <c r="K18" s="69"/>
      <c r="L18" s="69" t="s">
        <v>90</v>
      </c>
      <c r="M18" s="69"/>
      <c r="N18" s="69"/>
      <c r="O18" s="69" t="s">
        <v>90</v>
      </c>
      <c r="P18" s="69"/>
      <c r="Q18" s="3">
        <v>8.75</v>
      </c>
    </row>
    <row r="19" spans="1:17">
      <c r="A19" s="3" t="s">
        <v>105</v>
      </c>
      <c r="B19" s="3">
        <v>7.6</v>
      </c>
      <c r="C19" s="69">
        <v>8.4499999999999993</v>
      </c>
      <c r="D19" s="69"/>
      <c r="E19" s="69"/>
      <c r="F19" s="69"/>
      <c r="G19" s="69"/>
      <c r="H19" s="69">
        <v>8.1999999999999993</v>
      </c>
      <c r="I19" s="69"/>
      <c r="J19" s="69"/>
      <c r="K19" s="69"/>
      <c r="L19" s="69">
        <v>6.75</v>
      </c>
      <c r="M19" s="69"/>
      <c r="N19" s="69"/>
      <c r="O19" s="69">
        <v>6.9</v>
      </c>
      <c r="P19" s="69"/>
      <c r="Q19" s="3">
        <v>8.8000000000000007</v>
      </c>
    </row>
    <row r="20" spans="1:17">
      <c r="A20" s="3" t="s">
        <v>106</v>
      </c>
      <c r="B20" s="3">
        <v>7.6</v>
      </c>
      <c r="C20" s="69">
        <v>8.4499999999999993</v>
      </c>
      <c r="D20" s="69"/>
      <c r="E20" s="69"/>
      <c r="F20" s="69"/>
      <c r="G20" s="69"/>
      <c r="H20" s="69">
        <v>8.1999999999999993</v>
      </c>
      <c r="I20" s="69"/>
      <c r="J20" s="69"/>
      <c r="K20" s="69"/>
      <c r="L20" s="69">
        <v>6.75</v>
      </c>
      <c r="M20" s="69"/>
      <c r="N20" s="69"/>
      <c r="O20" s="69">
        <v>6.9</v>
      </c>
      <c r="P20" s="69"/>
      <c r="Q20" s="3">
        <v>8.8000000000000007</v>
      </c>
    </row>
    <row r="21" spans="1:17">
      <c r="A21" s="3" t="s">
        <v>107</v>
      </c>
      <c r="B21" s="3">
        <v>7.6</v>
      </c>
      <c r="C21" s="69">
        <v>8.4499999999999993</v>
      </c>
      <c r="D21" s="69"/>
      <c r="E21" s="69"/>
      <c r="F21" s="69"/>
      <c r="G21" s="69"/>
      <c r="H21" s="69">
        <v>8.3000000000000007</v>
      </c>
      <c r="I21" s="69"/>
      <c r="J21" s="69"/>
      <c r="K21" s="69"/>
      <c r="L21" s="69">
        <v>6.75</v>
      </c>
      <c r="M21" s="69"/>
      <c r="N21" s="69"/>
      <c r="O21" s="69">
        <v>6.9</v>
      </c>
      <c r="P21" s="69"/>
      <c r="Q21" s="3">
        <v>8.8000000000000007</v>
      </c>
    </row>
    <row r="22" spans="1:17">
      <c r="A22" s="3" t="s">
        <v>108</v>
      </c>
      <c r="B22" s="3">
        <v>7.6</v>
      </c>
      <c r="C22" s="69">
        <v>8.4499999999999993</v>
      </c>
      <c r="D22" s="69"/>
      <c r="E22" s="69"/>
      <c r="F22" s="69"/>
      <c r="G22" s="69"/>
      <c r="H22" s="69">
        <v>8.1999999999999993</v>
      </c>
      <c r="I22" s="69"/>
      <c r="J22" s="69"/>
      <c r="K22" s="69"/>
      <c r="L22" s="69">
        <v>6.75</v>
      </c>
      <c r="M22" s="69"/>
      <c r="N22" s="69"/>
      <c r="O22" s="69">
        <v>6.9</v>
      </c>
      <c r="P22" s="69"/>
      <c r="Q22" s="3">
        <v>8.8000000000000007</v>
      </c>
    </row>
    <row r="23" spans="1:17">
      <c r="A23" s="3" t="s">
        <v>109</v>
      </c>
      <c r="B23" s="3">
        <v>7.7</v>
      </c>
      <c r="C23" s="69">
        <v>8.4499999999999993</v>
      </c>
      <c r="D23" s="69"/>
      <c r="E23" s="69"/>
      <c r="F23" s="69"/>
      <c r="G23" s="69"/>
      <c r="H23" s="69">
        <v>8.35</v>
      </c>
      <c r="I23" s="69"/>
      <c r="J23" s="69"/>
      <c r="K23" s="69"/>
      <c r="L23" s="69">
        <v>6.75</v>
      </c>
      <c r="M23" s="69"/>
      <c r="N23" s="69"/>
      <c r="O23" s="69">
        <v>6.9</v>
      </c>
      <c r="P23" s="69"/>
      <c r="Q23" s="3">
        <v>8.85</v>
      </c>
    </row>
    <row r="24" spans="1:17">
      <c r="A24" s="3" t="s">
        <v>110</v>
      </c>
      <c r="B24" s="3">
        <v>8.4</v>
      </c>
      <c r="C24" s="69">
        <v>9.65</v>
      </c>
      <c r="D24" s="69"/>
      <c r="E24" s="69"/>
      <c r="F24" s="69"/>
      <c r="G24" s="69"/>
      <c r="H24" s="69">
        <v>8.35</v>
      </c>
      <c r="I24" s="69"/>
      <c r="J24" s="69"/>
      <c r="K24" s="69"/>
      <c r="L24" s="69">
        <v>6.75</v>
      </c>
      <c r="M24" s="69"/>
      <c r="N24" s="69"/>
      <c r="O24" s="69">
        <v>6.9</v>
      </c>
      <c r="P24" s="69"/>
      <c r="Q24" s="3">
        <v>10.4</v>
      </c>
    </row>
    <row r="25" spans="1:17">
      <c r="A25" s="3" t="s">
        <v>111</v>
      </c>
      <c r="B25" s="3">
        <v>7.8</v>
      </c>
      <c r="C25" s="69">
        <v>8.4499999999999993</v>
      </c>
      <c r="D25" s="69"/>
      <c r="E25" s="69"/>
      <c r="F25" s="69"/>
      <c r="G25" s="69"/>
      <c r="H25" s="69">
        <v>9.1</v>
      </c>
      <c r="I25" s="69"/>
      <c r="J25" s="69"/>
      <c r="K25" s="69"/>
      <c r="L25" s="69">
        <v>6.9</v>
      </c>
      <c r="M25" s="69"/>
      <c r="N25" s="69"/>
      <c r="O25" s="69">
        <v>7.1</v>
      </c>
      <c r="P25" s="69"/>
      <c r="Q25" s="3">
        <v>9.0500000000000007</v>
      </c>
    </row>
    <row r="26" spans="1:17">
      <c r="A26" s="3" t="s">
        <v>112</v>
      </c>
      <c r="B26" s="3">
        <v>7.6</v>
      </c>
      <c r="C26" s="69" t="s">
        <v>90</v>
      </c>
      <c r="D26" s="69"/>
      <c r="E26" s="69"/>
      <c r="F26" s="69"/>
      <c r="G26" s="69"/>
      <c r="H26" s="3">
        <v>9.1</v>
      </c>
      <c r="I26" s="3"/>
      <c r="J26" s="3"/>
      <c r="K26" s="3"/>
      <c r="L26" s="69">
        <v>6.9</v>
      </c>
      <c r="M26" s="69"/>
      <c r="N26" s="69"/>
      <c r="O26" s="3">
        <v>7.1</v>
      </c>
      <c r="P26" s="3"/>
      <c r="Q26" s="3" t="s">
        <v>90</v>
      </c>
    </row>
    <row r="27" spans="1:17">
      <c r="A27" s="3" t="s">
        <v>113</v>
      </c>
      <c r="B27" s="3">
        <v>7.6</v>
      </c>
      <c r="C27" s="69" t="s">
        <v>90</v>
      </c>
      <c r="D27" s="69"/>
      <c r="E27" s="69"/>
      <c r="F27" s="69"/>
      <c r="G27" s="69"/>
      <c r="H27" s="69">
        <v>9.1</v>
      </c>
      <c r="I27" s="69"/>
      <c r="J27" s="69"/>
      <c r="K27" s="69"/>
      <c r="L27" s="69">
        <v>6.9</v>
      </c>
      <c r="M27" s="69"/>
      <c r="N27" s="69"/>
      <c r="O27" s="69">
        <v>7.1</v>
      </c>
      <c r="P27" s="69"/>
      <c r="Q27" s="3" t="s">
        <v>90</v>
      </c>
    </row>
    <row r="28" spans="1:17">
      <c r="A28" s="3" t="s">
        <v>114</v>
      </c>
      <c r="B28" s="3">
        <v>7.6</v>
      </c>
      <c r="C28" s="69" t="s">
        <v>90</v>
      </c>
      <c r="D28" s="69"/>
      <c r="E28" s="69"/>
      <c r="F28" s="69"/>
      <c r="G28" s="69"/>
      <c r="H28" s="69">
        <v>9.1</v>
      </c>
      <c r="I28" s="69"/>
      <c r="J28" s="69"/>
      <c r="K28" s="69"/>
      <c r="L28" s="69">
        <v>6.9</v>
      </c>
      <c r="M28" s="69"/>
      <c r="N28" s="69"/>
      <c r="O28" s="3">
        <v>7.1</v>
      </c>
      <c r="P28" s="3"/>
      <c r="Q28" s="3" t="s">
        <v>90</v>
      </c>
    </row>
    <row r="29" spans="1:17">
      <c r="A29" s="3" t="s">
        <v>115</v>
      </c>
      <c r="B29" s="3">
        <v>7.6</v>
      </c>
      <c r="C29" s="69" t="s">
        <v>90</v>
      </c>
      <c r="D29" s="69"/>
      <c r="E29" s="69"/>
      <c r="F29" s="69"/>
      <c r="G29" s="69"/>
      <c r="H29" s="69">
        <v>9.1</v>
      </c>
      <c r="I29" s="69"/>
      <c r="J29" s="69"/>
      <c r="K29" s="69"/>
      <c r="L29" s="69">
        <v>6.9</v>
      </c>
      <c r="M29" s="69"/>
      <c r="N29" s="69"/>
      <c r="O29" s="69">
        <v>7.1</v>
      </c>
      <c r="P29" s="69"/>
      <c r="Q29" s="3" t="s">
        <v>90</v>
      </c>
    </row>
    <row r="30" spans="1:17">
      <c r="A30" s="3" t="s">
        <v>116</v>
      </c>
      <c r="B30" s="3">
        <v>8.6</v>
      </c>
      <c r="C30" s="69" t="s">
        <v>90</v>
      </c>
      <c r="D30" s="69"/>
      <c r="E30" s="69"/>
      <c r="F30" s="69"/>
      <c r="G30" s="69"/>
      <c r="H30" s="69" t="s">
        <v>90</v>
      </c>
      <c r="I30" s="69"/>
      <c r="J30" s="69"/>
      <c r="K30" s="69"/>
      <c r="L30" s="69">
        <v>6.9</v>
      </c>
      <c r="M30" s="69"/>
      <c r="N30" s="69"/>
      <c r="O30" s="69">
        <v>7.1</v>
      </c>
      <c r="P30" s="69"/>
      <c r="Q30" s="3" t="s">
        <v>90</v>
      </c>
    </row>
    <row r="31" spans="1:17">
      <c r="A31" s="3" t="s">
        <v>117</v>
      </c>
      <c r="B31" s="3">
        <v>8.4499999999999993</v>
      </c>
      <c r="C31" s="69">
        <v>9.3000000000000007</v>
      </c>
      <c r="D31" s="69"/>
      <c r="E31" s="69"/>
      <c r="F31" s="69"/>
      <c r="G31" s="69"/>
      <c r="H31" s="69">
        <v>9.75</v>
      </c>
      <c r="I31" s="69"/>
      <c r="J31" s="69"/>
      <c r="K31" s="69"/>
      <c r="L31" s="69">
        <v>6.9</v>
      </c>
      <c r="M31" s="69"/>
      <c r="N31" s="69"/>
      <c r="O31" s="69">
        <v>7.1</v>
      </c>
      <c r="P31" s="69"/>
      <c r="Q31" s="3">
        <v>10.050000000000001</v>
      </c>
    </row>
    <row r="32" spans="1:17">
      <c r="A32" s="3" t="s">
        <v>118</v>
      </c>
      <c r="B32" s="3">
        <v>7.9</v>
      </c>
      <c r="C32" s="69">
        <v>9.3000000000000007</v>
      </c>
      <c r="D32" s="69"/>
      <c r="E32" s="69"/>
      <c r="F32" s="69"/>
      <c r="G32" s="69"/>
      <c r="H32" s="69">
        <v>9.75</v>
      </c>
      <c r="I32" s="69"/>
      <c r="J32" s="69"/>
      <c r="K32" s="69"/>
      <c r="L32" s="69">
        <v>6.9</v>
      </c>
      <c r="M32" s="69"/>
      <c r="N32" s="69"/>
      <c r="O32" s="69">
        <v>7.1</v>
      </c>
      <c r="P32" s="69"/>
      <c r="Q32" s="3">
        <v>10.050000000000001</v>
      </c>
    </row>
    <row r="33" spans="1:17">
      <c r="A33" s="3" t="s">
        <v>119</v>
      </c>
      <c r="B33" s="3">
        <v>8.1</v>
      </c>
      <c r="C33" s="69" t="s">
        <v>90</v>
      </c>
      <c r="D33" s="69"/>
      <c r="E33" s="69"/>
      <c r="F33" s="69"/>
      <c r="G33" s="69"/>
      <c r="H33" s="69" t="s">
        <v>90</v>
      </c>
      <c r="I33" s="69"/>
      <c r="J33" s="69"/>
      <c r="K33" s="69"/>
      <c r="L33" s="69">
        <v>6.9</v>
      </c>
      <c r="M33" s="69"/>
      <c r="N33" s="69"/>
      <c r="O33" s="69">
        <v>7.1</v>
      </c>
      <c r="P33" s="69"/>
      <c r="Q33" s="3" t="s">
        <v>90</v>
      </c>
    </row>
    <row r="34" spans="1:17">
      <c r="A34" s="3" t="s">
        <v>120</v>
      </c>
      <c r="B34" s="3">
        <v>8.1999999999999993</v>
      </c>
      <c r="C34" s="69" t="s">
        <v>90</v>
      </c>
      <c r="D34" s="69"/>
      <c r="E34" s="69"/>
      <c r="F34" s="69"/>
      <c r="G34" s="69"/>
      <c r="H34" s="69">
        <v>9.75</v>
      </c>
      <c r="I34" s="69"/>
      <c r="J34" s="69"/>
      <c r="K34" s="69"/>
      <c r="L34" s="69">
        <v>6.9</v>
      </c>
      <c r="M34" s="69"/>
      <c r="N34" s="69"/>
      <c r="O34" s="69">
        <v>7.1</v>
      </c>
      <c r="P34" s="69"/>
      <c r="Q34" s="3" t="s">
        <v>90</v>
      </c>
    </row>
    <row r="35" spans="1:17">
      <c r="A35" s="3" t="s">
        <v>121</v>
      </c>
      <c r="B35" s="3">
        <v>8.1999999999999993</v>
      </c>
      <c r="C35" s="69" t="s">
        <v>90</v>
      </c>
      <c r="D35" s="69"/>
      <c r="E35" s="69"/>
      <c r="F35" s="69"/>
      <c r="G35" s="69"/>
      <c r="H35" s="69" t="s">
        <v>90</v>
      </c>
      <c r="I35" s="69"/>
      <c r="J35" s="69"/>
      <c r="K35" s="69"/>
      <c r="L35" s="69">
        <v>6.9</v>
      </c>
      <c r="M35" s="69"/>
      <c r="N35" s="69"/>
      <c r="O35" s="69">
        <v>7.1</v>
      </c>
      <c r="P35" s="69"/>
      <c r="Q35" s="3" t="s">
        <v>90</v>
      </c>
    </row>
    <row r="36" spans="1:17">
      <c r="A36" s="3" t="s">
        <v>122</v>
      </c>
      <c r="B36" s="3">
        <v>9.0500000000000007</v>
      </c>
      <c r="C36" s="69" t="s">
        <v>90</v>
      </c>
      <c r="D36" s="69"/>
      <c r="E36" s="69"/>
      <c r="F36" s="69"/>
      <c r="G36" s="69"/>
      <c r="H36" s="69">
        <v>17.399999999999999</v>
      </c>
      <c r="I36" s="69"/>
      <c r="J36" s="69"/>
      <c r="K36" s="69"/>
      <c r="L36" s="69" t="s">
        <v>90</v>
      </c>
      <c r="M36" s="69"/>
      <c r="N36" s="69"/>
      <c r="O36" s="69" t="s">
        <v>90</v>
      </c>
      <c r="P36" s="69"/>
      <c r="Q36" s="3" t="s">
        <v>90</v>
      </c>
    </row>
    <row r="37" spans="1:17">
      <c r="A37" s="3" t="s">
        <v>123</v>
      </c>
      <c r="B37" s="3">
        <v>10.55</v>
      </c>
      <c r="C37" s="69" t="s">
        <v>90</v>
      </c>
      <c r="D37" s="69"/>
      <c r="E37" s="69"/>
      <c r="F37" s="69"/>
      <c r="G37" s="69"/>
      <c r="H37" s="69" t="s">
        <v>90</v>
      </c>
      <c r="I37" s="69"/>
      <c r="J37" s="69"/>
      <c r="K37" s="69"/>
      <c r="L37" s="69" t="s">
        <v>90</v>
      </c>
      <c r="M37" s="69"/>
      <c r="N37" s="69"/>
      <c r="O37" s="69" t="s">
        <v>90</v>
      </c>
      <c r="P37" s="69"/>
      <c r="Q37" s="3" t="s">
        <v>90</v>
      </c>
    </row>
    <row r="38" spans="1:17">
      <c r="A38" s="3" t="s">
        <v>124</v>
      </c>
      <c r="B38" s="3">
        <v>9.85</v>
      </c>
      <c r="C38" s="69">
        <v>15.1</v>
      </c>
      <c r="D38" s="69"/>
      <c r="E38" s="69"/>
      <c r="F38" s="69"/>
      <c r="G38" s="69"/>
      <c r="H38" s="69">
        <v>15.2</v>
      </c>
      <c r="I38" s="69"/>
      <c r="J38" s="69"/>
      <c r="K38" s="69"/>
      <c r="L38" s="69">
        <v>6.9</v>
      </c>
      <c r="M38" s="69"/>
      <c r="N38" s="69"/>
      <c r="O38" s="69">
        <v>7.1</v>
      </c>
      <c r="P38" s="69"/>
      <c r="Q38" s="3">
        <v>15.85</v>
      </c>
    </row>
  </sheetData>
  <mergeCells count="136">
    <mergeCell ref="C37:G37"/>
    <mergeCell ref="H37:K37"/>
    <mergeCell ref="L37:N37"/>
    <mergeCell ref="O37:P37"/>
    <mergeCell ref="C38:G38"/>
    <mergeCell ref="H38:K38"/>
    <mergeCell ref="L38:N38"/>
    <mergeCell ref="O38:P38"/>
    <mergeCell ref="C35:G35"/>
    <mergeCell ref="H35:K35"/>
    <mergeCell ref="L35:N35"/>
    <mergeCell ref="O35:P35"/>
    <mergeCell ref="C36:G36"/>
    <mergeCell ref="H36:K36"/>
    <mergeCell ref="L36:N36"/>
    <mergeCell ref="O36:P36"/>
    <mergeCell ref="C33:G33"/>
    <mergeCell ref="H33:K33"/>
    <mergeCell ref="L33:N33"/>
    <mergeCell ref="O33:P33"/>
    <mergeCell ref="C34:G34"/>
    <mergeCell ref="H34:K34"/>
    <mergeCell ref="L34:N34"/>
    <mergeCell ref="O34:P34"/>
    <mergeCell ref="C31:G31"/>
    <mergeCell ref="H31:K31"/>
    <mergeCell ref="L31:N31"/>
    <mergeCell ref="O31:P31"/>
    <mergeCell ref="C32:G32"/>
    <mergeCell ref="H32:K32"/>
    <mergeCell ref="L32:N32"/>
    <mergeCell ref="O32:P32"/>
    <mergeCell ref="C29:G29"/>
    <mergeCell ref="H29:K29"/>
    <mergeCell ref="L29:N29"/>
    <mergeCell ref="O29:P29"/>
    <mergeCell ref="C30:G30"/>
    <mergeCell ref="H30:K30"/>
    <mergeCell ref="L30:N30"/>
    <mergeCell ref="O30:P30"/>
    <mergeCell ref="C27:G27"/>
    <mergeCell ref="H27:K27"/>
    <mergeCell ref="L27:N27"/>
    <mergeCell ref="O27:P27"/>
    <mergeCell ref="C28:G28"/>
    <mergeCell ref="H28:K28"/>
    <mergeCell ref="L28:N28"/>
    <mergeCell ref="C25:G25"/>
    <mergeCell ref="H25:K25"/>
    <mergeCell ref="L25:N25"/>
    <mergeCell ref="O25:P25"/>
    <mergeCell ref="C26:G26"/>
    <mergeCell ref="L26:N26"/>
    <mergeCell ref="C23:G23"/>
    <mergeCell ref="H23:K23"/>
    <mergeCell ref="L23:N23"/>
    <mergeCell ref="O23:P23"/>
    <mergeCell ref="C24:G24"/>
    <mergeCell ref="H24:K24"/>
    <mergeCell ref="L24:N24"/>
    <mergeCell ref="O24:P24"/>
    <mergeCell ref="C21:G21"/>
    <mergeCell ref="H21:K21"/>
    <mergeCell ref="L21:N21"/>
    <mergeCell ref="O21:P21"/>
    <mergeCell ref="C22:G22"/>
    <mergeCell ref="H22:K22"/>
    <mergeCell ref="L22:N22"/>
    <mergeCell ref="O22:P22"/>
    <mergeCell ref="C19:G19"/>
    <mergeCell ref="H19:K19"/>
    <mergeCell ref="L19:N19"/>
    <mergeCell ref="O19:P19"/>
    <mergeCell ref="C20:G20"/>
    <mergeCell ref="H20:K20"/>
    <mergeCell ref="L20:N20"/>
    <mergeCell ref="O20:P20"/>
    <mergeCell ref="C17:G17"/>
    <mergeCell ref="H17:K17"/>
    <mergeCell ref="L17:N17"/>
    <mergeCell ref="O17:P17"/>
    <mergeCell ref="C18:G18"/>
    <mergeCell ref="H18:K18"/>
    <mergeCell ref="L18:N18"/>
    <mergeCell ref="O18:P18"/>
    <mergeCell ref="C15:G15"/>
    <mergeCell ref="H15:K15"/>
    <mergeCell ref="L15:N15"/>
    <mergeCell ref="O15:P15"/>
    <mergeCell ref="C16:G16"/>
    <mergeCell ref="H16:K16"/>
    <mergeCell ref="L16:N16"/>
    <mergeCell ref="O16:P16"/>
    <mergeCell ref="C13:G13"/>
    <mergeCell ref="H13:K13"/>
    <mergeCell ref="L13:N13"/>
    <mergeCell ref="O13:P13"/>
    <mergeCell ref="C14:G14"/>
    <mergeCell ref="H14:K14"/>
    <mergeCell ref="L14:N14"/>
    <mergeCell ref="O14:P14"/>
    <mergeCell ref="C11:G11"/>
    <mergeCell ref="L11:N11"/>
    <mergeCell ref="O11:P11"/>
    <mergeCell ref="C12:G12"/>
    <mergeCell ref="H12:K12"/>
    <mergeCell ref="L12:N12"/>
    <mergeCell ref="O12:P12"/>
    <mergeCell ref="C9:G9"/>
    <mergeCell ref="H9:K9"/>
    <mergeCell ref="L9:N9"/>
    <mergeCell ref="O9:P9"/>
    <mergeCell ref="C10:G10"/>
    <mergeCell ref="H10:K10"/>
    <mergeCell ref="L10:N10"/>
    <mergeCell ref="O10:P10"/>
    <mergeCell ref="C6:G6"/>
    <mergeCell ref="H6:K6"/>
    <mergeCell ref="L6:N6"/>
    <mergeCell ref="O6:P6"/>
    <mergeCell ref="C8:G8"/>
    <mergeCell ref="H8:K8"/>
    <mergeCell ref="L8:N8"/>
    <mergeCell ref="O8:P8"/>
    <mergeCell ref="H4:K4"/>
    <mergeCell ref="L4:N4"/>
    <mergeCell ref="O4:P4"/>
    <mergeCell ref="H5:K5"/>
    <mergeCell ref="L5:N5"/>
    <mergeCell ref="O5:P5"/>
    <mergeCell ref="A1:Q1"/>
    <mergeCell ref="A2:A3"/>
    <mergeCell ref="C2:G2"/>
    <mergeCell ref="C3:G3"/>
    <mergeCell ref="H2:K2"/>
    <mergeCell ref="H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C4" sqref="C4"/>
    </sheetView>
  </sheetViews>
  <sheetFormatPr defaultRowHeight="14.5"/>
  <cols>
    <col min="1" max="1" width="30" customWidth="1"/>
    <col min="2" max="2" width="13.453125" customWidth="1"/>
    <col min="3" max="3" width="16.7265625" customWidth="1"/>
  </cols>
  <sheetData>
    <row r="1" spans="1:27">
      <c r="A1" s="5" t="s">
        <v>7</v>
      </c>
      <c r="B1" s="8" t="s">
        <v>10</v>
      </c>
      <c r="C1" s="5" t="s">
        <v>11</v>
      </c>
    </row>
    <row r="2" spans="1:27">
      <c r="A2" t="s">
        <v>9</v>
      </c>
      <c r="B2" s="9">
        <v>0.75</v>
      </c>
      <c r="C2" t="s">
        <v>12</v>
      </c>
    </row>
    <row r="3" spans="1:27">
      <c r="A3" s="1" t="s">
        <v>9</v>
      </c>
      <c r="B3" s="10">
        <f>B2/10^6</f>
        <v>7.5000000000000002E-7</v>
      </c>
      <c r="C3" s="10" t="s">
        <v>139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4" customForma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opLeftCell="A5" workbookViewId="0">
      <selection activeCell="C32" sqref="C32"/>
    </sheetView>
  </sheetViews>
  <sheetFormatPr defaultRowHeight="14.5"/>
  <cols>
    <col min="1" max="1" width="20.90625" customWidth="1"/>
    <col min="2" max="2" width="37.6328125" customWidth="1"/>
    <col min="3" max="3" width="12.36328125" bestFit="1" customWidth="1"/>
    <col min="4" max="4" width="8.81640625" customWidth="1"/>
    <col min="5" max="5" width="6.08984375" bestFit="1" customWidth="1"/>
    <col min="6" max="6" width="11.81640625" bestFit="1" customWidth="1"/>
    <col min="7" max="7" width="6.08984375" bestFit="1" customWidth="1"/>
    <col min="8" max="8" width="5.36328125" bestFit="1" customWidth="1"/>
    <col min="9" max="9" width="9.81640625" bestFit="1" customWidth="1"/>
    <col min="10" max="10" width="5.81640625" bestFit="1" customWidth="1"/>
    <col min="11" max="11" width="5.7265625" bestFit="1" customWidth="1"/>
    <col min="12" max="12" width="5.81640625" bestFit="1" customWidth="1"/>
    <col min="13" max="13" width="5.7265625" bestFit="1" customWidth="1"/>
    <col min="14" max="14" width="5" bestFit="1" customWidth="1"/>
    <col min="15" max="15" width="5.7265625" bestFit="1" customWidth="1"/>
    <col min="16" max="16" width="5.36328125" bestFit="1" customWidth="1"/>
    <col min="17" max="17" width="6.08984375" bestFit="1" customWidth="1"/>
    <col min="18" max="18" width="6.1796875" customWidth="1"/>
    <col min="19" max="19" width="6.453125" customWidth="1"/>
    <col min="20" max="20" width="5" bestFit="1" customWidth="1"/>
    <col min="21" max="21" width="5.7265625" bestFit="1" customWidth="1"/>
    <col min="22" max="22" width="10.1796875" customWidth="1"/>
    <col min="23" max="23" width="9.26953125" customWidth="1"/>
    <col min="24" max="24" width="4.81640625" bestFit="1" customWidth="1"/>
    <col min="25" max="25" width="6.08984375" bestFit="1" customWidth="1"/>
    <col min="26" max="26" width="5.81640625" bestFit="1" customWidth="1"/>
    <col min="27" max="27" width="8.36328125" customWidth="1"/>
    <col min="28" max="28" width="5.81640625" bestFit="1" customWidth="1"/>
    <col min="29" max="29" width="5.7265625" bestFit="1" customWidth="1"/>
    <col min="30" max="30" width="6.7265625" customWidth="1"/>
    <col min="31" max="31" width="6.08984375" bestFit="1" customWidth="1"/>
  </cols>
  <sheetData>
    <row r="1" spans="1:31" ht="16.5" thickBo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1" t="s">
        <v>71</v>
      </c>
      <c r="K1" s="21"/>
      <c r="L1" s="21" t="s">
        <v>72</v>
      </c>
      <c r="M1" s="21"/>
      <c r="N1" s="21"/>
      <c r="O1" s="21"/>
      <c r="P1" s="21"/>
      <c r="Q1" s="21"/>
      <c r="R1" s="22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 spans="1:31" ht="14.5" customHeight="1">
      <c r="A2" s="74" t="s">
        <v>32</v>
      </c>
      <c r="B2" s="76" t="s">
        <v>33</v>
      </c>
      <c r="C2" s="77"/>
      <c r="D2" s="78" t="s">
        <v>34</v>
      </c>
      <c r="E2" s="79"/>
      <c r="F2" s="78" t="s">
        <v>35</v>
      </c>
      <c r="G2" s="79"/>
      <c r="H2" s="78" t="s">
        <v>36</v>
      </c>
      <c r="I2" s="79"/>
      <c r="J2" s="72" t="s">
        <v>50</v>
      </c>
      <c r="K2" s="73"/>
      <c r="L2" s="78" t="s">
        <v>37</v>
      </c>
      <c r="M2" s="79"/>
      <c r="N2" s="78" t="s">
        <v>38</v>
      </c>
      <c r="O2" s="79"/>
      <c r="P2" s="78" t="s">
        <v>39</v>
      </c>
      <c r="Q2" s="79"/>
      <c r="R2" s="80" t="s">
        <v>51</v>
      </c>
      <c r="S2" s="81"/>
      <c r="T2" s="78" t="s">
        <v>45</v>
      </c>
      <c r="U2" s="79"/>
      <c r="V2" s="76" t="s">
        <v>46</v>
      </c>
      <c r="W2" s="77"/>
      <c r="X2" s="51" t="s">
        <v>47</v>
      </c>
      <c r="Y2" s="52"/>
      <c r="Z2" s="82" t="s">
        <v>52</v>
      </c>
      <c r="AA2" s="83"/>
      <c r="AB2" s="80" t="s">
        <v>53</v>
      </c>
      <c r="AC2" s="81"/>
      <c r="AD2" s="84" t="s">
        <v>54</v>
      </c>
      <c r="AE2" s="85"/>
    </row>
    <row r="3" spans="1:31" ht="14.5" customHeight="1">
      <c r="A3" s="75"/>
      <c r="B3" s="23" t="s">
        <v>40</v>
      </c>
      <c r="C3" s="24" t="s">
        <v>41</v>
      </c>
      <c r="D3" s="23" t="s">
        <v>40</v>
      </c>
      <c r="E3" s="24" t="s">
        <v>41</v>
      </c>
      <c r="F3" s="23" t="s">
        <v>40</v>
      </c>
      <c r="G3" s="24" t="s">
        <v>41</v>
      </c>
      <c r="H3" s="23" t="s">
        <v>40</v>
      </c>
      <c r="I3" s="24" t="s">
        <v>41</v>
      </c>
      <c r="J3" s="23" t="s">
        <v>40</v>
      </c>
      <c r="K3" s="24" t="s">
        <v>42</v>
      </c>
      <c r="L3" s="23" t="s">
        <v>43</v>
      </c>
      <c r="M3" s="24" t="s">
        <v>42</v>
      </c>
      <c r="N3" s="23" t="s">
        <v>43</v>
      </c>
      <c r="O3" s="24" t="s">
        <v>42</v>
      </c>
      <c r="P3" s="23" t="s">
        <v>40</v>
      </c>
      <c r="Q3" s="24" t="s">
        <v>41</v>
      </c>
      <c r="R3" s="43" t="s">
        <v>43</v>
      </c>
      <c r="S3" s="24" t="s">
        <v>42</v>
      </c>
      <c r="T3" s="23" t="s">
        <v>43</v>
      </c>
      <c r="U3" s="24" t="s">
        <v>42</v>
      </c>
      <c r="V3" s="49" t="s">
        <v>43</v>
      </c>
      <c r="W3" s="50" t="s">
        <v>48</v>
      </c>
      <c r="X3" s="53" t="s">
        <v>43</v>
      </c>
      <c r="Y3" s="24" t="s">
        <v>48</v>
      </c>
      <c r="Z3" s="23" t="s">
        <v>43</v>
      </c>
      <c r="AA3" s="24" t="s">
        <v>42</v>
      </c>
      <c r="AB3" s="23" t="s">
        <v>43</v>
      </c>
      <c r="AC3" s="24" t="s">
        <v>42</v>
      </c>
      <c r="AD3" s="23" t="s">
        <v>43</v>
      </c>
      <c r="AE3" s="24" t="s">
        <v>48</v>
      </c>
    </row>
    <row r="4" spans="1:31">
      <c r="A4" s="57"/>
      <c r="B4" s="25"/>
      <c r="C4" s="26"/>
      <c r="D4" s="25"/>
      <c r="E4" s="26"/>
      <c r="F4" s="25"/>
      <c r="G4" s="26"/>
      <c r="H4" s="25"/>
      <c r="I4" s="26"/>
      <c r="J4" s="25"/>
      <c r="K4" s="26"/>
      <c r="L4" s="25"/>
      <c r="M4" s="26"/>
      <c r="N4" s="25"/>
      <c r="O4" s="26"/>
      <c r="P4" s="25"/>
      <c r="Q4" s="26"/>
      <c r="R4" s="44"/>
      <c r="S4" s="45"/>
      <c r="T4" s="44"/>
      <c r="U4" s="45"/>
      <c r="V4" s="44"/>
      <c r="W4" s="45"/>
      <c r="X4" s="44"/>
      <c r="Y4" s="45"/>
      <c r="Z4" s="44"/>
      <c r="AA4" s="45"/>
      <c r="AB4" s="44"/>
      <c r="AC4" s="45"/>
      <c r="AD4" s="44"/>
      <c r="AE4" s="45"/>
    </row>
    <row r="5" spans="1:31">
      <c r="A5" s="58">
        <v>2000</v>
      </c>
      <c r="B5" s="27">
        <v>178035</v>
      </c>
      <c r="C5" s="28">
        <v>18.55</v>
      </c>
      <c r="D5" s="27">
        <v>179945</v>
      </c>
      <c r="E5" s="28">
        <v>18.75</v>
      </c>
      <c r="F5" s="27">
        <v>306141</v>
      </c>
      <c r="G5" s="28">
        <v>31.91</v>
      </c>
      <c r="H5" s="27">
        <v>50191</v>
      </c>
      <c r="I5" s="28">
        <v>5.23</v>
      </c>
      <c r="J5" s="27">
        <v>86711</v>
      </c>
      <c r="K5" s="28">
        <v>9.0399999999999991</v>
      </c>
      <c r="L5" s="27">
        <v>77560</v>
      </c>
      <c r="M5" s="28">
        <v>8.08</v>
      </c>
      <c r="N5" s="27">
        <v>52074</v>
      </c>
      <c r="O5" s="28">
        <v>5.43</v>
      </c>
      <c r="P5" s="40">
        <v>0</v>
      </c>
      <c r="Q5" s="41">
        <v>0</v>
      </c>
      <c r="R5" s="42">
        <v>246.3</v>
      </c>
      <c r="S5" s="41">
        <v>2.5999999999999999E-2</v>
      </c>
      <c r="T5" s="42">
        <v>246.3</v>
      </c>
      <c r="U5" s="41">
        <v>2.5999999999999999E-2</v>
      </c>
      <c r="V5" s="27">
        <v>116363</v>
      </c>
      <c r="W5" s="28">
        <v>12.13</v>
      </c>
      <c r="X5" s="27">
        <v>35961</v>
      </c>
      <c r="Y5" s="28">
        <v>3.75</v>
      </c>
      <c r="Z5" s="27">
        <v>338238</v>
      </c>
      <c r="AA5" s="28">
        <v>35.25</v>
      </c>
      <c r="AB5" s="27">
        <v>493507</v>
      </c>
      <c r="AC5" s="28">
        <v>51.43</v>
      </c>
      <c r="AD5" s="27">
        <v>620734</v>
      </c>
      <c r="AE5" s="28">
        <v>64.69</v>
      </c>
    </row>
    <row r="6" spans="1:31">
      <c r="A6" s="58">
        <v>2001</v>
      </c>
      <c r="B6" s="27">
        <v>225368</v>
      </c>
      <c r="C6" s="28">
        <v>21.67</v>
      </c>
      <c r="D6" s="27">
        <v>332728</v>
      </c>
      <c r="E6" s="28">
        <v>31.99</v>
      </c>
      <c r="F6" s="27">
        <v>884207</v>
      </c>
      <c r="G6" s="28">
        <v>85.02</v>
      </c>
      <c r="H6" s="27">
        <v>63640</v>
      </c>
      <c r="I6" s="28">
        <v>6.12</v>
      </c>
      <c r="J6" s="27">
        <v>117669</v>
      </c>
      <c r="K6" s="28">
        <v>11.31</v>
      </c>
      <c r="L6" s="27">
        <v>139292</v>
      </c>
      <c r="M6" s="28">
        <v>13.39</v>
      </c>
      <c r="N6" s="27">
        <v>98702</v>
      </c>
      <c r="O6" s="28">
        <v>9.49</v>
      </c>
      <c r="P6" s="40">
        <v>0</v>
      </c>
      <c r="Q6" s="41">
        <v>0</v>
      </c>
      <c r="R6" s="42">
        <v>246.3</v>
      </c>
      <c r="S6" s="41">
        <v>2.4E-2</v>
      </c>
      <c r="T6" s="42">
        <v>246.3</v>
      </c>
      <c r="U6" s="41">
        <v>2.4E-2</v>
      </c>
      <c r="V6" s="27">
        <v>232732</v>
      </c>
      <c r="W6" s="28">
        <v>22.38</v>
      </c>
      <c r="X6" s="27">
        <v>46673</v>
      </c>
      <c r="Y6" s="28">
        <v>4.49</v>
      </c>
      <c r="Z6" s="27">
        <v>413785</v>
      </c>
      <c r="AA6" s="28">
        <v>39.79</v>
      </c>
      <c r="AB6" s="27">
        <v>590000</v>
      </c>
      <c r="AC6" s="28">
        <v>56.73</v>
      </c>
      <c r="AD6" s="27">
        <v>737210</v>
      </c>
      <c r="AE6" s="28">
        <v>70.89</v>
      </c>
    </row>
    <row r="7" spans="1:31">
      <c r="A7" s="58">
        <v>2002</v>
      </c>
      <c r="B7" s="27">
        <v>248820</v>
      </c>
      <c r="C7" s="28">
        <v>27.83</v>
      </c>
      <c r="D7" s="27">
        <v>354797</v>
      </c>
      <c r="E7" s="28">
        <v>39.69</v>
      </c>
      <c r="F7" s="27">
        <v>766613</v>
      </c>
      <c r="G7" s="28">
        <v>85.75</v>
      </c>
      <c r="H7" s="27">
        <v>67483</v>
      </c>
      <c r="I7" s="28">
        <v>7.55</v>
      </c>
      <c r="J7" s="27">
        <v>138737</v>
      </c>
      <c r="K7" s="28">
        <v>15.52</v>
      </c>
      <c r="L7" s="27">
        <v>194215</v>
      </c>
      <c r="M7" s="28">
        <v>21.72</v>
      </c>
      <c r="N7" s="27">
        <v>150357</v>
      </c>
      <c r="O7" s="28">
        <v>16.82</v>
      </c>
      <c r="P7" s="40">
        <v>0</v>
      </c>
      <c r="Q7" s="41">
        <v>0</v>
      </c>
      <c r="R7" s="42">
        <v>281.5</v>
      </c>
      <c r="S7" s="41">
        <v>3.1E-2</v>
      </c>
      <c r="T7" s="42">
        <v>281.5</v>
      </c>
      <c r="U7" s="41">
        <v>3.1E-2</v>
      </c>
      <c r="V7" s="27">
        <v>240163</v>
      </c>
      <c r="W7" s="28">
        <v>26.86</v>
      </c>
      <c r="X7" s="27">
        <v>51384</v>
      </c>
      <c r="Y7" s="28">
        <v>5.75</v>
      </c>
      <c r="Z7" s="27">
        <v>640767</v>
      </c>
      <c r="AA7" s="28">
        <v>71.67</v>
      </c>
      <c r="AB7" s="27">
        <v>722577</v>
      </c>
      <c r="AC7" s="28">
        <v>80.83</v>
      </c>
      <c r="AD7" s="27">
        <v>966998</v>
      </c>
      <c r="AE7" s="28">
        <v>108.17</v>
      </c>
    </row>
    <row r="8" spans="1:31">
      <c r="A8" s="58">
        <v>2003</v>
      </c>
      <c r="B8" s="27">
        <v>313707</v>
      </c>
      <c r="C8" s="28">
        <v>37.06</v>
      </c>
      <c r="D8" s="27">
        <v>601287</v>
      </c>
      <c r="E8" s="28">
        <v>71.03</v>
      </c>
      <c r="F8" s="27">
        <v>1150909</v>
      </c>
      <c r="G8" s="28">
        <v>135.96</v>
      </c>
      <c r="H8" s="27">
        <v>309087</v>
      </c>
      <c r="I8" s="28">
        <v>36.51</v>
      </c>
      <c r="J8" s="27">
        <v>260228</v>
      </c>
      <c r="K8" s="28">
        <v>30.74</v>
      </c>
      <c r="L8" s="27">
        <v>289935</v>
      </c>
      <c r="M8" s="28">
        <v>34.25</v>
      </c>
      <c r="N8" s="27">
        <v>222902</v>
      </c>
      <c r="O8" s="28">
        <v>26.33</v>
      </c>
      <c r="P8" s="40">
        <v>0</v>
      </c>
      <c r="Q8" s="41">
        <v>0</v>
      </c>
      <c r="R8" s="42">
        <v>334.3</v>
      </c>
      <c r="S8" s="41">
        <v>3.9E-2</v>
      </c>
      <c r="T8" s="42">
        <v>334.3</v>
      </c>
      <c r="U8" s="41">
        <v>3.9E-2</v>
      </c>
      <c r="V8" s="27">
        <v>393549</v>
      </c>
      <c r="W8" s="28">
        <v>46.49</v>
      </c>
      <c r="X8" s="27">
        <v>53973</v>
      </c>
      <c r="Y8" s="28">
        <v>6.38</v>
      </c>
      <c r="Z8" s="27">
        <v>852333</v>
      </c>
      <c r="AA8" s="28">
        <v>100.69</v>
      </c>
      <c r="AB8" s="27">
        <v>865122</v>
      </c>
      <c r="AC8" s="28">
        <v>102.2</v>
      </c>
      <c r="AD8" s="27">
        <v>1078972</v>
      </c>
      <c r="AE8" s="28">
        <v>127.46</v>
      </c>
    </row>
    <row r="9" spans="1:31">
      <c r="A9" s="58">
        <v>2004</v>
      </c>
      <c r="B9" s="27">
        <v>310596</v>
      </c>
      <c r="C9" s="28">
        <v>33.43</v>
      </c>
      <c r="D9" s="27">
        <v>580746</v>
      </c>
      <c r="E9" s="28">
        <v>62.51</v>
      </c>
      <c r="F9" s="27">
        <v>1118885</v>
      </c>
      <c r="G9" s="28">
        <v>120.44</v>
      </c>
      <c r="H9" s="27">
        <v>303674</v>
      </c>
      <c r="I9" s="28">
        <v>32.69</v>
      </c>
      <c r="J9" s="27">
        <v>254351</v>
      </c>
      <c r="K9" s="28">
        <v>27.38</v>
      </c>
      <c r="L9" s="27">
        <v>310239</v>
      </c>
      <c r="M9" s="28">
        <v>33.39</v>
      </c>
      <c r="N9" s="27">
        <v>227810</v>
      </c>
      <c r="O9" s="28">
        <v>24.52</v>
      </c>
      <c r="P9" s="40">
        <v>0</v>
      </c>
      <c r="Q9" s="41">
        <v>0</v>
      </c>
      <c r="R9" s="42">
        <v>351.9</v>
      </c>
      <c r="S9" s="41">
        <v>3.7999999999999999E-2</v>
      </c>
      <c r="T9" s="42">
        <v>351.9</v>
      </c>
      <c r="U9" s="41">
        <v>3.7999999999999999E-2</v>
      </c>
      <c r="V9" s="27">
        <v>388332</v>
      </c>
      <c r="W9" s="28">
        <v>41.8</v>
      </c>
      <c r="X9" s="27">
        <v>53956</v>
      </c>
      <c r="Y9" s="28">
        <v>5.81</v>
      </c>
      <c r="Z9" s="27">
        <v>909886</v>
      </c>
      <c r="AA9" s="28">
        <v>97.94</v>
      </c>
      <c r="AB9" s="27">
        <v>912153</v>
      </c>
      <c r="AC9" s="28">
        <v>98.19</v>
      </c>
      <c r="AD9" s="27">
        <v>1113083</v>
      </c>
      <c r="AE9" s="28">
        <v>119.82</v>
      </c>
    </row>
    <row r="10" spans="1:31">
      <c r="A10" s="58">
        <v>2005</v>
      </c>
      <c r="B10" s="27">
        <v>492028</v>
      </c>
      <c r="C10" s="28">
        <v>50.05</v>
      </c>
      <c r="D10" s="27">
        <v>806228</v>
      </c>
      <c r="E10" s="28">
        <v>82.02</v>
      </c>
      <c r="F10" s="27">
        <v>2067906</v>
      </c>
      <c r="G10" s="28">
        <v>210.37</v>
      </c>
      <c r="H10" s="27">
        <v>398713</v>
      </c>
      <c r="I10" s="28">
        <v>40.56</v>
      </c>
      <c r="J10" s="27">
        <v>406962</v>
      </c>
      <c r="K10" s="28">
        <v>41.4</v>
      </c>
      <c r="L10" s="27">
        <v>585398</v>
      </c>
      <c r="M10" s="28">
        <v>59.55</v>
      </c>
      <c r="N10" s="27">
        <v>394879</v>
      </c>
      <c r="O10" s="28">
        <v>40.17</v>
      </c>
      <c r="P10" s="40">
        <v>0</v>
      </c>
      <c r="Q10" s="41">
        <v>0</v>
      </c>
      <c r="R10" s="42">
        <v>498.6</v>
      </c>
      <c r="S10" s="41">
        <v>5.0999999999999997E-2</v>
      </c>
      <c r="T10" s="42">
        <v>498.6</v>
      </c>
      <c r="U10" s="41">
        <v>5.0999999999999997E-2</v>
      </c>
      <c r="V10" s="27">
        <v>644077</v>
      </c>
      <c r="W10" s="28">
        <v>65.52</v>
      </c>
      <c r="X10" s="27">
        <v>58820</v>
      </c>
      <c r="Y10" s="28">
        <v>5.98</v>
      </c>
      <c r="Z10" s="27">
        <v>918515</v>
      </c>
      <c r="AA10" s="28">
        <v>93.44</v>
      </c>
      <c r="AB10" s="27">
        <v>929641</v>
      </c>
      <c r="AC10" s="28">
        <v>94.57</v>
      </c>
      <c r="AD10" s="27">
        <v>1133295</v>
      </c>
      <c r="AE10" s="28">
        <v>115.29</v>
      </c>
    </row>
    <row r="11" spans="1:31">
      <c r="A11" s="58">
        <v>2006</v>
      </c>
      <c r="B11" s="27">
        <v>772201</v>
      </c>
      <c r="C11" s="28">
        <v>85.61</v>
      </c>
      <c r="D11" s="27">
        <v>974757</v>
      </c>
      <c r="E11" s="28">
        <v>108.07</v>
      </c>
      <c r="F11" s="27">
        <v>2423480</v>
      </c>
      <c r="G11" s="28">
        <v>268.68</v>
      </c>
      <c r="H11" s="27">
        <v>337416</v>
      </c>
      <c r="I11" s="28">
        <v>37.409999999999997</v>
      </c>
      <c r="J11" s="27">
        <v>662854</v>
      </c>
      <c r="K11" s="28">
        <v>73.489999999999995</v>
      </c>
      <c r="L11" s="27">
        <v>829863</v>
      </c>
      <c r="M11" s="28">
        <v>92</v>
      </c>
      <c r="N11" s="27">
        <v>513974</v>
      </c>
      <c r="O11" s="28">
        <v>56.98</v>
      </c>
      <c r="P11" s="40">
        <v>0</v>
      </c>
      <c r="Q11" s="41">
        <v>0</v>
      </c>
      <c r="R11" s="42">
        <v>498.6</v>
      </c>
      <c r="S11" s="41">
        <v>5.5E-2</v>
      </c>
      <c r="T11" s="42">
        <v>498.6</v>
      </c>
      <c r="U11" s="41">
        <v>5.5E-2</v>
      </c>
      <c r="V11" s="27">
        <v>814380</v>
      </c>
      <c r="W11" s="28">
        <v>90.29</v>
      </c>
      <c r="X11" s="27">
        <v>78523</v>
      </c>
      <c r="Y11" s="28">
        <v>8.7100000000000009</v>
      </c>
      <c r="Z11" s="27">
        <v>926020</v>
      </c>
      <c r="AA11" s="28">
        <v>102.66</v>
      </c>
      <c r="AB11" s="27">
        <v>1013442</v>
      </c>
      <c r="AC11" s="28">
        <v>112.35</v>
      </c>
      <c r="AD11" s="27">
        <v>1092023</v>
      </c>
      <c r="AE11" s="28">
        <v>121.07</v>
      </c>
    </row>
    <row r="12" spans="1:31">
      <c r="A12" s="58">
        <v>2007</v>
      </c>
      <c r="B12" s="27">
        <v>772201</v>
      </c>
      <c r="C12" s="28">
        <v>81.98</v>
      </c>
      <c r="D12" s="27">
        <v>1048206</v>
      </c>
      <c r="E12" s="28">
        <v>111.29</v>
      </c>
      <c r="F12" s="27">
        <v>2849871</v>
      </c>
      <c r="G12" s="28">
        <v>302.57</v>
      </c>
      <c r="H12" s="27">
        <v>337416</v>
      </c>
      <c r="I12" s="28">
        <v>35.82</v>
      </c>
      <c r="J12" s="27">
        <v>662854</v>
      </c>
      <c r="K12" s="28">
        <v>70.37</v>
      </c>
      <c r="L12" s="27">
        <v>887504</v>
      </c>
      <c r="M12" s="28">
        <v>94.22</v>
      </c>
      <c r="N12" s="27">
        <v>577206</v>
      </c>
      <c r="O12" s="28">
        <v>61.28</v>
      </c>
      <c r="P12" s="42">
        <v>498.6</v>
      </c>
      <c r="Q12" s="41">
        <v>5.2999999999999999E-2</v>
      </c>
      <c r="R12" s="42">
        <v>498.6</v>
      </c>
      <c r="S12" s="41">
        <v>5.2999999999999999E-2</v>
      </c>
      <c r="T12" s="42">
        <v>845.1</v>
      </c>
      <c r="U12" s="41">
        <v>0.09</v>
      </c>
      <c r="V12" s="27">
        <v>891970</v>
      </c>
      <c r="W12" s="28">
        <v>94.7</v>
      </c>
      <c r="X12" s="27">
        <v>79212</v>
      </c>
      <c r="Y12" s="28">
        <v>8.41</v>
      </c>
      <c r="Z12" s="27">
        <v>932724</v>
      </c>
      <c r="AA12" s="28">
        <v>99.03</v>
      </c>
      <c r="AB12" s="27">
        <v>1013573</v>
      </c>
      <c r="AC12" s="28">
        <v>107.61</v>
      </c>
      <c r="AD12" s="27">
        <v>1260212</v>
      </c>
      <c r="AE12" s="28">
        <v>133.79</v>
      </c>
    </row>
    <row r="13" spans="1:31">
      <c r="A13" s="58">
        <v>2008</v>
      </c>
      <c r="B13" s="27">
        <v>911626</v>
      </c>
      <c r="C13" s="28">
        <v>83.25</v>
      </c>
      <c r="D13" s="27">
        <v>1561727</v>
      </c>
      <c r="E13" s="28">
        <v>142.62</v>
      </c>
      <c r="F13" s="27">
        <v>4246083</v>
      </c>
      <c r="G13" s="28">
        <v>387.77</v>
      </c>
      <c r="H13" s="27">
        <v>386623</v>
      </c>
      <c r="I13" s="28">
        <v>35.31</v>
      </c>
      <c r="J13" s="27">
        <v>766264</v>
      </c>
      <c r="K13" s="28">
        <v>69.98</v>
      </c>
      <c r="L13" s="27">
        <v>1311550</v>
      </c>
      <c r="M13" s="28">
        <v>119.78</v>
      </c>
      <c r="N13" s="27">
        <v>853622</v>
      </c>
      <c r="O13" s="28">
        <v>77.959999999999994</v>
      </c>
      <c r="P13" s="42">
        <v>498.6</v>
      </c>
      <c r="Q13" s="41">
        <v>4.5999999999999999E-2</v>
      </c>
      <c r="R13" s="42">
        <v>662.9</v>
      </c>
      <c r="S13" s="41">
        <v>6.0999999999999999E-2</v>
      </c>
      <c r="T13" s="42">
        <v>859.7</v>
      </c>
      <c r="U13" s="41">
        <v>7.9000000000000001E-2</v>
      </c>
      <c r="V13" s="27">
        <v>1254770</v>
      </c>
      <c r="W13" s="28">
        <v>114.59</v>
      </c>
      <c r="X13" s="27">
        <v>53956</v>
      </c>
      <c r="Y13" s="28">
        <v>5.81</v>
      </c>
      <c r="Z13" s="27">
        <v>909886</v>
      </c>
      <c r="AA13" s="28">
        <v>97.94</v>
      </c>
      <c r="AB13" s="27">
        <v>912153</v>
      </c>
      <c r="AC13" s="28">
        <v>98.19</v>
      </c>
      <c r="AD13" s="27">
        <v>1113083</v>
      </c>
      <c r="AE13" s="28">
        <v>119.82</v>
      </c>
    </row>
    <row r="14" spans="1:31">
      <c r="A14" s="58">
        <v>2009</v>
      </c>
      <c r="B14" s="27">
        <v>858001</v>
      </c>
      <c r="C14" s="28">
        <v>82.85</v>
      </c>
      <c r="D14" s="27">
        <v>949203</v>
      </c>
      <c r="E14" s="28">
        <v>91.66</v>
      </c>
      <c r="F14" s="27">
        <v>3277120</v>
      </c>
      <c r="G14" s="28">
        <v>316.44</v>
      </c>
      <c r="H14" s="27">
        <v>421770</v>
      </c>
      <c r="I14" s="28">
        <v>40.729999999999997</v>
      </c>
      <c r="J14" s="27">
        <v>739930</v>
      </c>
      <c r="K14" s="28">
        <v>71.45</v>
      </c>
      <c r="L14" s="37" t="s">
        <v>44</v>
      </c>
      <c r="M14" s="38" t="s">
        <v>44</v>
      </c>
      <c r="N14" s="39" t="s">
        <v>44</v>
      </c>
      <c r="O14" s="38" t="s">
        <v>44</v>
      </c>
      <c r="P14" s="42">
        <v>498.6</v>
      </c>
      <c r="Q14" s="41">
        <v>4.8000000000000001E-2</v>
      </c>
      <c r="R14" s="42">
        <v>686.2</v>
      </c>
      <c r="S14" s="41">
        <v>6.6000000000000003E-2</v>
      </c>
      <c r="T14" s="42">
        <v>859.7</v>
      </c>
      <c r="U14" s="41">
        <v>8.3000000000000004E-2</v>
      </c>
      <c r="V14" s="27">
        <v>780815</v>
      </c>
      <c r="W14" s="28">
        <v>75.400000000000006</v>
      </c>
      <c r="X14" s="27">
        <v>114397</v>
      </c>
      <c r="Y14" s="28">
        <v>10.45</v>
      </c>
      <c r="Z14" s="27">
        <v>959231</v>
      </c>
      <c r="AA14" s="28">
        <v>87.6</v>
      </c>
      <c r="AB14" s="27">
        <v>1014741</v>
      </c>
      <c r="AC14" s="28">
        <v>92.67</v>
      </c>
      <c r="AD14" s="27">
        <v>1387403</v>
      </c>
      <c r="AE14" s="28">
        <v>126.7</v>
      </c>
    </row>
    <row r="15" spans="1:31">
      <c r="A15" s="58">
        <v>2010</v>
      </c>
      <c r="B15" s="27">
        <v>772201</v>
      </c>
      <c r="C15" s="28">
        <v>85.06</v>
      </c>
      <c r="D15" s="27">
        <v>1123989</v>
      </c>
      <c r="E15" s="28">
        <v>123.81</v>
      </c>
      <c r="F15" s="27">
        <v>4092892</v>
      </c>
      <c r="G15" s="28">
        <v>450.86</v>
      </c>
      <c r="H15" s="27">
        <v>421770</v>
      </c>
      <c r="I15" s="28">
        <v>46.46</v>
      </c>
      <c r="J15" s="27">
        <v>693684</v>
      </c>
      <c r="K15" s="28">
        <v>76.41</v>
      </c>
      <c r="L15" s="37" t="s">
        <v>44</v>
      </c>
      <c r="M15" s="38" t="s">
        <v>44</v>
      </c>
      <c r="N15" s="39" t="s">
        <v>44</v>
      </c>
      <c r="O15" s="38" t="s">
        <v>44</v>
      </c>
      <c r="P15" s="42">
        <v>498.6</v>
      </c>
      <c r="Q15" s="41">
        <v>5.5E-2</v>
      </c>
      <c r="R15" s="42">
        <v>686.2</v>
      </c>
      <c r="S15" s="41">
        <v>7.5999999999999998E-2</v>
      </c>
      <c r="T15" s="48">
        <v>1315.8</v>
      </c>
      <c r="U15" s="41">
        <v>0.14499999999999999</v>
      </c>
      <c r="V15" s="27">
        <v>888129</v>
      </c>
      <c r="W15" s="28">
        <v>97.83</v>
      </c>
      <c r="X15" s="27">
        <v>153559</v>
      </c>
      <c r="Y15" s="28">
        <v>17.079999999999998</v>
      </c>
      <c r="Z15" s="27">
        <v>1004763</v>
      </c>
      <c r="AA15" s="28">
        <v>111.75</v>
      </c>
      <c r="AB15" s="27">
        <v>1078287</v>
      </c>
      <c r="AC15" s="28">
        <v>119.93</v>
      </c>
      <c r="AD15" s="27">
        <v>1524176</v>
      </c>
      <c r="AE15" s="28">
        <v>169.52</v>
      </c>
    </row>
    <row r="16" spans="1:31">
      <c r="A16" s="58">
        <v>2011</v>
      </c>
      <c r="B16" s="27">
        <v>772201</v>
      </c>
      <c r="C16" s="28">
        <v>85.16</v>
      </c>
      <c r="D16" s="27">
        <v>1455486</v>
      </c>
      <c r="E16" s="28">
        <v>160.51</v>
      </c>
      <c r="F16" s="27">
        <v>3540632</v>
      </c>
      <c r="G16" s="28">
        <v>390.45</v>
      </c>
      <c r="H16" s="27">
        <v>421770</v>
      </c>
      <c r="I16" s="28">
        <v>46.51</v>
      </c>
      <c r="J16" s="27">
        <v>693684</v>
      </c>
      <c r="K16" s="28">
        <v>76.5</v>
      </c>
      <c r="L16" s="37" t="s">
        <v>44</v>
      </c>
      <c r="M16" s="38" t="s">
        <v>44</v>
      </c>
      <c r="N16" s="39" t="s">
        <v>44</v>
      </c>
      <c r="O16" s="38" t="s">
        <v>44</v>
      </c>
      <c r="P16" s="42">
        <v>498.6</v>
      </c>
      <c r="Q16" s="41">
        <v>5.5E-2</v>
      </c>
      <c r="R16" s="42">
        <v>686.2</v>
      </c>
      <c r="S16" s="41">
        <v>7.5999999999999998E-2</v>
      </c>
      <c r="T16" s="42">
        <v>862.8</v>
      </c>
      <c r="U16" s="41">
        <v>9.5000000000000001E-2</v>
      </c>
      <c r="V16" s="27">
        <v>860534</v>
      </c>
      <c r="W16" s="28">
        <v>94.9</v>
      </c>
      <c r="X16" s="27">
        <v>163359</v>
      </c>
      <c r="Y16" s="28">
        <v>18.010000000000002</v>
      </c>
      <c r="Z16" s="56">
        <v>64132</v>
      </c>
      <c r="AA16" s="28">
        <v>111.17</v>
      </c>
      <c r="AB16" s="27">
        <v>1134519</v>
      </c>
      <c r="AC16" s="28">
        <v>125.11</v>
      </c>
      <c r="AD16" s="27">
        <v>1551468</v>
      </c>
      <c r="AE16" s="28">
        <v>171.09</v>
      </c>
    </row>
    <row r="17" spans="1:38">
      <c r="A17" s="58">
        <v>2012</v>
      </c>
      <c r="B17" s="27">
        <v>772201</v>
      </c>
      <c r="C17" s="28">
        <v>63.35</v>
      </c>
      <c r="D17" s="27">
        <v>1591196</v>
      </c>
      <c r="E17" s="28">
        <v>130.54</v>
      </c>
      <c r="F17" s="27">
        <v>4003697</v>
      </c>
      <c r="G17" s="28">
        <v>328.47</v>
      </c>
      <c r="H17" s="27">
        <v>421770</v>
      </c>
      <c r="I17" s="28">
        <v>34.6</v>
      </c>
      <c r="J17" s="27">
        <v>693684</v>
      </c>
      <c r="K17" s="28">
        <v>56.91</v>
      </c>
      <c r="L17" s="37" t="s">
        <v>44</v>
      </c>
      <c r="M17" s="38" t="s">
        <v>44</v>
      </c>
      <c r="N17" s="39" t="s">
        <v>44</v>
      </c>
      <c r="O17" s="38" t="s">
        <v>44</v>
      </c>
      <c r="P17" s="42">
        <v>498.6</v>
      </c>
      <c r="Q17" s="41">
        <v>4.1000000000000002E-2</v>
      </c>
      <c r="R17" s="42">
        <v>686.2</v>
      </c>
      <c r="S17" s="41">
        <v>5.6000000000000001E-2</v>
      </c>
      <c r="T17" s="48">
        <v>1315.8</v>
      </c>
      <c r="U17" s="41">
        <v>0.108</v>
      </c>
      <c r="V17" s="27">
        <v>935381</v>
      </c>
      <c r="W17" s="28">
        <v>76.739999999999995</v>
      </c>
      <c r="X17" s="27">
        <v>174489</v>
      </c>
      <c r="Y17" s="28">
        <v>18.04</v>
      </c>
      <c r="Z17" s="27">
        <v>1030440</v>
      </c>
      <c r="AA17" s="28">
        <v>106.56</v>
      </c>
      <c r="AB17" s="27">
        <v>1158091</v>
      </c>
      <c r="AC17" s="28">
        <v>119.76</v>
      </c>
      <c r="AD17" s="27">
        <v>1574551</v>
      </c>
      <c r="AE17" s="28">
        <v>162.83000000000001</v>
      </c>
    </row>
    <row r="18" spans="1:38">
      <c r="A18" s="58">
        <v>2013</v>
      </c>
      <c r="B18" s="27">
        <v>943801</v>
      </c>
      <c r="C18" s="28">
        <v>77.430000000000007</v>
      </c>
      <c r="D18" s="27">
        <v>1693547</v>
      </c>
      <c r="E18" s="28">
        <v>138.94</v>
      </c>
      <c r="F18" s="27">
        <v>4339184</v>
      </c>
      <c r="G18" s="28">
        <v>355.99</v>
      </c>
      <c r="H18" s="27">
        <v>421770</v>
      </c>
      <c r="I18" s="28">
        <v>34.6</v>
      </c>
      <c r="J18" s="27">
        <v>770760</v>
      </c>
      <c r="K18" s="28">
        <v>63.23</v>
      </c>
      <c r="L18" s="37" t="s">
        <v>44</v>
      </c>
      <c r="M18" s="38" t="s">
        <v>44</v>
      </c>
      <c r="N18" s="39" t="s">
        <v>44</v>
      </c>
      <c r="O18" s="38" t="s">
        <v>44</v>
      </c>
      <c r="P18" s="42">
        <v>498.6</v>
      </c>
      <c r="Q18" s="41">
        <v>4.1000000000000002E-2</v>
      </c>
      <c r="R18" s="42">
        <v>747.2</v>
      </c>
      <c r="S18" s="41">
        <v>6.0999999999999999E-2</v>
      </c>
      <c r="T18" s="48">
        <v>1568.8</v>
      </c>
      <c r="U18" s="41">
        <v>0.129</v>
      </c>
      <c r="V18" s="27">
        <v>1021195</v>
      </c>
      <c r="W18" s="28">
        <v>83.78</v>
      </c>
      <c r="X18" s="27">
        <v>219464</v>
      </c>
      <c r="Y18" s="28">
        <v>18.010000000000002</v>
      </c>
      <c r="Z18" s="27">
        <v>1128972</v>
      </c>
      <c r="AA18" s="28">
        <v>92.62</v>
      </c>
      <c r="AB18" s="27">
        <v>1299103</v>
      </c>
      <c r="AC18" s="28">
        <v>106.58</v>
      </c>
      <c r="AD18" s="27">
        <v>1821501</v>
      </c>
      <c r="AE18" s="28">
        <v>162.83000000000001</v>
      </c>
    </row>
    <row r="19" spans="1:38">
      <c r="A19" s="59">
        <v>2014</v>
      </c>
      <c r="B19" s="29" t="s">
        <v>44</v>
      </c>
      <c r="C19" s="30" t="s">
        <v>44</v>
      </c>
      <c r="D19" s="33" t="s">
        <v>44</v>
      </c>
      <c r="E19" s="30" t="s">
        <v>44</v>
      </c>
      <c r="F19" s="33" t="s">
        <v>44</v>
      </c>
      <c r="G19" s="30" t="s">
        <v>44</v>
      </c>
      <c r="H19" s="29" t="s">
        <v>44</v>
      </c>
      <c r="I19" s="30" t="s">
        <v>44</v>
      </c>
      <c r="J19" s="29" t="s">
        <v>44</v>
      </c>
      <c r="K19" s="30" t="s">
        <v>44</v>
      </c>
      <c r="L19" s="33" t="s">
        <v>44</v>
      </c>
      <c r="M19" s="30" t="s">
        <v>44</v>
      </c>
      <c r="N19" s="29" t="s">
        <v>44</v>
      </c>
      <c r="O19" s="30" t="s">
        <v>44</v>
      </c>
      <c r="P19" s="29" t="s">
        <v>44</v>
      </c>
      <c r="Q19" s="30" t="s">
        <v>44</v>
      </c>
      <c r="R19" s="33" t="s">
        <v>49</v>
      </c>
      <c r="S19" s="46" t="s">
        <v>49</v>
      </c>
      <c r="T19" s="33" t="s">
        <v>49</v>
      </c>
      <c r="U19" s="46" t="s">
        <v>49</v>
      </c>
      <c r="V19" s="33" t="s">
        <v>49</v>
      </c>
      <c r="W19" s="46" t="s">
        <v>49</v>
      </c>
      <c r="X19" s="54">
        <v>234883</v>
      </c>
      <c r="Y19" s="55">
        <v>18.88</v>
      </c>
      <c r="Z19" s="54">
        <v>1236803</v>
      </c>
      <c r="AA19" s="55">
        <v>99.42</v>
      </c>
      <c r="AB19" s="54">
        <v>1595057</v>
      </c>
      <c r="AC19" s="55">
        <v>128.22</v>
      </c>
      <c r="AD19" s="54">
        <v>2065041</v>
      </c>
      <c r="AE19" s="55">
        <v>149.44</v>
      </c>
    </row>
    <row r="20" spans="1:38" ht="15" thickBot="1">
      <c r="A20" s="60">
        <v>2015</v>
      </c>
      <c r="B20" s="31">
        <v>1248391</v>
      </c>
      <c r="C20" s="32">
        <v>90.5</v>
      </c>
      <c r="D20" s="31">
        <v>1561784</v>
      </c>
      <c r="E20" s="32">
        <v>113.21</v>
      </c>
      <c r="F20" s="34" t="s">
        <v>44</v>
      </c>
      <c r="G20" s="35" t="s">
        <v>44</v>
      </c>
      <c r="H20" s="36" t="s">
        <v>44</v>
      </c>
      <c r="I20" s="35" t="s">
        <v>44</v>
      </c>
      <c r="J20" s="31">
        <v>1338503</v>
      </c>
      <c r="K20" s="32">
        <v>97.03</v>
      </c>
      <c r="L20" s="34" t="s">
        <v>44</v>
      </c>
      <c r="M20" s="35" t="s">
        <v>44</v>
      </c>
      <c r="N20" s="36" t="s">
        <v>44</v>
      </c>
      <c r="O20" s="35" t="s">
        <v>44</v>
      </c>
      <c r="P20" s="36" t="s">
        <v>44</v>
      </c>
      <c r="Q20" s="35" t="s">
        <v>44</v>
      </c>
      <c r="R20" s="34" t="s">
        <v>49</v>
      </c>
      <c r="S20" s="47" t="s">
        <v>49</v>
      </c>
      <c r="T20" s="34" t="s">
        <v>49</v>
      </c>
      <c r="U20" s="47" t="s">
        <v>49</v>
      </c>
      <c r="V20" s="34" t="s">
        <v>49</v>
      </c>
      <c r="W20" s="47" t="s">
        <v>49</v>
      </c>
      <c r="X20" s="34" t="s">
        <v>49</v>
      </c>
      <c r="Y20" s="47" t="s">
        <v>49</v>
      </c>
      <c r="Z20" s="34" t="s">
        <v>49</v>
      </c>
      <c r="AA20" s="47" t="s">
        <v>49</v>
      </c>
      <c r="AB20" s="34" t="s">
        <v>49</v>
      </c>
      <c r="AC20" s="47" t="s">
        <v>49</v>
      </c>
      <c r="AD20" s="34" t="s">
        <v>49</v>
      </c>
      <c r="AE20" s="47" t="s">
        <v>49</v>
      </c>
    </row>
    <row r="22" spans="1:38" s="14" customFormat="1">
      <c r="A22" s="5" t="s">
        <v>70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t="s">
        <v>69</v>
      </c>
      <c r="B23" t="s">
        <v>68</v>
      </c>
      <c r="C23" s="14" t="s">
        <v>140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38">
      <c r="A24" t="s">
        <v>59</v>
      </c>
      <c r="B24" s="13" t="s">
        <v>1</v>
      </c>
      <c r="C24" s="10">
        <f>AE19/BOE_to_BTU*convert_2014_to_2012</f>
        <v>2.5328371443532903E-5</v>
      </c>
    </row>
    <row r="25" spans="1:38">
      <c r="A25" s="14" t="s">
        <v>59</v>
      </c>
      <c r="B25" s="13" t="s">
        <v>2</v>
      </c>
      <c r="C25">
        <v>0</v>
      </c>
    </row>
    <row r="26" spans="1:38">
      <c r="A26" s="14" t="s">
        <v>59</v>
      </c>
      <c r="B26" s="13" t="s">
        <v>4</v>
      </c>
      <c r="C26">
        <f>AA19/BOE_to_BTU*convert_2014_to_2012</f>
        <v>1.6850553325187643E-5</v>
      </c>
    </row>
    <row r="27" spans="1:38">
      <c r="A27" s="14" t="s">
        <v>59</v>
      </c>
      <c r="B27" s="13" t="s">
        <v>5</v>
      </c>
      <c r="C27">
        <f>AE19/BOE_to_BTU*convert_2014_to_2012</f>
        <v>2.5328371443532903E-5</v>
      </c>
    </row>
    <row r="28" spans="1:38">
      <c r="A28" s="14" t="s">
        <v>59</v>
      </c>
      <c r="B28" s="13" t="s">
        <v>3</v>
      </c>
      <c r="C28">
        <f>AC19/BOE_to_BTU*convert_2014_to_2012</f>
        <v>2.1731824053063361E-5</v>
      </c>
    </row>
    <row r="29" spans="1:38">
      <c r="A29" s="14" t="s">
        <v>59</v>
      </c>
      <c r="B29" s="13" t="s">
        <v>20</v>
      </c>
      <c r="C29">
        <v>0</v>
      </c>
    </row>
    <row r="30" spans="1:38">
      <c r="A30" s="14" t="s">
        <v>59</v>
      </c>
      <c r="B30" s="13" t="s">
        <v>22</v>
      </c>
      <c r="C30">
        <v>0</v>
      </c>
    </row>
    <row r="31" spans="1:38">
      <c r="A31" t="s">
        <v>60</v>
      </c>
      <c r="B31" s="13" t="s">
        <v>1</v>
      </c>
      <c r="C31">
        <v>0</v>
      </c>
    </row>
    <row r="32" spans="1:38">
      <c r="A32" s="14" t="s">
        <v>60</v>
      </c>
      <c r="B32" s="13" t="s">
        <v>2</v>
      </c>
      <c r="C32">
        <f>55/About!A66*convert_2015_to_2012</f>
        <v>1.9205676960513522E-6</v>
      </c>
    </row>
    <row r="33" spans="1:9">
      <c r="A33" s="14" t="s">
        <v>60</v>
      </c>
      <c r="B33" s="13" t="s">
        <v>4</v>
      </c>
      <c r="C33" s="14">
        <f>$Y$19/BOE_to_BTU*convert_2014_to_2012</f>
        <v>3.1999441438296381E-6</v>
      </c>
    </row>
    <row r="34" spans="1:9">
      <c r="A34" s="14" t="s">
        <v>60</v>
      </c>
      <c r="B34" s="13" t="s">
        <v>5</v>
      </c>
      <c r="C34" s="14">
        <f>$Y$19/BOE_to_BTU*convert_2014_to_2012</f>
        <v>3.1999441438296381E-6</v>
      </c>
    </row>
    <row r="35" spans="1:9">
      <c r="A35" s="14" t="s">
        <v>60</v>
      </c>
      <c r="B35" s="13" t="s">
        <v>3</v>
      </c>
      <c r="C35" s="14">
        <f>55/About!A66*convert_2015_to_2012</f>
        <v>1.9205676960513522E-6</v>
      </c>
    </row>
    <row r="36" spans="1:9">
      <c r="A36" s="14" t="s">
        <v>60</v>
      </c>
      <c r="B36" s="13" t="s">
        <v>20</v>
      </c>
      <c r="C36">
        <v>0</v>
      </c>
    </row>
    <row r="37" spans="1:9">
      <c r="A37" s="14" t="s">
        <v>60</v>
      </c>
      <c r="B37" s="13" t="s">
        <v>22</v>
      </c>
      <c r="C37">
        <v>0</v>
      </c>
      <c r="I37" s="10"/>
    </row>
    <row r="38" spans="1:9">
      <c r="A38" t="s">
        <v>61</v>
      </c>
      <c r="B38" s="13" t="s">
        <v>1</v>
      </c>
      <c r="C38" s="64">
        <f>C39</f>
        <v>1.0128E-5</v>
      </c>
    </row>
    <row r="39" spans="1:9">
      <c r="A39" s="14" t="s">
        <v>61</v>
      </c>
      <c r="B39" s="13" t="s">
        <v>2</v>
      </c>
      <c r="C39" s="64">
        <f>C42</f>
        <v>1.0128E-5</v>
      </c>
    </row>
    <row r="40" spans="1:9">
      <c r="A40" s="14" t="s">
        <v>61</v>
      </c>
      <c r="B40" s="13" t="s">
        <v>4</v>
      </c>
      <c r="C40" s="64">
        <f>C39</f>
        <v>1.0128E-5</v>
      </c>
    </row>
    <row r="41" spans="1:9">
      <c r="A41" s="14" t="s">
        <v>61</v>
      </c>
      <c r="B41" s="13" t="s">
        <v>5</v>
      </c>
      <c r="C41" s="64">
        <f>C39</f>
        <v>1.0128E-5</v>
      </c>
    </row>
    <row r="42" spans="1:9">
      <c r="A42" s="14" t="s">
        <v>61</v>
      </c>
      <c r="B42" s="13" t="s">
        <v>3</v>
      </c>
      <c r="C42" s="64">
        <f>10.55/10^6*convert_2016_to_2012</f>
        <v>1.0128E-5</v>
      </c>
    </row>
    <row r="43" spans="1:9">
      <c r="A43" s="14" t="s">
        <v>61</v>
      </c>
      <c r="B43" s="13" t="s">
        <v>20</v>
      </c>
      <c r="C43" s="12">
        <v>0</v>
      </c>
    </row>
    <row r="44" spans="1:9">
      <c r="A44" s="14" t="s">
        <v>61</v>
      </c>
      <c r="B44" s="13" t="s">
        <v>22</v>
      </c>
      <c r="C44" s="12">
        <v>0</v>
      </c>
    </row>
    <row r="45" spans="1:9">
      <c r="A45" t="s">
        <v>62</v>
      </c>
      <c r="B45" s="13" t="s">
        <v>1</v>
      </c>
      <c r="C45">
        <v>0</v>
      </c>
    </row>
    <row r="46" spans="1:9">
      <c r="A46" s="14" t="s">
        <v>62</v>
      </c>
      <c r="B46" s="13" t="s">
        <v>2</v>
      </c>
      <c r="C46">
        <f>Nuclear!B2/10^6*convert_2014_to_2012</f>
        <v>7.2824999999999997E-7</v>
      </c>
    </row>
    <row r="47" spans="1:9">
      <c r="A47" s="14" t="s">
        <v>62</v>
      </c>
      <c r="B47" s="13" t="s">
        <v>4</v>
      </c>
      <c r="C47">
        <v>0</v>
      </c>
    </row>
    <row r="48" spans="1:9">
      <c r="A48" s="14" t="s">
        <v>62</v>
      </c>
      <c r="B48" s="13" t="s">
        <v>5</v>
      </c>
      <c r="C48">
        <v>0</v>
      </c>
    </row>
    <row r="49" spans="1:4">
      <c r="A49" s="14" t="s">
        <v>62</v>
      </c>
      <c r="B49" s="13" t="s">
        <v>3</v>
      </c>
      <c r="C49">
        <v>0</v>
      </c>
    </row>
    <row r="50" spans="1:4">
      <c r="A50" s="14" t="s">
        <v>62</v>
      </c>
      <c r="B50" s="13" t="s">
        <v>20</v>
      </c>
      <c r="C50">
        <v>0</v>
      </c>
    </row>
    <row r="51" spans="1:4">
      <c r="A51" s="14" t="s">
        <v>62</v>
      </c>
      <c r="B51" s="13" t="s">
        <v>22</v>
      </c>
      <c r="C51">
        <v>0</v>
      </c>
    </row>
    <row r="52" spans="1:4">
      <c r="A52" t="s">
        <v>63</v>
      </c>
      <c r="B52" s="13" t="s">
        <v>1</v>
      </c>
      <c r="C52" s="12">
        <v>0</v>
      </c>
    </row>
    <row r="53" spans="1:4">
      <c r="A53" s="14" t="s">
        <v>63</v>
      </c>
      <c r="B53" s="13" t="s">
        <v>2</v>
      </c>
      <c r="C53" s="12">
        <f>Biomass!B4</f>
        <v>8.2138752878111531E-7</v>
      </c>
    </row>
    <row r="54" spans="1:4">
      <c r="A54" s="14" t="s">
        <v>63</v>
      </c>
      <c r="B54" s="13" t="s">
        <v>4</v>
      </c>
      <c r="C54" s="12">
        <f>C53</f>
        <v>8.2138752878111531E-7</v>
      </c>
    </row>
    <row r="55" spans="1:4">
      <c r="A55" s="14" t="s">
        <v>63</v>
      </c>
      <c r="B55" s="13" t="s">
        <v>5</v>
      </c>
      <c r="C55" s="12">
        <f t="shared" ref="C55:C56" si="0">C54</f>
        <v>8.2138752878111531E-7</v>
      </c>
    </row>
    <row r="56" spans="1:4">
      <c r="A56" s="14" t="s">
        <v>63</v>
      </c>
      <c r="B56" s="13" t="s">
        <v>3</v>
      </c>
      <c r="C56" s="12">
        <f t="shared" si="0"/>
        <v>8.2138752878111531E-7</v>
      </c>
    </row>
    <row r="57" spans="1:4">
      <c r="A57" s="14" t="s">
        <v>63</v>
      </c>
      <c r="B57" s="13" t="s">
        <v>20</v>
      </c>
      <c r="C57" s="12">
        <v>0</v>
      </c>
    </row>
    <row r="58" spans="1:4">
      <c r="A58" s="14" t="s">
        <v>63</v>
      </c>
      <c r="B58" s="13" t="s">
        <v>22</v>
      </c>
      <c r="C58" s="12">
        <v>0</v>
      </c>
    </row>
    <row r="59" spans="1:4">
      <c r="A59" t="s">
        <v>64</v>
      </c>
      <c r="B59" s="13" t="s">
        <v>1</v>
      </c>
      <c r="C59" s="65">
        <f>AVERAGE('Petroleum Gasoline'!O5:P38)*1000/About!A60*convert_2016_to_2012*About!A72*About!A71/(About!A70*10^6)</f>
        <v>1.5840946114740389E-5</v>
      </c>
      <c r="D59" s="14"/>
    </row>
    <row r="60" spans="1:4">
      <c r="A60" s="14" t="s">
        <v>64</v>
      </c>
      <c r="B60" s="13" t="s">
        <v>2</v>
      </c>
      <c r="C60" s="14">
        <f t="shared" ref="C60:C65" si="1">$C$20/BOE_to_BTU*convert_2015_to_2012</f>
        <v>1.5322918484901379E-5</v>
      </c>
    </row>
    <row r="61" spans="1:4">
      <c r="A61" s="14" t="s">
        <v>64</v>
      </c>
      <c r="B61" s="13" t="s">
        <v>4</v>
      </c>
      <c r="C61" s="14">
        <f t="shared" si="1"/>
        <v>1.5322918484901379E-5</v>
      </c>
    </row>
    <row r="62" spans="1:4">
      <c r="A62" s="14" t="s">
        <v>64</v>
      </c>
      <c r="B62" s="13" t="s">
        <v>5</v>
      </c>
      <c r="C62" s="14">
        <f t="shared" si="1"/>
        <v>1.5322918484901379E-5</v>
      </c>
    </row>
    <row r="63" spans="1:4">
      <c r="A63" s="14" t="s">
        <v>64</v>
      </c>
      <c r="B63" s="13" t="s">
        <v>3</v>
      </c>
      <c r="C63" s="14">
        <f t="shared" si="1"/>
        <v>1.5322918484901379E-5</v>
      </c>
    </row>
    <row r="64" spans="1:4">
      <c r="A64" s="14" t="s">
        <v>64</v>
      </c>
      <c r="B64" s="13" t="s">
        <v>20</v>
      </c>
      <c r="C64" s="14">
        <f t="shared" si="1"/>
        <v>1.5322918484901379E-5</v>
      </c>
    </row>
    <row r="65" spans="1:3">
      <c r="A65" s="14" t="s">
        <v>64</v>
      </c>
      <c r="B65" s="13" t="s">
        <v>22</v>
      </c>
      <c r="C65" s="14">
        <f t="shared" si="1"/>
        <v>1.5322918484901379E-5</v>
      </c>
    </row>
    <row r="66" spans="1:3">
      <c r="A66" t="s">
        <v>67</v>
      </c>
      <c r="B66" s="13" t="s">
        <v>1</v>
      </c>
      <c r="C66">
        <f>K20/BOE_to_BTU*convert_2015_to_2012</f>
        <v>1.6428539012043986E-5</v>
      </c>
    </row>
    <row r="67" spans="1:3">
      <c r="A67" s="14" t="s">
        <v>67</v>
      </c>
      <c r="B67" s="13" t="s">
        <v>2</v>
      </c>
      <c r="C67">
        <f>O13*K20/K13/BOE_to_BTU*convert_2008_to_2012</f>
        <v>2.0925641779906369E-5</v>
      </c>
    </row>
    <row r="68" spans="1:3">
      <c r="A68" s="14" t="s">
        <v>67</v>
      </c>
      <c r="B68" s="13" t="s">
        <v>4</v>
      </c>
      <c r="C68">
        <f>C67</f>
        <v>2.0925641779906369E-5</v>
      </c>
    </row>
    <row r="69" spans="1:3">
      <c r="A69" s="14" t="s">
        <v>67</v>
      </c>
      <c r="B69" s="13" t="s">
        <v>5</v>
      </c>
      <c r="C69">
        <f>C68</f>
        <v>2.0925641779906369E-5</v>
      </c>
    </row>
    <row r="70" spans="1:3">
      <c r="A70" s="14" t="s">
        <v>67</v>
      </c>
      <c r="B70" s="13" t="s">
        <v>3</v>
      </c>
      <c r="C70">
        <f>M12*K20/K12/BOE_to_BTU*convert_2007_to_2012</f>
        <v>2.4219972471104182E-5</v>
      </c>
    </row>
    <row r="71" spans="1:3">
      <c r="A71" s="14" t="s">
        <v>67</v>
      </c>
      <c r="B71" s="13" t="s">
        <v>20</v>
      </c>
      <c r="C71">
        <v>0</v>
      </c>
    </row>
    <row r="72" spans="1:3">
      <c r="A72" s="14" t="s">
        <v>67</v>
      </c>
      <c r="B72" s="13" t="s">
        <v>22</v>
      </c>
      <c r="C72">
        <v>0</v>
      </c>
    </row>
    <row r="73" spans="1:3">
      <c r="A73" t="s">
        <v>65</v>
      </c>
      <c r="B73" s="13" t="s">
        <v>1</v>
      </c>
      <c r="C73" s="66">
        <f>C59</f>
        <v>1.5840946114740389E-5</v>
      </c>
    </row>
    <row r="74" spans="1:3">
      <c r="A74" s="14" t="s">
        <v>65</v>
      </c>
      <c r="B74" s="13" t="s">
        <v>2</v>
      </c>
      <c r="C74" s="66">
        <v>0</v>
      </c>
    </row>
    <row r="75" spans="1:3">
      <c r="A75" s="14" t="s">
        <v>65</v>
      </c>
      <c r="B75" s="13" t="s">
        <v>4</v>
      </c>
      <c r="C75" s="66">
        <v>0</v>
      </c>
    </row>
    <row r="76" spans="1:3">
      <c r="A76" s="14" t="s">
        <v>65</v>
      </c>
      <c r="B76" s="13" t="s">
        <v>5</v>
      </c>
      <c r="C76" s="66">
        <v>0</v>
      </c>
    </row>
    <row r="77" spans="1:3">
      <c r="A77" s="14" t="s">
        <v>65</v>
      </c>
      <c r="B77" s="13" t="s">
        <v>3</v>
      </c>
      <c r="C77" s="66">
        <v>0</v>
      </c>
    </row>
    <row r="78" spans="1:3">
      <c r="A78" s="14" t="s">
        <v>65</v>
      </c>
      <c r="B78" s="13" t="s">
        <v>20</v>
      </c>
      <c r="C78" s="66">
        <v>0</v>
      </c>
    </row>
    <row r="79" spans="1:3">
      <c r="A79" s="14" t="s">
        <v>65</v>
      </c>
      <c r="B79" s="13" t="s">
        <v>22</v>
      </c>
      <c r="C79" s="66">
        <v>0</v>
      </c>
    </row>
    <row r="80" spans="1:3">
      <c r="A80" t="s">
        <v>66</v>
      </c>
      <c r="B80" s="13" t="s">
        <v>1</v>
      </c>
      <c r="C80" s="12">
        <f>C66</f>
        <v>1.6428539012043986E-5</v>
      </c>
    </row>
    <row r="81" spans="1:3">
      <c r="A81" s="14" t="s">
        <v>66</v>
      </c>
      <c r="B81" s="13" t="s">
        <v>2</v>
      </c>
      <c r="C81" s="12">
        <v>0</v>
      </c>
    </row>
    <row r="82" spans="1:3">
      <c r="A82" s="14" t="s">
        <v>66</v>
      </c>
      <c r="B82" s="13" t="s">
        <v>4</v>
      </c>
      <c r="C82" s="12">
        <v>0</v>
      </c>
    </row>
    <row r="83" spans="1:3">
      <c r="A83" s="14" t="s">
        <v>66</v>
      </c>
      <c r="B83" s="13" t="s">
        <v>5</v>
      </c>
      <c r="C83" s="12">
        <v>0</v>
      </c>
    </row>
    <row r="84" spans="1:3">
      <c r="A84" s="14" t="s">
        <v>66</v>
      </c>
      <c r="B84" s="13" t="s">
        <v>3</v>
      </c>
      <c r="C84" s="12">
        <v>0</v>
      </c>
    </row>
    <row r="85" spans="1:3">
      <c r="A85" s="14" t="s">
        <v>66</v>
      </c>
      <c r="B85" s="13" t="s">
        <v>20</v>
      </c>
      <c r="C85" s="12">
        <v>0</v>
      </c>
    </row>
    <row r="86" spans="1:3">
      <c r="A86" s="14" t="s">
        <v>66</v>
      </c>
      <c r="B86" s="13" t="s">
        <v>22</v>
      </c>
      <c r="C86" s="12">
        <v>0</v>
      </c>
    </row>
    <row r="87" spans="1:3">
      <c r="A87" t="s">
        <v>26</v>
      </c>
      <c r="B87" s="13" t="s">
        <v>1</v>
      </c>
      <c r="C87">
        <f>E20/BOE_to_BTU*convert_2015_to_2012</f>
        <v>1.9168039797521381E-5</v>
      </c>
    </row>
    <row r="88" spans="1:3">
      <c r="A88" s="14" t="s">
        <v>26</v>
      </c>
      <c r="B88" s="13" t="s">
        <v>2</v>
      </c>
      <c r="C88">
        <v>0</v>
      </c>
    </row>
    <row r="89" spans="1:3">
      <c r="A89" s="14" t="s">
        <v>26</v>
      </c>
      <c r="B89" s="13" t="s">
        <v>4</v>
      </c>
      <c r="C89">
        <v>0</v>
      </c>
    </row>
    <row r="90" spans="1:3">
      <c r="A90" s="14" t="s">
        <v>26</v>
      </c>
      <c r="B90" s="13" t="s">
        <v>5</v>
      </c>
      <c r="C90">
        <v>0</v>
      </c>
    </row>
    <row r="91" spans="1:3">
      <c r="A91" s="14" t="s">
        <v>26</v>
      </c>
      <c r="B91" s="13" t="s">
        <v>3</v>
      </c>
      <c r="C91">
        <v>0</v>
      </c>
    </row>
    <row r="92" spans="1:3">
      <c r="A92" s="14" t="s">
        <v>26</v>
      </c>
      <c r="B92" s="13" t="s">
        <v>20</v>
      </c>
      <c r="C92">
        <v>0</v>
      </c>
    </row>
    <row r="93" spans="1:3">
      <c r="A93" s="14" t="s">
        <v>26</v>
      </c>
      <c r="B93" s="13" t="s">
        <v>22</v>
      </c>
      <c r="C93">
        <v>0</v>
      </c>
    </row>
    <row r="94" spans="1:3">
      <c r="A94" t="s">
        <v>18</v>
      </c>
      <c r="B94" s="13" t="s">
        <v>1</v>
      </c>
      <c r="C94">
        <v>0</v>
      </c>
    </row>
    <row r="95" spans="1:3">
      <c r="A95" s="14" t="s">
        <v>18</v>
      </c>
      <c r="B95" s="13" t="s">
        <v>2</v>
      </c>
      <c r="C95">
        <v>0</v>
      </c>
    </row>
    <row r="96" spans="1:3">
      <c r="A96" s="14" t="s">
        <v>18</v>
      </c>
      <c r="B96" s="13" t="s">
        <v>4</v>
      </c>
      <c r="C96">
        <v>0</v>
      </c>
    </row>
    <row r="97" spans="1:3">
      <c r="A97" s="14" t="s">
        <v>18</v>
      </c>
      <c r="B97" s="13" t="s">
        <v>5</v>
      </c>
      <c r="C97">
        <v>0</v>
      </c>
    </row>
    <row r="98" spans="1:3">
      <c r="A98" s="14" t="s">
        <v>18</v>
      </c>
      <c r="B98" s="13" t="s">
        <v>3</v>
      </c>
      <c r="C98">
        <v>0</v>
      </c>
    </row>
    <row r="99" spans="1:3">
      <c r="A99" s="14" t="s">
        <v>18</v>
      </c>
      <c r="B99" s="13" t="s">
        <v>20</v>
      </c>
      <c r="C99">
        <v>0</v>
      </c>
    </row>
    <row r="100" spans="1:3">
      <c r="A100" s="14" t="s">
        <v>18</v>
      </c>
      <c r="B100" s="13" t="s">
        <v>22</v>
      </c>
      <c r="C100">
        <v>0</v>
      </c>
    </row>
  </sheetData>
  <mergeCells count="15">
    <mergeCell ref="R2:S2"/>
    <mergeCell ref="Z2:AA2"/>
    <mergeCell ref="AB2:AC2"/>
    <mergeCell ref="AD2:AE2"/>
    <mergeCell ref="L2:M2"/>
    <mergeCell ref="N2:O2"/>
    <mergeCell ref="P2:Q2"/>
    <mergeCell ref="T2:U2"/>
    <mergeCell ref="V2:W2"/>
    <mergeCell ref="J2:K2"/>
    <mergeCell ref="A2:A3"/>
    <mergeCell ref="B2:C2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C2" sqref="C2:AK8"/>
    </sheetView>
  </sheetViews>
  <sheetFormatPr defaultColWidth="9.1796875" defaultRowHeight="14.5"/>
  <cols>
    <col min="1" max="1" width="41.453125" style="1" customWidth="1"/>
    <col min="2" max="10" width="10" style="12" customWidth="1"/>
    <col min="11" max="27" width="10" style="1" customWidth="1"/>
    <col min="28" max="28" width="9.1796875" style="1" customWidth="1"/>
    <col min="29" max="16384" width="9.1796875" style="1"/>
  </cols>
  <sheetData>
    <row r="1" spans="1:37">
      <c r="A1" s="2" t="s">
        <v>0</v>
      </c>
      <c r="B1" s="16">
        <v>2015</v>
      </c>
      <c r="C1" s="16">
        <v>2016</v>
      </c>
      <c r="D1" s="16">
        <v>2017</v>
      </c>
      <c r="E1" s="16">
        <v>2018</v>
      </c>
      <c r="F1" s="16">
        <v>2019</v>
      </c>
      <c r="G1" s="16">
        <v>2020</v>
      </c>
      <c r="H1" s="16">
        <v>2021</v>
      </c>
      <c r="I1" s="16">
        <v>2022</v>
      </c>
      <c r="J1" s="16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17">
        <f>'Indonesia Data'!C24</f>
        <v>2.5328371443532903E-5</v>
      </c>
      <c r="C2" s="17">
        <f>B2</f>
        <v>2.5328371443532903E-5</v>
      </c>
      <c r="D2" s="17">
        <f t="shared" ref="D2:AK8" si="0">C2</f>
        <v>2.5328371443532903E-5</v>
      </c>
      <c r="E2" s="17">
        <f t="shared" si="0"/>
        <v>2.5328371443532903E-5</v>
      </c>
      <c r="F2" s="17">
        <f t="shared" si="0"/>
        <v>2.5328371443532903E-5</v>
      </c>
      <c r="G2" s="17">
        <f t="shared" si="0"/>
        <v>2.5328371443532903E-5</v>
      </c>
      <c r="H2" s="17">
        <f t="shared" si="0"/>
        <v>2.5328371443532903E-5</v>
      </c>
      <c r="I2" s="17">
        <f t="shared" si="0"/>
        <v>2.5328371443532903E-5</v>
      </c>
      <c r="J2" s="17">
        <f t="shared" si="0"/>
        <v>2.5328371443532903E-5</v>
      </c>
      <c r="K2" s="17">
        <f t="shared" si="0"/>
        <v>2.5328371443532903E-5</v>
      </c>
      <c r="L2" s="17">
        <f t="shared" si="0"/>
        <v>2.5328371443532903E-5</v>
      </c>
      <c r="M2" s="17">
        <f t="shared" si="0"/>
        <v>2.5328371443532903E-5</v>
      </c>
      <c r="N2" s="17">
        <f t="shared" si="0"/>
        <v>2.5328371443532903E-5</v>
      </c>
      <c r="O2" s="17">
        <f t="shared" si="0"/>
        <v>2.5328371443532903E-5</v>
      </c>
      <c r="P2" s="17">
        <f t="shared" si="0"/>
        <v>2.5328371443532903E-5</v>
      </c>
      <c r="Q2" s="17">
        <f t="shared" si="0"/>
        <v>2.5328371443532903E-5</v>
      </c>
      <c r="R2" s="17">
        <f t="shared" si="0"/>
        <v>2.5328371443532903E-5</v>
      </c>
      <c r="S2" s="17">
        <f t="shared" si="0"/>
        <v>2.5328371443532903E-5</v>
      </c>
      <c r="T2" s="17">
        <f t="shared" si="0"/>
        <v>2.5328371443532903E-5</v>
      </c>
      <c r="U2" s="17">
        <f t="shared" si="0"/>
        <v>2.5328371443532903E-5</v>
      </c>
      <c r="V2" s="17">
        <f t="shared" si="0"/>
        <v>2.5328371443532903E-5</v>
      </c>
      <c r="W2" s="17">
        <f t="shared" si="0"/>
        <v>2.5328371443532903E-5</v>
      </c>
      <c r="X2" s="17">
        <f t="shared" si="0"/>
        <v>2.5328371443532903E-5</v>
      </c>
      <c r="Y2" s="17">
        <f t="shared" si="0"/>
        <v>2.5328371443532903E-5</v>
      </c>
      <c r="Z2" s="17">
        <f t="shared" si="0"/>
        <v>2.5328371443532903E-5</v>
      </c>
      <c r="AA2" s="17">
        <f t="shared" si="0"/>
        <v>2.5328371443532903E-5</v>
      </c>
      <c r="AB2" s="17">
        <f t="shared" si="0"/>
        <v>2.5328371443532903E-5</v>
      </c>
      <c r="AC2" s="17">
        <f t="shared" si="0"/>
        <v>2.5328371443532903E-5</v>
      </c>
      <c r="AD2" s="17">
        <f t="shared" si="0"/>
        <v>2.5328371443532903E-5</v>
      </c>
      <c r="AE2" s="17">
        <f t="shared" si="0"/>
        <v>2.5328371443532903E-5</v>
      </c>
      <c r="AF2" s="17">
        <f t="shared" si="0"/>
        <v>2.5328371443532903E-5</v>
      </c>
      <c r="AG2" s="17">
        <f t="shared" si="0"/>
        <v>2.5328371443532903E-5</v>
      </c>
      <c r="AH2" s="17">
        <f t="shared" si="0"/>
        <v>2.5328371443532903E-5</v>
      </c>
      <c r="AI2" s="17">
        <f t="shared" si="0"/>
        <v>2.5328371443532903E-5</v>
      </c>
      <c r="AJ2" s="17">
        <f t="shared" si="0"/>
        <v>2.5328371443532903E-5</v>
      </c>
      <c r="AK2" s="17">
        <f t="shared" si="0"/>
        <v>2.5328371443532903E-5</v>
      </c>
    </row>
    <row r="3" spans="1:37">
      <c r="A3" s="2" t="s">
        <v>2</v>
      </c>
      <c r="B3" s="17">
        <f>'Indonesia Data'!C25</f>
        <v>0</v>
      </c>
      <c r="C3" s="17">
        <f t="shared" ref="C3:R8" si="1">B3</f>
        <v>0</v>
      </c>
      <c r="D3" s="17">
        <f t="shared" si="1"/>
        <v>0</v>
      </c>
      <c r="E3" s="17">
        <f t="shared" si="1"/>
        <v>0</v>
      </c>
      <c r="F3" s="17">
        <f t="shared" si="1"/>
        <v>0</v>
      </c>
      <c r="G3" s="17">
        <f t="shared" si="1"/>
        <v>0</v>
      </c>
      <c r="H3" s="17">
        <f t="shared" si="1"/>
        <v>0</v>
      </c>
      <c r="I3" s="17">
        <f t="shared" si="1"/>
        <v>0</v>
      </c>
      <c r="J3" s="17">
        <f t="shared" si="1"/>
        <v>0</v>
      </c>
      <c r="K3" s="17">
        <f t="shared" si="1"/>
        <v>0</v>
      </c>
      <c r="L3" s="17">
        <f t="shared" si="1"/>
        <v>0</v>
      </c>
      <c r="M3" s="17">
        <f t="shared" si="1"/>
        <v>0</v>
      </c>
      <c r="N3" s="17">
        <f t="shared" si="1"/>
        <v>0</v>
      </c>
      <c r="O3" s="17">
        <f t="shared" si="1"/>
        <v>0</v>
      </c>
      <c r="P3" s="17">
        <f t="shared" si="1"/>
        <v>0</v>
      </c>
      <c r="Q3" s="17">
        <f t="shared" si="1"/>
        <v>0</v>
      </c>
      <c r="R3" s="17">
        <f t="shared" si="1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  <c r="AH3" s="17">
        <f t="shared" si="0"/>
        <v>0</v>
      </c>
      <c r="AI3" s="17">
        <f t="shared" si="0"/>
        <v>0</v>
      </c>
      <c r="AJ3" s="17">
        <f t="shared" si="0"/>
        <v>0</v>
      </c>
      <c r="AK3" s="17">
        <f t="shared" si="0"/>
        <v>0</v>
      </c>
    </row>
    <row r="4" spans="1:37">
      <c r="A4" s="2" t="s">
        <v>4</v>
      </c>
      <c r="B4" s="17">
        <f>'Indonesia Data'!C26</f>
        <v>1.6850553325187643E-5</v>
      </c>
      <c r="C4" s="17">
        <f t="shared" si="1"/>
        <v>1.6850553325187643E-5</v>
      </c>
      <c r="D4" s="17">
        <f t="shared" si="0"/>
        <v>1.6850553325187643E-5</v>
      </c>
      <c r="E4" s="17">
        <f t="shared" si="0"/>
        <v>1.6850553325187643E-5</v>
      </c>
      <c r="F4" s="17">
        <f t="shared" si="0"/>
        <v>1.6850553325187643E-5</v>
      </c>
      <c r="G4" s="17">
        <f t="shared" si="0"/>
        <v>1.6850553325187643E-5</v>
      </c>
      <c r="H4" s="17">
        <f t="shared" si="0"/>
        <v>1.6850553325187643E-5</v>
      </c>
      <c r="I4" s="17">
        <f t="shared" si="0"/>
        <v>1.6850553325187643E-5</v>
      </c>
      <c r="J4" s="17">
        <f t="shared" si="0"/>
        <v>1.6850553325187643E-5</v>
      </c>
      <c r="K4" s="17">
        <f t="shared" si="0"/>
        <v>1.6850553325187643E-5</v>
      </c>
      <c r="L4" s="17">
        <f t="shared" si="0"/>
        <v>1.6850553325187643E-5</v>
      </c>
      <c r="M4" s="17">
        <f t="shared" si="0"/>
        <v>1.6850553325187643E-5</v>
      </c>
      <c r="N4" s="17">
        <f t="shared" si="0"/>
        <v>1.6850553325187643E-5</v>
      </c>
      <c r="O4" s="17">
        <f t="shared" si="0"/>
        <v>1.6850553325187643E-5</v>
      </c>
      <c r="P4" s="17">
        <f t="shared" si="0"/>
        <v>1.6850553325187643E-5</v>
      </c>
      <c r="Q4" s="17">
        <f t="shared" si="0"/>
        <v>1.6850553325187643E-5</v>
      </c>
      <c r="R4" s="17">
        <f t="shared" si="0"/>
        <v>1.6850553325187643E-5</v>
      </c>
      <c r="S4" s="17">
        <f t="shared" si="0"/>
        <v>1.6850553325187643E-5</v>
      </c>
      <c r="T4" s="17">
        <f t="shared" si="0"/>
        <v>1.6850553325187643E-5</v>
      </c>
      <c r="U4" s="17">
        <f t="shared" si="0"/>
        <v>1.6850553325187643E-5</v>
      </c>
      <c r="V4" s="17">
        <f t="shared" si="0"/>
        <v>1.6850553325187643E-5</v>
      </c>
      <c r="W4" s="17">
        <f t="shared" si="0"/>
        <v>1.6850553325187643E-5</v>
      </c>
      <c r="X4" s="17">
        <f t="shared" si="0"/>
        <v>1.6850553325187643E-5</v>
      </c>
      <c r="Y4" s="17">
        <f t="shared" si="0"/>
        <v>1.6850553325187643E-5</v>
      </c>
      <c r="Z4" s="17">
        <f t="shared" si="0"/>
        <v>1.6850553325187643E-5</v>
      </c>
      <c r="AA4" s="17">
        <f t="shared" si="0"/>
        <v>1.6850553325187643E-5</v>
      </c>
      <c r="AB4" s="17">
        <f t="shared" si="0"/>
        <v>1.6850553325187643E-5</v>
      </c>
      <c r="AC4" s="17">
        <f t="shared" si="0"/>
        <v>1.6850553325187643E-5</v>
      </c>
      <c r="AD4" s="17">
        <f t="shared" si="0"/>
        <v>1.6850553325187643E-5</v>
      </c>
      <c r="AE4" s="17">
        <f t="shared" si="0"/>
        <v>1.6850553325187643E-5</v>
      </c>
      <c r="AF4" s="17">
        <f t="shared" si="0"/>
        <v>1.6850553325187643E-5</v>
      </c>
      <c r="AG4" s="17">
        <f t="shared" si="0"/>
        <v>1.6850553325187643E-5</v>
      </c>
      <c r="AH4" s="17">
        <f t="shared" si="0"/>
        <v>1.6850553325187643E-5</v>
      </c>
      <c r="AI4" s="17">
        <f t="shared" si="0"/>
        <v>1.6850553325187643E-5</v>
      </c>
      <c r="AJ4" s="17">
        <f t="shared" si="0"/>
        <v>1.6850553325187643E-5</v>
      </c>
      <c r="AK4" s="17">
        <f t="shared" si="0"/>
        <v>1.6850553325187643E-5</v>
      </c>
    </row>
    <row r="5" spans="1:37">
      <c r="A5" s="2" t="s">
        <v>5</v>
      </c>
      <c r="B5" s="17">
        <f>'Indonesia Data'!C27</f>
        <v>2.5328371443532903E-5</v>
      </c>
      <c r="C5" s="17">
        <f t="shared" si="1"/>
        <v>2.5328371443532903E-5</v>
      </c>
      <c r="D5" s="17">
        <f t="shared" si="0"/>
        <v>2.5328371443532903E-5</v>
      </c>
      <c r="E5" s="17">
        <f t="shared" si="0"/>
        <v>2.5328371443532903E-5</v>
      </c>
      <c r="F5" s="17">
        <f t="shared" si="0"/>
        <v>2.5328371443532903E-5</v>
      </c>
      <c r="G5" s="17">
        <f t="shared" si="0"/>
        <v>2.5328371443532903E-5</v>
      </c>
      <c r="H5" s="17">
        <f t="shared" si="0"/>
        <v>2.5328371443532903E-5</v>
      </c>
      <c r="I5" s="17">
        <f t="shared" si="0"/>
        <v>2.5328371443532903E-5</v>
      </c>
      <c r="J5" s="17">
        <f t="shared" si="0"/>
        <v>2.5328371443532903E-5</v>
      </c>
      <c r="K5" s="17">
        <f t="shared" si="0"/>
        <v>2.5328371443532903E-5</v>
      </c>
      <c r="L5" s="17">
        <f t="shared" si="0"/>
        <v>2.5328371443532903E-5</v>
      </c>
      <c r="M5" s="17">
        <f t="shared" si="0"/>
        <v>2.5328371443532903E-5</v>
      </c>
      <c r="N5" s="17">
        <f t="shared" si="0"/>
        <v>2.5328371443532903E-5</v>
      </c>
      <c r="O5" s="17">
        <f t="shared" si="0"/>
        <v>2.5328371443532903E-5</v>
      </c>
      <c r="P5" s="17">
        <f t="shared" si="0"/>
        <v>2.5328371443532903E-5</v>
      </c>
      <c r="Q5" s="17">
        <f t="shared" si="0"/>
        <v>2.5328371443532903E-5</v>
      </c>
      <c r="R5" s="17">
        <f t="shared" si="0"/>
        <v>2.5328371443532903E-5</v>
      </c>
      <c r="S5" s="17">
        <f t="shared" si="0"/>
        <v>2.5328371443532903E-5</v>
      </c>
      <c r="T5" s="17">
        <f t="shared" si="0"/>
        <v>2.5328371443532903E-5</v>
      </c>
      <c r="U5" s="17">
        <f t="shared" si="0"/>
        <v>2.5328371443532903E-5</v>
      </c>
      <c r="V5" s="17">
        <f t="shared" si="0"/>
        <v>2.5328371443532903E-5</v>
      </c>
      <c r="W5" s="17">
        <f t="shared" si="0"/>
        <v>2.5328371443532903E-5</v>
      </c>
      <c r="X5" s="17">
        <f t="shared" si="0"/>
        <v>2.5328371443532903E-5</v>
      </c>
      <c r="Y5" s="17">
        <f t="shared" si="0"/>
        <v>2.5328371443532903E-5</v>
      </c>
      <c r="Z5" s="17">
        <f t="shared" si="0"/>
        <v>2.5328371443532903E-5</v>
      </c>
      <c r="AA5" s="17">
        <f t="shared" si="0"/>
        <v>2.5328371443532903E-5</v>
      </c>
      <c r="AB5" s="17">
        <f t="shared" si="0"/>
        <v>2.5328371443532903E-5</v>
      </c>
      <c r="AC5" s="17">
        <f t="shared" si="0"/>
        <v>2.5328371443532903E-5</v>
      </c>
      <c r="AD5" s="17">
        <f t="shared" si="0"/>
        <v>2.5328371443532903E-5</v>
      </c>
      <c r="AE5" s="17">
        <f t="shared" si="0"/>
        <v>2.5328371443532903E-5</v>
      </c>
      <c r="AF5" s="17">
        <f t="shared" si="0"/>
        <v>2.5328371443532903E-5</v>
      </c>
      <c r="AG5" s="17">
        <f t="shared" si="0"/>
        <v>2.5328371443532903E-5</v>
      </c>
      <c r="AH5" s="17">
        <f t="shared" si="0"/>
        <v>2.5328371443532903E-5</v>
      </c>
      <c r="AI5" s="17">
        <f t="shared" si="0"/>
        <v>2.5328371443532903E-5</v>
      </c>
      <c r="AJ5" s="17">
        <f t="shared" si="0"/>
        <v>2.5328371443532903E-5</v>
      </c>
      <c r="AK5" s="17">
        <f t="shared" si="0"/>
        <v>2.5328371443532903E-5</v>
      </c>
    </row>
    <row r="6" spans="1:37">
      <c r="A6" s="2" t="s">
        <v>3</v>
      </c>
      <c r="B6" s="17">
        <f>'Indonesia Data'!C28</f>
        <v>2.1731824053063361E-5</v>
      </c>
      <c r="C6" s="17">
        <f t="shared" si="1"/>
        <v>2.1731824053063361E-5</v>
      </c>
      <c r="D6" s="17">
        <f t="shared" si="0"/>
        <v>2.1731824053063361E-5</v>
      </c>
      <c r="E6" s="17">
        <f t="shared" si="0"/>
        <v>2.1731824053063361E-5</v>
      </c>
      <c r="F6" s="17">
        <f t="shared" si="0"/>
        <v>2.1731824053063361E-5</v>
      </c>
      <c r="G6" s="17">
        <f t="shared" si="0"/>
        <v>2.1731824053063361E-5</v>
      </c>
      <c r="H6" s="17">
        <f t="shared" si="0"/>
        <v>2.1731824053063361E-5</v>
      </c>
      <c r="I6" s="17">
        <f t="shared" si="0"/>
        <v>2.1731824053063361E-5</v>
      </c>
      <c r="J6" s="17">
        <f t="shared" si="0"/>
        <v>2.1731824053063361E-5</v>
      </c>
      <c r="K6" s="17">
        <f t="shared" si="0"/>
        <v>2.1731824053063361E-5</v>
      </c>
      <c r="L6" s="17">
        <f t="shared" si="0"/>
        <v>2.1731824053063361E-5</v>
      </c>
      <c r="M6" s="17">
        <f t="shared" si="0"/>
        <v>2.1731824053063361E-5</v>
      </c>
      <c r="N6" s="17">
        <f t="shared" si="0"/>
        <v>2.1731824053063361E-5</v>
      </c>
      <c r="O6" s="17">
        <f t="shared" si="0"/>
        <v>2.1731824053063361E-5</v>
      </c>
      <c r="P6" s="17">
        <f t="shared" si="0"/>
        <v>2.1731824053063361E-5</v>
      </c>
      <c r="Q6" s="17">
        <f t="shared" si="0"/>
        <v>2.1731824053063361E-5</v>
      </c>
      <c r="R6" s="17">
        <f t="shared" si="0"/>
        <v>2.1731824053063361E-5</v>
      </c>
      <c r="S6" s="17">
        <f t="shared" si="0"/>
        <v>2.1731824053063361E-5</v>
      </c>
      <c r="T6" s="17">
        <f t="shared" si="0"/>
        <v>2.1731824053063361E-5</v>
      </c>
      <c r="U6" s="17">
        <f t="shared" si="0"/>
        <v>2.1731824053063361E-5</v>
      </c>
      <c r="V6" s="17">
        <f t="shared" si="0"/>
        <v>2.1731824053063361E-5</v>
      </c>
      <c r="W6" s="17">
        <f t="shared" si="0"/>
        <v>2.1731824053063361E-5</v>
      </c>
      <c r="X6" s="17">
        <f t="shared" si="0"/>
        <v>2.1731824053063361E-5</v>
      </c>
      <c r="Y6" s="17">
        <f t="shared" si="0"/>
        <v>2.1731824053063361E-5</v>
      </c>
      <c r="Z6" s="17">
        <f t="shared" si="0"/>
        <v>2.1731824053063361E-5</v>
      </c>
      <c r="AA6" s="17">
        <f t="shared" si="0"/>
        <v>2.1731824053063361E-5</v>
      </c>
      <c r="AB6" s="17">
        <f t="shared" si="0"/>
        <v>2.1731824053063361E-5</v>
      </c>
      <c r="AC6" s="17">
        <f t="shared" si="0"/>
        <v>2.1731824053063361E-5</v>
      </c>
      <c r="AD6" s="17">
        <f t="shared" si="0"/>
        <v>2.1731824053063361E-5</v>
      </c>
      <c r="AE6" s="17">
        <f t="shared" si="0"/>
        <v>2.1731824053063361E-5</v>
      </c>
      <c r="AF6" s="17">
        <f t="shared" si="0"/>
        <v>2.1731824053063361E-5</v>
      </c>
      <c r="AG6" s="17">
        <f t="shared" si="0"/>
        <v>2.1731824053063361E-5</v>
      </c>
      <c r="AH6" s="17">
        <f t="shared" si="0"/>
        <v>2.1731824053063361E-5</v>
      </c>
      <c r="AI6" s="17">
        <f t="shared" si="0"/>
        <v>2.1731824053063361E-5</v>
      </c>
      <c r="AJ6" s="17">
        <f t="shared" si="0"/>
        <v>2.1731824053063361E-5</v>
      </c>
      <c r="AK6" s="17">
        <f t="shared" si="0"/>
        <v>2.1731824053063361E-5</v>
      </c>
    </row>
    <row r="7" spans="1:37">
      <c r="A7" s="2" t="s">
        <v>20</v>
      </c>
      <c r="B7" s="17">
        <f>'Indonesia Data'!C29</f>
        <v>0</v>
      </c>
      <c r="C7" s="17">
        <f t="shared" si="1"/>
        <v>0</v>
      </c>
      <c r="D7" s="17">
        <f t="shared" si="0"/>
        <v>0</v>
      </c>
      <c r="E7" s="17">
        <f t="shared" si="0"/>
        <v>0</v>
      </c>
      <c r="F7" s="17">
        <f t="shared" si="0"/>
        <v>0</v>
      </c>
      <c r="G7" s="17">
        <f t="shared" si="0"/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17">
        <f t="shared" si="0"/>
        <v>0</v>
      </c>
      <c r="R7" s="17">
        <f t="shared" si="0"/>
        <v>0</v>
      </c>
      <c r="S7" s="17">
        <f t="shared" si="0"/>
        <v>0</v>
      </c>
      <c r="T7" s="17">
        <f t="shared" si="0"/>
        <v>0</v>
      </c>
      <c r="U7" s="17">
        <f t="shared" si="0"/>
        <v>0</v>
      </c>
      <c r="V7" s="17">
        <f t="shared" si="0"/>
        <v>0</v>
      </c>
      <c r="W7" s="17">
        <f t="shared" si="0"/>
        <v>0</v>
      </c>
      <c r="X7" s="17">
        <f t="shared" si="0"/>
        <v>0</v>
      </c>
      <c r="Y7" s="17">
        <f t="shared" si="0"/>
        <v>0</v>
      </c>
      <c r="Z7" s="17">
        <f t="shared" si="0"/>
        <v>0</v>
      </c>
      <c r="AA7" s="17">
        <f t="shared" si="0"/>
        <v>0</v>
      </c>
      <c r="AB7" s="17">
        <f t="shared" si="0"/>
        <v>0</v>
      </c>
      <c r="AC7" s="17">
        <f t="shared" si="0"/>
        <v>0</v>
      </c>
      <c r="AD7" s="17">
        <f t="shared" si="0"/>
        <v>0</v>
      </c>
      <c r="AE7" s="17">
        <f t="shared" si="0"/>
        <v>0</v>
      </c>
      <c r="AF7" s="17">
        <f t="shared" si="0"/>
        <v>0</v>
      </c>
      <c r="AG7" s="17">
        <f t="shared" si="0"/>
        <v>0</v>
      </c>
      <c r="AH7" s="17">
        <f t="shared" si="0"/>
        <v>0</v>
      </c>
      <c r="AI7" s="17">
        <f t="shared" si="0"/>
        <v>0</v>
      </c>
      <c r="AJ7" s="17">
        <f t="shared" si="0"/>
        <v>0</v>
      </c>
      <c r="AK7" s="17">
        <f t="shared" si="0"/>
        <v>0</v>
      </c>
    </row>
    <row r="8" spans="1:37">
      <c r="A8" s="2" t="s">
        <v>22</v>
      </c>
      <c r="B8" s="17">
        <f>'Indonesia Data'!C30</f>
        <v>0</v>
      </c>
      <c r="C8" s="17">
        <f t="shared" si="1"/>
        <v>0</v>
      </c>
      <c r="D8" s="17">
        <f t="shared" si="0"/>
        <v>0</v>
      </c>
      <c r="E8" s="17">
        <f t="shared" si="0"/>
        <v>0</v>
      </c>
      <c r="F8" s="17">
        <f t="shared" si="0"/>
        <v>0</v>
      </c>
      <c r="G8" s="17">
        <f t="shared" si="0"/>
        <v>0</v>
      </c>
      <c r="H8" s="17">
        <f t="shared" si="0"/>
        <v>0</v>
      </c>
      <c r="I8" s="17">
        <f t="shared" si="0"/>
        <v>0</v>
      </c>
      <c r="J8" s="17">
        <f t="shared" si="0"/>
        <v>0</v>
      </c>
      <c r="K8" s="17">
        <f t="shared" si="0"/>
        <v>0</v>
      </c>
      <c r="L8" s="17">
        <f t="shared" si="0"/>
        <v>0</v>
      </c>
      <c r="M8" s="17">
        <f t="shared" si="0"/>
        <v>0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H8" s="17">
        <f t="shared" si="0"/>
        <v>0</v>
      </c>
      <c r="AI8" s="17">
        <f t="shared" si="0"/>
        <v>0</v>
      </c>
      <c r="AJ8" s="17">
        <f t="shared" si="0"/>
        <v>0</v>
      </c>
      <c r="AK8" s="17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S6" sqref="S6"/>
    </sheetView>
  </sheetViews>
  <sheetFormatPr defaultColWidth="9.1796875" defaultRowHeight="14.5"/>
  <cols>
    <col min="1" max="1" width="41.453125" style="1" customWidth="1"/>
    <col min="2" max="4" width="10" style="1" customWidth="1"/>
    <col min="5" max="5" width="10" style="12" customWidth="1"/>
    <col min="6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1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6">
        <f>'Indonesia Data'!C31</f>
        <v>0</v>
      </c>
      <c r="C2" s="6">
        <f>B2</f>
        <v>0</v>
      </c>
      <c r="D2" s="6">
        <f t="shared" ref="D2:AK8" si="0">C2</f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6">
        <f t="shared" si="0"/>
        <v>0</v>
      </c>
      <c r="I2" s="6">
        <f t="shared" si="0"/>
        <v>0</v>
      </c>
      <c r="J2" s="6">
        <f t="shared" si="0"/>
        <v>0</v>
      </c>
      <c r="K2" s="6">
        <f t="shared" si="0"/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  <c r="W2" s="6">
        <f t="shared" si="0"/>
        <v>0</v>
      </c>
      <c r="X2" s="6">
        <f t="shared" si="0"/>
        <v>0</v>
      </c>
      <c r="Y2" s="6">
        <f t="shared" si="0"/>
        <v>0</v>
      </c>
      <c r="Z2" s="6">
        <f t="shared" si="0"/>
        <v>0</v>
      </c>
      <c r="AA2" s="6">
        <f t="shared" si="0"/>
        <v>0</v>
      </c>
      <c r="AB2" s="6">
        <f t="shared" si="0"/>
        <v>0</v>
      </c>
      <c r="AC2" s="6">
        <f t="shared" si="0"/>
        <v>0</v>
      </c>
      <c r="AD2" s="6">
        <f t="shared" si="0"/>
        <v>0</v>
      </c>
      <c r="AE2" s="6">
        <f t="shared" si="0"/>
        <v>0</v>
      </c>
      <c r="AF2" s="6">
        <f t="shared" si="0"/>
        <v>0</v>
      </c>
      <c r="AG2" s="6">
        <f t="shared" si="0"/>
        <v>0</v>
      </c>
      <c r="AH2" s="6">
        <f t="shared" si="0"/>
        <v>0</v>
      </c>
      <c r="AI2" s="6">
        <f t="shared" si="0"/>
        <v>0</v>
      </c>
      <c r="AJ2" s="6">
        <f t="shared" si="0"/>
        <v>0</v>
      </c>
      <c r="AK2" s="6">
        <f t="shared" si="0"/>
        <v>0</v>
      </c>
    </row>
    <row r="3" spans="1:37">
      <c r="A3" s="2" t="s">
        <v>2</v>
      </c>
      <c r="B3" s="6">
        <f>'Indonesia Data'!C32</f>
        <v>1.9205676960513522E-6</v>
      </c>
      <c r="C3" s="6">
        <f t="shared" ref="C3:R8" si="1">B3</f>
        <v>1.9205676960513522E-6</v>
      </c>
      <c r="D3" s="6">
        <f t="shared" si="1"/>
        <v>1.9205676960513522E-6</v>
      </c>
      <c r="E3" s="6">
        <f t="shared" si="1"/>
        <v>1.9205676960513522E-6</v>
      </c>
      <c r="F3" s="6">
        <f t="shared" si="1"/>
        <v>1.9205676960513522E-6</v>
      </c>
      <c r="G3" s="6">
        <f t="shared" si="1"/>
        <v>1.9205676960513522E-6</v>
      </c>
      <c r="H3" s="6">
        <f t="shared" si="1"/>
        <v>1.9205676960513522E-6</v>
      </c>
      <c r="I3" s="6">
        <f t="shared" si="1"/>
        <v>1.9205676960513522E-6</v>
      </c>
      <c r="J3" s="6">
        <f t="shared" si="1"/>
        <v>1.9205676960513522E-6</v>
      </c>
      <c r="K3" s="6">
        <f t="shared" si="1"/>
        <v>1.9205676960513522E-6</v>
      </c>
      <c r="L3" s="6">
        <f t="shared" si="1"/>
        <v>1.9205676960513522E-6</v>
      </c>
      <c r="M3" s="6">
        <f t="shared" si="1"/>
        <v>1.9205676960513522E-6</v>
      </c>
      <c r="N3" s="6">
        <f t="shared" si="1"/>
        <v>1.9205676960513522E-6</v>
      </c>
      <c r="O3" s="6">
        <f t="shared" si="1"/>
        <v>1.9205676960513522E-6</v>
      </c>
      <c r="P3" s="6">
        <f t="shared" si="1"/>
        <v>1.9205676960513522E-6</v>
      </c>
      <c r="Q3" s="6">
        <f t="shared" si="1"/>
        <v>1.9205676960513522E-6</v>
      </c>
      <c r="R3" s="6">
        <f t="shared" si="1"/>
        <v>1.9205676960513522E-6</v>
      </c>
      <c r="S3" s="6">
        <f t="shared" si="0"/>
        <v>1.9205676960513522E-6</v>
      </c>
      <c r="T3" s="6">
        <f t="shared" si="0"/>
        <v>1.9205676960513522E-6</v>
      </c>
      <c r="U3" s="6">
        <f t="shared" si="0"/>
        <v>1.9205676960513522E-6</v>
      </c>
      <c r="V3" s="6">
        <f t="shared" si="0"/>
        <v>1.9205676960513522E-6</v>
      </c>
      <c r="W3" s="6">
        <f t="shared" si="0"/>
        <v>1.9205676960513522E-6</v>
      </c>
      <c r="X3" s="6">
        <f t="shared" si="0"/>
        <v>1.9205676960513522E-6</v>
      </c>
      <c r="Y3" s="6">
        <f t="shared" si="0"/>
        <v>1.9205676960513522E-6</v>
      </c>
      <c r="Z3" s="6">
        <f t="shared" si="0"/>
        <v>1.9205676960513522E-6</v>
      </c>
      <c r="AA3" s="6">
        <f t="shared" si="0"/>
        <v>1.9205676960513522E-6</v>
      </c>
      <c r="AB3" s="6">
        <f t="shared" si="0"/>
        <v>1.9205676960513522E-6</v>
      </c>
      <c r="AC3" s="6">
        <f t="shared" si="0"/>
        <v>1.9205676960513522E-6</v>
      </c>
      <c r="AD3" s="6">
        <f t="shared" si="0"/>
        <v>1.9205676960513522E-6</v>
      </c>
      <c r="AE3" s="6">
        <f t="shared" si="0"/>
        <v>1.9205676960513522E-6</v>
      </c>
      <c r="AF3" s="6">
        <f t="shared" si="0"/>
        <v>1.9205676960513522E-6</v>
      </c>
      <c r="AG3" s="6">
        <f t="shared" si="0"/>
        <v>1.9205676960513522E-6</v>
      </c>
      <c r="AH3" s="6">
        <f t="shared" si="0"/>
        <v>1.9205676960513522E-6</v>
      </c>
      <c r="AI3" s="6">
        <f t="shared" si="0"/>
        <v>1.9205676960513522E-6</v>
      </c>
      <c r="AJ3" s="6">
        <f t="shared" si="0"/>
        <v>1.9205676960513522E-6</v>
      </c>
      <c r="AK3" s="6">
        <f t="shared" si="0"/>
        <v>1.9205676960513522E-6</v>
      </c>
    </row>
    <row r="4" spans="1:37">
      <c r="A4" s="2" t="s">
        <v>4</v>
      </c>
      <c r="B4" s="6">
        <f>'Indonesia Data'!C33</f>
        <v>3.1999441438296381E-6</v>
      </c>
      <c r="C4" s="6">
        <f t="shared" si="1"/>
        <v>3.1999441438296381E-6</v>
      </c>
      <c r="D4" s="6">
        <f t="shared" si="0"/>
        <v>3.1999441438296381E-6</v>
      </c>
      <c r="E4" s="6">
        <f t="shared" si="0"/>
        <v>3.1999441438296381E-6</v>
      </c>
      <c r="F4" s="6">
        <f t="shared" si="0"/>
        <v>3.1999441438296381E-6</v>
      </c>
      <c r="G4" s="6">
        <f t="shared" si="0"/>
        <v>3.1999441438296381E-6</v>
      </c>
      <c r="H4" s="6">
        <f t="shared" si="0"/>
        <v>3.1999441438296381E-6</v>
      </c>
      <c r="I4" s="6">
        <f t="shared" si="0"/>
        <v>3.1999441438296381E-6</v>
      </c>
      <c r="J4" s="6">
        <f t="shared" si="0"/>
        <v>3.1999441438296381E-6</v>
      </c>
      <c r="K4" s="6">
        <f t="shared" si="0"/>
        <v>3.1999441438296381E-6</v>
      </c>
      <c r="L4" s="6">
        <f t="shared" si="0"/>
        <v>3.1999441438296381E-6</v>
      </c>
      <c r="M4" s="6">
        <f t="shared" si="0"/>
        <v>3.1999441438296381E-6</v>
      </c>
      <c r="N4" s="6">
        <f t="shared" si="0"/>
        <v>3.1999441438296381E-6</v>
      </c>
      <c r="O4" s="6">
        <f t="shared" si="0"/>
        <v>3.1999441438296381E-6</v>
      </c>
      <c r="P4" s="6">
        <f t="shared" si="0"/>
        <v>3.1999441438296381E-6</v>
      </c>
      <c r="Q4" s="6">
        <f t="shared" si="0"/>
        <v>3.1999441438296381E-6</v>
      </c>
      <c r="R4" s="6">
        <f t="shared" si="0"/>
        <v>3.1999441438296381E-6</v>
      </c>
      <c r="S4" s="6">
        <f t="shared" si="0"/>
        <v>3.1999441438296381E-6</v>
      </c>
      <c r="T4" s="6">
        <f t="shared" si="0"/>
        <v>3.1999441438296381E-6</v>
      </c>
      <c r="U4" s="6">
        <f t="shared" si="0"/>
        <v>3.1999441438296381E-6</v>
      </c>
      <c r="V4" s="6">
        <f t="shared" si="0"/>
        <v>3.1999441438296381E-6</v>
      </c>
      <c r="W4" s="6">
        <f t="shared" si="0"/>
        <v>3.1999441438296381E-6</v>
      </c>
      <c r="X4" s="6">
        <f t="shared" si="0"/>
        <v>3.1999441438296381E-6</v>
      </c>
      <c r="Y4" s="6">
        <f t="shared" si="0"/>
        <v>3.1999441438296381E-6</v>
      </c>
      <c r="Z4" s="6">
        <f t="shared" si="0"/>
        <v>3.1999441438296381E-6</v>
      </c>
      <c r="AA4" s="6">
        <f t="shared" si="0"/>
        <v>3.1999441438296381E-6</v>
      </c>
      <c r="AB4" s="6">
        <f t="shared" si="0"/>
        <v>3.1999441438296381E-6</v>
      </c>
      <c r="AC4" s="6">
        <f t="shared" si="0"/>
        <v>3.1999441438296381E-6</v>
      </c>
      <c r="AD4" s="6">
        <f t="shared" si="0"/>
        <v>3.1999441438296381E-6</v>
      </c>
      <c r="AE4" s="6">
        <f t="shared" si="0"/>
        <v>3.1999441438296381E-6</v>
      </c>
      <c r="AF4" s="6">
        <f t="shared" si="0"/>
        <v>3.1999441438296381E-6</v>
      </c>
      <c r="AG4" s="6">
        <f t="shared" si="0"/>
        <v>3.1999441438296381E-6</v>
      </c>
      <c r="AH4" s="6">
        <f t="shared" si="0"/>
        <v>3.1999441438296381E-6</v>
      </c>
      <c r="AI4" s="6">
        <f t="shared" si="0"/>
        <v>3.1999441438296381E-6</v>
      </c>
      <c r="AJ4" s="6">
        <f t="shared" si="0"/>
        <v>3.1999441438296381E-6</v>
      </c>
      <c r="AK4" s="6">
        <f t="shared" si="0"/>
        <v>3.1999441438296381E-6</v>
      </c>
    </row>
    <row r="5" spans="1:37">
      <c r="A5" s="2" t="s">
        <v>5</v>
      </c>
      <c r="B5" s="6">
        <f>'Indonesia Data'!C34</f>
        <v>3.1999441438296381E-6</v>
      </c>
      <c r="C5" s="6">
        <f t="shared" si="1"/>
        <v>3.1999441438296381E-6</v>
      </c>
      <c r="D5" s="6">
        <f t="shared" si="0"/>
        <v>3.1999441438296381E-6</v>
      </c>
      <c r="E5" s="6">
        <f t="shared" si="0"/>
        <v>3.1999441438296381E-6</v>
      </c>
      <c r="F5" s="6">
        <f t="shared" si="0"/>
        <v>3.1999441438296381E-6</v>
      </c>
      <c r="G5" s="6">
        <f t="shared" si="0"/>
        <v>3.1999441438296381E-6</v>
      </c>
      <c r="H5" s="6">
        <f t="shared" si="0"/>
        <v>3.1999441438296381E-6</v>
      </c>
      <c r="I5" s="6">
        <f t="shared" si="0"/>
        <v>3.1999441438296381E-6</v>
      </c>
      <c r="J5" s="6">
        <f t="shared" si="0"/>
        <v>3.1999441438296381E-6</v>
      </c>
      <c r="K5" s="6">
        <f t="shared" si="0"/>
        <v>3.1999441438296381E-6</v>
      </c>
      <c r="L5" s="6">
        <f t="shared" si="0"/>
        <v>3.1999441438296381E-6</v>
      </c>
      <c r="M5" s="6">
        <f t="shared" si="0"/>
        <v>3.1999441438296381E-6</v>
      </c>
      <c r="N5" s="6">
        <f t="shared" si="0"/>
        <v>3.1999441438296381E-6</v>
      </c>
      <c r="O5" s="6">
        <f t="shared" si="0"/>
        <v>3.1999441438296381E-6</v>
      </c>
      <c r="P5" s="6">
        <f t="shared" si="0"/>
        <v>3.1999441438296381E-6</v>
      </c>
      <c r="Q5" s="6">
        <f t="shared" si="0"/>
        <v>3.1999441438296381E-6</v>
      </c>
      <c r="R5" s="6">
        <f t="shared" si="0"/>
        <v>3.1999441438296381E-6</v>
      </c>
      <c r="S5" s="6">
        <f t="shared" si="0"/>
        <v>3.1999441438296381E-6</v>
      </c>
      <c r="T5" s="6">
        <f t="shared" si="0"/>
        <v>3.1999441438296381E-6</v>
      </c>
      <c r="U5" s="6">
        <f t="shared" si="0"/>
        <v>3.1999441438296381E-6</v>
      </c>
      <c r="V5" s="6">
        <f t="shared" si="0"/>
        <v>3.1999441438296381E-6</v>
      </c>
      <c r="W5" s="6">
        <f t="shared" si="0"/>
        <v>3.1999441438296381E-6</v>
      </c>
      <c r="X5" s="6">
        <f t="shared" si="0"/>
        <v>3.1999441438296381E-6</v>
      </c>
      <c r="Y5" s="6">
        <f t="shared" si="0"/>
        <v>3.1999441438296381E-6</v>
      </c>
      <c r="Z5" s="6">
        <f t="shared" si="0"/>
        <v>3.1999441438296381E-6</v>
      </c>
      <c r="AA5" s="6">
        <f t="shared" si="0"/>
        <v>3.1999441438296381E-6</v>
      </c>
      <c r="AB5" s="6">
        <f t="shared" si="0"/>
        <v>3.1999441438296381E-6</v>
      </c>
      <c r="AC5" s="6">
        <f t="shared" si="0"/>
        <v>3.1999441438296381E-6</v>
      </c>
      <c r="AD5" s="6">
        <f t="shared" si="0"/>
        <v>3.1999441438296381E-6</v>
      </c>
      <c r="AE5" s="6">
        <f t="shared" si="0"/>
        <v>3.1999441438296381E-6</v>
      </c>
      <c r="AF5" s="6">
        <f t="shared" si="0"/>
        <v>3.1999441438296381E-6</v>
      </c>
      <c r="AG5" s="6">
        <f t="shared" si="0"/>
        <v>3.1999441438296381E-6</v>
      </c>
      <c r="AH5" s="6">
        <f t="shared" si="0"/>
        <v>3.1999441438296381E-6</v>
      </c>
      <c r="AI5" s="6">
        <f t="shared" si="0"/>
        <v>3.1999441438296381E-6</v>
      </c>
      <c r="AJ5" s="6">
        <f t="shared" si="0"/>
        <v>3.1999441438296381E-6</v>
      </c>
      <c r="AK5" s="6">
        <f t="shared" si="0"/>
        <v>3.1999441438296381E-6</v>
      </c>
    </row>
    <row r="6" spans="1:37">
      <c r="A6" s="2" t="s">
        <v>3</v>
      </c>
      <c r="B6" s="6">
        <f>'Indonesia Data'!C35</f>
        <v>1.9205676960513522E-6</v>
      </c>
      <c r="C6" s="6">
        <f t="shared" si="1"/>
        <v>1.9205676960513522E-6</v>
      </c>
      <c r="D6" s="6">
        <f t="shared" si="0"/>
        <v>1.9205676960513522E-6</v>
      </c>
      <c r="E6" s="6">
        <f t="shared" si="0"/>
        <v>1.9205676960513522E-6</v>
      </c>
      <c r="F6" s="6">
        <f t="shared" si="0"/>
        <v>1.9205676960513522E-6</v>
      </c>
      <c r="G6" s="6">
        <f t="shared" si="0"/>
        <v>1.9205676960513522E-6</v>
      </c>
      <c r="H6" s="6">
        <f t="shared" si="0"/>
        <v>1.9205676960513522E-6</v>
      </c>
      <c r="I6" s="6">
        <f t="shared" si="0"/>
        <v>1.9205676960513522E-6</v>
      </c>
      <c r="J6" s="6">
        <f t="shared" si="0"/>
        <v>1.9205676960513522E-6</v>
      </c>
      <c r="K6" s="6">
        <f t="shared" si="0"/>
        <v>1.9205676960513522E-6</v>
      </c>
      <c r="L6" s="6">
        <f t="shared" si="0"/>
        <v>1.9205676960513522E-6</v>
      </c>
      <c r="M6" s="6">
        <f t="shared" si="0"/>
        <v>1.9205676960513522E-6</v>
      </c>
      <c r="N6" s="6">
        <f t="shared" si="0"/>
        <v>1.9205676960513522E-6</v>
      </c>
      <c r="O6" s="6">
        <f t="shared" si="0"/>
        <v>1.9205676960513522E-6</v>
      </c>
      <c r="P6" s="6">
        <f t="shared" si="0"/>
        <v>1.9205676960513522E-6</v>
      </c>
      <c r="Q6" s="6">
        <f t="shared" si="0"/>
        <v>1.9205676960513522E-6</v>
      </c>
      <c r="R6" s="6">
        <f t="shared" si="0"/>
        <v>1.9205676960513522E-6</v>
      </c>
      <c r="S6" s="6">
        <f t="shared" si="0"/>
        <v>1.9205676960513522E-6</v>
      </c>
      <c r="T6" s="6">
        <f t="shared" si="0"/>
        <v>1.9205676960513522E-6</v>
      </c>
      <c r="U6" s="6">
        <f t="shared" si="0"/>
        <v>1.9205676960513522E-6</v>
      </c>
      <c r="V6" s="6">
        <f t="shared" si="0"/>
        <v>1.9205676960513522E-6</v>
      </c>
      <c r="W6" s="6">
        <f t="shared" si="0"/>
        <v>1.9205676960513522E-6</v>
      </c>
      <c r="X6" s="6">
        <f t="shared" si="0"/>
        <v>1.9205676960513522E-6</v>
      </c>
      <c r="Y6" s="6">
        <f t="shared" si="0"/>
        <v>1.9205676960513522E-6</v>
      </c>
      <c r="Z6" s="6">
        <f t="shared" si="0"/>
        <v>1.9205676960513522E-6</v>
      </c>
      <c r="AA6" s="6">
        <f t="shared" si="0"/>
        <v>1.9205676960513522E-6</v>
      </c>
      <c r="AB6" s="6">
        <f t="shared" si="0"/>
        <v>1.9205676960513522E-6</v>
      </c>
      <c r="AC6" s="6">
        <f t="shared" si="0"/>
        <v>1.9205676960513522E-6</v>
      </c>
      <c r="AD6" s="6">
        <f t="shared" si="0"/>
        <v>1.9205676960513522E-6</v>
      </c>
      <c r="AE6" s="6">
        <f t="shared" si="0"/>
        <v>1.9205676960513522E-6</v>
      </c>
      <c r="AF6" s="6">
        <f t="shared" si="0"/>
        <v>1.9205676960513522E-6</v>
      </c>
      <c r="AG6" s="6">
        <f t="shared" si="0"/>
        <v>1.9205676960513522E-6</v>
      </c>
      <c r="AH6" s="6">
        <f t="shared" si="0"/>
        <v>1.9205676960513522E-6</v>
      </c>
      <c r="AI6" s="6">
        <f t="shared" si="0"/>
        <v>1.9205676960513522E-6</v>
      </c>
      <c r="AJ6" s="6">
        <f t="shared" si="0"/>
        <v>1.9205676960513522E-6</v>
      </c>
      <c r="AK6" s="6">
        <f t="shared" si="0"/>
        <v>1.9205676960513522E-6</v>
      </c>
    </row>
    <row r="7" spans="1:37">
      <c r="A7" s="2" t="s">
        <v>20</v>
      </c>
      <c r="B7" s="6">
        <f>'Indonesia Data'!C36</f>
        <v>0</v>
      </c>
      <c r="C7" s="6">
        <f t="shared" si="1"/>
        <v>0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0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  <c r="AB7" s="6">
        <f t="shared" si="0"/>
        <v>0</v>
      </c>
      <c r="AC7" s="6">
        <f t="shared" si="0"/>
        <v>0</v>
      </c>
      <c r="AD7" s="6">
        <f t="shared" si="0"/>
        <v>0</v>
      </c>
      <c r="AE7" s="6">
        <f t="shared" si="0"/>
        <v>0</v>
      </c>
      <c r="AF7" s="6">
        <f t="shared" si="0"/>
        <v>0</v>
      </c>
      <c r="AG7" s="6">
        <f t="shared" si="0"/>
        <v>0</v>
      </c>
      <c r="AH7" s="6">
        <f t="shared" si="0"/>
        <v>0</v>
      </c>
      <c r="AI7" s="6">
        <f t="shared" si="0"/>
        <v>0</v>
      </c>
      <c r="AJ7" s="6">
        <f t="shared" si="0"/>
        <v>0</v>
      </c>
      <c r="AK7" s="6">
        <f t="shared" si="0"/>
        <v>0</v>
      </c>
    </row>
    <row r="8" spans="1:37">
      <c r="A8" s="2" t="s">
        <v>22</v>
      </c>
      <c r="B8" s="6">
        <f>'Indonesia Data'!C37</f>
        <v>0</v>
      </c>
      <c r="C8" s="6">
        <f t="shared" si="1"/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  <c r="AB8" s="6">
        <f t="shared" si="0"/>
        <v>0</v>
      </c>
      <c r="AC8" s="6">
        <f t="shared" si="0"/>
        <v>0</v>
      </c>
      <c r="AD8" s="6">
        <f t="shared" si="0"/>
        <v>0</v>
      </c>
      <c r="AE8" s="6">
        <f t="shared" si="0"/>
        <v>0</v>
      </c>
      <c r="AF8" s="6">
        <f t="shared" si="0"/>
        <v>0</v>
      </c>
      <c r="AG8" s="6">
        <f t="shared" si="0"/>
        <v>0</v>
      </c>
      <c r="AH8" s="6">
        <f t="shared" si="0"/>
        <v>0</v>
      </c>
      <c r="AI8" s="6">
        <f t="shared" si="0"/>
        <v>0</v>
      </c>
      <c r="AJ8" s="6">
        <f t="shared" si="0"/>
        <v>0</v>
      </c>
      <c r="AK8" s="6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9.1796875" defaultRowHeight="14.5"/>
  <cols>
    <col min="1" max="1" width="41.453125" style="1" customWidth="1"/>
    <col min="2" max="4" width="10" style="1" customWidth="1"/>
    <col min="5" max="5" width="10" style="12" customWidth="1"/>
    <col min="6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16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4">
        <f>'Indonesia Data'!C38</f>
        <v>1.0128E-5</v>
      </c>
      <c r="C2" s="4">
        <f>B2</f>
        <v>1.0128E-5</v>
      </c>
      <c r="D2" s="4">
        <f t="shared" ref="D2:AK8" si="0">C2</f>
        <v>1.0128E-5</v>
      </c>
      <c r="E2" s="4">
        <f t="shared" si="0"/>
        <v>1.0128E-5</v>
      </c>
      <c r="F2" s="4">
        <f t="shared" si="0"/>
        <v>1.0128E-5</v>
      </c>
      <c r="G2" s="4">
        <f t="shared" si="0"/>
        <v>1.0128E-5</v>
      </c>
      <c r="H2" s="4">
        <f t="shared" si="0"/>
        <v>1.0128E-5</v>
      </c>
      <c r="I2" s="4">
        <f t="shared" si="0"/>
        <v>1.0128E-5</v>
      </c>
      <c r="J2" s="4">
        <f t="shared" si="0"/>
        <v>1.0128E-5</v>
      </c>
      <c r="K2" s="4">
        <f t="shared" si="0"/>
        <v>1.0128E-5</v>
      </c>
      <c r="L2" s="4">
        <f t="shared" si="0"/>
        <v>1.0128E-5</v>
      </c>
      <c r="M2" s="4">
        <f t="shared" si="0"/>
        <v>1.0128E-5</v>
      </c>
      <c r="N2" s="4">
        <f t="shared" si="0"/>
        <v>1.0128E-5</v>
      </c>
      <c r="O2" s="4">
        <f t="shared" si="0"/>
        <v>1.0128E-5</v>
      </c>
      <c r="P2" s="4">
        <f t="shared" si="0"/>
        <v>1.0128E-5</v>
      </c>
      <c r="Q2" s="4">
        <f t="shared" si="0"/>
        <v>1.0128E-5</v>
      </c>
      <c r="R2" s="4">
        <f t="shared" si="0"/>
        <v>1.0128E-5</v>
      </c>
      <c r="S2" s="4">
        <f t="shared" si="0"/>
        <v>1.0128E-5</v>
      </c>
      <c r="T2" s="4">
        <f t="shared" si="0"/>
        <v>1.0128E-5</v>
      </c>
      <c r="U2" s="4">
        <f t="shared" si="0"/>
        <v>1.0128E-5</v>
      </c>
      <c r="V2" s="4">
        <f t="shared" si="0"/>
        <v>1.0128E-5</v>
      </c>
      <c r="W2" s="4">
        <f t="shared" si="0"/>
        <v>1.0128E-5</v>
      </c>
      <c r="X2" s="4">
        <f t="shared" si="0"/>
        <v>1.0128E-5</v>
      </c>
      <c r="Y2" s="4">
        <f t="shared" si="0"/>
        <v>1.0128E-5</v>
      </c>
      <c r="Z2" s="4">
        <f t="shared" si="0"/>
        <v>1.0128E-5</v>
      </c>
      <c r="AA2" s="4">
        <f t="shared" si="0"/>
        <v>1.0128E-5</v>
      </c>
      <c r="AB2" s="4">
        <f t="shared" si="0"/>
        <v>1.0128E-5</v>
      </c>
      <c r="AC2" s="4">
        <f t="shared" si="0"/>
        <v>1.0128E-5</v>
      </c>
      <c r="AD2" s="4">
        <f t="shared" si="0"/>
        <v>1.0128E-5</v>
      </c>
      <c r="AE2" s="4">
        <f t="shared" si="0"/>
        <v>1.0128E-5</v>
      </c>
      <c r="AF2" s="4">
        <f t="shared" si="0"/>
        <v>1.0128E-5</v>
      </c>
      <c r="AG2" s="4">
        <f t="shared" si="0"/>
        <v>1.0128E-5</v>
      </c>
      <c r="AH2" s="4">
        <f t="shared" si="0"/>
        <v>1.0128E-5</v>
      </c>
      <c r="AI2" s="4">
        <f t="shared" si="0"/>
        <v>1.0128E-5</v>
      </c>
      <c r="AJ2" s="4">
        <f t="shared" si="0"/>
        <v>1.0128E-5</v>
      </c>
      <c r="AK2" s="4">
        <f t="shared" si="0"/>
        <v>1.0128E-5</v>
      </c>
    </row>
    <row r="3" spans="1:37">
      <c r="A3" s="2" t="s">
        <v>2</v>
      </c>
      <c r="B3" s="4">
        <f>3*10^-6</f>
        <v>3.0000000000000001E-6</v>
      </c>
      <c r="C3" s="4">
        <f t="shared" ref="C3:R8" si="1">B3</f>
        <v>3.0000000000000001E-6</v>
      </c>
      <c r="D3" s="4">
        <f t="shared" si="1"/>
        <v>3.0000000000000001E-6</v>
      </c>
      <c r="E3" s="4">
        <f t="shared" si="1"/>
        <v>3.0000000000000001E-6</v>
      </c>
      <c r="F3" s="4">
        <f t="shared" si="1"/>
        <v>3.0000000000000001E-6</v>
      </c>
      <c r="G3" s="4">
        <f t="shared" si="1"/>
        <v>3.0000000000000001E-6</v>
      </c>
      <c r="H3" s="4">
        <f t="shared" si="1"/>
        <v>3.0000000000000001E-6</v>
      </c>
      <c r="I3" s="4">
        <f t="shared" si="1"/>
        <v>3.0000000000000001E-6</v>
      </c>
      <c r="J3" s="4">
        <f t="shared" si="1"/>
        <v>3.0000000000000001E-6</v>
      </c>
      <c r="K3" s="4">
        <f t="shared" si="1"/>
        <v>3.0000000000000001E-6</v>
      </c>
      <c r="L3" s="4">
        <f t="shared" si="1"/>
        <v>3.0000000000000001E-6</v>
      </c>
      <c r="M3" s="4">
        <f t="shared" si="1"/>
        <v>3.0000000000000001E-6</v>
      </c>
      <c r="N3" s="4">
        <f t="shared" si="1"/>
        <v>3.0000000000000001E-6</v>
      </c>
      <c r="O3" s="4">
        <f t="shared" si="1"/>
        <v>3.0000000000000001E-6</v>
      </c>
      <c r="P3" s="4">
        <f t="shared" si="1"/>
        <v>3.0000000000000001E-6</v>
      </c>
      <c r="Q3" s="4">
        <f t="shared" si="1"/>
        <v>3.0000000000000001E-6</v>
      </c>
      <c r="R3" s="4">
        <f t="shared" si="1"/>
        <v>3.0000000000000001E-6</v>
      </c>
      <c r="S3" s="4">
        <f t="shared" si="0"/>
        <v>3.0000000000000001E-6</v>
      </c>
      <c r="T3" s="4">
        <f t="shared" si="0"/>
        <v>3.0000000000000001E-6</v>
      </c>
      <c r="U3" s="4">
        <f t="shared" si="0"/>
        <v>3.0000000000000001E-6</v>
      </c>
      <c r="V3" s="4">
        <f t="shared" si="0"/>
        <v>3.0000000000000001E-6</v>
      </c>
      <c r="W3" s="4">
        <f t="shared" si="0"/>
        <v>3.0000000000000001E-6</v>
      </c>
      <c r="X3" s="4">
        <f t="shared" si="0"/>
        <v>3.0000000000000001E-6</v>
      </c>
      <c r="Y3" s="4">
        <f t="shared" si="0"/>
        <v>3.0000000000000001E-6</v>
      </c>
      <c r="Z3" s="4">
        <f t="shared" si="0"/>
        <v>3.0000000000000001E-6</v>
      </c>
      <c r="AA3" s="4">
        <f t="shared" si="0"/>
        <v>3.0000000000000001E-6</v>
      </c>
      <c r="AB3" s="4">
        <f t="shared" si="0"/>
        <v>3.0000000000000001E-6</v>
      </c>
      <c r="AC3" s="4">
        <f t="shared" si="0"/>
        <v>3.0000000000000001E-6</v>
      </c>
      <c r="AD3" s="4">
        <f t="shared" si="0"/>
        <v>3.0000000000000001E-6</v>
      </c>
      <c r="AE3" s="4">
        <f t="shared" si="0"/>
        <v>3.0000000000000001E-6</v>
      </c>
      <c r="AF3" s="4">
        <f t="shared" si="0"/>
        <v>3.0000000000000001E-6</v>
      </c>
      <c r="AG3" s="4">
        <f t="shared" si="0"/>
        <v>3.0000000000000001E-6</v>
      </c>
      <c r="AH3" s="4">
        <f t="shared" si="0"/>
        <v>3.0000000000000001E-6</v>
      </c>
      <c r="AI3" s="4">
        <f t="shared" si="0"/>
        <v>3.0000000000000001E-6</v>
      </c>
      <c r="AJ3" s="4">
        <f t="shared" si="0"/>
        <v>3.0000000000000001E-6</v>
      </c>
      <c r="AK3" s="4">
        <f t="shared" si="0"/>
        <v>3.0000000000000001E-6</v>
      </c>
    </row>
    <row r="4" spans="1:37">
      <c r="A4" s="2" t="s">
        <v>4</v>
      </c>
      <c r="B4" s="4">
        <f>'Indonesia Data'!C40</f>
        <v>1.0128E-5</v>
      </c>
      <c r="C4" s="4">
        <f t="shared" si="1"/>
        <v>1.0128E-5</v>
      </c>
      <c r="D4" s="4">
        <f t="shared" si="0"/>
        <v>1.0128E-5</v>
      </c>
      <c r="E4" s="4">
        <f t="shared" si="0"/>
        <v>1.0128E-5</v>
      </c>
      <c r="F4" s="4">
        <f t="shared" si="0"/>
        <v>1.0128E-5</v>
      </c>
      <c r="G4" s="4">
        <f t="shared" si="0"/>
        <v>1.0128E-5</v>
      </c>
      <c r="H4" s="4">
        <f t="shared" si="0"/>
        <v>1.0128E-5</v>
      </c>
      <c r="I4" s="4">
        <f t="shared" si="0"/>
        <v>1.0128E-5</v>
      </c>
      <c r="J4" s="4">
        <f t="shared" si="0"/>
        <v>1.0128E-5</v>
      </c>
      <c r="K4" s="4">
        <f t="shared" si="0"/>
        <v>1.0128E-5</v>
      </c>
      <c r="L4" s="4">
        <f t="shared" si="0"/>
        <v>1.0128E-5</v>
      </c>
      <c r="M4" s="4">
        <f t="shared" si="0"/>
        <v>1.0128E-5</v>
      </c>
      <c r="N4" s="4">
        <f t="shared" si="0"/>
        <v>1.0128E-5</v>
      </c>
      <c r="O4" s="4">
        <f t="shared" si="0"/>
        <v>1.0128E-5</v>
      </c>
      <c r="P4" s="4">
        <f t="shared" si="0"/>
        <v>1.0128E-5</v>
      </c>
      <c r="Q4" s="4">
        <f t="shared" si="0"/>
        <v>1.0128E-5</v>
      </c>
      <c r="R4" s="4">
        <f t="shared" si="0"/>
        <v>1.0128E-5</v>
      </c>
      <c r="S4" s="4">
        <f t="shared" si="0"/>
        <v>1.0128E-5</v>
      </c>
      <c r="T4" s="4">
        <f t="shared" si="0"/>
        <v>1.0128E-5</v>
      </c>
      <c r="U4" s="4">
        <f t="shared" si="0"/>
        <v>1.0128E-5</v>
      </c>
      <c r="V4" s="4">
        <f t="shared" si="0"/>
        <v>1.0128E-5</v>
      </c>
      <c r="W4" s="4">
        <f t="shared" si="0"/>
        <v>1.0128E-5</v>
      </c>
      <c r="X4" s="4">
        <f t="shared" si="0"/>
        <v>1.0128E-5</v>
      </c>
      <c r="Y4" s="4">
        <f t="shared" si="0"/>
        <v>1.0128E-5</v>
      </c>
      <c r="Z4" s="4">
        <f t="shared" si="0"/>
        <v>1.0128E-5</v>
      </c>
      <c r="AA4" s="4">
        <f t="shared" si="0"/>
        <v>1.0128E-5</v>
      </c>
      <c r="AB4" s="4">
        <f t="shared" si="0"/>
        <v>1.0128E-5</v>
      </c>
      <c r="AC4" s="4">
        <f t="shared" si="0"/>
        <v>1.0128E-5</v>
      </c>
      <c r="AD4" s="4">
        <f t="shared" si="0"/>
        <v>1.0128E-5</v>
      </c>
      <c r="AE4" s="4">
        <f t="shared" si="0"/>
        <v>1.0128E-5</v>
      </c>
      <c r="AF4" s="4">
        <f t="shared" si="0"/>
        <v>1.0128E-5</v>
      </c>
      <c r="AG4" s="4">
        <f t="shared" si="0"/>
        <v>1.0128E-5</v>
      </c>
      <c r="AH4" s="4">
        <f t="shared" si="0"/>
        <v>1.0128E-5</v>
      </c>
      <c r="AI4" s="4">
        <f t="shared" si="0"/>
        <v>1.0128E-5</v>
      </c>
      <c r="AJ4" s="4">
        <f t="shared" si="0"/>
        <v>1.0128E-5</v>
      </c>
      <c r="AK4" s="4">
        <f t="shared" si="0"/>
        <v>1.0128E-5</v>
      </c>
    </row>
    <row r="5" spans="1:37">
      <c r="A5" s="2" t="s">
        <v>5</v>
      </c>
      <c r="B5" s="4">
        <f>'Indonesia Data'!C41</f>
        <v>1.0128E-5</v>
      </c>
      <c r="C5" s="4">
        <f t="shared" si="1"/>
        <v>1.0128E-5</v>
      </c>
      <c r="D5" s="4">
        <f t="shared" si="0"/>
        <v>1.0128E-5</v>
      </c>
      <c r="E5" s="4">
        <f t="shared" si="0"/>
        <v>1.0128E-5</v>
      </c>
      <c r="F5" s="4">
        <f t="shared" si="0"/>
        <v>1.0128E-5</v>
      </c>
      <c r="G5" s="4">
        <f t="shared" si="0"/>
        <v>1.0128E-5</v>
      </c>
      <c r="H5" s="4">
        <f t="shared" si="0"/>
        <v>1.0128E-5</v>
      </c>
      <c r="I5" s="4">
        <f t="shared" si="0"/>
        <v>1.0128E-5</v>
      </c>
      <c r="J5" s="4">
        <f t="shared" si="0"/>
        <v>1.0128E-5</v>
      </c>
      <c r="K5" s="4">
        <f t="shared" si="0"/>
        <v>1.0128E-5</v>
      </c>
      <c r="L5" s="4">
        <f t="shared" si="0"/>
        <v>1.0128E-5</v>
      </c>
      <c r="M5" s="4">
        <f t="shared" si="0"/>
        <v>1.0128E-5</v>
      </c>
      <c r="N5" s="4">
        <f t="shared" si="0"/>
        <v>1.0128E-5</v>
      </c>
      <c r="O5" s="4">
        <f t="shared" si="0"/>
        <v>1.0128E-5</v>
      </c>
      <c r="P5" s="4">
        <f t="shared" si="0"/>
        <v>1.0128E-5</v>
      </c>
      <c r="Q5" s="4">
        <f t="shared" si="0"/>
        <v>1.0128E-5</v>
      </c>
      <c r="R5" s="4">
        <f t="shared" si="0"/>
        <v>1.0128E-5</v>
      </c>
      <c r="S5" s="4">
        <f t="shared" si="0"/>
        <v>1.0128E-5</v>
      </c>
      <c r="T5" s="4">
        <f t="shared" si="0"/>
        <v>1.0128E-5</v>
      </c>
      <c r="U5" s="4">
        <f t="shared" si="0"/>
        <v>1.0128E-5</v>
      </c>
      <c r="V5" s="4">
        <f t="shared" si="0"/>
        <v>1.0128E-5</v>
      </c>
      <c r="W5" s="4">
        <f t="shared" si="0"/>
        <v>1.0128E-5</v>
      </c>
      <c r="X5" s="4">
        <f t="shared" si="0"/>
        <v>1.0128E-5</v>
      </c>
      <c r="Y5" s="4">
        <f t="shared" si="0"/>
        <v>1.0128E-5</v>
      </c>
      <c r="Z5" s="4">
        <f t="shared" si="0"/>
        <v>1.0128E-5</v>
      </c>
      <c r="AA5" s="4">
        <f t="shared" si="0"/>
        <v>1.0128E-5</v>
      </c>
      <c r="AB5" s="4">
        <f t="shared" si="0"/>
        <v>1.0128E-5</v>
      </c>
      <c r="AC5" s="4">
        <f t="shared" si="0"/>
        <v>1.0128E-5</v>
      </c>
      <c r="AD5" s="4">
        <f t="shared" si="0"/>
        <v>1.0128E-5</v>
      </c>
      <c r="AE5" s="4">
        <f t="shared" si="0"/>
        <v>1.0128E-5</v>
      </c>
      <c r="AF5" s="4">
        <f t="shared" si="0"/>
        <v>1.0128E-5</v>
      </c>
      <c r="AG5" s="4">
        <f t="shared" si="0"/>
        <v>1.0128E-5</v>
      </c>
      <c r="AH5" s="4">
        <f t="shared" si="0"/>
        <v>1.0128E-5</v>
      </c>
      <c r="AI5" s="4">
        <f t="shared" si="0"/>
        <v>1.0128E-5</v>
      </c>
      <c r="AJ5" s="4">
        <f t="shared" si="0"/>
        <v>1.0128E-5</v>
      </c>
      <c r="AK5" s="4">
        <f t="shared" si="0"/>
        <v>1.0128E-5</v>
      </c>
    </row>
    <row r="6" spans="1:37">
      <c r="A6" s="2" t="s">
        <v>3</v>
      </c>
      <c r="B6" s="4">
        <f>'Indonesia Data'!C42</f>
        <v>1.0128E-5</v>
      </c>
      <c r="C6" s="4">
        <f t="shared" si="1"/>
        <v>1.0128E-5</v>
      </c>
      <c r="D6" s="4">
        <f t="shared" si="0"/>
        <v>1.0128E-5</v>
      </c>
      <c r="E6" s="4">
        <f t="shared" si="0"/>
        <v>1.0128E-5</v>
      </c>
      <c r="F6" s="4">
        <f t="shared" si="0"/>
        <v>1.0128E-5</v>
      </c>
      <c r="G6" s="4">
        <f t="shared" si="0"/>
        <v>1.0128E-5</v>
      </c>
      <c r="H6" s="4">
        <f t="shared" si="0"/>
        <v>1.0128E-5</v>
      </c>
      <c r="I6" s="4">
        <f t="shared" si="0"/>
        <v>1.0128E-5</v>
      </c>
      <c r="J6" s="4">
        <f t="shared" si="0"/>
        <v>1.0128E-5</v>
      </c>
      <c r="K6" s="4">
        <f t="shared" si="0"/>
        <v>1.0128E-5</v>
      </c>
      <c r="L6" s="4">
        <f t="shared" si="0"/>
        <v>1.0128E-5</v>
      </c>
      <c r="M6" s="4">
        <f t="shared" si="0"/>
        <v>1.0128E-5</v>
      </c>
      <c r="N6" s="4">
        <f t="shared" si="0"/>
        <v>1.0128E-5</v>
      </c>
      <c r="O6" s="4">
        <f t="shared" si="0"/>
        <v>1.0128E-5</v>
      </c>
      <c r="P6" s="4">
        <f t="shared" si="0"/>
        <v>1.0128E-5</v>
      </c>
      <c r="Q6" s="4">
        <f t="shared" si="0"/>
        <v>1.0128E-5</v>
      </c>
      <c r="R6" s="4">
        <f t="shared" si="0"/>
        <v>1.0128E-5</v>
      </c>
      <c r="S6" s="4">
        <f t="shared" si="0"/>
        <v>1.0128E-5</v>
      </c>
      <c r="T6" s="4">
        <f t="shared" si="0"/>
        <v>1.0128E-5</v>
      </c>
      <c r="U6" s="4">
        <f t="shared" si="0"/>
        <v>1.0128E-5</v>
      </c>
      <c r="V6" s="4">
        <f t="shared" si="0"/>
        <v>1.0128E-5</v>
      </c>
      <c r="W6" s="4">
        <f t="shared" si="0"/>
        <v>1.0128E-5</v>
      </c>
      <c r="X6" s="4">
        <f t="shared" si="0"/>
        <v>1.0128E-5</v>
      </c>
      <c r="Y6" s="4">
        <f t="shared" si="0"/>
        <v>1.0128E-5</v>
      </c>
      <c r="Z6" s="4">
        <f t="shared" si="0"/>
        <v>1.0128E-5</v>
      </c>
      <c r="AA6" s="4">
        <f t="shared" si="0"/>
        <v>1.0128E-5</v>
      </c>
      <c r="AB6" s="4">
        <f t="shared" si="0"/>
        <v>1.0128E-5</v>
      </c>
      <c r="AC6" s="4">
        <f t="shared" si="0"/>
        <v>1.0128E-5</v>
      </c>
      <c r="AD6" s="4">
        <f t="shared" si="0"/>
        <v>1.0128E-5</v>
      </c>
      <c r="AE6" s="4">
        <f t="shared" si="0"/>
        <v>1.0128E-5</v>
      </c>
      <c r="AF6" s="4">
        <f t="shared" si="0"/>
        <v>1.0128E-5</v>
      </c>
      <c r="AG6" s="4">
        <f t="shared" si="0"/>
        <v>1.0128E-5</v>
      </c>
      <c r="AH6" s="4">
        <f t="shared" si="0"/>
        <v>1.0128E-5</v>
      </c>
      <c r="AI6" s="4">
        <f t="shared" si="0"/>
        <v>1.0128E-5</v>
      </c>
      <c r="AJ6" s="4">
        <f t="shared" si="0"/>
        <v>1.0128E-5</v>
      </c>
      <c r="AK6" s="4">
        <f t="shared" si="0"/>
        <v>1.0128E-5</v>
      </c>
    </row>
    <row r="7" spans="1:37">
      <c r="A7" s="2" t="s">
        <v>20</v>
      </c>
      <c r="B7" s="4">
        <f>'Indonesia Data'!C43</f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  <c r="AH7" s="4">
        <f t="shared" si="0"/>
        <v>0</v>
      </c>
      <c r="AI7" s="4">
        <f t="shared" si="0"/>
        <v>0</v>
      </c>
      <c r="AJ7" s="4">
        <f t="shared" si="0"/>
        <v>0</v>
      </c>
      <c r="AK7" s="4">
        <f t="shared" si="0"/>
        <v>0</v>
      </c>
    </row>
    <row r="8" spans="1:37">
      <c r="A8" s="2" t="s">
        <v>22</v>
      </c>
      <c r="B8" s="4">
        <f>'Indonesia Data'!C44</f>
        <v>0</v>
      </c>
      <c r="C8" s="4">
        <f t="shared" si="1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0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  <c r="W8" s="4">
        <f t="shared" si="0"/>
        <v>0</v>
      </c>
      <c r="X8" s="4">
        <f t="shared" si="0"/>
        <v>0</v>
      </c>
      <c r="Y8" s="4">
        <f t="shared" si="0"/>
        <v>0</v>
      </c>
      <c r="Z8" s="4">
        <f t="shared" si="0"/>
        <v>0</v>
      </c>
      <c r="AA8" s="4">
        <f t="shared" si="0"/>
        <v>0</v>
      </c>
      <c r="AB8" s="4">
        <f t="shared" si="0"/>
        <v>0</v>
      </c>
      <c r="AC8" s="4">
        <f t="shared" si="0"/>
        <v>0</v>
      </c>
      <c r="AD8" s="4">
        <f t="shared" si="0"/>
        <v>0</v>
      </c>
      <c r="AE8" s="4">
        <f t="shared" si="0"/>
        <v>0</v>
      </c>
      <c r="AF8" s="4">
        <f t="shared" si="0"/>
        <v>0</v>
      </c>
      <c r="AG8" s="4">
        <f t="shared" si="0"/>
        <v>0</v>
      </c>
      <c r="AH8" s="4">
        <f t="shared" si="0"/>
        <v>0</v>
      </c>
      <c r="AI8" s="4">
        <f t="shared" si="0"/>
        <v>0</v>
      </c>
      <c r="AJ8" s="4">
        <f t="shared" si="0"/>
        <v>0</v>
      </c>
      <c r="AK8" s="4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8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C3" sqref="C3:AK3"/>
    </sheetView>
  </sheetViews>
  <sheetFormatPr defaultColWidth="9.1796875" defaultRowHeight="14.5"/>
  <cols>
    <col min="1" max="1" width="41.453125" style="1" customWidth="1"/>
    <col min="2" max="27" width="10" style="1" customWidth="1"/>
    <col min="28" max="16384" width="9.1796875" style="1"/>
  </cols>
  <sheetData>
    <row r="1" spans="1:37">
      <c r="A1" s="2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  <c r="I1" s="2">
        <v>2022</v>
      </c>
      <c r="J1" s="2">
        <v>2023</v>
      </c>
      <c r="K1" s="2">
        <v>2024</v>
      </c>
      <c r="L1" s="2">
        <v>2025</v>
      </c>
      <c r="M1" s="2">
        <v>2026</v>
      </c>
      <c r="N1" s="2">
        <v>2027</v>
      </c>
      <c r="O1" s="2">
        <v>2028</v>
      </c>
      <c r="P1" s="2">
        <v>2029</v>
      </c>
      <c r="Q1" s="2">
        <v>2030</v>
      </c>
      <c r="R1" s="2">
        <v>2031</v>
      </c>
      <c r="S1" s="2">
        <v>2032</v>
      </c>
      <c r="T1" s="2">
        <v>2033</v>
      </c>
      <c r="U1" s="2">
        <v>2034</v>
      </c>
      <c r="V1" s="2">
        <v>2035</v>
      </c>
      <c r="W1" s="2">
        <v>2036</v>
      </c>
      <c r="X1" s="2">
        <v>2037</v>
      </c>
      <c r="Y1" s="2">
        <v>2038</v>
      </c>
      <c r="Z1" s="2">
        <v>2039</v>
      </c>
      <c r="AA1" s="2">
        <v>2040</v>
      </c>
      <c r="AB1" s="15">
        <v>2041</v>
      </c>
      <c r="AC1" s="15">
        <v>2042</v>
      </c>
      <c r="AD1" s="15">
        <v>2043</v>
      </c>
      <c r="AE1" s="15">
        <v>2044</v>
      </c>
      <c r="AF1" s="15">
        <v>2045</v>
      </c>
      <c r="AG1" s="15">
        <v>2046</v>
      </c>
      <c r="AH1" s="15">
        <v>2047</v>
      </c>
      <c r="AI1" s="15">
        <v>2048</v>
      </c>
      <c r="AJ1" s="15">
        <v>2049</v>
      </c>
      <c r="AK1" s="15">
        <v>2050</v>
      </c>
    </row>
    <row r="2" spans="1:37">
      <c r="A2" s="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4">
        <f>TREND($R2:$AA2,$R$1:$AA$1,AB$1)</f>
        <v>0</v>
      </c>
      <c r="AC2" s="14">
        <f t="shared" ref="AC2:AK2" si="0">TREND($R2:$AA2,$R$1:$AA$1,AC$1)</f>
        <v>0</v>
      </c>
      <c r="AD2" s="14">
        <f t="shared" si="0"/>
        <v>0</v>
      </c>
      <c r="AE2" s="14">
        <f t="shared" si="0"/>
        <v>0</v>
      </c>
      <c r="AF2" s="14">
        <f t="shared" si="0"/>
        <v>0</v>
      </c>
      <c r="AG2" s="14">
        <f t="shared" si="0"/>
        <v>0</v>
      </c>
      <c r="AH2" s="14">
        <f t="shared" si="0"/>
        <v>0</v>
      </c>
      <c r="AI2" s="14">
        <f t="shared" si="0"/>
        <v>0</v>
      </c>
      <c r="AJ2" s="14">
        <f t="shared" si="0"/>
        <v>0</v>
      </c>
      <c r="AK2" s="14">
        <f t="shared" si="0"/>
        <v>0</v>
      </c>
    </row>
    <row r="3" spans="1:37">
      <c r="A3" s="2" t="s">
        <v>2</v>
      </c>
      <c r="B3" s="10">
        <f>Nuclear!B3*About!$A$55</f>
        <v>7.2824999999999997E-7</v>
      </c>
      <c r="C3" s="10">
        <f>B3</f>
        <v>7.2824999999999997E-7</v>
      </c>
      <c r="D3" s="10">
        <f t="shared" ref="D3:AK3" si="1">C3</f>
        <v>7.2824999999999997E-7</v>
      </c>
      <c r="E3" s="10">
        <f t="shared" si="1"/>
        <v>7.2824999999999997E-7</v>
      </c>
      <c r="F3" s="10">
        <f t="shared" si="1"/>
        <v>7.2824999999999997E-7</v>
      </c>
      <c r="G3" s="10">
        <f t="shared" si="1"/>
        <v>7.2824999999999997E-7</v>
      </c>
      <c r="H3" s="10">
        <f t="shared" si="1"/>
        <v>7.2824999999999997E-7</v>
      </c>
      <c r="I3" s="10">
        <f t="shared" si="1"/>
        <v>7.2824999999999997E-7</v>
      </c>
      <c r="J3" s="10">
        <f t="shared" si="1"/>
        <v>7.2824999999999997E-7</v>
      </c>
      <c r="K3" s="10">
        <f t="shared" si="1"/>
        <v>7.2824999999999997E-7</v>
      </c>
      <c r="L3" s="10">
        <f t="shared" si="1"/>
        <v>7.2824999999999997E-7</v>
      </c>
      <c r="M3" s="10">
        <f t="shared" si="1"/>
        <v>7.2824999999999997E-7</v>
      </c>
      <c r="N3" s="10">
        <f t="shared" si="1"/>
        <v>7.2824999999999997E-7</v>
      </c>
      <c r="O3" s="10">
        <f t="shared" si="1"/>
        <v>7.2824999999999997E-7</v>
      </c>
      <c r="P3" s="10">
        <f t="shared" si="1"/>
        <v>7.2824999999999997E-7</v>
      </c>
      <c r="Q3" s="10">
        <f t="shared" si="1"/>
        <v>7.2824999999999997E-7</v>
      </c>
      <c r="R3" s="10">
        <f t="shared" si="1"/>
        <v>7.2824999999999997E-7</v>
      </c>
      <c r="S3" s="10">
        <f t="shared" si="1"/>
        <v>7.2824999999999997E-7</v>
      </c>
      <c r="T3" s="10">
        <f t="shared" si="1"/>
        <v>7.2824999999999997E-7</v>
      </c>
      <c r="U3" s="10">
        <f t="shared" si="1"/>
        <v>7.2824999999999997E-7</v>
      </c>
      <c r="V3" s="10">
        <f t="shared" si="1"/>
        <v>7.2824999999999997E-7</v>
      </c>
      <c r="W3" s="10">
        <f t="shared" si="1"/>
        <v>7.2824999999999997E-7</v>
      </c>
      <c r="X3" s="10">
        <f t="shared" si="1"/>
        <v>7.2824999999999997E-7</v>
      </c>
      <c r="Y3" s="10">
        <f t="shared" si="1"/>
        <v>7.2824999999999997E-7</v>
      </c>
      <c r="Z3" s="10">
        <f t="shared" si="1"/>
        <v>7.2824999999999997E-7</v>
      </c>
      <c r="AA3" s="10">
        <f t="shared" si="1"/>
        <v>7.2824999999999997E-7</v>
      </c>
      <c r="AB3" s="10">
        <f t="shared" si="1"/>
        <v>7.2824999999999997E-7</v>
      </c>
      <c r="AC3" s="10">
        <f t="shared" si="1"/>
        <v>7.2824999999999997E-7</v>
      </c>
      <c r="AD3" s="10">
        <f t="shared" si="1"/>
        <v>7.2824999999999997E-7</v>
      </c>
      <c r="AE3" s="10">
        <f t="shared" si="1"/>
        <v>7.2824999999999997E-7</v>
      </c>
      <c r="AF3" s="10">
        <f t="shared" si="1"/>
        <v>7.2824999999999997E-7</v>
      </c>
      <c r="AG3" s="10">
        <f t="shared" si="1"/>
        <v>7.2824999999999997E-7</v>
      </c>
      <c r="AH3" s="10">
        <f t="shared" si="1"/>
        <v>7.2824999999999997E-7</v>
      </c>
      <c r="AI3" s="10">
        <f t="shared" si="1"/>
        <v>7.2824999999999997E-7</v>
      </c>
      <c r="AJ3" s="10">
        <f t="shared" si="1"/>
        <v>7.2824999999999997E-7</v>
      </c>
      <c r="AK3" s="10">
        <f t="shared" si="1"/>
        <v>7.2824999999999997E-7</v>
      </c>
    </row>
    <row r="4" spans="1:37">
      <c r="A4" s="2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4">
        <f t="shared" ref="AB4:AK8" si="2">TREND($R4:$AA4,$R$1:$AA$1,AB$1)</f>
        <v>0</v>
      </c>
      <c r="AC4" s="14">
        <f t="shared" si="2"/>
        <v>0</v>
      </c>
      <c r="AD4" s="14">
        <f t="shared" si="2"/>
        <v>0</v>
      </c>
      <c r="AE4" s="14">
        <f t="shared" si="2"/>
        <v>0</v>
      </c>
      <c r="AF4" s="14">
        <f t="shared" si="2"/>
        <v>0</v>
      </c>
      <c r="AG4" s="14">
        <f t="shared" si="2"/>
        <v>0</v>
      </c>
      <c r="AH4" s="14">
        <f t="shared" si="2"/>
        <v>0</v>
      </c>
      <c r="AI4" s="14">
        <f t="shared" si="2"/>
        <v>0</v>
      </c>
      <c r="AJ4" s="14">
        <f t="shared" si="2"/>
        <v>0</v>
      </c>
      <c r="AK4" s="14">
        <f t="shared" si="2"/>
        <v>0</v>
      </c>
    </row>
    <row r="5" spans="1:37">
      <c r="A5" s="2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4">
        <f t="shared" si="2"/>
        <v>0</v>
      </c>
      <c r="AC5" s="14">
        <f t="shared" si="2"/>
        <v>0</v>
      </c>
      <c r="AD5" s="14">
        <f t="shared" si="2"/>
        <v>0</v>
      </c>
      <c r="AE5" s="14">
        <f t="shared" si="2"/>
        <v>0</v>
      </c>
      <c r="AF5" s="14">
        <f t="shared" si="2"/>
        <v>0</v>
      </c>
      <c r="AG5" s="14">
        <f t="shared" si="2"/>
        <v>0</v>
      </c>
      <c r="AH5" s="14">
        <f t="shared" si="2"/>
        <v>0</v>
      </c>
      <c r="AI5" s="14">
        <f t="shared" si="2"/>
        <v>0</v>
      </c>
      <c r="AJ5" s="14">
        <f t="shared" si="2"/>
        <v>0</v>
      </c>
      <c r="AK5" s="14">
        <f t="shared" si="2"/>
        <v>0</v>
      </c>
    </row>
    <row r="6" spans="1:37">
      <c r="A6" s="2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4">
        <f t="shared" si="2"/>
        <v>0</v>
      </c>
      <c r="AC6" s="14">
        <f t="shared" si="2"/>
        <v>0</v>
      </c>
      <c r="AD6" s="14">
        <f t="shared" si="2"/>
        <v>0</v>
      </c>
      <c r="AE6" s="14">
        <f t="shared" si="2"/>
        <v>0</v>
      </c>
      <c r="AF6" s="14">
        <f t="shared" si="2"/>
        <v>0</v>
      </c>
      <c r="AG6" s="14">
        <f t="shared" si="2"/>
        <v>0</v>
      </c>
      <c r="AH6" s="14">
        <f t="shared" si="2"/>
        <v>0</v>
      </c>
      <c r="AI6" s="14">
        <f t="shared" si="2"/>
        <v>0</v>
      </c>
      <c r="AJ6" s="14">
        <f t="shared" si="2"/>
        <v>0</v>
      </c>
      <c r="AK6" s="14">
        <f t="shared" si="2"/>
        <v>0</v>
      </c>
    </row>
    <row r="7" spans="1:37">
      <c r="A7" s="2" t="s">
        <v>20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4">
        <f t="shared" si="2"/>
        <v>0</v>
      </c>
      <c r="AC7" s="14">
        <f t="shared" si="2"/>
        <v>0</v>
      </c>
      <c r="AD7" s="14">
        <f t="shared" si="2"/>
        <v>0</v>
      </c>
      <c r="AE7" s="14">
        <f t="shared" si="2"/>
        <v>0</v>
      </c>
      <c r="AF7" s="14">
        <f t="shared" si="2"/>
        <v>0</v>
      </c>
      <c r="AG7" s="14">
        <f t="shared" si="2"/>
        <v>0</v>
      </c>
      <c r="AH7" s="14">
        <f t="shared" si="2"/>
        <v>0</v>
      </c>
      <c r="AI7" s="14">
        <f t="shared" si="2"/>
        <v>0</v>
      </c>
      <c r="AJ7" s="14">
        <f t="shared" si="2"/>
        <v>0</v>
      </c>
      <c r="AK7" s="14">
        <f t="shared" si="2"/>
        <v>0</v>
      </c>
    </row>
    <row r="8" spans="1:37">
      <c r="A8" s="2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4">
        <f t="shared" si="2"/>
        <v>0</v>
      </c>
      <c r="AC8" s="14">
        <f t="shared" si="2"/>
        <v>0</v>
      </c>
      <c r="AD8" s="14">
        <f t="shared" si="2"/>
        <v>0</v>
      </c>
      <c r="AE8" s="14">
        <f t="shared" si="2"/>
        <v>0</v>
      </c>
      <c r="AF8" s="14">
        <f t="shared" si="2"/>
        <v>0</v>
      </c>
      <c r="AG8" s="14">
        <f t="shared" si="2"/>
        <v>0</v>
      </c>
      <c r="AH8" s="14">
        <f t="shared" si="2"/>
        <v>0</v>
      </c>
      <c r="AI8" s="14">
        <f t="shared" si="2"/>
        <v>0</v>
      </c>
      <c r="AJ8" s="14">
        <f t="shared" si="2"/>
        <v>0</v>
      </c>
      <c r="AK8" s="1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About</vt:lpstr>
      <vt:lpstr>Biomass</vt:lpstr>
      <vt:lpstr>Petroleum Gasoline</vt:lpstr>
      <vt:lpstr>Nuclear</vt:lpstr>
      <vt:lpstr>Indonesia Data</vt:lpstr>
      <vt:lpstr>BFCpUEbS-electricity</vt:lpstr>
      <vt:lpstr>BFCpUEbS-coal</vt:lpstr>
      <vt:lpstr>BFCpUEbS-natural-gas</vt:lpstr>
      <vt:lpstr>BFCpUEbS-nuclear</vt:lpstr>
      <vt:lpstr>BFCpUEbS-biomass</vt:lpstr>
      <vt:lpstr>BFCpUEbS-petroleum-gasoline</vt:lpstr>
      <vt:lpstr>BFCpUEbS-petroleum-diesel</vt:lpstr>
      <vt:lpstr>BFCpUEbS-biofuel-gasoline</vt:lpstr>
      <vt:lpstr>BFCpUEbS-biofuel-diesel</vt:lpstr>
      <vt:lpstr>BFCpUEbS-jet-fuel</vt:lpstr>
      <vt:lpstr>BFCpUEbS-heat</vt:lpstr>
      <vt:lpstr>BOE_to_BTU</vt:lpstr>
      <vt:lpstr>convert_2007_to_2012</vt:lpstr>
      <vt:lpstr>convert_2008_to_2012</vt:lpstr>
      <vt:lpstr>convert_2011_to_2012</vt:lpstr>
      <vt:lpstr>convert_2013_to_2012</vt:lpstr>
      <vt:lpstr>convert_2014_to_2012</vt:lpstr>
      <vt:lpstr>convert_2015_to_2012</vt:lpstr>
      <vt:lpstr>convert_2016_to_2012</vt:lpstr>
    </vt:vector>
  </TitlesOfParts>
  <Company>EIA\DOE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Jeffrey Rissman</cp:lastModifiedBy>
  <dcterms:created xsi:type="dcterms:W3CDTF">2012-03-07T20:42:24Z</dcterms:created>
  <dcterms:modified xsi:type="dcterms:W3CDTF">2017-02-01T15:46:02Z</dcterms:modified>
</cp:coreProperties>
</file>