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360" yWindow="140" windowWidth="19420" windowHeight="9000"/>
  </bookViews>
  <sheets>
    <sheet name="About" sheetId="1" r:id="rId1"/>
    <sheet name="Indonesia Data" sheetId="22" r:id="rId2"/>
    <sheet name="Growth" sheetId="29" r:id="rId3"/>
    <sheet name="Industry Breakdown" sheetId="24" r:id="rId4"/>
    <sheet name="Table 6.32" sheetId="28" r:id="rId5"/>
    <sheet name="Biomass" sheetId="26" r:id="rId6"/>
    <sheet name="BIFUbC-electricity" sheetId="15" r:id="rId7"/>
    <sheet name="BIFUbC-coal" sheetId="16" r:id="rId8"/>
    <sheet name="BIFUbC-natural-gas" sheetId="17" r:id="rId9"/>
    <sheet name="BIFUbC-biomass" sheetId="18" r:id="rId10"/>
    <sheet name="BIFUbC-petroleum-diesel" sheetId="19" r:id="rId11"/>
    <sheet name="BIFUbC-heat" sheetId="20" r:id="rId12"/>
  </sheets>
  <externalReferences>
    <externalReference r:id="rId13"/>
  </externalReferences>
  <definedNames>
    <definedName name="Growth_Rate">About!$A$76</definedName>
    <definedName name="Preferences.EnergyUnits">[1]Preferences!$C$3</definedName>
  </definedNames>
  <calcPr calcId="145621"/>
</workbook>
</file>

<file path=xl/calcChain.xml><?xml version="1.0" encoding="utf-8"?>
<calcChain xmlns="http://schemas.openxmlformats.org/spreadsheetml/2006/main">
  <c r="D13" i="22" l="1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Z37" i="22"/>
  <c r="AA37" i="22"/>
  <c r="AB37" i="22"/>
  <c r="AC37" i="22"/>
  <c r="AD37" i="22"/>
  <c r="AE37" i="22"/>
  <c r="AF37" i="22"/>
  <c r="AG37" i="22"/>
  <c r="AH37" i="22"/>
  <c r="AI37" i="22"/>
  <c r="AJ37" i="22"/>
  <c r="AK37" i="22"/>
  <c r="AL37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AB52" i="22"/>
  <c r="AC52" i="22"/>
  <c r="AD52" i="22"/>
  <c r="AE52" i="22"/>
  <c r="AF52" i="22"/>
  <c r="AG52" i="22"/>
  <c r="AH52" i="22"/>
  <c r="AI52" i="22"/>
  <c r="AJ52" i="22"/>
  <c r="AK52" i="22"/>
  <c r="AL52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AD53" i="22"/>
  <c r="AE53" i="22"/>
  <c r="AF53" i="22"/>
  <c r="AG53" i="22"/>
  <c r="AH53" i="22"/>
  <c r="AI53" i="22"/>
  <c r="AJ53" i="22"/>
  <c r="AK53" i="22"/>
  <c r="AL53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V57" i="22"/>
  <c r="W57" i="22"/>
  <c r="X57" i="22"/>
  <c r="Y57" i="22"/>
  <c r="Z57" i="22"/>
  <c r="AA57" i="22"/>
  <c r="AB57" i="22"/>
  <c r="AC57" i="22"/>
  <c r="AD57" i="22"/>
  <c r="AE57" i="22"/>
  <c r="AF57" i="22"/>
  <c r="AG57" i="22"/>
  <c r="AH57" i="22"/>
  <c r="AI57" i="22"/>
  <c r="AJ57" i="22"/>
  <c r="AK57" i="22"/>
  <c r="AL57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T58" i="22"/>
  <c r="U58" i="22"/>
  <c r="V58" i="22"/>
  <c r="W58" i="22"/>
  <c r="X58" i="22"/>
  <c r="Y58" i="22"/>
  <c r="Z58" i="22"/>
  <c r="AA58" i="22"/>
  <c r="AB58" i="22"/>
  <c r="AC58" i="22"/>
  <c r="AD58" i="22"/>
  <c r="AE58" i="22"/>
  <c r="AF58" i="22"/>
  <c r="AG58" i="22"/>
  <c r="AH58" i="22"/>
  <c r="AI58" i="22"/>
  <c r="AJ58" i="22"/>
  <c r="AK58" i="22"/>
  <c r="AL58" i="22"/>
  <c r="AL59" i="22" s="1"/>
  <c r="F59" i="22"/>
  <c r="J59" i="22"/>
  <c r="N59" i="22"/>
  <c r="R59" i="22"/>
  <c r="V59" i="22"/>
  <c r="Z59" i="22"/>
  <c r="AD59" i="22"/>
  <c r="AH59" i="22"/>
  <c r="C58" i="22"/>
  <c r="C57" i="22"/>
  <c r="C56" i="22"/>
  <c r="C55" i="22"/>
  <c r="C54" i="22"/>
  <c r="C53" i="22"/>
  <c r="C52" i="22"/>
  <c r="C49" i="22"/>
  <c r="C45" i="22"/>
  <c r="C41" i="22"/>
  <c r="C37" i="22"/>
  <c r="C33" i="22"/>
  <c r="C25" i="22"/>
  <c r="C21" i="22"/>
  <c r="C59" i="22" l="1"/>
  <c r="AK59" i="22"/>
  <c r="AG59" i="22"/>
  <c r="AC59" i="22"/>
  <c r="Y59" i="22"/>
  <c r="U59" i="22"/>
  <c r="Q59" i="22"/>
  <c r="M59" i="22"/>
  <c r="I59" i="22"/>
  <c r="E59" i="22"/>
  <c r="AJ59" i="22"/>
  <c r="AF59" i="22"/>
  <c r="AB59" i="22"/>
  <c r="X59" i="22"/>
  <c r="T59" i="22"/>
  <c r="P59" i="22"/>
  <c r="L59" i="22"/>
  <c r="H59" i="22"/>
  <c r="D59" i="22"/>
  <c r="AI59" i="22"/>
  <c r="AE59" i="22"/>
  <c r="AA59" i="22"/>
  <c r="W59" i="22"/>
  <c r="S59" i="22"/>
  <c r="O59" i="22"/>
  <c r="K59" i="22"/>
  <c r="G59" i="22"/>
  <c r="I47" i="29" l="1"/>
  <c r="E28" i="29"/>
  <c r="E40" i="29" s="1"/>
  <c r="E29" i="29"/>
  <c r="E41" i="29" s="1"/>
  <c r="E30" i="29"/>
  <c r="E42" i="29" s="1"/>
  <c r="E31" i="29"/>
  <c r="E43" i="29" s="1"/>
  <c r="E32" i="29"/>
  <c r="E44" i="29" s="1"/>
  <c r="E33" i="29"/>
  <c r="E45" i="29" s="1"/>
  <c r="E34" i="29"/>
  <c r="E46" i="29" s="1"/>
  <c r="E35" i="29"/>
  <c r="E27" i="29"/>
  <c r="E39" i="29" s="1"/>
  <c r="F16" i="29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Q16" i="29" s="1"/>
  <c r="R16" i="29" s="1"/>
  <c r="S16" i="29" s="1"/>
  <c r="T16" i="29" s="1"/>
  <c r="U16" i="29" s="1"/>
  <c r="V16" i="29" s="1"/>
  <c r="W16" i="29" s="1"/>
  <c r="X16" i="29" s="1"/>
  <c r="Y16" i="29" s="1"/>
  <c r="Z16" i="29" s="1"/>
  <c r="AA16" i="29" s="1"/>
  <c r="AB16" i="29" s="1"/>
  <c r="AC16" i="29" s="1"/>
  <c r="AD16" i="29" s="1"/>
  <c r="AE16" i="29" s="1"/>
  <c r="AF16" i="29" s="1"/>
  <c r="AG16" i="29" s="1"/>
  <c r="AH16" i="29" s="1"/>
  <c r="AI16" i="29" s="1"/>
  <c r="AJ16" i="29" s="1"/>
  <c r="AK16" i="29" s="1"/>
  <c r="AL16" i="29" s="1"/>
  <c r="AM16" i="29" s="1"/>
  <c r="AN16" i="29" s="1"/>
  <c r="AO16" i="29" s="1"/>
  <c r="AP16" i="29" s="1"/>
  <c r="AQ16" i="29" s="1"/>
  <c r="AR16" i="29" s="1"/>
  <c r="F17" i="29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Q17" i="29" s="1"/>
  <c r="R17" i="29" s="1"/>
  <c r="S17" i="29" s="1"/>
  <c r="T17" i="29" s="1"/>
  <c r="U17" i="29" s="1"/>
  <c r="V17" i="29" s="1"/>
  <c r="W17" i="29" s="1"/>
  <c r="X17" i="29" s="1"/>
  <c r="Y17" i="29" s="1"/>
  <c r="Z17" i="29" s="1"/>
  <c r="AA17" i="29" s="1"/>
  <c r="AB17" i="29" s="1"/>
  <c r="AC17" i="29" s="1"/>
  <c r="AD17" i="29" s="1"/>
  <c r="AE17" i="29" s="1"/>
  <c r="AF17" i="29" s="1"/>
  <c r="AG17" i="29" s="1"/>
  <c r="AH17" i="29" s="1"/>
  <c r="AI17" i="29" s="1"/>
  <c r="AJ17" i="29" s="1"/>
  <c r="AK17" i="29" s="1"/>
  <c r="AL17" i="29" s="1"/>
  <c r="AM17" i="29" s="1"/>
  <c r="AN17" i="29" s="1"/>
  <c r="AO17" i="29" s="1"/>
  <c r="AP17" i="29" s="1"/>
  <c r="AQ17" i="29" s="1"/>
  <c r="AR17" i="29" s="1"/>
  <c r="F18" i="29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Q18" i="29" s="1"/>
  <c r="R18" i="29" s="1"/>
  <c r="S18" i="29" s="1"/>
  <c r="T18" i="29" s="1"/>
  <c r="U18" i="29" s="1"/>
  <c r="V18" i="29" s="1"/>
  <c r="W18" i="29" s="1"/>
  <c r="X18" i="29" s="1"/>
  <c r="Y18" i="29" s="1"/>
  <c r="Z18" i="29" s="1"/>
  <c r="AA18" i="29" s="1"/>
  <c r="AB18" i="29" s="1"/>
  <c r="AC18" i="29" s="1"/>
  <c r="AD18" i="29" s="1"/>
  <c r="AE18" i="29" s="1"/>
  <c r="AF18" i="29" s="1"/>
  <c r="AG18" i="29" s="1"/>
  <c r="AH18" i="29" s="1"/>
  <c r="AI18" i="29" s="1"/>
  <c r="AJ18" i="29" s="1"/>
  <c r="AK18" i="29" s="1"/>
  <c r="AL18" i="29" s="1"/>
  <c r="AM18" i="29" s="1"/>
  <c r="AN18" i="29" s="1"/>
  <c r="AO18" i="29" s="1"/>
  <c r="AP18" i="29" s="1"/>
  <c r="AQ18" i="29" s="1"/>
  <c r="AR18" i="29" s="1"/>
  <c r="F19" i="29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Q19" i="29" s="1"/>
  <c r="R19" i="29" s="1"/>
  <c r="S19" i="29" s="1"/>
  <c r="T19" i="29" s="1"/>
  <c r="U19" i="29" s="1"/>
  <c r="V19" i="29" s="1"/>
  <c r="W19" i="29" s="1"/>
  <c r="X19" i="29" s="1"/>
  <c r="Y19" i="29" s="1"/>
  <c r="Z19" i="29" s="1"/>
  <c r="AA19" i="29" s="1"/>
  <c r="AB19" i="29" s="1"/>
  <c r="AC19" i="29" s="1"/>
  <c r="AD19" i="29" s="1"/>
  <c r="AE19" i="29" s="1"/>
  <c r="AF19" i="29" s="1"/>
  <c r="AG19" i="29" s="1"/>
  <c r="AH19" i="29" s="1"/>
  <c r="AI19" i="29" s="1"/>
  <c r="AJ19" i="29" s="1"/>
  <c r="AK19" i="29" s="1"/>
  <c r="AL19" i="29" s="1"/>
  <c r="AM19" i="29" s="1"/>
  <c r="AN19" i="29" s="1"/>
  <c r="AO19" i="29" s="1"/>
  <c r="AP19" i="29" s="1"/>
  <c r="AQ19" i="29" s="1"/>
  <c r="AR19" i="29" s="1"/>
  <c r="F20" i="29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Q20" i="29" s="1"/>
  <c r="R20" i="29" s="1"/>
  <c r="S20" i="29" s="1"/>
  <c r="T20" i="29" s="1"/>
  <c r="U20" i="29" s="1"/>
  <c r="V20" i="29" s="1"/>
  <c r="W20" i="29" s="1"/>
  <c r="X20" i="29" s="1"/>
  <c r="Y20" i="29" s="1"/>
  <c r="Z20" i="29" s="1"/>
  <c r="AA20" i="29" s="1"/>
  <c r="AB20" i="29" s="1"/>
  <c r="AC20" i="29" s="1"/>
  <c r="AD20" i="29" s="1"/>
  <c r="AE20" i="29" s="1"/>
  <c r="AF20" i="29" s="1"/>
  <c r="AG20" i="29" s="1"/>
  <c r="AH20" i="29" s="1"/>
  <c r="AI20" i="29" s="1"/>
  <c r="AJ20" i="29" s="1"/>
  <c r="AK20" i="29" s="1"/>
  <c r="AL20" i="29" s="1"/>
  <c r="AM20" i="29" s="1"/>
  <c r="AN20" i="29" s="1"/>
  <c r="AO20" i="29" s="1"/>
  <c r="AP20" i="29" s="1"/>
  <c r="AQ20" i="29" s="1"/>
  <c r="AR20" i="29" s="1"/>
  <c r="F21" i="29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Q21" i="29" s="1"/>
  <c r="R21" i="29" s="1"/>
  <c r="S21" i="29" s="1"/>
  <c r="T21" i="29" s="1"/>
  <c r="U21" i="29" s="1"/>
  <c r="V21" i="29" s="1"/>
  <c r="W21" i="29" s="1"/>
  <c r="X21" i="29" s="1"/>
  <c r="Y21" i="29" s="1"/>
  <c r="Z21" i="29" s="1"/>
  <c r="AA21" i="29" s="1"/>
  <c r="AB21" i="29" s="1"/>
  <c r="AC21" i="29" s="1"/>
  <c r="AD21" i="29" s="1"/>
  <c r="AE21" i="29" s="1"/>
  <c r="AF21" i="29" s="1"/>
  <c r="AG21" i="29" s="1"/>
  <c r="AH21" i="29" s="1"/>
  <c r="AI21" i="29" s="1"/>
  <c r="AJ21" i="29" s="1"/>
  <c r="AK21" i="29" s="1"/>
  <c r="AL21" i="29" s="1"/>
  <c r="AM21" i="29" s="1"/>
  <c r="AN21" i="29" s="1"/>
  <c r="AO21" i="29" s="1"/>
  <c r="AP21" i="29" s="1"/>
  <c r="AQ21" i="29" s="1"/>
  <c r="AR21" i="29" s="1"/>
  <c r="F22" i="29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Q22" i="29" s="1"/>
  <c r="R22" i="29" s="1"/>
  <c r="S22" i="29" s="1"/>
  <c r="T22" i="29" s="1"/>
  <c r="U22" i="29" s="1"/>
  <c r="V22" i="29" s="1"/>
  <c r="W22" i="29" s="1"/>
  <c r="X22" i="29" s="1"/>
  <c r="Y22" i="29" s="1"/>
  <c r="Z22" i="29" s="1"/>
  <c r="AA22" i="29" s="1"/>
  <c r="AB22" i="29" s="1"/>
  <c r="AC22" i="29" s="1"/>
  <c r="AD22" i="29" s="1"/>
  <c r="AE22" i="29" s="1"/>
  <c r="AF22" i="29" s="1"/>
  <c r="AG22" i="29" s="1"/>
  <c r="AH22" i="29" s="1"/>
  <c r="AI22" i="29" s="1"/>
  <c r="AJ22" i="29" s="1"/>
  <c r="AK22" i="29" s="1"/>
  <c r="AL22" i="29" s="1"/>
  <c r="AM22" i="29" s="1"/>
  <c r="AN22" i="29" s="1"/>
  <c r="AO22" i="29" s="1"/>
  <c r="AP22" i="29" s="1"/>
  <c r="AQ22" i="29" s="1"/>
  <c r="AR22" i="29" s="1"/>
  <c r="F23" i="29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Q23" i="29" s="1"/>
  <c r="R23" i="29" s="1"/>
  <c r="S23" i="29" s="1"/>
  <c r="T23" i="29" s="1"/>
  <c r="U23" i="29" s="1"/>
  <c r="V23" i="29" s="1"/>
  <c r="W23" i="29" s="1"/>
  <c r="X23" i="29" s="1"/>
  <c r="Y23" i="29" s="1"/>
  <c r="Z23" i="29" s="1"/>
  <c r="AA23" i="29" s="1"/>
  <c r="AB23" i="29" s="1"/>
  <c r="AC23" i="29" s="1"/>
  <c r="AD23" i="29" s="1"/>
  <c r="AE23" i="29" s="1"/>
  <c r="AF23" i="29" s="1"/>
  <c r="AG23" i="29" s="1"/>
  <c r="AH23" i="29" s="1"/>
  <c r="AI23" i="29" s="1"/>
  <c r="AJ23" i="29" s="1"/>
  <c r="AK23" i="29" s="1"/>
  <c r="AL23" i="29" s="1"/>
  <c r="AM23" i="29" s="1"/>
  <c r="AN23" i="29" s="1"/>
  <c r="AO23" i="29" s="1"/>
  <c r="AP23" i="29" s="1"/>
  <c r="AQ23" i="29" s="1"/>
  <c r="AR23" i="29" s="1"/>
  <c r="F15" i="29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Q15" i="29" s="1"/>
  <c r="R15" i="29" s="1"/>
  <c r="S15" i="29" s="1"/>
  <c r="T15" i="29" s="1"/>
  <c r="U15" i="29" s="1"/>
  <c r="V15" i="29" s="1"/>
  <c r="W15" i="29" s="1"/>
  <c r="X15" i="29" s="1"/>
  <c r="Y15" i="29" s="1"/>
  <c r="Z15" i="29" s="1"/>
  <c r="AA15" i="29" s="1"/>
  <c r="AB15" i="29" s="1"/>
  <c r="AC15" i="29" s="1"/>
  <c r="AD15" i="29" s="1"/>
  <c r="AE15" i="29" s="1"/>
  <c r="AF15" i="29" s="1"/>
  <c r="AG15" i="29" s="1"/>
  <c r="AH15" i="29" s="1"/>
  <c r="AI15" i="29" s="1"/>
  <c r="AJ15" i="29" s="1"/>
  <c r="AK15" i="29" s="1"/>
  <c r="AL15" i="29" s="1"/>
  <c r="AM15" i="29" s="1"/>
  <c r="AN15" i="29" s="1"/>
  <c r="AO15" i="29" s="1"/>
  <c r="AP15" i="29" s="1"/>
  <c r="AQ15" i="29" s="1"/>
  <c r="AR15" i="29" s="1"/>
  <c r="F4" i="29"/>
  <c r="F5" i="29"/>
  <c r="F6" i="29"/>
  <c r="F7" i="29"/>
  <c r="G7" i="29" s="1"/>
  <c r="F8" i="29"/>
  <c r="F9" i="29"/>
  <c r="F10" i="29"/>
  <c r="F11" i="29"/>
  <c r="G11" i="29" s="1"/>
  <c r="F3" i="29"/>
  <c r="G3" i="29" s="1"/>
  <c r="J47" i="29" l="1"/>
  <c r="B6" i="22"/>
  <c r="H11" i="29"/>
  <c r="G35" i="29"/>
  <c r="H7" i="29"/>
  <c r="G31" i="29"/>
  <c r="G43" i="29" s="1"/>
  <c r="F27" i="29"/>
  <c r="F39" i="29" s="1"/>
  <c r="F31" i="29"/>
  <c r="F43" i="29" s="1"/>
  <c r="F35" i="29"/>
  <c r="G10" i="29"/>
  <c r="F34" i="29"/>
  <c r="F46" i="29" s="1"/>
  <c r="G6" i="29"/>
  <c r="F30" i="29"/>
  <c r="F42" i="29" s="1"/>
  <c r="G9" i="29"/>
  <c r="F33" i="29"/>
  <c r="F45" i="29" s="1"/>
  <c r="G5" i="29"/>
  <c r="F29" i="29"/>
  <c r="F41" i="29" s="1"/>
  <c r="H3" i="29"/>
  <c r="G27" i="29"/>
  <c r="G39" i="29" s="1"/>
  <c r="G8" i="29"/>
  <c r="F32" i="29"/>
  <c r="F44" i="29" s="1"/>
  <c r="G4" i="29"/>
  <c r="F28" i="29"/>
  <c r="F40" i="29" s="1"/>
  <c r="F6" i="24"/>
  <c r="D6" i="24"/>
  <c r="C6" i="24"/>
  <c r="B6" i="24"/>
  <c r="F5" i="24"/>
  <c r="D5" i="24"/>
  <c r="C5" i="24"/>
  <c r="B5" i="24"/>
  <c r="F3" i="24"/>
  <c r="D3" i="24"/>
  <c r="C3" i="24"/>
  <c r="B3" i="24"/>
  <c r="A47" i="28"/>
  <c r="A45" i="28"/>
  <c r="O40" i="28"/>
  <c r="N40" i="28"/>
  <c r="M40" i="28"/>
  <c r="O39" i="28"/>
  <c r="N39" i="28"/>
  <c r="M39" i="28"/>
  <c r="O38" i="28"/>
  <c r="N38" i="28"/>
  <c r="M38" i="28"/>
  <c r="O37" i="28"/>
  <c r="N37" i="28"/>
  <c r="M37" i="28"/>
  <c r="O36" i="28"/>
  <c r="N36" i="28"/>
  <c r="M36" i="28"/>
  <c r="O35" i="28"/>
  <c r="N35" i="28"/>
  <c r="M35" i="28"/>
  <c r="O34" i="28"/>
  <c r="N34" i="28"/>
  <c r="M34" i="28"/>
  <c r="O33" i="28"/>
  <c r="N33" i="28"/>
  <c r="M33" i="28"/>
  <c r="O32" i="28"/>
  <c r="N32" i="28"/>
  <c r="M32" i="28"/>
  <c r="O31" i="28"/>
  <c r="N31" i="28"/>
  <c r="M31" i="28"/>
  <c r="O30" i="28"/>
  <c r="N30" i="28"/>
  <c r="M30" i="28"/>
  <c r="O29" i="28"/>
  <c r="N29" i="28"/>
  <c r="M29" i="28"/>
  <c r="O28" i="28"/>
  <c r="N28" i="28"/>
  <c r="M28" i="28"/>
  <c r="O27" i="28"/>
  <c r="N27" i="28"/>
  <c r="M27" i="28"/>
  <c r="O26" i="28"/>
  <c r="N26" i="28"/>
  <c r="M26" i="28"/>
  <c r="O25" i="28"/>
  <c r="N25" i="28"/>
  <c r="M25" i="28"/>
  <c r="O24" i="28"/>
  <c r="N24" i="28"/>
  <c r="M24" i="28"/>
  <c r="O23" i="28"/>
  <c r="N23" i="28"/>
  <c r="M23" i="28"/>
  <c r="O22" i="28"/>
  <c r="N22" i="28"/>
  <c r="M22" i="28"/>
  <c r="O21" i="28"/>
  <c r="N21" i="28"/>
  <c r="M21" i="28"/>
  <c r="O20" i="28"/>
  <c r="N20" i="28"/>
  <c r="M20" i="28"/>
  <c r="O19" i="28"/>
  <c r="N19" i="28"/>
  <c r="M19" i="28"/>
  <c r="O18" i="28"/>
  <c r="N18" i="28"/>
  <c r="M18" i="28"/>
  <c r="O17" i="28"/>
  <c r="N17" i="28"/>
  <c r="M17" i="28"/>
  <c r="O16" i="28"/>
  <c r="N16" i="28"/>
  <c r="M16" i="28"/>
  <c r="O15" i="28"/>
  <c r="N15" i="28"/>
  <c r="M15" i="28"/>
  <c r="O14" i="28"/>
  <c r="N14" i="28"/>
  <c r="M14" i="28"/>
  <c r="O13" i="28"/>
  <c r="N13" i="28"/>
  <c r="M13" i="28"/>
  <c r="O12" i="28"/>
  <c r="N12" i="28"/>
  <c r="M12" i="28"/>
  <c r="O11" i="28"/>
  <c r="N11" i="28"/>
  <c r="M11" i="28"/>
  <c r="O10" i="28"/>
  <c r="N10" i="28"/>
  <c r="M10" i="28"/>
  <c r="O9" i="28"/>
  <c r="N9" i="28"/>
  <c r="M9" i="28"/>
  <c r="O8" i="28"/>
  <c r="N8" i="28"/>
  <c r="M8" i="28"/>
  <c r="O7" i="28"/>
  <c r="N7" i="28"/>
  <c r="M7" i="28"/>
  <c r="O6" i="28"/>
  <c r="N6" i="28"/>
  <c r="M6" i="28"/>
  <c r="K47" i="29" l="1"/>
  <c r="C6" i="22"/>
  <c r="C42" i="22"/>
  <c r="C38" i="22"/>
  <c r="C40" i="22"/>
  <c r="C36" i="22"/>
  <c r="C39" i="22"/>
  <c r="H4" i="29"/>
  <c r="G28" i="29"/>
  <c r="G40" i="29" s="1"/>
  <c r="I3" i="29"/>
  <c r="H27" i="29"/>
  <c r="H39" i="29" s="1"/>
  <c r="H9" i="29"/>
  <c r="G33" i="29"/>
  <c r="G45" i="29" s="1"/>
  <c r="H10" i="29"/>
  <c r="G34" i="29"/>
  <c r="G46" i="29" s="1"/>
  <c r="I7" i="29"/>
  <c r="H31" i="29"/>
  <c r="H43" i="29" s="1"/>
  <c r="H8" i="29"/>
  <c r="G32" i="29"/>
  <c r="G44" i="29" s="1"/>
  <c r="H5" i="29"/>
  <c r="G29" i="29"/>
  <c r="G41" i="29" s="1"/>
  <c r="H6" i="29"/>
  <c r="G30" i="29"/>
  <c r="G42" i="29" s="1"/>
  <c r="I11" i="29"/>
  <c r="H35" i="29"/>
  <c r="A23" i="26"/>
  <c r="C43" i="22" l="1"/>
  <c r="D36" i="22"/>
  <c r="D40" i="22"/>
  <c r="D39" i="22"/>
  <c r="D38" i="22"/>
  <c r="D42" i="22"/>
  <c r="D43" i="22" s="1"/>
  <c r="L47" i="29"/>
  <c r="D6" i="22"/>
  <c r="I6" i="29"/>
  <c r="H30" i="29"/>
  <c r="H42" i="29" s="1"/>
  <c r="I8" i="29"/>
  <c r="H32" i="29"/>
  <c r="H44" i="29" s="1"/>
  <c r="I10" i="29"/>
  <c r="H34" i="29"/>
  <c r="H46" i="29" s="1"/>
  <c r="J3" i="29"/>
  <c r="I27" i="29"/>
  <c r="I39" i="29" s="1"/>
  <c r="B4" i="22" s="1"/>
  <c r="J11" i="29"/>
  <c r="I35" i="29"/>
  <c r="I5" i="29"/>
  <c r="H29" i="29"/>
  <c r="H41" i="29" s="1"/>
  <c r="J7" i="29"/>
  <c r="I31" i="29"/>
  <c r="I43" i="29" s="1"/>
  <c r="I9" i="29"/>
  <c r="H33" i="29"/>
  <c r="H45" i="29" s="1"/>
  <c r="I4" i="29"/>
  <c r="H28" i="29"/>
  <c r="H40" i="29" s="1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B7" i="20"/>
  <c r="B3" i="20"/>
  <c r="B7" i="19"/>
  <c r="B3" i="19"/>
  <c r="B7" i="17"/>
  <c r="B7" i="16"/>
  <c r="B3" i="16"/>
  <c r="C13" i="22"/>
  <c r="M47" i="29" l="1"/>
  <c r="E6" i="22"/>
  <c r="C24" i="22"/>
  <c r="C20" i="22"/>
  <c r="C23" i="22"/>
  <c r="C22" i="22"/>
  <c r="C26" i="22"/>
  <c r="E36" i="22"/>
  <c r="E40" i="22"/>
  <c r="E39" i="22"/>
  <c r="E38" i="22"/>
  <c r="E43" i="22" s="1"/>
  <c r="E42" i="22"/>
  <c r="K3" i="29"/>
  <c r="J27" i="29"/>
  <c r="J39" i="29" s="1"/>
  <c r="C4" i="22" s="1"/>
  <c r="J8" i="29"/>
  <c r="I32" i="29"/>
  <c r="I44" i="29" s="1"/>
  <c r="J4" i="29"/>
  <c r="I28" i="29"/>
  <c r="I40" i="29" s="1"/>
  <c r="K7" i="29"/>
  <c r="J31" i="29"/>
  <c r="J43" i="29" s="1"/>
  <c r="K11" i="29"/>
  <c r="J35" i="29"/>
  <c r="J10" i="29"/>
  <c r="I34" i="29"/>
  <c r="I46" i="29" s="1"/>
  <c r="B3" i="22" s="1"/>
  <c r="J6" i="29"/>
  <c r="I30" i="29"/>
  <c r="I42" i="29" s="1"/>
  <c r="J9" i="29"/>
  <c r="I33" i="29"/>
  <c r="I45" i="29" s="1"/>
  <c r="J5" i="29"/>
  <c r="I29" i="29"/>
  <c r="I41" i="29" s="1"/>
  <c r="B5" i="22" s="1"/>
  <c r="AG30" i="24"/>
  <c r="AH30" i="24" s="1"/>
  <c r="AI30" i="24" s="1"/>
  <c r="AJ30" i="24" s="1"/>
  <c r="AB30" i="24"/>
  <c r="AC30" i="24" s="1"/>
  <c r="AD30" i="24" s="1"/>
  <c r="AE30" i="24" s="1"/>
  <c r="W30" i="24"/>
  <c r="X30" i="24" s="1"/>
  <c r="Y30" i="24" s="1"/>
  <c r="Z30" i="24" s="1"/>
  <c r="R30" i="24"/>
  <c r="S30" i="24" s="1"/>
  <c r="T30" i="24" s="1"/>
  <c r="U30" i="24" s="1"/>
  <c r="M30" i="24"/>
  <c r="N30" i="24" s="1"/>
  <c r="O30" i="24" s="1"/>
  <c r="P30" i="24" s="1"/>
  <c r="H30" i="24"/>
  <c r="I30" i="24" s="1"/>
  <c r="J30" i="24" s="1"/>
  <c r="K30" i="24" s="1"/>
  <c r="C30" i="24"/>
  <c r="D30" i="24" s="1"/>
  <c r="E30" i="24" s="1"/>
  <c r="F30" i="24" s="1"/>
  <c r="C18" i="22" l="1"/>
  <c r="C16" i="22"/>
  <c r="C27" i="22"/>
  <c r="C34" i="22"/>
  <c r="C32" i="22"/>
  <c r="C28" i="22"/>
  <c r="C30" i="22"/>
  <c r="C31" i="22"/>
  <c r="B7" i="22"/>
  <c r="D22" i="22"/>
  <c r="D20" i="22"/>
  <c r="D23" i="22"/>
  <c r="D26" i="22"/>
  <c r="D24" i="22"/>
  <c r="F36" i="22"/>
  <c r="F38" i="22"/>
  <c r="F42" i="22"/>
  <c r="F40" i="22"/>
  <c r="F39" i="22"/>
  <c r="N47" i="29"/>
  <c r="F6" i="22"/>
  <c r="K9" i="29"/>
  <c r="J33" i="29"/>
  <c r="J45" i="29" s="1"/>
  <c r="K10" i="29"/>
  <c r="J34" i="29"/>
  <c r="J46" i="29" s="1"/>
  <c r="C3" i="22" s="1"/>
  <c r="L7" i="29"/>
  <c r="K31" i="29"/>
  <c r="K43" i="29" s="1"/>
  <c r="K8" i="29"/>
  <c r="J32" i="29"/>
  <c r="J44" i="29" s="1"/>
  <c r="K5" i="29"/>
  <c r="J29" i="29"/>
  <c r="J41" i="29" s="1"/>
  <c r="C5" i="22" s="1"/>
  <c r="K6" i="29"/>
  <c r="J30" i="29"/>
  <c r="J42" i="29" s="1"/>
  <c r="L11" i="29"/>
  <c r="K35" i="29"/>
  <c r="K4" i="29"/>
  <c r="J28" i="29"/>
  <c r="J40" i="29" s="1"/>
  <c r="C7" i="22" s="1"/>
  <c r="L3" i="29"/>
  <c r="K27" i="29"/>
  <c r="K39" i="29" s="1"/>
  <c r="D4" i="22" s="1"/>
  <c r="B27" i="24"/>
  <c r="B15" i="24"/>
  <c r="C19" i="24" s="1"/>
  <c r="C20" i="24" s="1"/>
  <c r="C21" i="24" s="1"/>
  <c r="C22" i="24" s="1"/>
  <c r="C23" i="24" s="1"/>
  <c r="C17" i="22" s="1"/>
  <c r="F43" i="22" l="1"/>
  <c r="D27" i="22"/>
  <c r="D28" i="22"/>
  <c r="D32" i="22"/>
  <c r="D31" i="22"/>
  <c r="D30" i="22"/>
  <c r="D34" i="22"/>
  <c r="D46" i="22"/>
  <c r="D50" i="22"/>
  <c r="D44" i="22"/>
  <c r="D48" i="22"/>
  <c r="D51" i="22" s="1"/>
  <c r="D47" i="22"/>
  <c r="D12" i="22"/>
  <c r="D16" i="22"/>
  <c r="D15" i="22"/>
  <c r="D14" i="22"/>
  <c r="D18" i="22"/>
  <c r="G36" i="22"/>
  <c r="G39" i="22"/>
  <c r="G38" i="22"/>
  <c r="G42" i="22"/>
  <c r="G40" i="22"/>
  <c r="O47" i="29"/>
  <c r="G6" i="22"/>
  <c r="E23" i="22"/>
  <c r="E22" i="22"/>
  <c r="E20" i="22"/>
  <c r="E26" i="22"/>
  <c r="E24" i="22"/>
  <c r="C48" i="22"/>
  <c r="C47" i="22"/>
  <c r="C50" i="22"/>
  <c r="C46" i="22"/>
  <c r="C44" i="22"/>
  <c r="C51" i="22" s="1"/>
  <c r="L10" i="29"/>
  <c r="K34" i="29"/>
  <c r="K46" i="29" s="1"/>
  <c r="D3" i="22" s="1"/>
  <c r="L4" i="29"/>
  <c r="K28" i="29"/>
  <c r="K40" i="29" s="1"/>
  <c r="L6" i="29"/>
  <c r="K30" i="29"/>
  <c r="K42" i="29" s="1"/>
  <c r="L8" i="29"/>
  <c r="K32" i="29"/>
  <c r="K44" i="29" s="1"/>
  <c r="M3" i="29"/>
  <c r="L27" i="29"/>
  <c r="L39" i="29" s="1"/>
  <c r="E4" i="22" s="1"/>
  <c r="M11" i="29"/>
  <c r="L35" i="29"/>
  <c r="L5" i="29"/>
  <c r="K29" i="29"/>
  <c r="K41" i="29" s="1"/>
  <c r="D5" i="22" s="1"/>
  <c r="M7" i="29"/>
  <c r="L31" i="29"/>
  <c r="L43" i="29" s="1"/>
  <c r="L9" i="29"/>
  <c r="K33" i="29"/>
  <c r="K45" i="29" s="1"/>
  <c r="AD19" i="24"/>
  <c r="AD20" i="24" s="1"/>
  <c r="AD21" i="24" s="1"/>
  <c r="AD22" i="24" s="1"/>
  <c r="AD23" i="24" s="1"/>
  <c r="AD17" i="22" s="1"/>
  <c r="N19" i="24"/>
  <c r="N20" i="24" s="1"/>
  <c r="N21" i="24" s="1"/>
  <c r="N22" i="24" s="1"/>
  <c r="N23" i="24" s="1"/>
  <c r="N17" i="22" s="1"/>
  <c r="J19" i="24"/>
  <c r="J20" i="24" s="1"/>
  <c r="J21" i="24" s="1"/>
  <c r="J22" i="24" s="1"/>
  <c r="J23" i="24" s="1"/>
  <c r="J17" i="22" s="1"/>
  <c r="AL19" i="24"/>
  <c r="AL20" i="24" s="1"/>
  <c r="AL21" i="24" s="1"/>
  <c r="AL22" i="24" s="1"/>
  <c r="AL23" i="24" s="1"/>
  <c r="AL17" i="22" s="1"/>
  <c r="V19" i="24"/>
  <c r="V20" i="24" s="1"/>
  <c r="V21" i="24" s="1"/>
  <c r="V22" i="24" s="1"/>
  <c r="V23" i="24" s="1"/>
  <c r="V17" i="22" s="1"/>
  <c r="F19" i="24"/>
  <c r="F20" i="24" s="1"/>
  <c r="F21" i="24" s="1"/>
  <c r="F22" i="24" s="1"/>
  <c r="F23" i="24" s="1"/>
  <c r="F17" i="22" s="1"/>
  <c r="Z19" i="24"/>
  <c r="Z20" i="24" s="1"/>
  <c r="Z21" i="24" s="1"/>
  <c r="Z22" i="24" s="1"/>
  <c r="Z23" i="24" s="1"/>
  <c r="Z17" i="22" s="1"/>
  <c r="AH19" i="24"/>
  <c r="AH20" i="24" s="1"/>
  <c r="AH21" i="24" s="1"/>
  <c r="AH22" i="24" s="1"/>
  <c r="AH23" i="24" s="1"/>
  <c r="AH17" i="22" s="1"/>
  <c r="R19" i="24"/>
  <c r="R20" i="24" s="1"/>
  <c r="R21" i="24" s="1"/>
  <c r="R22" i="24" s="1"/>
  <c r="R23" i="24" s="1"/>
  <c r="R17" i="22" s="1"/>
  <c r="C31" i="24"/>
  <c r="D29" i="22" s="1"/>
  <c r="D35" i="22" s="1"/>
  <c r="G31" i="24"/>
  <c r="H29" i="22" s="1"/>
  <c r="K31" i="24"/>
  <c r="L29" i="22" s="1"/>
  <c r="O31" i="24"/>
  <c r="P29" i="22" s="1"/>
  <c r="S31" i="24"/>
  <c r="T29" i="22" s="1"/>
  <c r="W31" i="24"/>
  <c r="X29" i="22" s="1"/>
  <c r="AA31" i="24"/>
  <c r="AB29" i="22" s="1"/>
  <c r="AE31" i="24"/>
  <c r="AF29" i="22" s="1"/>
  <c r="AI31" i="24"/>
  <c r="AJ29" i="22" s="1"/>
  <c r="I31" i="24"/>
  <c r="J29" i="22" s="1"/>
  <c r="Q31" i="24"/>
  <c r="R29" i="22" s="1"/>
  <c r="Y31" i="24"/>
  <c r="Z29" i="22" s="1"/>
  <c r="AG31" i="24"/>
  <c r="AH29" i="22" s="1"/>
  <c r="D31" i="24"/>
  <c r="E29" i="22" s="1"/>
  <c r="H31" i="24"/>
  <c r="I29" i="22" s="1"/>
  <c r="L31" i="24"/>
  <c r="M29" i="22" s="1"/>
  <c r="P31" i="24"/>
  <c r="Q29" i="22" s="1"/>
  <c r="T31" i="24"/>
  <c r="U29" i="22" s="1"/>
  <c r="X31" i="24"/>
  <c r="Y29" i="22" s="1"/>
  <c r="AB31" i="24"/>
  <c r="AC29" i="22" s="1"/>
  <c r="AF31" i="24"/>
  <c r="AG29" i="22" s="1"/>
  <c r="AJ31" i="24"/>
  <c r="AK29" i="22" s="1"/>
  <c r="E31" i="24"/>
  <c r="F29" i="22" s="1"/>
  <c r="M31" i="24"/>
  <c r="N29" i="22" s="1"/>
  <c r="U31" i="24"/>
  <c r="V29" i="22" s="1"/>
  <c r="AC31" i="24"/>
  <c r="AD29" i="22" s="1"/>
  <c r="AK31" i="24"/>
  <c r="AL29" i="22" s="1"/>
  <c r="F31" i="24"/>
  <c r="G29" i="22" s="1"/>
  <c r="V31" i="24"/>
  <c r="W29" i="22" s="1"/>
  <c r="B31" i="24"/>
  <c r="C29" i="22" s="1"/>
  <c r="C35" i="22" s="1"/>
  <c r="R31" i="24"/>
  <c r="S29" i="22" s="1"/>
  <c r="J31" i="24"/>
  <c r="K29" i="22" s="1"/>
  <c r="Z31" i="24"/>
  <c r="AA29" i="22" s="1"/>
  <c r="N31" i="24"/>
  <c r="O29" i="22" s="1"/>
  <c r="AD31" i="24"/>
  <c r="AE29" i="22" s="1"/>
  <c r="AH31" i="24"/>
  <c r="AI29" i="22" s="1"/>
  <c r="AK19" i="24"/>
  <c r="AK20" i="24" s="1"/>
  <c r="AK21" i="24" s="1"/>
  <c r="AK22" i="24" s="1"/>
  <c r="AK23" i="24" s="1"/>
  <c r="AK17" i="22" s="1"/>
  <c r="AG19" i="24"/>
  <c r="AG20" i="24" s="1"/>
  <c r="AG21" i="24" s="1"/>
  <c r="AG22" i="24" s="1"/>
  <c r="AG23" i="24" s="1"/>
  <c r="AG17" i="22" s="1"/>
  <c r="AC19" i="24"/>
  <c r="AC20" i="24" s="1"/>
  <c r="AC21" i="24" s="1"/>
  <c r="AC22" i="24" s="1"/>
  <c r="AC23" i="24" s="1"/>
  <c r="AC17" i="22" s="1"/>
  <c r="Y19" i="24"/>
  <c r="Y20" i="24" s="1"/>
  <c r="Y21" i="24" s="1"/>
  <c r="Y22" i="24" s="1"/>
  <c r="Y23" i="24" s="1"/>
  <c r="Y17" i="22" s="1"/>
  <c r="U19" i="24"/>
  <c r="U20" i="24" s="1"/>
  <c r="U21" i="24" s="1"/>
  <c r="U22" i="24" s="1"/>
  <c r="U23" i="24" s="1"/>
  <c r="U17" i="22" s="1"/>
  <c r="Q19" i="24"/>
  <c r="Q20" i="24" s="1"/>
  <c r="Q21" i="24" s="1"/>
  <c r="Q22" i="24" s="1"/>
  <c r="Q23" i="24" s="1"/>
  <c r="Q17" i="22" s="1"/>
  <c r="M19" i="24"/>
  <c r="M20" i="24" s="1"/>
  <c r="M21" i="24" s="1"/>
  <c r="M22" i="24" s="1"/>
  <c r="M23" i="24" s="1"/>
  <c r="M17" i="22" s="1"/>
  <c r="I19" i="24"/>
  <c r="I20" i="24" s="1"/>
  <c r="I21" i="24" s="1"/>
  <c r="I22" i="24" s="1"/>
  <c r="I23" i="24" s="1"/>
  <c r="I17" i="22" s="1"/>
  <c r="E19" i="24"/>
  <c r="E20" i="24" s="1"/>
  <c r="E21" i="24" s="1"/>
  <c r="E22" i="24" s="1"/>
  <c r="E23" i="24" s="1"/>
  <c r="E17" i="22" s="1"/>
  <c r="AJ19" i="24"/>
  <c r="AJ20" i="24" s="1"/>
  <c r="AJ21" i="24" s="1"/>
  <c r="AJ22" i="24" s="1"/>
  <c r="AJ23" i="24" s="1"/>
  <c r="AJ17" i="22" s="1"/>
  <c r="AF19" i="24"/>
  <c r="AF20" i="24" s="1"/>
  <c r="AF21" i="24" s="1"/>
  <c r="AF22" i="24" s="1"/>
  <c r="AF23" i="24" s="1"/>
  <c r="AF17" i="22" s="1"/>
  <c r="AB19" i="24"/>
  <c r="AB20" i="24" s="1"/>
  <c r="AB21" i="24" s="1"/>
  <c r="AB22" i="24" s="1"/>
  <c r="AB23" i="24" s="1"/>
  <c r="AB17" i="22" s="1"/>
  <c r="X19" i="24"/>
  <c r="X20" i="24" s="1"/>
  <c r="X21" i="24" s="1"/>
  <c r="X22" i="24" s="1"/>
  <c r="X23" i="24" s="1"/>
  <c r="X17" i="22" s="1"/>
  <c r="T19" i="24"/>
  <c r="T20" i="24" s="1"/>
  <c r="T21" i="24" s="1"/>
  <c r="T22" i="24" s="1"/>
  <c r="T23" i="24" s="1"/>
  <c r="T17" i="22" s="1"/>
  <c r="P19" i="24"/>
  <c r="P20" i="24" s="1"/>
  <c r="P21" i="24" s="1"/>
  <c r="P22" i="24" s="1"/>
  <c r="P23" i="24" s="1"/>
  <c r="P17" i="22" s="1"/>
  <c r="L19" i="24"/>
  <c r="L20" i="24" s="1"/>
  <c r="L21" i="24" s="1"/>
  <c r="L22" i="24" s="1"/>
  <c r="L23" i="24" s="1"/>
  <c r="L17" i="22" s="1"/>
  <c r="H19" i="24"/>
  <c r="H20" i="24" s="1"/>
  <c r="H21" i="24" s="1"/>
  <c r="H22" i="24" s="1"/>
  <c r="H23" i="24" s="1"/>
  <c r="H17" i="22" s="1"/>
  <c r="D19" i="24"/>
  <c r="D20" i="24" s="1"/>
  <c r="D21" i="24" s="1"/>
  <c r="D22" i="24" s="1"/>
  <c r="D23" i="24" s="1"/>
  <c r="D17" i="22" s="1"/>
  <c r="D19" i="22" s="1"/>
  <c r="B19" i="24"/>
  <c r="B20" i="24" s="1"/>
  <c r="B21" i="24" s="1"/>
  <c r="B22" i="24" s="1"/>
  <c r="B23" i="24" s="1"/>
  <c r="AI19" i="24"/>
  <c r="AI20" i="24" s="1"/>
  <c r="AI21" i="24" s="1"/>
  <c r="AI22" i="24" s="1"/>
  <c r="AI23" i="24" s="1"/>
  <c r="AI17" i="22" s="1"/>
  <c r="AE19" i="24"/>
  <c r="AE20" i="24" s="1"/>
  <c r="AE21" i="24" s="1"/>
  <c r="AE22" i="24" s="1"/>
  <c r="AE23" i="24" s="1"/>
  <c r="AE17" i="22" s="1"/>
  <c r="AA19" i="24"/>
  <c r="AA20" i="24" s="1"/>
  <c r="AA21" i="24" s="1"/>
  <c r="AA22" i="24" s="1"/>
  <c r="AA23" i="24" s="1"/>
  <c r="AA17" i="22" s="1"/>
  <c r="W19" i="24"/>
  <c r="W20" i="24" s="1"/>
  <c r="W21" i="24" s="1"/>
  <c r="W22" i="24" s="1"/>
  <c r="W23" i="24" s="1"/>
  <c r="W17" i="22" s="1"/>
  <c r="S19" i="24"/>
  <c r="S20" i="24" s="1"/>
  <c r="S21" i="24" s="1"/>
  <c r="S22" i="24" s="1"/>
  <c r="S23" i="24" s="1"/>
  <c r="S17" i="22" s="1"/>
  <c r="O19" i="24"/>
  <c r="O20" i="24" s="1"/>
  <c r="O21" i="24" s="1"/>
  <c r="O22" i="24" s="1"/>
  <c r="O23" i="24" s="1"/>
  <c r="O17" i="22" s="1"/>
  <c r="K19" i="24"/>
  <c r="K20" i="24" s="1"/>
  <c r="K21" i="24" s="1"/>
  <c r="K22" i="24" s="1"/>
  <c r="K23" i="24" s="1"/>
  <c r="K17" i="22" s="1"/>
  <c r="G19" i="24"/>
  <c r="G20" i="24" s="1"/>
  <c r="G21" i="24" s="1"/>
  <c r="G22" i="24" s="1"/>
  <c r="G23" i="24" s="1"/>
  <c r="G17" i="22" s="1"/>
  <c r="H36" i="22" l="1"/>
  <c r="H40" i="22"/>
  <c r="H39" i="22"/>
  <c r="H38" i="22"/>
  <c r="H42" i="22"/>
  <c r="D7" i="22"/>
  <c r="E27" i="22"/>
  <c r="P47" i="29"/>
  <c r="H6" i="22"/>
  <c r="G43" i="22"/>
  <c r="E28" i="22"/>
  <c r="E32" i="22"/>
  <c r="E31" i="22"/>
  <c r="E30" i="22"/>
  <c r="E34" i="22"/>
  <c r="F20" i="22"/>
  <c r="F23" i="22"/>
  <c r="F22" i="22"/>
  <c r="F24" i="22"/>
  <c r="F26" i="22"/>
  <c r="E12" i="22"/>
  <c r="E16" i="22"/>
  <c r="E15" i="22"/>
  <c r="E14" i="22"/>
  <c r="E18" i="22"/>
  <c r="N7" i="29"/>
  <c r="M31" i="29"/>
  <c r="M43" i="29" s="1"/>
  <c r="N11" i="29"/>
  <c r="M35" i="29"/>
  <c r="M8" i="29"/>
  <c r="L32" i="29"/>
  <c r="L44" i="29" s="1"/>
  <c r="M4" i="29"/>
  <c r="L28" i="29"/>
  <c r="L40" i="29" s="1"/>
  <c r="M9" i="29"/>
  <c r="L33" i="29"/>
  <c r="L45" i="29" s="1"/>
  <c r="M5" i="29"/>
  <c r="L29" i="29"/>
  <c r="L41" i="29" s="1"/>
  <c r="E5" i="22" s="1"/>
  <c r="N3" i="29"/>
  <c r="M27" i="29"/>
  <c r="M39" i="29" s="1"/>
  <c r="F4" i="22" s="1"/>
  <c r="M6" i="29"/>
  <c r="L30" i="29"/>
  <c r="L42" i="29" s="1"/>
  <c r="M10" i="29"/>
  <c r="L34" i="29"/>
  <c r="L46" i="29" s="1"/>
  <c r="E3" i="22" s="1"/>
  <c r="AK3" i="17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F27" i="22" l="1"/>
  <c r="E35" i="22"/>
  <c r="H43" i="22"/>
  <c r="F30" i="22"/>
  <c r="F34" i="22"/>
  <c r="F28" i="22"/>
  <c r="F32" i="22"/>
  <c r="F31" i="22"/>
  <c r="E7" i="22"/>
  <c r="E47" i="22"/>
  <c r="E46" i="22"/>
  <c r="E50" i="22"/>
  <c r="E44" i="22"/>
  <c r="E48" i="22"/>
  <c r="E19" i="22"/>
  <c r="I36" i="22"/>
  <c r="I40" i="22"/>
  <c r="I39" i="22"/>
  <c r="I38" i="22"/>
  <c r="I42" i="22"/>
  <c r="F14" i="22"/>
  <c r="F18" i="22"/>
  <c r="F12" i="22"/>
  <c r="F19" i="22" s="1"/>
  <c r="F16" i="22"/>
  <c r="F15" i="22"/>
  <c r="G20" i="22"/>
  <c r="G23" i="22"/>
  <c r="G22" i="22"/>
  <c r="G24" i="22"/>
  <c r="G26" i="22"/>
  <c r="Q47" i="29"/>
  <c r="I6" i="22"/>
  <c r="N10" i="29"/>
  <c r="M34" i="29"/>
  <c r="M46" i="29" s="1"/>
  <c r="F3" i="22" s="1"/>
  <c r="O3" i="29"/>
  <c r="N27" i="29"/>
  <c r="N39" i="29" s="1"/>
  <c r="G4" i="22" s="1"/>
  <c r="N9" i="29"/>
  <c r="M33" i="29"/>
  <c r="M45" i="29" s="1"/>
  <c r="N4" i="29"/>
  <c r="M28" i="29"/>
  <c r="M40" i="29" s="1"/>
  <c r="O11" i="29"/>
  <c r="N35" i="29"/>
  <c r="N6" i="29"/>
  <c r="M30" i="29"/>
  <c r="M42" i="29" s="1"/>
  <c r="N5" i="29"/>
  <c r="M29" i="29"/>
  <c r="M41" i="29" s="1"/>
  <c r="F5" i="22" s="1"/>
  <c r="N8" i="29"/>
  <c r="M32" i="29"/>
  <c r="M44" i="29" s="1"/>
  <c r="O7" i="29"/>
  <c r="N31" i="29"/>
  <c r="N43" i="29" s="1"/>
  <c r="O3" i="17"/>
  <c r="Y3" i="17"/>
  <c r="AB3" i="17"/>
  <c r="F3" i="17"/>
  <c r="AH3" i="17"/>
  <c r="AA3" i="17"/>
  <c r="H3" i="17"/>
  <c r="R3" i="17"/>
  <c r="C3" i="17"/>
  <c r="AI3" i="17"/>
  <c r="P3" i="17"/>
  <c r="U3" i="17"/>
  <c r="Z3" i="17"/>
  <c r="G3" i="17"/>
  <c r="I3" i="17"/>
  <c r="T3" i="17"/>
  <c r="AC3" i="17"/>
  <c r="N3" i="17"/>
  <c r="AE3" i="17"/>
  <c r="L3" i="17"/>
  <c r="M3" i="17"/>
  <c r="J3" i="17"/>
  <c r="K3" i="17"/>
  <c r="Q3" i="17"/>
  <c r="X3" i="17"/>
  <c r="AD3" i="17"/>
  <c r="S3" i="17"/>
  <c r="AG3" i="17"/>
  <c r="AF3" i="17"/>
  <c r="V3" i="17"/>
  <c r="E3" i="17"/>
  <c r="W3" i="17"/>
  <c r="D3" i="17"/>
  <c r="AJ3" i="17"/>
  <c r="B3" i="17"/>
  <c r="F35" i="22" l="1"/>
  <c r="I43" i="22"/>
  <c r="E51" i="22"/>
  <c r="F7" i="22"/>
  <c r="H22" i="22"/>
  <c r="H20" i="22"/>
  <c r="H23" i="22"/>
  <c r="H26" i="22"/>
  <c r="H24" i="22"/>
  <c r="H27" i="22" s="1"/>
  <c r="J36" i="22"/>
  <c r="J38" i="22"/>
  <c r="J42" i="22"/>
  <c r="J40" i="22"/>
  <c r="J39" i="22"/>
  <c r="F44" i="22"/>
  <c r="F48" i="22"/>
  <c r="F47" i="22"/>
  <c r="F46" i="22"/>
  <c r="F50" i="22"/>
  <c r="R47" i="29"/>
  <c r="J6" i="22"/>
  <c r="G31" i="22"/>
  <c r="G30" i="22"/>
  <c r="G34" i="22"/>
  <c r="G28" i="22"/>
  <c r="G32" i="22"/>
  <c r="G15" i="22"/>
  <c r="G14" i="22"/>
  <c r="G18" i="22"/>
  <c r="G12" i="22"/>
  <c r="G19" i="22" s="1"/>
  <c r="G16" i="22"/>
  <c r="G27" i="22"/>
  <c r="O4" i="29"/>
  <c r="N28" i="29"/>
  <c r="N40" i="29" s="1"/>
  <c r="P3" i="29"/>
  <c r="O27" i="29"/>
  <c r="O39" i="29" s="1"/>
  <c r="H4" i="22" s="1"/>
  <c r="O8" i="29"/>
  <c r="N32" i="29"/>
  <c r="N44" i="29" s="1"/>
  <c r="P7" i="29"/>
  <c r="O31" i="29"/>
  <c r="O43" i="29" s="1"/>
  <c r="O5" i="29"/>
  <c r="N29" i="29"/>
  <c r="N41" i="29" s="1"/>
  <c r="G5" i="22" s="1"/>
  <c r="O6" i="29"/>
  <c r="N30" i="29"/>
  <c r="N42" i="29" s="1"/>
  <c r="P11" i="29"/>
  <c r="O35" i="29"/>
  <c r="O9" i="29"/>
  <c r="N33" i="29"/>
  <c r="N45" i="29" s="1"/>
  <c r="O10" i="29"/>
  <c r="N34" i="29"/>
  <c r="N46" i="29" s="1"/>
  <c r="G3" i="22" s="1"/>
  <c r="D6" i="17"/>
  <c r="D8" i="17"/>
  <c r="D5" i="17"/>
  <c r="D4" i="17"/>
  <c r="D2" i="17"/>
  <c r="B8" i="15"/>
  <c r="B6" i="15"/>
  <c r="C15" i="22"/>
  <c r="B5" i="15" s="1"/>
  <c r="C12" i="22"/>
  <c r="B2" i="15" s="1"/>
  <c r="C14" i="22"/>
  <c r="B4" i="15" s="1"/>
  <c r="D8" i="16"/>
  <c r="D2" i="16"/>
  <c r="D5" i="16"/>
  <c r="D4" i="16"/>
  <c r="F2" i="17"/>
  <c r="F6" i="17"/>
  <c r="F4" i="17"/>
  <c r="E8" i="15"/>
  <c r="E6" i="15"/>
  <c r="E2" i="15"/>
  <c r="E4" i="15"/>
  <c r="C6" i="16"/>
  <c r="C2" i="16"/>
  <c r="C4" i="16"/>
  <c r="C5" i="16"/>
  <c r="C8" i="15"/>
  <c r="C6" i="15"/>
  <c r="C5" i="15"/>
  <c r="C4" i="15"/>
  <c r="B5" i="17"/>
  <c r="B8" i="17"/>
  <c r="B2" i="17"/>
  <c r="C2" i="20"/>
  <c r="C5" i="20"/>
  <c r="C8" i="20"/>
  <c r="C4" i="20"/>
  <c r="C6" i="20"/>
  <c r="E2" i="20"/>
  <c r="E6" i="20"/>
  <c r="E5" i="20"/>
  <c r="F6" i="16"/>
  <c r="F8" i="16"/>
  <c r="F2" i="16"/>
  <c r="F4" i="16"/>
  <c r="F5" i="16"/>
  <c r="G5" i="16"/>
  <c r="G8" i="16"/>
  <c r="G6" i="16"/>
  <c r="G4" i="16"/>
  <c r="G2" i="16"/>
  <c r="C6" i="17"/>
  <c r="C8" i="17"/>
  <c r="C4" i="17"/>
  <c r="C2" i="17"/>
  <c r="C5" i="17"/>
  <c r="D6" i="15"/>
  <c r="D8" i="15"/>
  <c r="D2" i="15"/>
  <c r="D4" i="15"/>
  <c r="D5" i="15"/>
  <c r="B6" i="16"/>
  <c r="B5" i="16"/>
  <c r="B8" i="16"/>
  <c r="B2" i="16"/>
  <c r="B4" i="16"/>
  <c r="F5" i="20"/>
  <c r="F4" i="20"/>
  <c r="F6" i="20"/>
  <c r="F2" i="20"/>
  <c r="F8" i="20"/>
  <c r="D2" i="20"/>
  <c r="D5" i="20"/>
  <c r="D6" i="20"/>
  <c r="B5" i="20"/>
  <c r="E6" i="16"/>
  <c r="E8" i="16"/>
  <c r="E4" i="16"/>
  <c r="E2" i="16"/>
  <c r="E8" i="17"/>
  <c r="E6" i="17"/>
  <c r="E5" i="17"/>
  <c r="F8" i="15"/>
  <c r="F6" i="15"/>
  <c r="F5" i="15"/>
  <c r="F2" i="15"/>
  <c r="F4" i="15"/>
  <c r="G2" i="20"/>
  <c r="G8" i="20"/>
  <c r="G5" i="20"/>
  <c r="E8" i="20"/>
  <c r="D6" i="16"/>
  <c r="F5" i="17"/>
  <c r="F8" i="17"/>
  <c r="B4" i="20"/>
  <c r="E2" i="17"/>
  <c r="G6" i="20"/>
  <c r="B6" i="20"/>
  <c r="C8" i="16"/>
  <c r="C2" i="15"/>
  <c r="B6" i="17"/>
  <c r="J43" i="22" l="1"/>
  <c r="F51" i="22"/>
  <c r="I23" i="22"/>
  <c r="I22" i="22"/>
  <c r="I20" i="22"/>
  <c r="I26" i="22"/>
  <c r="I24" i="22"/>
  <c r="S47" i="29"/>
  <c r="K6" i="22"/>
  <c r="H12" i="22"/>
  <c r="H16" i="22"/>
  <c r="G6" i="15" s="1"/>
  <c r="H15" i="22"/>
  <c r="G5" i="15" s="1"/>
  <c r="H14" i="22"/>
  <c r="G4" i="15" s="1"/>
  <c r="H18" i="22"/>
  <c r="G8" i="15" s="1"/>
  <c r="H19" i="22"/>
  <c r="H28" i="22"/>
  <c r="G2" i="17" s="1"/>
  <c r="H32" i="22"/>
  <c r="G6" i="17" s="1"/>
  <c r="H31" i="22"/>
  <c r="G5" i="17" s="1"/>
  <c r="H30" i="22"/>
  <c r="G4" i="17" s="1"/>
  <c r="H34" i="22"/>
  <c r="G8" i="17" s="1"/>
  <c r="G7" i="22"/>
  <c r="G35" i="22"/>
  <c r="K36" i="22"/>
  <c r="K39" i="22"/>
  <c r="K38" i="22"/>
  <c r="K42" i="22"/>
  <c r="K40" i="22"/>
  <c r="G44" i="22"/>
  <c r="G48" i="22"/>
  <c r="G47" i="22"/>
  <c r="G46" i="22"/>
  <c r="G50" i="22"/>
  <c r="B8" i="20"/>
  <c r="P9" i="29"/>
  <c r="O33" i="29"/>
  <c r="O45" i="29" s="1"/>
  <c r="P6" i="29"/>
  <c r="O30" i="29"/>
  <c r="O42" i="29" s="1"/>
  <c r="Q7" i="29"/>
  <c r="P31" i="29"/>
  <c r="P43" i="29" s="1"/>
  <c r="Q3" i="29"/>
  <c r="P27" i="29"/>
  <c r="P39" i="29" s="1"/>
  <c r="I4" i="22" s="1"/>
  <c r="P10" i="29"/>
  <c r="O34" i="29"/>
  <c r="O46" i="29" s="1"/>
  <c r="H3" i="22" s="1"/>
  <c r="Q11" i="29"/>
  <c r="P35" i="29"/>
  <c r="P5" i="29"/>
  <c r="O29" i="29"/>
  <c r="O41" i="29" s="1"/>
  <c r="H5" i="22" s="1"/>
  <c r="P8" i="29"/>
  <c r="O32" i="29"/>
  <c r="O44" i="29" s="1"/>
  <c r="P4" i="29"/>
  <c r="O28" i="29"/>
  <c r="O40" i="29" s="1"/>
  <c r="E4" i="20"/>
  <c r="G9" i="15"/>
  <c r="D9" i="20"/>
  <c r="E9" i="17"/>
  <c r="D9" i="15"/>
  <c r="C9" i="20"/>
  <c r="E9" i="16"/>
  <c r="F9" i="16"/>
  <c r="C8" i="19"/>
  <c r="C6" i="19"/>
  <c r="C4" i="19"/>
  <c r="C2" i="19"/>
  <c r="E9" i="15"/>
  <c r="F8" i="19"/>
  <c r="F4" i="19"/>
  <c r="F6" i="19"/>
  <c r="F5" i="19"/>
  <c r="D8" i="20"/>
  <c r="D9" i="17"/>
  <c r="B8" i="19"/>
  <c r="B6" i="19"/>
  <c r="B5" i="19"/>
  <c r="B2" i="19"/>
  <c r="E6" i="19"/>
  <c r="E8" i="19"/>
  <c r="E5" i="19"/>
  <c r="E2" i="19"/>
  <c r="D6" i="19"/>
  <c r="D8" i="19"/>
  <c r="D4" i="19"/>
  <c r="D2" i="19"/>
  <c r="F9" i="20"/>
  <c r="B9" i="16"/>
  <c r="F9" i="17"/>
  <c r="D9" i="16"/>
  <c r="AB7" i="18"/>
  <c r="AB3" i="18"/>
  <c r="T3" i="18"/>
  <c r="L3" i="18"/>
  <c r="D4" i="20"/>
  <c r="G2" i="15"/>
  <c r="U3" i="18"/>
  <c r="C9" i="15"/>
  <c r="B4" i="19"/>
  <c r="E4" i="19"/>
  <c r="L7" i="18"/>
  <c r="T7" i="18"/>
  <c r="B4" i="17"/>
  <c r="B9" i="17"/>
  <c r="E4" i="17"/>
  <c r="C19" i="22"/>
  <c r="B9" i="15" s="1"/>
  <c r="E5" i="15"/>
  <c r="B2" i="20"/>
  <c r="B9" i="20"/>
  <c r="G4" i="20"/>
  <c r="G9" i="20"/>
  <c r="E5" i="16"/>
  <c r="AF3" i="18"/>
  <c r="D5" i="19"/>
  <c r="C9" i="16"/>
  <c r="C9" i="17"/>
  <c r="G9" i="16"/>
  <c r="E9" i="20"/>
  <c r="C5" i="19"/>
  <c r="F9" i="15"/>
  <c r="H46" i="22" l="1"/>
  <c r="H50" i="22"/>
  <c r="G8" i="19" s="1"/>
  <c r="H44" i="22"/>
  <c r="G2" i="19" s="1"/>
  <c r="H48" i="22"/>
  <c r="G6" i="19" s="1"/>
  <c r="H47" i="22"/>
  <c r="G5" i="19" s="1"/>
  <c r="J20" i="22"/>
  <c r="J23" i="22"/>
  <c r="J22" i="22"/>
  <c r="J24" i="22"/>
  <c r="J26" i="22"/>
  <c r="G51" i="22"/>
  <c r="H35" i="22"/>
  <c r="G9" i="17" s="1"/>
  <c r="L36" i="22"/>
  <c r="L40" i="22"/>
  <c r="L39" i="22"/>
  <c r="L38" i="22"/>
  <c r="L42" i="22"/>
  <c r="K43" i="22"/>
  <c r="T47" i="29"/>
  <c r="L6" i="22"/>
  <c r="I27" i="22"/>
  <c r="H7" i="22"/>
  <c r="I28" i="22"/>
  <c r="I32" i="22"/>
  <c r="I31" i="22"/>
  <c r="I30" i="22"/>
  <c r="I34" i="22"/>
  <c r="I12" i="22"/>
  <c r="H2" i="15" s="1"/>
  <c r="I16" i="22"/>
  <c r="H6" i="15" s="1"/>
  <c r="I15" i="22"/>
  <c r="H5" i="15" s="1"/>
  <c r="I14" i="22"/>
  <c r="I18" i="22"/>
  <c r="H8" i="15" s="1"/>
  <c r="H6" i="20"/>
  <c r="H5" i="20"/>
  <c r="H4" i="20"/>
  <c r="H8" i="20"/>
  <c r="H6" i="16"/>
  <c r="H4" i="16"/>
  <c r="H8" i="16"/>
  <c r="H5" i="16"/>
  <c r="H5" i="17"/>
  <c r="H4" i="17"/>
  <c r="H6" i="17"/>
  <c r="H8" i="17"/>
  <c r="Q8" i="29"/>
  <c r="P32" i="29"/>
  <c r="P44" i="29" s="1"/>
  <c r="R11" i="29"/>
  <c r="Q35" i="29"/>
  <c r="R3" i="29"/>
  <c r="Q27" i="29"/>
  <c r="Q39" i="29" s="1"/>
  <c r="J4" i="22" s="1"/>
  <c r="Q6" i="29"/>
  <c r="P30" i="29"/>
  <c r="P42" i="29" s="1"/>
  <c r="I4" i="18" s="1"/>
  <c r="Q4" i="29"/>
  <c r="P28" i="29"/>
  <c r="P40" i="29" s="1"/>
  <c r="Q5" i="29"/>
  <c r="P29" i="29"/>
  <c r="P41" i="29" s="1"/>
  <c r="I5" i="22" s="1"/>
  <c r="Q10" i="29"/>
  <c r="P34" i="29"/>
  <c r="P46" i="29" s="1"/>
  <c r="I3" i="22" s="1"/>
  <c r="R7" i="29"/>
  <c r="Q31" i="29"/>
  <c r="Q43" i="29" s="1"/>
  <c r="Q9" i="29"/>
  <c r="P33" i="29"/>
  <c r="P45" i="29" s="1"/>
  <c r="G4" i="19"/>
  <c r="F9" i="19"/>
  <c r="E5" i="18"/>
  <c r="E6" i="18"/>
  <c r="E8" i="18"/>
  <c r="I5" i="18"/>
  <c r="D4" i="18"/>
  <c r="D2" i="18"/>
  <c r="D8" i="18"/>
  <c r="D6" i="18"/>
  <c r="F2" i="19"/>
  <c r="AF7" i="18"/>
  <c r="D9" i="19"/>
  <c r="E9" i="19"/>
  <c r="C2" i="18"/>
  <c r="C4" i="18"/>
  <c r="G2" i="18"/>
  <c r="G5" i="18"/>
  <c r="G8" i="18"/>
  <c r="G6" i="18"/>
  <c r="B2" i="18"/>
  <c r="B5" i="18"/>
  <c r="B8" i="18"/>
  <c r="H4" i="18"/>
  <c r="H2" i="18"/>
  <c r="H5" i="18"/>
  <c r="H8" i="18"/>
  <c r="H6" i="18"/>
  <c r="U7" i="18"/>
  <c r="F2" i="18"/>
  <c r="F4" i="18"/>
  <c r="F6" i="18"/>
  <c r="F8" i="18"/>
  <c r="J7" i="18"/>
  <c r="C9" i="19"/>
  <c r="J3" i="18"/>
  <c r="AE7" i="18"/>
  <c r="AE3" i="18"/>
  <c r="AA7" i="18"/>
  <c r="AA3" i="18"/>
  <c r="Q3" i="18"/>
  <c r="Q7" i="18"/>
  <c r="AD3" i="18"/>
  <c r="AD7" i="18"/>
  <c r="F7" i="18"/>
  <c r="F3" i="18"/>
  <c r="Z7" i="18"/>
  <c r="Z3" i="18"/>
  <c r="H3" i="18"/>
  <c r="H7" i="18"/>
  <c r="O7" i="18"/>
  <c r="O3" i="18"/>
  <c r="AJ3" i="18"/>
  <c r="AJ7" i="18"/>
  <c r="S7" i="18"/>
  <c r="S3" i="18"/>
  <c r="R7" i="18"/>
  <c r="R3" i="18"/>
  <c r="P3" i="18"/>
  <c r="P7" i="18"/>
  <c r="AK3" i="18"/>
  <c r="AK7" i="18"/>
  <c r="K7" i="18"/>
  <c r="K3" i="18"/>
  <c r="C8" i="18"/>
  <c r="C5" i="18"/>
  <c r="C3" i="18"/>
  <c r="C7" i="18"/>
  <c r="E4" i="18"/>
  <c r="E7" i="18"/>
  <c r="E3" i="18"/>
  <c r="X3" i="18"/>
  <c r="X7" i="18"/>
  <c r="Y3" i="18"/>
  <c r="Y7" i="18"/>
  <c r="V3" i="18"/>
  <c r="V7" i="18"/>
  <c r="N7" i="18"/>
  <c r="N3" i="18"/>
  <c r="AI7" i="18"/>
  <c r="AI3" i="18"/>
  <c r="B9" i="19"/>
  <c r="B3" i="18"/>
  <c r="B7" i="18"/>
  <c r="B4" i="18"/>
  <c r="B6" i="18"/>
  <c r="I3" i="18"/>
  <c r="I8" i="18"/>
  <c r="I7" i="18"/>
  <c r="G4" i="18"/>
  <c r="G3" i="18"/>
  <c r="G7" i="18"/>
  <c r="D3" i="18"/>
  <c r="D5" i="18"/>
  <c r="D7" i="18"/>
  <c r="W7" i="18"/>
  <c r="W3" i="18"/>
  <c r="AC3" i="18"/>
  <c r="AC7" i="18"/>
  <c r="M3" i="18"/>
  <c r="M7" i="18"/>
  <c r="AG3" i="18"/>
  <c r="AG7" i="18"/>
  <c r="AH7" i="18"/>
  <c r="AH3" i="18"/>
  <c r="J27" i="22" l="1"/>
  <c r="I35" i="22"/>
  <c r="L43" i="22"/>
  <c r="J30" i="22"/>
  <c r="J34" i="22"/>
  <c r="J28" i="22"/>
  <c r="J32" i="22"/>
  <c r="J31" i="22"/>
  <c r="M36" i="22"/>
  <c r="M40" i="22"/>
  <c r="M39" i="22"/>
  <c r="M38" i="22"/>
  <c r="M43" i="22" s="1"/>
  <c r="M42" i="22"/>
  <c r="J14" i="22"/>
  <c r="I4" i="15" s="1"/>
  <c r="J18" i="22"/>
  <c r="I8" i="15" s="1"/>
  <c r="J12" i="22"/>
  <c r="J16" i="22"/>
  <c r="I6" i="15" s="1"/>
  <c r="J15" i="22"/>
  <c r="I5" i="15" s="1"/>
  <c r="I7" i="22"/>
  <c r="K20" i="22"/>
  <c r="K23" i="22"/>
  <c r="K22" i="22"/>
  <c r="K24" i="22"/>
  <c r="K26" i="22"/>
  <c r="I19" i="22"/>
  <c r="H9" i="15" s="1"/>
  <c r="H4" i="15"/>
  <c r="U47" i="29"/>
  <c r="M6" i="22"/>
  <c r="H51" i="22"/>
  <c r="G9" i="19" s="1"/>
  <c r="I47" i="22"/>
  <c r="H5" i="19" s="1"/>
  <c r="I46" i="22"/>
  <c r="I50" i="22"/>
  <c r="H8" i="19" s="1"/>
  <c r="I44" i="22"/>
  <c r="H2" i="19" s="1"/>
  <c r="I48" i="22"/>
  <c r="H6" i="19" s="1"/>
  <c r="I6" i="18"/>
  <c r="I4" i="17"/>
  <c r="I2" i="17"/>
  <c r="I8" i="17"/>
  <c r="I5" i="17"/>
  <c r="I6" i="17"/>
  <c r="I2" i="18"/>
  <c r="I8" i="16"/>
  <c r="I4" i="16"/>
  <c r="I6" i="16"/>
  <c r="I5" i="16"/>
  <c r="I2" i="16"/>
  <c r="I6" i="20"/>
  <c r="I5" i="20"/>
  <c r="I4" i="20"/>
  <c r="I8" i="20"/>
  <c r="I2" i="20"/>
  <c r="H2" i="16"/>
  <c r="H9" i="16"/>
  <c r="H9" i="20"/>
  <c r="H2" i="20"/>
  <c r="I2" i="15"/>
  <c r="H2" i="17"/>
  <c r="H9" i="17"/>
  <c r="R6" i="29"/>
  <c r="Q30" i="29"/>
  <c r="Q42" i="29" s="1"/>
  <c r="R9" i="29"/>
  <c r="Q33" i="29"/>
  <c r="Q45" i="29" s="1"/>
  <c r="S3" i="29"/>
  <c r="R27" i="29"/>
  <c r="R39" i="29" s="1"/>
  <c r="K4" i="22" s="1"/>
  <c r="R10" i="29"/>
  <c r="Q34" i="29"/>
  <c r="Q46" i="29" s="1"/>
  <c r="J3" i="22" s="1"/>
  <c r="R4" i="29"/>
  <c r="Q28" i="29"/>
  <c r="Q40" i="29" s="1"/>
  <c r="S11" i="29"/>
  <c r="R35" i="29"/>
  <c r="S7" i="29"/>
  <c r="R31" i="29"/>
  <c r="R43" i="29" s="1"/>
  <c r="R5" i="29"/>
  <c r="Q29" i="29"/>
  <c r="Q41" i="29" s="1"/>
  <c r="J5" i="22" s="1"/>
  <c r="R8" i="29"/>
  <c r="Q32" i="29"/>
  <c r="Q44" i="29" s="1"/>
  <c r="F9" i="18"/>
  <c r="C9" i="18"/>
  <c r="G9" i="18"/>
  <c r="H9" i="18"/>
  <c r="B9" i="18"/>
  <c r="C6" i="18"/>
  <c r="F5" i="18"/>
  <c r="E2" i="18"/>
  <c r="E9" i="18"/>
  <c r="D9" i="18"/>
  <c r="J19" i="22" l="1"/>
  <c r="I9" i="15" s="1"/>
  <c r="J35" i="22"/>
  <c r="K31" i="22"/>
  <c r="K30" i="22"/>
  <c r="K34" i="22"/>
  <c r="K28" i="22"/>
  <c r="K32" i="22"/>
  <c r="K15" i="22"/>
  <c r="J5" i="15" s="1"/>
  <c r="K14" i="22"/>
  <c r="J4" i="15" s="1"/>
  <c r="K18" i="22"/>
  <c r="J8" i="15" s="1"/>
  <c r="K12" i="22"/>
  <c r="K16" i="22"/>
  <c r="J6" i="15" s="1"/>
  <c r="N38" i="22"/>
  <c r="N42" i="22"/>
  <c r="N36" i="22"/>
  <c r="N40" i="22"/>
  <c r="N39" i="22"/>
  <c r="K27" i="22"/>
  <c r="J7" i="22"/>
  <c r="L22" i="22"/>
  <c r="L20" i="22"/>
  <c r="L23" i="22"/>
  <c r="L26" i="22"/>
  <c r="L24" i="22"/>
  <c r="I51" i="22"/>
  <c r="H9" i="19" s="1"/>
  <c r="H4" i="19"/>
  <c r="V47" i="29"/>
  <c r="N6" i="22"/>
  <c r="J44" i="22"/>
  <c r="I2" i="19" s="1"/>
  <c r="J48" i="22"/>
  <c r="I6" i="19" s="1"/>
  <c r="J47" i="22"/>
  <c r="I5" i="19" s="1"/>
  <c r="J46" i="22"/>
  <c r="I4" i="19" s="1"/>
  <c r="J50" i="22"/>
  <c r="I8" i="19" s="1"/>
  <c r="I9" i="17"/>
  <c r="J8" i="17"/>
  <c r="J6" i="17"/>
  <c r="J2" i="17"/>
  <c r="J5" i="17"/>
  <c r="J4" i="17"/>
  <c r="J6" i="20"/>
  <c r="J5" i="20"/>
  <c r="J2" i="20"/>
  <c r="J4" i="20"/>
  <c r="J8" i="20"/>
  <c r="J6" i="16"/>
  <c r="J5" i="16"/>
  <c r="J4" i="16"/>
  <c r="J8" i="16"/>
  <c r="J2" i="16"/>
  <c r="J4" i="18"/>
  <c r="J5" i="18"/>
  <c r="J6" i="18"/>
  <c r="J8" i="18"/>
  <c r="I9" i="20"/>
  <c r="I9" i="16"/>
  <c r="I9" i="18"/>
  <c r="T11" i="29"/>
  <c r="S35" i="29"/>
  <c r="S9" i="29"/>
  <c r="R33" i="29"/>
  <c r="R45" i="29" s="1"/>
  <c r="S8" i="29"/>
  <c r="R32" i="29"/>
  <c r="R44" i="29" s="1"/>
  <c r="T7" i="29"/>
  <c r="S31" i="29"/>
  <c r="S43" i="29" s="1"/>
  <c r="S4" i="29"/>
  <c r="R28" i="29"/>
  <c r="R40" i="29" s="1"/>
  <c r="T3" i="29"/>
  <c r="S27" i="29"/>
  <c r="S39" i="29" s="1"/>
  <c r="L4" i="22" s="1"/>
  <c r="S5" i="29"/>
  <c r="R29" i="29"/>
  <c r="R41" i="29" s="1"/>
  <c r="K5" i="22" s="1"/>
  <c r="S10" i="29"/>
  <c r="R34" i="29"/>
  <c r="R46" i="29" s="1"/>
  <c r="K3" i="22" s="1"/>
  <c r="S6" i="29"/>
  <c r="R30" i="29"/>
  <c r="R42" i="29" s="1"/>
  <c r="L27" i="22" l="1"/>
  <c r="N43" i="22"/>
  <c r="L12" i="22"/>
  <c r="K2" i="15" s="1"/>
  <c r="L16" i="22"/>
  <c r="K6" i="15" s="1"/>
  <c r="L15" i="22"/>
  <c r="K5" i="15" s="1"/>
  <c r="L14" i="22"/>
  <c r="K4" i="15" s="1"/>
  <c r="L18" i="22"/>
  <c r="K8" i="15" s="1"/>
  <c r="O36" i="22"/>
  <c r="O39" i="22"/>
  <c r="O38" i="22"/>
  <c r="O42" i="22"/>
  <c r="O40" i="22"/>
  <c r="K35" i="22"/>
  <c r="K7" i="22"/>
  <c r="W47" i="29"/>
  <c r="O6" i="22"/>
  <c r="L28" i="22"/>
  <c r="L32" i="22"/>
  <c r="L31" i="22"/>
  <c r="L30" i="22"/>
  <c r="L35" i="22" s="1"/>
  <c r="L34" i="22"/>
  <c r="J51" i="22"/>
  <c r="I9" i="19" s="1"/>
  <c r="K44" i="22"/>
  <c r="K48" i="22"/>
  <c r="J6" i="19" s="1"/>
  <c r="K47" i="22"/>
  <c r="J5" i="19" s="1"/>
  <c r="K46" i="22"/>
  <c r="J4" i="19" s="1"/>
  <c r="K50" i="22"/>
  <c r="J8" i="19" s="1"/>
  <c r="M23" i="22"/>
  <c r="M22" i="22"/>
  <c r="M20" i="22"/>
  <c r="M26" i="22"/>
  <c r="M24" i="22"/>
  <c r="K19" i="22"/>
  <c r="J9" i="15" s="1"/>
  <c r="J2" i="15"/>
  <c r="K2" i="18"/>
  <c r="K6" i="18"/>
  <c r="K4" i="18"/>
  <c r="K5" i="18"/>
  <c r="K8" i="18"/>
  <c r="K8" i="17"/>
  <c r="K2" i="17"/>
  <c r="K6" i="17"/>
  <c r="K5" i="17"/>
  <c r="K4" i="17"/>
  <c r="K4" i="16"/>
  <c r="K8" i="16"/>
  <c r="K2" i="16"/>
  <c r="K6" i="16"/>
  <c r="K5" i="16"/>
  <c r="K4" i="20"/>
  <c r="K6" i="20"/>
  <c r="K2" i="20"/>
  <c r="K5" i="20"/>
  <c r="K8" i="20"/>
  <c r="J9" i="17"/>
  <c r="J9" i="18"/>
  <c r="J2" i="18"/>
  <c r="J9" i="16"/>
  <c r="J9" i="20"/>
  <c r="T10" i="29"/>
  <c r="S34" i="29"/>
  <c r="S46" i="29" s="1"/>
  <c r="L3" i="22" s="1"/>
  <c r="U3" i="29"/>
  <c r="T27" i="29"/>
  <c r="T39" i="29" s="1"/>
  <c r="M4" i="22" s="1"/>
  <c r="U7" i="29"/>
  <c r="T31" i="29"/>
  <c r="T43" i="29" s="1"/>
  <c r="T9" i="29"/>
  <c r="S33" i="29"/>
  <c r="S45" i="29" s="1"/>
  <c r="T6" i="29"/>
  <c r="S30" i="29"/>
  <c r="S42" i="29" s="1"/>
  <c r="T5" i="29"/>
  <c r="S29" i="29"/>
  <c r="S41" i="29" s="1"/>
  <c r="L5" i="22" s="1"/>
  <c r="T4" i="29"/>
  <c r="S28" i="29"/>
  <c r="S40" i="29" s="1"/>
  <c r="T8" i="29"/>
  <c r="S32" i="29"/>
  <c r="S44" i="29" s="1"/>
  <c r="U11" i="29"/>
  <c r="T35" i="29"/>
  <c r="L7" i="22" l="1"/>
  <c r="M12" i="22"/>
  <c r="L2" i="15" s="1"/>
  <c r="M16" i="22"/>
  <c r="L6" i="15" s="1"/>
  <c r="M15" i="22"/>
  <c r="L5" i="15" s="1"/>
  <c r="M14" i="22"/>
  <c r="M18" i="22"/>
  <c r="L8" i="15" s="1"/>
  <c r="N20" i="22"/>
  <c r="N23" i="22"/>
  <c r="N22" i="22"/>
  <c r="N24" i="22"/>
  <c r="N26" i="22"/>
  <c r="K51" i="22"/>
  <c r="J9" i="19" s="1"/>
  <c r="J2" i="19"/>
  <c r="P40" i="22"/>
  <c r="P39" i="22"/>
  <c r="P36" i="22"/>
  <c r="P38" i="22"/>
  <c r="P42" i="22"/>
  <c r="O43" i="22"/>
  <c r="M28" i="22"/>
  <c r="M32" i="22"/>
  <c r="M31" i="22"/>
  <c r="M30" i="22"/>
  <c r="M34" i="22"/>
  <c r="X47" i="29"/>
  <c r="P6" i="22"/>
  <c r="L19" i="22"/>
  <c r="K9" i="15" s="1"/>
  <c r="M47" i="22"/>
  <c r="L5" i="19" s="1"/>
  <c r="M46" i="22"/>
  <c r="M50" i="22"/>
  <c r="L8" i="19" s="1"/>
  <c r="M44" i="22"/>
  <c r="L2" i="19" s="1"/>
  <c r="M48" i="22"/>
  <c r="L6" i="19" s="1"/>
  <c r="M27" i="22"/>
  <c r="L46" i="22"/>
  <c r="K4" i="19" s="1"/>
  <c r="L50" i="22"/>
  <c r="K8" i="19" s="1"/>
  <c r="L44" i="22"/>
  <c r="K2" i="19" s="1"/>
  <c r="L48" i="22"/>
  <c r="K6" i="19" s="1"/>
  <c r="L47" i="22"/>
  <c r="K5" i="19" s="1"/>
  <c r="L4" i="20"/>
  <c r="L2" i="20"/>
  <c r="L6" i="20"/>
  <c r="L5" i="20"/>
  <c r="L8" i="20"/>
  <c r="K9" i="16"/>
  <c r="K9" i="18"/>
  <c r="L4" i="17"/>
  <c r="L2" i="17"/>
  <c r="L6" i="17"/>
  <c r="L5" i="17"/>
  <c r="L8" i="17"/>
  <c r="L8" i="16"/>
  <c r="L5" i="16"/>
  <c r="L6" i="16"/>
  <c r="L4" i="16"/>
  <c r="L2" i="16"/>
  <c r="L4" i="18"/>
  <c r="L8" i="18"/>
  <c r="L2" i="18"/>
  <c r="L6" i="18"/>
  <c r="L5" i="18"/>
  <c r="K9" i="20"/>
  <c r="K9" i="17"/>
  <c r="U8" i="29"/>
  <c r="T32" i="29"/>
  <c r="T44" i="29" s="1"/>
  <c r="U9" i="29"/>
  <c r="T33" i="29"/>
  <c r="T45" i="29" s="1"/>
  <c r="V11" i="29"/>
  <c r="U35" i="29"/>
  <c r="U4" i="29"/>
  <c r="T28" i="29"/>
  <c r="T40" i="29" s="1"/>
  <c r="U6" i="29"/>
  <c r="T30" i="29"/>
  <c r="T42" i="29" s="1"/>
  <c r="U5" i="29"/>
  <c r="T29" i="29"/>
  <c r="T41" i="29" s="1"/>
  <c r="M5" i="22" s="1"/>
  <c r="V3" i="29"/>
  <c r="U27" i="29"/>
  <c r="U39" i="29" s="1"/>
  <c r="N4" i="22" s="1"/>
  <c r="V7" i="29"/>
  <c r="U31" i="29"/>
  <c r="U43" i="29" s="1"/>
  <c r="U10" i="29"/>
  <c r="T34" i="29"/>
  <c r="T46" i="29" s="1"/>
  <c r="M3" i="22" s="1"/>
  <c r="N27" i="22" l="1"/>
  <c r="M7" i="22"/>
  <c r="P43" i="22"/>
  <c r="N30" i="22"/>
  <c r="N34" i="22"/>
  <c r="N28" i="22"/>
  <c r="N32" i="22"/>
  <c r="N31" i="22"/>
  <c r="N44" i="22"/>
  <c r="M2" i="19" s="1"/>
  <c r="N48" i="22"/>
  <c r="M6" i="19" s="1"/>
  <c r="N47" i="22"/>
  <c r="M5" i="19" s="1"/>
  <c r="N46" i="22"/>
  <c r="M4" i="19" s="1"/>
  <c r="N50" i="22"/>
  <c r="M8" i="19" s="1"/>
  <c r="L51" i="22"/>
  <c r="K9" i="19" s="1"/>
  <c r="M35" i="22"/>
  <c r="M19" i="22"/>
  <c r="L9" i="15" s="1"/>
  <c r="L4" i="15"/>
  <c r="Q36" i="22"/>
  <c r="Q40" i="22"/>
  <c r="Q39" i="22"/>
  <c r="Q38" i="22"/>
  <c r="Q42" i="22"/>
  <c r="N14" i="22"/>
  <c r="M4" i="15" s="1"/>
  <c r="N18" i="22"/>
  <c r="M8" i="15" s="1"/>
  <c r="N12" i="22"/>
  <c r="M2" i="15" s="1"/>
  <c r="N16" i="22"/>
  <c r="M6" i="15" s="1"/>
  <c r="N15" i="22"/>
  <c r="M5" i="15" s="1"/>
  <c r="N19" i="22"/>
  <c r="O20" i="22"/>
  <c r="O23" i="22"/>
  <c r="O22" i="22"/>
  <c r="O24" i="22"/>
  <c r="O26" i="22"/>
  <c r="M51" i="22"/>
  <c r="L9" i="19" s="1"/>
  <c r="L4" i="19"/>
  <c r="Y47" i="29"/>
  <c r="Q6" i="22"/>
  <c r="M4" i="18"/>
  <c r="M5" i="18"/>
  <c r="M6" i="18"/>
  <c r="M8" i="18"/>
  <c r="M2" i="18"/>
  <c r="M2" i="20"/>
  <c r="M6" i="20"/>
  <c r="M5" i="20"/>
  <c r="M4" i="20"/>
  <c r="M8" i="20"/>
  <c r="M9" i="15"/>
  <c r="L9" i="16"/>
  <c r="M4" i="17"/>
  <c r="M2" i="17"/>
  <c r="M8" i="17"/>
  <c r="M5" i="17"/>
  <c r="M6" i="17"/>
  <c r="M5" i="16"/>
  <c r="M6" i="16"/>
  <c r="M2" i="16"/>
  <c r="M8" i="16"/>
  <c r="M4" i="16"/>
  <c r="L9" i="20"/>
  <c r="L9" i="18"/>
  <c r="L9" i="17"/>
  <c r="V9" i="29"/>
  <c r="U33" i="29"/>
  <c r="U45" i="29" s="1"/>
  <c r="V10" i="29"/>
  <c r="U34" i="29"/>
  <c r="U46" i="29" s="1"/>
  <c r="N3" i="22" s="1"/>
  <c r="W3" i="29"/>
  <c r="V27" i="29"/>
  <c r="V39" i="29" s="1"/>
  <c r="O4" i="22" s="1"/>
  <c r="V6" i="29"/>
  <c r="U30" i="29"/>
  <c r="U42" i="29" s="1"/>
  <c r="W11" i="29"/>
  <c r="V35" i="29"/>
  <c r="V5" i="29"/>
  <c r="U29" i="29"/>
  <c r="U41" i="29" s="1"/>
  <c r="N5" i="22" s="1"/>
  <c r="V4" i="29"/>
  <c r="U28" i="29"/>
  <c r="U40" i="29" s="1"/>
  <c r="W7" i="29"/>
  <c r="V31" i="29"/>
  <c r="V43" i="29" s="1"/>
  <c r="V8" i="29"/>
  <c r="U32" i="29"/>
  <c r="U44" i="29" s="1"/>
  <c r="N35" i="22" l="1"/>
  <c r="O31" i="22"/>
  <c r="O30" i="22"/>
  <c r="O34" i="22"/>
  <c r="O28" i="22"/>
  <c r="O32" i="22"/>
  <c r="O15" i="22"/>
  <c r="N5" i="15" s="1"/>
  <c r="O14" i="22"/>
  <c r="N4" i="15" s="1"/>
  <c r="O18" i="22"/>
  <c r="N8" i="15" s="1"/>
  <c r="O12" i="22"/>
  <c r="O16" i="22"/>
  <c r="N6" i="15" s="1"/>
  <c r="R38" i="22"/>
  <c r="R42" i="22"/>
  <c r="R40" i="22"/>
  <c r="R36" i="22"/>
  <c r="R43" i="22" s="1"/>
  <c r="R39" i="22"/>
  <c r="O27" i="22"/>
  <c r="Q43" i="22"/>
  <c r="N51" i="22"/>
  <c r="M9" i="19" s="1"/>
  <c r="Z47" i="29"/>
  <c r="R6" i="22"/>
  <c r="N7" i="22"/>
  <c r="P22" i="22"/>
  <c r="P20" i="22"/>
  <c r="P23" i="22"/>
  <c r="P26" i="22"/>
  <c r="P24" i="22"/>
  <c r="N5" i="20"/>
  <c r="N4" i="20"/>
  <c r="N8" i="20"/>
  <c r="N2" i="20"/>
  <c r="N6" i="20"/>
  <c r="M9" i="16"/>
  <c r="N4" i="18"/>
  <c r="N6" i="18"/>
  <c r="N5" i="18"/>
  <c r="N8" i="18"/>
  <c r="N2" i="18"/>
  <c r="M9" i="18"/>
  <c r="N8" i="16"/>
  <c r="N2" i="16"/>
  <c r="N5" i="16"/>
  <c r="N4" i="16"/>
  <c r="N6" i="16"/>
  <c r="M9" i="20"/>
  <c r="N8" i="17"/>
  <c r="N2" i="17"/>
  <c r="N6" i="17"/>
  <c r="N4" i="17"/>
  <c r="N5" i="17"/>
  <c r="M9" i="17"/>
  <c r="W6" i="29"/>
  <c r="V30" i="29"/>
  <c r="V42" i="29" s="1"/>
  <c r="X7" i="29"/>
  <c r="W31" i="29"/>
  <c r="W43" i="29" s="1"/>
  <c r="W5" i="29"/>
  <c r="V29" i="29"/>
  <c r="V41" i="29" s="1"/>
  <c r="O5" i="22" s="1"/>
  <c r="W10" i="29"/>
  <c r="V34" i="29"/>
  <c r="V46" i="29" s="1"/>
  <c r="O3" i="22" s="1"/>
  <c r="W8" i="29"/>
  <c r="V32" i="29"/>
  <c r="V44" i="29" s="1"/>
  <c r="W4" i="29"/>
  <c r="V28" i="29"/>
  <c r="V40" i="29" s="1"/>
  <c r="O7" i="22" s="1"/>
  <c r="X11" i="29"/>
  <c r="W35" i="29"/>
  <c r="X3" i="29"/>
  <c r="W27" i="29"/>
  <c r="W39" i="29" s="1"/>
  <c r="P4" i="22" s="1"/>
  <c r="W9" i="29"/>
  <c r="V33" i="29"/>
  <c r="V45" i="29" s="1"/>
  <c r="P27" i="22" l="1"/>
  <c r="Q23" i="22"/>
  <c r="Q22" i="22"/>
  <c r="Q20" i="22"/>
  <c r="Q26" i="22"/>
  <c r="Q24" i="22"/>
  <c r="P46" i="22"/>
  <c r="O4" i="19" s="1"/>
  <c r="P50" i="22"/>
  <c r="O8" i="19" s="1"/>
  <c r="P44" i="22"/>
  <c r="O2" i="19" s="1"/>
  <c r="P48" i="22"/>
  <c r="O6" i="19" s="1"/>
  <c r="P47" i="22"/>
  <c r="O5" i="19" s="1"/>
  <c r="P12" i="22"/>
  <c r="O2" i="15" s="1"/>
  <c r="P16" i="22"/>
  <c r="O6" i="15" s="1"/>
  <c r="P15" i="22"/>
  <c r="O5" i="15" s="1"/>
  <c r="P14" i="22"/>
  <c r="O4" i="15" s="1"/>
  <c r="P18" i="22"/>
  <c r="O8" i="15" s="1"/>
  <c r="P19" i="22"/>
  <c r="AA47" i="29"/>
  <c r="S6" i="22"/>
  <c r="O35" i="22"/>
  <c r="O44" i="22"/>
  <c r="O48" i="22"/>
  <c r="N6" i="19" s="1"/>
  <c r="O47" i="22"/>
  <c r="N5" i="19" s="1"/>
  <c r="O46" i="22"/>
  <c r="N4" i="19" s="1"/>
  <c r="O50" i="22"/>
  <c r="N8" i="19" s="1"/>
  <c r="P28" i="22"/>
  <c r="P32" i="22"/>
  <c r="P31" i="22"/>
  <c r="P30" i="22"/>
  <c r="P35" i="22" s="1"/>
  <c r="P34" i="22"/>
  <c r="S36" i="22"/>
  <c r="S39" i="22"/>
  <c r="S38" i="22"/>
  <c r="S42" i="22"/>
  <c r="S40" i="22"/>
  <c r="O19" i="22"/>
  <c r="N9" i="15" s="1"/>
  <c r="N2" i="15"/>
  <c r="O6" i="20"/>
  <c r="O2" i="20"/>
  <c r="O5" i="20"/>
  <c r="O4" i="20"/>
  <c r="O8" i="20"/>
  <c r="O4" i="18"/>
  <c r="O6" i="18"/>
  <c r="O2" i="18"/>
  <c r="O8" i="18"/>
  <c r="O5" i="18"/>
  <c r="O6" i="16"/>
  <c r="O2" i="16"/>
  <c r="O5" i="16"/>
  <c r="O8" i="16"/>
  <c r="O4" i="16"/>
  <c r="N9" i="18"/>
  <c r="O9" i="15"/>
  <c r="N9" i="20"/>
  <c r="O5" i="17"/>
  <c r="O8" i="17"/>
  <c r="O2" i="17"/>
  <c r="O4" i="17"/>
  <c r="O6" i="17"/>
  <c r="N9" i="17"/>
  <c r="N9" i="16"/>
  <c r="X10" i="29"/>
  <c r="W34" i="29"/>
  <c r="W46" i="29" s="1"/>
  <c r="P3" i="22" s="1"/>
  <c r="Y3" i="29"/>
  <c r="X27" i="29"/>
  <c r="X39" i="29" s="1"/>
  <c r="Q4" i="22" s="1"/>
  <c r="X4" i="29"/>
  <c r="W28" i="29"/>
  <c r="W40" i="29" s="1"/>
  <c r="Y7" i="29"/>
  <c r="X31" i="29"/>
  <c r="X43" i="29" s="1"/>
  <c r="X9" i="29"/>
  <c r="W33" i="29"/>
  <c r="W45" i="29" s="1"/>
  <c r="Y11" i="29"/>
  <c r="X35" i="29"/>
  <c r="X8" i="29"/>
  <c r="W32" i="29"/>
  <c r="W44" i="29" s="1"/>
  <c r="X5" i="29"/>
  <c r="W29" i="29"/>
  <c r="W41" i="29" s="1"/>
  <c r="P5" i="22" s="1"/>
  <c r="X6" i="29"/>
  <c r="W30" i="29"/>
  <c r="W42" i="29" s="1"/>
  <c r="P51" i="22" l="1"/>
  <c r="O9" i="19" s="1"/>
  <c r="P7" i="22"/>
  <c r="Q12" i="22"/>
  <c r="P2" i="15" s="1"/>
  <c r="Q16" i="22"/>
  <c r="P6" i="15" s="1"/>
  <c r="Q15" i="22"/>
  <c r="P5" i="15" s="1"/>
  <c r="Q14" i="22"/>
  <c r="Q18" i="22"/>
  <c r="P8" i="15" s="1"/>
  <c r="S43" i="22"/>
  <c r="T36" i="22"/>
  <c r="T40" i="22"/>
  <c r="T39" i="22"/>
  <c r="T38" i="22"/>
  <c r="T42" i="22"/>
  <c r="Q28" i="22"/>
  <c r="Q32" i="22"/>
  <c r="Q31" i="22"/>
  <c r="Q30" i="22"/>
  <c r="Q34" i="22"/>
  <c r="R20" i="22"/>
  <c r="R23" i="22"/>
  <c r="R22" i="22"/>
  <c r="R24" i="22"/>
  <c r="R26" i="22"/>
  <c r="AB47" i="29"/>
  <c r="T6" i="22"/>
  <c r="Q27" i="22"/>
  <c r="O51" i="22"/>
  <c r="N9" i="19" s="1"/>
  <c r="N2" i="19"/>
  <c r="O9" i="17"/>
  <c r="P2" i="18"/>
  <c r="P6" i="18"/>
  <c r="P5" i="18"/>
  <c r="P4" i="18"/>
  <c r="P8" i="18"/>
  <c r="O9" i="20"/>
  <c r="P2" i="20"/>
  <c r="P6" i="20"/>
  <c r="P5" i="20"/>
  <c r="P4" i="20"/>
  <c r="P8" i="20"/>
  <c r="P4" i="16"/>
  <c r="P8" i="16"/>
  <c r="P5" i="16"/>
  <c r="P6" i="16"/>
  <c r="P2" i="16"/>
  <c r="P5" i="17"/>
  <c r="P8" i="17"/>
  <c r="P4" i="17"/>
  <c r="P6" i="17"/>
  <c r="P2" i="17"/>
  <c r="O9" i="16"/>
  <c r="O9" i="18"/>
  <c r="Y5" i="29"/>
  <c r="X29" i="29"/>
  <c r="X41" i="29" s="1"/>
  <c r="Q5" i="22" s="1"/>
  <c r="Z3" i="29"/>
  <c r="Y27" i="29"/>
  <c r="Y39" i="29" s="1"/>
  <c r="R4" i="22" s="1"/>
  <c r="Z11" i="29"/>
  <c r="Y35" i="29"/>
  <c r="Z7" i="29"/>
  <c r="Y31" i="29"/>
  <c r="Y43" i="29" s="1"/>
  <c r="Y6" i="29"/>
  <c r="X30" i="29"/>
  <c r="X42" i="29" s="1"/>
  <c r="Y8" i="29"/>
  <c r="X32" i="29"/>
  <c r="X44" i="29" s="1"/>
  <c r="Y9" i="29"/>
  <c r="X33" i="29"/>
  <c r="X45" i="29" s="1"/>
  <c r="Y4" i="29"/>
  <c r="X28" i="29"/>
  <c r="X40" i="29" s="1"/>
  <c r="Q7" i="22" s="1"/>
  <c r="Y10" i="29"/>
  <c r="X34" i="29"/>
  <c r="X46" i="29" s="1"/>
  <c r="Q3" i="22" s="1"/>
  <c r="T43" i="22" l="1"/>
  <c r="R27" i="22"/>
  <c r="R30" i="22"/>
  <c r="R34" i="22"/>
  <c r="R28" i="22"/>
  <c r="R32" i="22"/>
  <c r="R31" i="22"/>
  <c r="R14" i="22"/>
  <c r="Q4" i="15" s="1"/>
  <c r="R18" i="22"/>
  <c r="Q8" i="15" s="1"/>
  <c r="R12" i="22"/>
  <c r="Q2" i="15" s="1"/>
  <c r="R16" i="22"/>
  <c r="Q6" i="15" s="1"/>
  <c r="R15" i="22"/>
  <c r="Q5" i="15" s="1"/>
  <c r="U36" i="22"/>
  <c r="U40" i="22"/>
  <c r="U39" i="22"/>
  <c r="U38" i="22"/>
  <c r="U42" i="22"/>
  <c r="R44" i="22"/>
  <c r="Q2" i="19" s="1"/>
  <c r="R48" i="22"/>
  <c r="Q6" i="19" s="1"/>
  <c r="R47" i="22"/>
  <c r="Q5" i="19" s="1"/>
  <c r="R46" i="22"/>
  <c r="Q4" i="19" s="1"/>
  <c r="R50" i="22"/>
  <c r="Q8" i="19" s="1"/>
  <c r="R51" i="22"/>
  <c r="S20" i="22"/>
  <c r="S23" i="22"/>
  <c r="S22" i="22"/>
  <c r="S24" i="22"/>
  <c r="S26" i="22"/>
  <c r="AC47" i="29"/>
  <c r="U6" i="22"/>
  <c r="Q35" i="22"/>
  <c r="Q19" i="22"/>
  <c r="P9" i="15" s="1"/>
  <c r="P4" i="15"/>
  <c r="Q47" i="22"/>
  <c r="P5" i="19" s="1"/>
  <c r="Q46" i="22"/>
  <c r="Q50" i="22"/>
  <c r="P8" i="19" s="1"/>
  <c r="Q44" i="22"/>
  <c r="P2" i="19" s="1"/>
  <c r="Q48" i="22"/>
  <c r="P6" i="19" s="1"/>
  <c r="Q2" i="16"/>
  <c r="Q5" i="16"/>
  <c r="Q6" i="16"/>
  <c r="Q4" i="16"/>
  <c r="Q8" i="16"/>
  <c r="P9" i="16"/>
  <c r="Q2" i="20"/>
  <c r="Q6" i="20"/>
  <c r="Q5" i="20"/>
  <c r="Q8" i="20"/>
  <c r="Q4" i="20"/>
  <c r="Q4" i="18"/>
  <c r="Q8" i="18"/>
  <c r="Q6" i="18"/>
  <c r="Q2" i="18"/>
  <c r="Q5" i="18"/>
  <c r="Q6" i="17"/>
  <c r="Q4" i="17"/>
  <c r="Q2" i="17"/>
  <c r="Q8" i="17"/>
  <c r="Q5" i="17"/>
  <c r="Q9" i="19"/>
  <c r="P9" i="18"/>
  <c r="P9" i="17"/>
  <c r="P9" i="20"/>
  <c r="Z8" i="29"/>
  <c r="Y32" i="29"/>
  <c r="Y44" i="29" s="1"/>
  <c r="AA3" i="29"/>
  <c r="Z27" i="29"/>
  <c r="Z39" i="29" s="1"/>
  <c r="S4" i="22" s="1"/>
  <c r="Z10" i="29"/>
  <c r="Y34" i="29"/>
  <c r="Y46" i="29" s="1"/>
  <c r="R3" i="22" s="1"/>
  <c r="Z9" i="29"/>
  <c r="Y33" i="29"/>
  <c r="Y45" i="29" s="1"/>
  <c r="Z6" i="29"/>
  <c r="Y30" i="29"/>
  <c r="Y42" i="29" s="1"/>
  <c r="AA11" i="29"/>
  <c r="Z35" i="29"/>
  <c r="Z5" i="29"/>
  <c r="Y29" i="29"/>
  <c r="Y41" i="29" s="1"/>
  <c r="R5" i="22" s="1"/>
  <c r="Z4" i="29"/>
  <c r="Y28" i="29"/>
  <c r="Y40" i="29" s="1"/>
  <c r="R7" i="22" s="1"/>
  <c r="AA7" i="29"/>
  <c r="Z31" i="29"/>
  <c r="Z43" i="29" s="1"/>
  <c r="R35" i="22" l="1"/>
  <c r="S27" i="22"/>
  <c r="U43" i="22"/>
  <c r="S31" i="22"/>
  <c r="S30" i="22"/>
  <c r="S34" i="22"/>
  <c r="S28" i="22"/>
  <c r="S32" i="22"/>
  <c r="S15" i="22"/>
  <c r="R5" i="15" s="1"/>
  <c r="S14" i="22"/>
  <c r="R4" i="15" s="1"/>
  <c r="S18" i="22"/>
  <c r="R8" i="15" s="1"/>
  <c r="S12" i="22"/>
  <c r="S16" i="22"/>
  <c r="R6" i="15" s="1"/>
  <c r="Q51" i="22"/>
  <c r="P9" i="19" s="1"/>
  <c r="P4" i="19"/>
  <c r="T22" i="22"/>
  <c r="T20" i="22"/>
  <c r="T23" i="22"/>
  <c r="T26" i="22"/>
  <c r="T24" i="22"/>
  <c r="V38" i="22"/>
  <c r="V42" i="22"/>
  <c r="V36" i="22"/>
  <c r="V40" i="22"/>
  <c r="V39" i="22"/>
  <c r="S44" i="22"/>
  <c r="S48" i="22"/>
  <c r="R6" i="19" s="1"/>
  <c r="S47" i="22"/>
  <c r="R5" i="19" s="1"/>
  <c r="S46" i="22"/>
  <c r="R4" i="19" s="1"/>
  <c r="S50" i="22"/>
  <c r="R8" i="19" s="1"/>
  <c r="AD47" i="29"/>
  <c r="V6" i="22"/>
  <c r="R19" i="22"/>
  <c r="Q9" i="15" s="1"/>
  <c r="R6" i="17"/>
  <c r="R5" i="17"/>
  <c r="R8" i="17"/>
  <c r="R2" i="17"/>
  <c r="R4" i="17"/>
  <c r="R5" i="18"/>
  <c r="R6" i="18"/>
  <c r="R2" i="18"/>
  <c r="R8" i="18"/>
  <c r="R4" i="18"/>
  <c r="R2" i="20"/>
  <c r="R6" i="20"/>
  <c r="R5" i="20"/>
  <c r="R8" i="20"/>
  <c r="R4" i="20"/>
  <c r="R6" i="16"/>
  <c r="R5" i="16"/>
  <c r="R8" i="16"/>
  <c r="R2" i="16"/>
  <c r="R4" i="16"/>
  <c r="Q9" i="17"/>
  <c r="Q9" i="20"/>
  <c r="Q9" i="16"/>
  <c r="Q9" i="18"/>
  <c r="AA4" i="29"/>
  <c r="Z28" i="29"/>
  <c r="Z40" i="29" s="1"/>
  <c r="AB3" i="29"/>
  <c r="AA27" i="29"/>
  <c r="AA39" i="29" s="1"/>
  <c r="T4" i="22" s="1"/>
  <c r="AB11" i="29"/>
  <c r="AA35" i="29"/>
  <c r="AA9" i="29"/>
  <c r="Z33" i="29"/>
  <c r="Z45" i="29" s="1"/>
  <c r="AB7" i="29"/>
  <c r="AA31" i="29"/>
  <c r="AA43" i="29" s="1"/>
  <c r="AA5" i="29"/>
  <c r="Z29" i="29"/>
  <c r="Z41" i="29" s="1"/>
  <c r="S5" i="22" s="1"/>
  <c r="AA6" i="29"/>
  <c r="Z30" i="29"/>
  <c r="Z42" i="29" s="1"/>
  <c r="AA10" i="29"/>
  <c r="Z34" i="29"/>
  <c r="Z46" i="29" s="1"/>
  <c r="S3" i="22" s="1"/>
  <c r="AA8" i="29"/>
  <c r="Z32" i="29"/>
  <c r="Z44" i="29" s="1"/>
  <c r="T27" i="22" l="1"/>
  <c r="V43" i="22"/>
  <c r="S7" i="22"/>
  <c r="AE47" i="29"/>
  <c r="W6" i="22"/>
  <c r="S51" i="22"/>
  <c r="R9" i="19" s="1"/>
  <c r="R2" i="19"/>
  <c r="S19" i="22"/>
  <c r="R9" i="15" s="1"/>
  <c r="R2" i="15"/>
  <c r="T12" i="22"/>
  <c r="S2" i="15" s="1"/>
  <c r="T16" i="22"/>
  <c r="S6" i="15" s="1"/>
  <c r="T15" i="22"/>
  <c r="S5" i="15" s="1"/>
  <c r="T14" i="22"/>
  <c r="S4" i="15" s="1"/>
  <c r="T18" i="22"/>
  <c r="S8" i="15" s="1"/>
  <c r="T28" i="22"/>
  <c r="T35" i="22" s="1"/>
  <c r="T32" i="22"/>
  <c r="T31" i="22"/>
  <c r="T30" i="22"/>
  <c r="T34" i="22"/>
  <c r="U23" i="22"/>
  <c r="U22" i="22"/>
  <c r="U20" i="22"/>
  <c r="U26" i="22"/>
  <c r="U24" i="22"/>
  <c r="S35" i="22"/>
  <c r="W36" i="22"/>
  <c r="W39" i="22"/>
  <c r="W38" i="22"/>
  <c r="W42" i="22"/>
  <c r="W40" i="22"/>
  <c r="R9" i="20"/>
  <c r="R9" i="17"/>
  <c r="S8" i="20"/>
  <c r="S4" i="20"/>
  <c r="S6" i="20"/>
  <c r="S5" i="20"/>
  <c r="S2" i="20"/>
  <c r="S2" i="18"/>
  <c r="S4" i="18"/>
  <c r="S5" i="18"/>
  <c r="S6" i="18"/>
  <c r="S8" i="18"/>
  <c r="S8" i="16"/>
  <c r="S4" i="16"/>
  <c r="S6" i="16"/>
  <c r="S2" i="16"/>
  <c r="S5" i="16"/>
  <c r="R9" i="16"/>
  <c r="R9" i="18"/>
  <c r="S4" i="17"/>
  <c r="S2" i="17"/>
  <c r="S6" i="17"/>
  <c r="S5" i="17"/>
  <c r="S8" i="17"/>
  <c r="AB10" i="29"/>
  <c r="AA34" i="29"/>
  <c r="AA46" i="29" s="1"/>
  <c r="T3" i="22" s="1"/>
  <c r="AB9" i="29"/>
  <c r="AA33" i="29"/>
  <c r="AA45" i="29" s="1"/>
  <c r="AB5" i="29"/>
  <c r="AA29" i="29"/>
  <c r="AA41" i="29" s="1"/>
  <c r="T5" i="22" s="1"/>
  <c r="AC3" i="29"/>
  <c r="AB27" i="29"/>
  <c r="AB39" i="29" s="1"/>
  <c r="U4" i="22" s="1"/>
  <c r="AB8" i="29"/>
  <c r="AA32" i="29"/>
  <c r="AA44" i="29" s="1"/>
  <c r="AB6" i="29"/>
  <c r="AA30" i="29"/>
  <c r="AA42" i="29" s="1"/>
  <c r="AC7" i="29"/>
  <c r="AB31" i="29"/>
  <c r="AB43" i="29" s="1"/>
  <c r="AC11" i="29"/>
  <c r="AB35" i="29"/>
  <c r="AB4" i="29"/>
  <c r="AA28" i="29"/>
  <c r="AA40" i="29" s="1"/>
  <c r="T7" i="22" s="1"/>
  <c r="T19" i="22" l="1"/>
  <c r="S9" i="15" s="1"/>
  <c r="U28" i="22"/>
  <c r="U32" i="22"/>
  <c r="U31" i="22"/>
  <c r="U30" i="22"/>
  <c r="U34" i="22"/>
  <c r="U12" i="22"/>
  <c r="T2" i="15" s="1"/>
  <c r="U16" i="22"/>
  <c r="T6" i="15" s="1"/>
  <c r="U15" i="22"/>
  <c r="T5" i="15" s="1"/>
  <c r="U14" i="22"/>
  <c r="U18" i="22"/>
  <c r="T8" i="15" s="1"/>
  <c r="U47" i="22"/>
  <c r="T5" i="19" s="1"/>
  <c r="U46" i="22"/>
  <c r="U50" i="22"/>
  <c r="T8" i="19" s="1"/>
  <c r="U44" i="22"/>
  <c r="T2" i="19" s="1"/>
  <c r="U48" i="22"/>
  <c r="T6" i="19" s="1"/>
  <c r="X40" i="22"/>
  <c r="X39" i="22"/>
  <c r="X36" i="22"/>
  <c r="X38" i="22"/>
  <c r="X43" i="22" s="1"/>
  <c r="X42" i="22"/>
  <c r="V20" i="22"/>
  <c r="V22" i="22"/>
  <c r="V24" i="22"/>
  <c r="V27" i="22" s="1"/>
  <c r="V23" i="22"/>
  <c r="V26" i="22"/>
  <c r="W43" i="22"/>
  <c r="AF47" i="29"/>
  <c r="X6" i="22"/>
  <c r="U27" i="22"/>
  <c r="T46" i="22"/>
  <c r="S4" i="19" s="1"/>
  <c r="T50" i="22"/>
  <c r="S8" i="19" s="1"/>
  <c r="T44" i="22"/>
  <c r="S2" i="19" s="1"/>
  <c r="T48" i="22"/>
  <c r="S6" i="19" s="1"/>
  <c r="T47" i="22"/>
  <c r="S5" i="19" s="1"/>
  <c r="T6" i="18"/>
  <c r="T5" i="18"/>
  <c r="T4" i="18"/>
  <c r="T2" i="18"/>
  <c r="T8" i="18"/>
  <c r="S9" i="18"/>
  <c r="T4" i="16"/>
  <c r="T8" i="16"/>
  <c r="T2" i="16"/>
  <c r="T6" i="16"/>
  <c r="T5" i="16"/>
  <c r="T8" i="20"/>
  <c r="T4" i="20"/>
  <c r="T2" i="20"/>
  <c r="T5" i="20"/>
  <c r="T6" i="20"/>
  <c r="T5" i="17"/>
  <c r="T6" i="17"/>
  <c r="T2" i="17"/>
  <c r="T8" i="17"/>
  <c r="T4" i="17"/>
  <c r="S9" i="17"/>
  <c r="S9" i="20"/>
  <c r="S9" i="16"/>
  <c r="AC6" i="29"/>
  <c r="AB30" i="29"/>
  <c r="AB42" i="29" s="1"/>
  <c r="AC9" i="29"/>
  <c r="AB33" i="29"/>
  <c r="AB45" i="29" s="1"/>
  <c r="AC4" i="29"/>
  <c r="AB28" i="29"/>
  <c r="AB40" i="29" s="1"/>
  <c r="U7" i="22" s="1"/>
  <c r="AD7" i="29"/>
  <c r="AC31" i="29"/>
  <c r="AC43" i="29" s="1"/>
  <c r="AC8" i="29"/>
  <c r="AB32" i="29"/>
  <c r="AB44" i="29" s="1"/>
  <c r="AC5" i="29"/>
  <c r="AB29" i="29"/>
  <c r="AB41" i="29" s="1"/>
  <c r="U5" i="22" s="1"/>
  <c r="AD11" i="29"/>
  <c r="AC35" i="29"/>
  <c r="AD3" i="29"/>
  <c r="AC27" i="29"/>
  <c r="AC39" i="29" s="1"/>
  <c r="V4" i="22" s="1"/>
  <c r="AC10" i="29"/>
  <c r="AB34" i="29"/>
  <c r="AB46" i="29" s="1"/>
  <c r="U3" i="22" s="1"/>
  <c r="V30" i="22" l="1"/>
  <c r="V34" i="22"/>
  <c r="V28" i="22"/>
  <c r="V32" i="22"/>
  <c r="V31" i="22"/>
  <c r="U51" i="22"/>
  <c r="T9" i="19" s="1"/>
  <c r="T4" i="19"/>
  <c r="U35" i="22"/>
  <c r="V44" i="22"/>
  <c r="U2" i="19" s="1"/>
  <c r="V48" i="22"/>
  <c r="U6" i="19" s="1"/>
  <c r="V47" i="22"/>
  <c r="U5" i="19" s="1"/>
  <c r="V46" i="22"/>
  <c r="U4" i="19" s="1"/>
  <c r="V50" i="22"/>
  <c r="U8" i="19" s="1"/>
  <c r="V14" i="22"/>
  <c r="U4" i="15" s="1"/>
  <c r="V18" i="22"/>
  <c r="U8" i="15" s="1"/>
  <c r="V12" i="22"/>
  <c r="U2" i="15" s="1"/>
  <c r="V16" i="22"/>
  <c r="U6" i="15" s="1"/>
  <c r="V15" i="22"/>
  <c r="U5" i="15" s="1"/>
  <c r="Y36" i="22"/>
  <c r="Y40" i="22"/>
  <c r="Y39" i="22"/>
  <c r="Y38" i="22"/>
  <c r="Y42" i="22"/>
  <c r="W20" i="22"/>
  <c r="W23" i="22"/>
  <c r="W22" i="22"/>
  <c r="W24" i="22"/>
  <c r="W26" i="22"/>
  <c r="T51" i="22"/>
  <c r="S9" i="19" s="1"/>
  <c r="AG47" i="29"/>
  <c r="Y6" i="22"/>
  <c r="U19" i="22"/>
  <c r="T9" i="15" s="1"/>
  <c r="T4" i="15"/>
  <c r="U4" i="20"/>
  <c r="U8" i="20"/>
  <c r="U2" i="20"/>
  <c r="U6" i="20"/>
  <c r="U5" i="20"/>
  <c r="U8" i="18"/>
  <c r="U4" i="18"/>
  <c r="U2" i="18"/>
  <c r="U5" i="18"/>
  <c r="U6" i="18"/>
  <c r="T9" i="17"/>
  <c r="U8" i="16"/>
  <c r="U2" i="16"/>
  <c r="U4" i="16"/>
  <c r="U6" i="16"/>
  <c r="U5" i="16"/>
  <c r="U8" i="17"/>
  <c r="U4" i="17"/>
  <c r="U6" i="17"/>
  <c r="U2" i="17"/>
  <c r="U5" i="17"/>
  <c r="T9" i="18"/>
  <c r="T9" i="20"/>
  <c r="T9" i="16"/>
  <c r="AD10" i="29"/>
  <c r="AC34" i="29"/>
  <c r="AC46" i="29" s="1"/>
  <c r="V3" i="22" s="1"/>
  <c r="AD5" i="29"/>
  <c r="AC29" i="29"/>
  <c r="AC41" i="29" s="1"/>
  <c r="V5" i="22" s="1"/>
  <c r="AD9" i="29"/>
  <c r="AC33" i="29"/>
  <c r="AC45" i="29" s="1"/>
  <c r="AE3" i="29"/>
  <c r="AD27" i="29"/>
  <c r="AD39" i="29" s="1"/>
  <c r="W4" i="22" s="1"/>
  <c r="AE7" i="29"/>
  <c r="AD31" i="29"/>
  <c r="AD43" i="29" s="1"/>
  <c r="AE11" i="29"/>
  <c r="AD35" i="29"/>
  <c r="AD8" i="29"/>
  <c r="AC32" i="29"/>
  <c r="AC44" i="29" s="1"/>
  <c r="AD4" i="29"/>
  <c r="AC28" i="29"/>
  <c r="AC40" i="29" s="1"/>
  <c r="AD6" i="29"/>
  <c r="AC30" i="29"/>
  <c r="AC42" i="29" s="1"/>
  <c r="V7" i="22" l="1"/>
  <c r="Y43" i="22"/>
  <c r="V51" i="22"/>
  <c r="U9" i="19" s="1"/>
  <c r="V35" i="22"/>
  <c r="W44" i="22"/>
  <c r="W48" i="22"/>
  <c r="V6" i="19" s="1"/>
  <c r="W47" i="22"/>
  <c r="V5" i="19" s="1"/>
  <c r="W46" i="22"/>
  <c r="V4" i="19" s="1"/>
  <c r="W50" i="22"/>
  <c r="V8" i="19" s="1"/>
  <c r="X22" i="22"/>
  <c r="X20" i="22"/>
  <c r="X26" i="22"/>
  <c r="X24" i="22"/>
  <c r="X27" i="22" s="1"/>
  <c r="X23" i="22"/>
  <c r="W31" i="22"/>
  <c r="W30" i="22"/>
  <c r="W34" i="22"/>
  <c r="W28" i="22"/>
  <c r="W32" i="22"/>
  <c r="W27" i="22"/>
  <c r="W15" i="22"/>
  <c r="V5" i="15" s="1"/>
  <c r="W14" i="22"/>
  <c r="V4" i="15" s="1"/>
  <c r="W18" i="22"/>
  <c r="V8" i="15" s="1"/>
  <c r="W12" i="22"/>
  <c r="W16" i="22"/>
  <c r="V6" i="15" s="1"/>
  <c r="Z38" i="22"/>
  <c r="Z42" i="22"/>
  <c r="Z40" i="22"/>
  <c r="Z36" i="22"/>
  <c r="Z43" i="22" s="1"/>
  <c r="Z39" i="22"/>
  <c r="V19" i="22"/>
  <c r="U9" i="15" s="1"/>
  <c r="AH47" i="29"/>
  <c r="Z6" i="22"/>
  <c r="U9" i="16"/>
  <c r="U9" i="18"/>
  <c r="V5" i="20"/>
  <c r="V4" i="20"/>
  <c r="V8" i="20"/>
  <c r="V6" i="20"/>
  <c r="V2" i="20"/>
  <c r="V5" i="18"/>
  <c r="V6" i="18"/>
  <c r="V4" i="18"/>
  <c r="V2" i="18"/>
  <c r="V8" i="18"/>
  <c r="V6" i="16"/>
  <c r="V5" i="16"/>
  <c r="V8" i="16"/>
  <c r="V2" i="16"/>
  <c r="V4" i="16"/>
  <c r="V5" i="17"/>
  <c r="V2" i="17"/>
  <c r="V4" i="17"/>
  <c r="V8" i="17"/>
  <c r="V6" i="17"/>
  <c r="U9" i="20"/>
  <c r="U9" i="17"/>
  <c r="AE4" i="29"/>
  <c r="AD28" i="29"/>
  <c r="AD40" i="29" s="1"/>
  <c r="AF11" i="29"/>
  <c r="AE35" i="29"/>
  <c r="AF3" i="29"/>
  <c r="AE27" i="29"/>
  <c r="AE39" i="29" s="1"/>
  <c r="X4" i="22" s="1"/>
  <c r="AE6" i="29"/>
  <c r="AD30" i="29"/>
  <c r="AD42" i="29" s="1"/>
  <c r="AE8" i="29"/>
  <c r="AD32" i="29"/>
  <c r="AD44" i="29" s="1"/>
  <c r="AF7" i="29"/>
  <c r="AE31" i="29"/>
  <c r="AE43" i="29" s="1"/>
  <c r="AE9" i="29"/>
  <c r="AD33" i="29"/>
  <c r="AD45" i="29" s="1"/>
  <c r="AE10" i="29"/>
  <c r="AD34" i="29"/>
  <c r="AD46" i="29" s="1"/>
  <c r="W3" i="22" s="1"/>
  <c r="AE5" i="29"/>
  <c r="AD29" i="29"/>
  <c r="AD41" i="29" s="1"/>
  <c r="W5" i="22" s="1"/>
  <c r="W35" i="22" l="1"/>
  <c r="W7" i="22"/>
  <c r="AA36" i="22"/>
  <c r="AA39" i="22"/>
  <c r="AA38" i="22"/>
  <c r="AA42" i="22"/>
  <c r="AA40" i="22"/>
  <c r="X12" i="22"/>
  <c r="W2" i="15" s="1"/>
  <c r="X16" i="22"/>
  <c r="W6" i="15" s="1"/>
  <c r="X15" i="22"/>
  <c r="W5" i="15" s="1"/>
  <c r="X14" i="22"/>
  <c r="W4" i="15" s="1"/>
  <c r="X18" i="22"/>
  <c r="W8" i="15" s="1"/>
  <c r="AI47" i="29"/>
  <c r="AA6" i="22"/>
  <c r="X28" i="22"/>
  <c r="X32" i="22"/>
  <c r="X31" i="22"/>
  <c r="X30" i="22"/>
  <c r="X34" i="22"/>
  <c r="W8" i="17" s="1"/>
  <c r="Y23" i="22"/>
  <c r="Y22" i="22"/>
  <c r="Y20" i="22"/>
  <c r="Y26" i="22"/>
  <c r="Y24" i="22"/>
  <c r="W19" i="22"/>
  <c r="V9" i="15" s="1"/>
  <c r="V2" i="15"/>
  <c r="W51" i="22"/>
  <c r="V9" i="19" s="1"/>
  <c r="V2" i="19"/>
  <c r="V9" i="18"/>
  <c r="V9" i="17"/>
  <c r="W8" i="18"/>
  <c r="W4" i="18"/>
  <c r="W2" i="18"/>
  <c r="W6" i="18"/>
  <c r="W5" i="18"/>
  <c r="W5" i="17"/>
  <c r="W4" i="17"/>
  <c r="W6" i="17"/>
  <c r="W2" i="17"/>
  <c r="W2" i="20"/>
  <c r="W5" i="20"/>
  <c r="W8" i="20"/>
  <c r="W4" i="20"/>
  <c r="W6" i="20"/>
  <c r="W4" i="16"/>
  <c r="W8" i="16"/>
  <c r="W2" i="16"/>
  <c r="W5" i="16"/>
  <c r="W6" i="16"/>
  <c r="V9" i="16"/>
  <c r="V9" i="20"/>
  <c r="AG11" i="29"/>
  <c r="AF35" i="29"/>
  <c r="AF10" i="29"/>
  <c r="AE34" i="29"/>
  <c r="AE46" i="29" s="1"/>
  <c r="X3" i="22" s="1"/>
  <c r="AG7" i="29"/>
  <c r="AF31" i="29"/>
  <c r="AF43" i="29" s="1"/>
  <c r="AF6" i="29"/>
  <c r="AE30" i="29"/>
  <c r="AE42" i="29" s="1"/>
  <c r="AF5" i="29"/>
  <c r="AE29" i="29"/>
  <c r="AE41" i="29" s="1"/>
  <c r="X5" i="22" s="1"/>
  <c r="AF9" i="29"/>
  <c r="AE33" i="29"/>
  <c r="AE45" i="29" s="1"/>
  <c r="AF8" i="29"/>
  <c r="AE32" i="29"/>
  <c r="AE44" i="29" s="1"/>
  <c r="AG3" i="29"/>
  <c r="AF27" i="29"/>
  <c r="AF39" i="29" s="1"/>
  <c r="Y4" i="22" s="1"/>
  <c r="AF4" i="29"/>
  <c r="AE28" i="29"/>
  <c r="AE40" i="29" s="1"/>
  <c r="X35" i="22" l="1"/>
  <c r="X7" i="22"/>
  <c r="X19" i="22"/>
  <c r="W9" i="15" s="1"/>
  <c r="Y47" i="22"/>
  <c r="X5" i="19" s="1"/>
  <c r="Y46" i="22"/>
  <c r="Y50" i="22"/>
  <c r="X8" i="19" s="1"/>
  <c r="Y44" i="22"/>
  <c r="X2" i="19" s="1"/>
  <c r="Y48" i="22"/>
  <c r="X6" i="19" s="1"/>
  <c r="Y27" i="22"/>
  <c r="AB36" i="22"/>
  <c r="AB40" i="22"/>
  <c r="AB39" i="22"/>
  <c r="AB43" i="22" s="1"/>
  <c r="AB38" i="22"/>
  <c r="AB42" i="22"/>
  <c r="AA43" i="22"/>
  <c r="Y28" i="22"/>
  <c r="Y32" i="22"/>
  <c r="Y31" i="22"/>
  <c r="Y30" i="22"/>
  <c r="Y34" i="22"/>
  <c r="Z20" i="22"/>
  <c r="Z22" i="22"/>
  <c r="Z23" i="22"/>
  <c r="Z24" i="22"/>
  <c r="Z26" i="22"/>
  <c r="Y12" i="22"/>
  <c r="X2" i="15" s="1"/>
  <c r="Y16" i="22"/>
  <c r="X6" i="15" s="1"/>
  <c r="Y15" i="22"/>
  <c r="X5" i="15" s="1"/>
  <c r="Y14" i="22"/>
  <c r="Y18" i="22"/>
  <c r="X8" i="15" s="1"/>
  <c r="AJ47" i="29"/>
  <c r="AB6" i="22"/>
  <c r="X46" i="22"/>
  <c r="W4" i="19" s="1"/>
  <c r="X50" i="22"/>
  <c r="W8" i="19" s="1"/>
  <c r="X44" i="22"/>
  <c r="W2" i="19" s="1"/>
  <c r="X48" i="22"/>
  <c r="W6" i="19" s="1"/>
  <c r="X47" i="22"/>
  <c r="W5" i="19" s="1"/>
  <c r="X51" i="22"/>
  <c r="W9" i="19" s="1"/>
  <c r="X8" i="18"/>
  <c r="X5" i="18"/>
  <c r="X4" i="18"/>
  <c r="X6" i="18"/>
  <c r="X2" i="18"/>
  <c r="W9" i="17"/>
  <c r="X8" i="16"/>
  <c r="X5" i="16"/>
  <c r="X6" i="16"/>
  <c r="X4" i="16"/>
  <c r="X2" i="16"/>
  <c r="X8" i="20"/>
  <c r="X4" i="20"/>
  <c r="X2" i="20"/>
  <c r="X6" i="20"/>
  <c r="X5" i="20"/>
  <c r="X5" i="17"/>
  <c r="X4" i="17"/>
  <c r="X6" i="17"/>
  <c r="X8" i="17"/>
  <c r="X2" i="17"/>
  <c r="W9" i="16"/>
  <c r="W9" i="20"/>
  <c r="W9" i="18"/>
  <c r="AG9" i="29"/>
  <c r="AF33" i="29"/>
  <c r="AF45" i="29" s="1"/>
  <c r="AG10" i="29"/>
  <c r="AF34" i="29"/>
  <c r="AF46" i="29" s="1"/>
  <c r="Y3" i="22" s="1"/>
  <c r="AG4" i="29"/>
  <c r="AF28" i="29"/>
  <c r="AF40" i="29" s="1"/>
  <c r="AG8" i="29"/>
  <c r="AF32" i="29"/>
  <c r="AF44" i="29" s="1"/>
  <c r="AG5" i="29"/>
  <c r="AF29" i="29"/>
  <c r="AF41" i="29" s="1"/>
  <c r="Y5" i="22" s="1"/>
  <c r="AH7" i="29"/>
  <c r="AG31" i="29"/>
  <c r="AG43" i="29" s="1"/>
  <c r="AH3" i="29"/>
  <c r="AG27" i="29"/>
  <c r="AG39" i="29" s="1"/>
  <c r="Z4" i="22" s="1"/>
  <c r="AG6" i="29"/>
  <c r="AF30" i="29"/>
  <c r="AF42" i="29" s="1"/>
  <c r="AH11" i="29"/>
  <c r="AG35" i="29"/>
  <c r="Z27" i="22" l="1"/>
  <c r="AA20" i="22"/>
  <c r="AA23" i="22"/>
  <c r="AA22" i="22"/>
  <c r="AA24" i="22"/>
  <c r="AA26" i="22"/>
  <c r="Z30" i="22"/>
  <c r="Z34" i="22"/>
  <c r="Z28" i="22"/>
  <c r="Z32" i="22"/>
  <c r="Z31" i="22"/>
  <c r="Y7" i="22"/>
  <c r="AC36" i="22"/>
  <c r="AC40" i="22"/>
  <c r="AC39" i="22"/>
  <c r="AC38" i="22"/>
  <c r="AC42" i="22"/>
  <c r="Z14" i="22"/>
  <c r="Y4" i="15" s="1"/>
  <c r="Z18" i="22"/>
  <c r="Y8" i="15" s="1"/>
  <c r="Z12" i="22"/>
  <c r="Y2" i="15" s="1"/>
  <c r="Z16" i="22"/>
  <c r="Y6" i="15" s="1"/>
  <c r="Z15" i="22"/>
  <c r="Y5" i="15" s="1"/>
  <c r="AK47" i="29"/>
  <c r="AC6" i="22"/>
  <c r="Y51" i="22"/>
  <c r="X9" i="19" s="1"/>
  <c r="X4" i="19"/>
  <c r="Y35" i="22"/>
  <c r="Y19" i="22"/>
  <c r="X9" i="15" s="1"/>
  <c r="X4" i="15"/>
  <c r="X9" i="20"/>
  <c r="Y6" i="17"/>
  <c r="Y4" i="17"/>
  <c r="Y2" i="17"/>
  <c r="Y5" i="17"/>
  <c r="Y8" i="17"/>
  <c r="Y8" i="16"/>
  <c r="Y4" i="16"/>
  <c r="Y6" i="16"/>
  <c r="Y5" i="16"/>
  <c r="Y2" i="16"/>
  <c r="X9" i="17"/>
  <c r="X9" i="16"/>
  <c r="X9" i="18"/>
  <c r="Y6" i="18"/>
  <c r="Y8" i="18"/>
  <c r="Y2" i="18"/>
  <c r="Y4" i="18"/>
  <c r="Y5" i="18"/>
  <c r="Y2" i="20"/>
  <c r="Y6" i="20"/>
  <c r="Y5" i="20"/>
  <c r="Y8" i="20"/>
  <c r="Y4" i="20"/>
  <c r="AI11" i="29"/>
  <c r="AH35" i="29"/>
  <c r="AH10" i="29"/>
  <c r="AG34" i="29"/>
  <c r="AG46" i="29" s="1"/>
  <c r="Z3" i="22" s="1"/>
  <c r="AH8" i="29"/>
  <c r="AG32" i="29"/>
  <c r="AG44" i="29" s="1"/>
  <c r="AI3" i="29"/>
  <c r="AH27" i="29"/>
  <c r="AH39" i="29" s="1"/>
  <c r="AA4" i="22" s="1"/>
  <c r="AH5" i="29"/>
  <c r="AG29" i="29"/>
  <c r="AG41" i="29" s="1"/>
  <c r="Z5" i="22" s="1"/>
  <c r="AH4" i="29"/>
  <c r="AG28" i="29"/>
  <c r="AG40" i="29" s="1"/>
  <c r="Z7" i="22" s="1"/>
  <c r="AH6" i="29"/>
  <c r="AG30" i="29"/>
  <c r="AG42" i="29" s="1"/>
  <c r="AI7" i="29"/>
  <c r="AH31" i="29"/>
  <c r="AH43" i="29" s="1"/>
  <c r="AH9" i="29"/>
  <c r="AG33" i="29"/>
  <c r="AG45" i="29" s="1"/>
  <c r="Z35" i="22" l="1"/>
  <c r="AA31" i="22"/>
  <c r="AA30" i="22"/>
  <c r="AA34" i="22"/>
  <c r="AA28" i="22"/>
  <c r="AA32" i="22"/>
  <c r="AL47" i="29"/>
  <c r="AD6" i="22"/>
  <c r="AC43" i="22"/>
  <c r="Z44" i="22"/>
  <c r="Y2" i="19" s="1"/>
  <c r="Z48" i="22"/>
  <c r="Y6" i="19" s="1"/>
  <c r="Z47" i="22"/>
  <c r="Y5" i="19" s="1"/>
  <c r="Z46" i="22"/>
  <c r="Y4" i="19" s="1"/>
  <c r="Z50" i="22"/>
  <c r="Y8" i="19" s="1"/>
  <c r="AA44" i="22"/>
  <c r="AA48" i="22"/>
  <c r="Z6" i="19" s="1"/>
  <c r="AA47" i="22"/>
  <c r="Z5" i="19" s="1"/>
  <c r="AA46" i="22"/>
  <c r="Z4" i="19" s="1"/>
  <c r="AA50" i="22"/>
  <c r="Z8" i="19" s="1"/>
  <c r="AB22" i="22"/>
  <c r="AB20" i="22"/>
  <c r="AB26" i="22"/>
  <c r="AB23" i="22"/>
  <c r="AB27" i="22" s="1"/>
  <c r="AB24" i="22"/>
  <c r="AA15" i="22"/>
  <c r="Z5" i="15" s="1"/>
  <c r="AA14" i="22"/>
  <c r="Z4" i="15" s="1"/>
  <c r="AA18" i="22"/>
  <c r="Z8" i="15" s="1"/>
  <c r="AA12" i="22"/>
  <c r="AA16" i="22"/>
  <c r="Z6" i="15" s="1"/>
  <c r="Z19" i="22"/>
  <c r="Y9" i="15" s="1"/>
  <c r="AD38" i="22"/>
  <c r="AD42" i="22"/>
  <c r="AD36" i="22"/>
  <c r="AD43" i="22" s="1"/>
  <c r="AD40" i="22"/>
  <c r="AD39" i="22"/>
  <c r="AA27" i="22"/>
  <c r="Y9" i="18"/>
  <c r="Y9" i="20"/>
  <c r="Z6" i="18"/>
  <c r="Z8" i="18"/>
  <c r="Z2" i="18"/>
  <c r="Z4" i="18"/>
  <c r="Z5" i="18"/>
  <c r="Z5" i="17"/>
  <c r="Z8" i="17"/>
  <c r="Z6" i="17"/>
  <c r="Z2" i="17"/>
  <c r="Z4" i="17"/>
  <c r="Z4" i="20"/>
  <c r="Z6" i="20"/>
  <c r="Z8" i="20"/>
  <c r="Z5" i="20"/>
  <c r="Z2" i="20"/>
  <c r="Y9" i="17"/>
  <c r="Z2" i="16"/>
  <c r="Z6" i="16"/>
  <c r="Z5" i="16"/>
  <c r="Z4" i="16"/>
  <c r="Z8" i="16"/>
  <c r="Y9" i="16"/>
  <c r="AI10" i="29"/>
  <c r="AH34" i="29"/>
  <c r="AH46" i="29" s="1"/>
  <c r="AA3" i="22" s="1"/>
  <c r="AJ7" i="29"/>
  <c r="AI31" i="29"/>
  <c r="AI43" i="29" s="1"/>
  <c r="AJ3" i="29"/>
  <c r="AI27" i="29"/>
  <c r="AI39" i="29" s="1"/>
  <c r="AB4" i="22" s="1"/>
  <c r="AI9" i="29"/>
  <c r="AH33" i="29"/>
  <c r="AH45" i="29" s="1"/>
  <c r="AI6" i="29"/>
  <c r="AH30" i="29"/>
  <c r="AH42" i="29" s="1"/>
  <c r="AI5" i="29"/>
  <c r="AH29" i="29"/>
  <c r="AH41" i="29" s="1"/>
  <c r="AA5" i="22" s="1"/>
  <c r="AI8" i="29"/>
  <c r="AH32" i="29"/>
  <c r="AH44" i="29" s="1"/>
  <c r="AI4" i="29"/>
  <c r="AH28" i="29"/>
  <c r="AH40" i="29" s="1"/>
  <c r="AA7" i="22" s="1"/>
  <c r="AJ11" i="29"/>
  <c r="AI35" i="29"/>
  <c r="AC23" i="22" l="1"/>
  <c r="AC22" i="22"/>
  <c r="AC20" i="22"/>
  <c r="AC26" i="22"/>
  <c r="AC24" i="22"/>
  <c r="AB12" i="22"/>
  <c r="AA2" i="15" s="1"/>
  <c r="AB16" i="22"/>
  <c r="AA6" i="15" s="1"/>
  <c r="AB15" i="22"/>
  <c r="AA5" i="15" s="1"/>
  <c r="AB14" i="22"/>
  <c r="AA4" i="15" s="1"/>
  <c r="AB18" i="22"/>
  <c r="AA8" i="15" s="1"/>
  <c r="AA35" i="22"/>
  <c r="AA51" i="22"/>
  <c r="Z9" i="19" s="1"/>
  <c r="Z2" i="19"/>
  <c r="AE36" i="22"/>
  <c r="AE39" i="22"/>
  <c r="AE38" i="22"/>
  <c r="AE42" i="22"/>
  <c r="AE40" i="22"/>
  <c r="AB46" i="22"/>
  <c r="AA4" i="19" s="1"/>
  <c r="AB50" i="22"/>
  <c r="AA8" i="19" s="1"/>
  <c r="AB44" i="22"/>
  <c r="AA2" i="19" s="1"/>
  <c r="AB48" i="22"/>
  <c r="AA6" i="19" s="1"/>
  <c r="AB47" i="22"/>
  <c r="AA5" i="19" s="1"/>
  <c r="AB51" i="22"/>
  <c r="AB28" i="22"/>
  <c r="AB32" i="22"/>
  <c r="AB31" i="22"/>
  <c r="AB30" i="22"/>
  <c r="AA4" i="17" s="1"/>
  <c r="AB34" i="22"/>
  <c r="Z51" i="22"/>
  <c r="Y9" i="19" s="1"/>
  <c r="AM47" i="29"/>
  <c r="AE6" i="22"/>
  <c r="AA19" i="22"/>
  <c r="Z9" i="15" s="1"/>
  <c r="Z2" i="15"/>
  <c r="AA9" i="19"/>
  <c r="AA6" i="20"/>
  <c r="AA2" i="20"/>
  <c r="AA5" i="20"/>
  <c r="AA4" i="20"/>
  <c r="AA8" i="20"/>
  <c r="AA5" i="18"/>
  <c r="AA8" i="18"/>
  <c r="AA2" i="18"/>
  <c r="AA4" i="18"/>
  <c r="AA6" i="18"/>
  <c r="Z9" i="20"/>
  <c r="Z9" i="18"/>
  <c r="Z9" i="16"/>
  <c r="AA2" i="16"/>
  <c r="AA4" i="16"/>
  <c r="AA8" i="16"/>
  <c r="AA5" i="16"/>
  <c r="AA6" i="16"/>
  <c r="AA8" i="17"/>
  <c r="AA2" i="17"/>
  <c r="AA5" i="17"/>
  <c r="AA6" i="17"/>
  <c r="Z9" i="17"/>
  <c r="AK7" i="29"/>
  <c r="AJ31" i="29"/>
  <c r="AJ43" i="29" s="1"/>
  <c r="AJ4" i="29"/>
  <c r="AI28" i="29"/>
  <c r="AI40" i="29" s="1"/>
  <c r="AJ5" i="29"/>
  <c r="AI29" i="29"/>
  <c r="AI41" i="29" s="1"/>
  <c r="AB5" i="22" s="1"/>
  <c r="AJ9" i="29"/>
  <c r="AI33" i="29"/>
  <c r="AI45" i="29" s="1"/>
  <c r="AK11" i="29"/>
  <c r="AJ35" i="29"/>
  <c r="AJ8" i="29"/>
  <c r="AI32" i="29"/>
  <c r="AI44" i="29" s="1"/>
  <c r="AJ6" i="29"/>
  <c r="AI30" i="29"/>
  <c r="AI42" i="29" s="1"/>
  <c r="AK3" i="29"/>
  <c r="AJ27" i="29"/>
  <c r="AJ39" i="29" s="1"/>
  <c r="AC4" i="22" s="1"/>
  <c r="AJ10" i="29"/>
  <c r="AI34" i="29"/>
  <c r="AI46" i="29" s="1"/>
  <c r="AB3" i="22" s="1"/>
  <c r="AB35" i="22" l="1"/>
  <c r="AB19" i="22"/>
  <c r="AA9" i="15" s="1"/>
  <c r="AD20" i="22"/>
  <c r="AD22" i="22"/>
  <c r="AD24" i="22"/>
  <c r="AD23" i="22"/>
  <c r="AD26" i="22"/>
  <c r="AB7" i="22"/>
  <c r="AE43" i="22"/>
  <c r="AC12" i="22"/>
  <c r="AB2" i="15" s="1"/>
  <c r="AC16" i="22"/>
  <c r="AB6" i="15" s="1"/>
  <c r="AC15" i="22"/>
  <c r="AB5" i="15" s="1"/>
  <c r="AC14" i="22"/>
  <c r="AC18" i="22"/>
  <c r="AB8" i="15" s="1"/>
  <c r="AC28" i="22"/>
  <c r="AC32" i="22"/>
  <c r="AC31" i="22"/>
  <c r="AC30" i="22"/>
  <c r="AC35" i="22" s="1"/>
  <c r="AC34" i="22"/>
  <c r="AF40" i="22"/>
  <c r="AF39" i="22"/>
  <c r="AF36" i="22"/>
  <c r="AF43" i="22" s="1"/>
  <c r="AF38" i="22"/>
  <c r="AF42" i="22"/>
  <c r="AC27" i="22"/>
  <c r="AN47" i="29"/>
  <c r="AF6" i="22"/>
  <c r="AA9" i="18"/>
  <c r="AB6" i="17"/>
  <c r="AB5" i="17"/>
  <c r="AB8" i="17"/>
  <c r="AB4" i="17"/>
  <c r="AB2" i="17"/>
  <c r="AA9" i="16"/>
  <c r="AB2" i="18"/>
  <c r="AB6" i="18"/>
  <c r="AB8" i="18"/>
  <c r="AB4" i="18"/>
  <c r="AB5" i="18"/>
  <c r="AA9" i="17"/>
  <c r="AA9" i="20"/>
  <c r="AB8" i="20"/>
  <c r="AB2" i="20"/>
  <c r="AB6" i="20"/>
  <c r="AB5" i="20"/>
  <c r="AB4" i="20"/>
  <c r="AB6" i="16"/>
  <c r="AB4" i="16"/>
  <c r="AB5" i="16"/>
  <c r="AB2" i="16"/>
  <c r="AB8" i="16"/>
  <c r="AL3" i="29"/>
  <c r="AK27" i="29"/>
  <c r="AK39" i="29" s="1"/>
  <c r="AD4" i="22" s="1"/>
  <c r="AK4" i="29"/>
  <c r="AJ28" i="29"/>
  <c r="AJ40" i="29" s="1"/>
  <c r="AC7" i="22" s="1"/>
  <c r="AK8" i="29"/>
  <c r="AJ32" i="29"/>
  <c r="AJ44" i="29" s="1"/>
  <c r="AK9" i="29"/>
  <c r="AJ33" i="29"/>
  <c r="AJ45" i="29" s="1"/>
  <c r="AK10" i="29"/>
  <c r="AJ34" i="29"/>
  <c r="AJ46" i="29" s="1"/>
  <c r="AC3" i="22" s="1"/>
  <c r="AK6" i="29"/>
  <c r="AJ30" i="29"/>
  <c r="AJ42" i="29" s="1"/>
  <c r="AL11" i="29"/>
  <c r="AK35" i="29"/>
  <c r="AK5" i="29"/>
  <c r="AJ29" i="29"/>
  <c r="AJ41" i="29" s="1"/>
  <c r="AC5" i="22" s="1"/>
  <c r="AL7" i="29"/>
  <c r="AK31" i="29"/>
  <c r="AK43" i="29" s="1"/>
  <c r="AD27" i="22" l="1"/>
  <c r="AE20" i="22"/>
  <c r="AE22" i="22"/>
  <c r="AE24" i="22"/>
  <c r="AE23" i="22"/>
  <c r="AE26" i="22"/>
  <c r="AC19" i="22"/>
  <c r="AB9" i="15" s="1"/>
  <c r="AB4" i="15"/>
  <c r="AD44" i="22"/>
  <c r="AC2" i="19" s="1"/>
  <c r="AD48" i="22"/>
  <c r="AC6" i="19" s="1"/>
  <c r="AD47" i="22"/>
  <c r="AC5" i="19" s="1"/>
  <c r="AD46" i="22"/>
  <c r="AC4" i="19" s="1"/>
  <c r="AD50" i="22"/>
  <c r="AC8" i="19" s="1"/>
  <c r="AG36" i="22"/>
  <c r="AG40" i="22"/>
  <c r="AG39" i="22"/>
  <c r="AG38" i="22"/>
  <c r="AG42" i="22"/>
  <c r="AC47" i="22"/>
  <c r="AB5" i="19" s="1"/>
  <c r="AC46" i="22"/>
  <c r="AC44" i="22"/>
  <c r="AB2" i="19" s="1"/>
  <c r="AC48" i="22"/>
  <c r="AB6" i="19" s="1"/>
  <c r="AC50" i="22"/>
  <c r="AB8" i="19" s="1"/>
  <c r="AD30" i="22"/>
  <c r="AD34" i="22"/>
  <c r="AD28" i="22"/>
  <c r="AD32" i="22"/>
  <c r="AD31" i="22"/>
  <c r="AD35" i="22" s="1"/>
  <c r="AO47" i="29"/>
  <c r="AG6" i="22"/>
  <c r="AD14" i="22"/>
  <c r="AC4" i="15" s="1"/>
  <c r="AD18" i="22"/>
  <c r="AC8" i="15" s="1"/>
  <c r="AD12" i="22"/>
  <c r="AC2" i="15" s="1"/>
  <c r="AD16" i="22"/>
  <c r="AC6" i="15" s="1"/>
  <c r="AD15" i="22"/>
  <c r="AC5" i="15" s="1"/>
  <c r="AC6" i="20"/>
  <c r="AC5" i="20"/>
  <c r="AC4" i="20"/>
  <c r="AC8" i="20"/>
  <c r="AC2" i="20"/>
  <c r="AB9" i="20"/>
  <c r="AB9" i="17"/>
  <c r="AB9" i="18"/>
  <c r="AC4" i="17"/>
  <c r="AC2" i="17"/>
  <c r="AC8" i="17"/>
  <c r="AC5" i="17"/>
  <c r="AC6" i="17"/>
  <c r="AC2" i="18"/>
  <c r="AC6" i="18"/>
  <c r="AC5" i="18"/>
  <c r="AC4" i="18"/>
  <c r="AC8" i="18"/>
  <c r="AC4" i="16"/>
  <c r="AC6" i="16"/>
  <c r="AC5" i="16"/>
  <c r="AC8" i="16"/>
  <c r="AC2" i="16"/>
  <c r="AB9" i="16"/>
  <c r="AM11" i="29"/>
  <c r="AL35" i="29"/>
  <c r="AL4" i="29"/>
  <c r="AK28" i="29"/>
  <c r="AK40" i="29" s="1"/>
  <c r="AM7" i="29"/>
  <c r="AL31" i="29"/>
  <c r="AL43" i="29" s="1"/>
  <c r="AL10" i="29"/>
  <c r="AK34" i="29"/>
  <c r="AK46" i="29" s="1"/>
  <c r="AD3" i="22" s="1"/>
  <c r="AL8" i="29"/>
  <c r="AK32" i="29"/>
  <c r="AK44" i="29" s="1"/>
  <c r="AL5" i="29"/>
  <c r="AK29" i="29"/>
  <c r="AK41" i="29" s="1"/>
  <c r="AD5" i="22" s="1"/>
  <c r="AL6" i="29"/>
  <c r="AK30" i="29"/>
  <c r="AK42" i="29" s="1"/>
  <c r="AL9" i="29"/>
  <c r="AK33" i="29"/>
  <c r="AK45" i="29" s="1"/>
  <c r="AM3" i="29"/>
  <c r="AL27" i="29"/>
  <c r="AL39" i="29" s="1"/>
  <c r="AE4" i="22" s="1"/>
  <c r="AD7" i="22" l="1"/>
  <c r="AD19" i="22"/>
  <c r="AC9" i="15" s="1"/>
  <c r="AG43" i="22"/>
  <c r="AD51" i="22"/>
  <c r="AC9" i="19" s="1"/>
  <c r="AE31" i="22"/>
  <c r="AE30" i="22"/>
  <c r="AE34" i="22"/>
  <c r="AE28" i="22"/>
  <c r="AE32" i="22"/>
  <c r="AC51" i="22"/>
  <c r="AB9" i="19" s="1"/>
  <c r="AB4" i="19"/>
  <c r="AE15" i="22"/>
  <c r="AD5" i="15" s="1"/>
  <c r="AE14" i="22"/>
  <c r="AD4" i="15" s="1"/>
  <c r="AE18" i="22"/>
  <c r="AD8" i="15" s="1"/>
  <c r="AE12" i="22"/>
  <c r="AE16" i="22"/>
  <c r="AD6" i="15" s="1"/>
  <c r="AH38" i="22"/>
  <c r="AH42" i="22"/>
  <c r="AH40" i="22"/>
  <c r="AH36" i="22"/>
  <c r="AH43" i="22" s="1"/>
  <c r="AH39" i="22"/>
  <c r="AF22" i="22"/>
  <c r="AF20" i="22"/>
  <c r="AF23" i="22"/>
  <c r="AF26" i="22"/>
  <c r="AF24" i="22"/>
  <c r="AP47" i="29"/>
  <c r="AH6" i="22"/>
  <c r="AE44" i="22"/>
  <c r="AE48" i="22"/>
  <c r="AD6" i="19" s="1"/>
  <c r="AE47" i="22"/>
  <c r="AD5" i="19" s="1"/>
  <c r="AE46" i="22"/>
  <c r="AD4" i="19" s="1"/>
  <c r="AE50" i="22"/>
  <c r="AD8" i="19" s="1"/>
  <c r="AE27" i="22"/>
  <c r="AC9" i="20"/>
  <c r="AD5" i="17"/>
  <c r="AD4" i="17"/>
  <c r="AD8" i="17"/>
  <c r="AD2" i="17"/>
  <c r="AD6" i="17"/>
  <c r="AD6" i="16"/>
  <c r="AD4" i="16"/>
  <c r="AD8" i="16"/>
  <c r="AD5" i="16"/>
  <c r="AD2" i="16"/>
  <c r="AD4" i="18"/>
  <c r="AD6" i="18"/>
  <c r="AD8" i="18"/>
  <c r="AD5" i="18"/>
  <c r="AD2" i="18"/>
  <c r="AD6" i="20"/>
  <c r="AD4" i="20"/>
  <c r="AD5" i="20"/>
  <c r="AD2" i="20"/>
  <c r="AD8" i="20"/>
  <c r="AC9" i="16"/>
  <c r="AC9" i="17"/>
  <c r="AC9" i="18"/>
  <c r="AM5" i="29"/>
  <c r="AL29" i="29"/>
  <c r="AL41" i="29" s="1"/>
  <c r="AE5" i="22" s="1"/>
  <c r="AM6" i="29"/>
  <c r="AL30" i="29"/>
  <c r="AL42" i="29" s="1"/>
  <c r="AM8" i="29"/>
  <c r="AL32" i="29"/>
  <c r="AL44" i="29" s="1"/>
  <c r="AN7" i="29"/>
  <c r="AM31" i="29"/>
  <c r="AM43" i="29" s="1"/>
  <c r="AM9" i="29"/>
  <c r="AL33" i="29"/>
  <c r="AL45" i="29" s="1"/>
  <c r="AM10" i="29"/>
  <c r="AL34" i="29"/>
  <c r="AL46" i="29" s="1"/>
  <c r="AE3" i="22" s="1"/>
  <c r="AM4" i="29"/>
  <c r="AL28" i="29"/>
  <c r="AL40" i="29" s="1"/>
  <c r="AN3" i="29"/>
  <c r="AM27" i="29"/>
  <c r="AM39" i="29" s="1"/>
  <c r="AF4" i="22" s="1"/>
  <c r="AN11" i="29"/>
  <c r="AM35" i="29"/>
  <c r="AE7" i="22" l="1"/>
  <c r="AF27" i="22"/>
  <c r="AG23" i="22"/>
  <c r="AG22" i="22"/>
  <c r="AG20" i="22"/>
  <c r="AG26" i="22"/>
  <c r="AG24" i="22"/>
  <c r="AF12" i="22"/>
  <c r="AE2" i="15" s="1"/>
  <c r="AF16" i="22"/>
  <c r="AE6" i="15" s="1"/>
  <c r="AF15" i="22"/>
  <c r="AE5" i="15" s="1"/>
  <c r="AF14" i="22"/>
  <c r="AE4" i="15" s="1"/>
  <c r="AF18" i="22"/>
  <c r="AE8" i="15" s="1"/>
  <c r="AE35" i="22"/>
  <c r="AE51" i="22"/>
  <c r="AD9" i="19" s="1"/>
  <c r="AD2" i="19"/>
  <c r="AE19" i="22"/>
  <c r="AD9" i="15" s="1"/>
  <c r="AD2" i="15"/>
  <c r="AF46" i="22"/>
  <c r="AE4" i="19" s="1"/>
  <c r="AF50" i="22"/>
  <c r="AE8" i="19" s="1"/>
  <c r="AF44" i="22"/>
  <c r="AE2" i="19" s="1"/>
  <c r="AF48" i="22"/>
  <c r="AE6" i="19" s="1"/>
  <c r="AF47" i="22"/>
  <c r="AE5" i="19" s="1"/>
  <c r="AF28" i="22"/>
  <c r="AF32" i="22"/>
  <c r="AF31" i="22"/>
  <c r="AF30" i="22"/>
  <c r="AF34" i="22"/>
  <c r="AI36" i="22"/>
  <c r="AI39" i="22"/>
  <c r="AI38" i="22"/>
  <c r="AI42" i="22"/>
  <c r="AI40" i="22"/>
  <c r="AQ47" i="29"/>
  <c r="AI6" i="22"/>
  <c r="AD9" i="16"/>
  <c r="AD9" i="18"/>
  <c r="AE5" i="16"/>
  <c r="AE8" i="16"/>
  <c r="AE4" i="16"/>
  <c r="AE6" i="16"/>
  <c r="AE2" i="16"/>
  <c r="AE2" i="20"/>
  <c r="AE5" i="20"/>
  <c r="AE8" i="20"/>
  <c r="AE6" i="20"/>
  <c r="AE4" i="20"/>
  <c r="AE8" i="17"/>
  <c r="AE4" i="17"/>
  <c r="AE6" i="17"/>
  <c r="AE2" i="17"/>
  <c r="AE5" i="17"/>
  <c r="AD9" i="20"/>
  <c r="AD9" i="17"/>
  <c r="AE4" i="18"/>
  <c r="AE2" i="18"/>
  <c r="AE6" i="18"/>
  <c r="AE5" i="18"/>
  <c r="AE8" i="18"/>
  <c r="AN10" i="29"/>
  <c r="AM34" i="29"/>
  <c r="AM46" i="29" s="1"/>
  <c r="AF3" i="22" s="1"/>
  <c r="AN6" i="29"/>
  <c r="AM30" i="29"/>
  <c r="AM42" i="29" s="1"/>
  <c r="AO3" i="29"/>
  <c r="AN27" i="29"/>
  <c r="AN39" i="29" s="1"/>
  <c r="AG4" i="22" s="1"/>
  <c r="AO7" i="29"/>
  <c r="AN31" i="29"/>
  <c r="AN43" i="29" s="1"/>
  <c r="AO11" i="29"/>
  <c r="AN35" i="29"/>
  <c r="AN4" i="29"/>
  <c r="AM28" i="29"/>
  <c r="AM40" i="29" s="1"/>
  <c r="AN9" i="29"/>
  <c r="AM33" i="29"/>
  <c r="AM45" i="29" s="1"/>
  <c r="AN8" i="29"/>
  <c r="AM32" i="29"/>
  <c r="AM44" i="29" s="1"/>
  <c r="AN5" i="29"/>
  <c r="AM29" i="29"/>
  <c r="AM41" i="29" s="1"/>
  <c r="AF5" i="22" s="1"/>
  <c r="AF35" i="22" l="1"/>
  <c r="AF19" i="22"/>
  <c r="AE9" i="15" s="1"/>
  <c r="AH20" i="22"/>
  <c r="AH22" i="22"/>
  <c r="AH24" i="22"/>
  <c r="AH23" i="22"/>
  <c r="AH26" i="22"/>
  <c r="AJ36" i="22"/>
  <c r="AJ40" i="22"/>
  <c r="AJ39" i="22"/>
  <c r="AJ38" i="22"/>
  <c r="AJ42" i="22"/>
  <c r="AG28" i="22"/>
  <c r="AG32" i="22"/>
  <c r="AG31" i="22"/>
  <c r="AG30" i="22"/>
  <c r="AG34" i="22"/>
  <c r="AF7" i="22"/>
  <c r="AR47" i="29"/>
  <c r="AK6" i="22" s="1"/>
  <c r="AJ6" i="22"/>
  <c r="AF51" i="22"/>
  <c r="AE9" i="19" s="1"/>
  <c r="AG27" i="22"/>
  <c r="AG12" i="22"/>
  <c r="AF2" i="15" s="1"/>
  <c r="AG16" i="22"/>
  <c r="AF6" i="15" s="1"/>
  <c r="AG15" i="22"/>
  <c r="AF5" i="15" s="1"/>
  <c r="AG14" i="22"/>
  <c r="AG18" i="22"/>
  <c r="AF8" i="15" s="1"/>
  <c r="AI43" i="22"/>
  <c r="AE9" i="18"/>
  <c r="AF4" i="16"/>
  <c r="AF8" i="16"/>
  <c r="AF5" i="16"/>
  <c r="AF6" i="16"/>
  <c r="AF2" i="16"/>
  <c r="AF4" i="20"/>
  <c r="AF5" i="20"/>
  <c r="AF8" i="20"/>
  <c r="AF2" i="20"/>
  <c r="AF6" i="20"/>
  <c r="AF8" i="18"/>
  <c r="AF5" i="18"/>
  <c r="AF4" i="18"/>
  <c r="AF6" i="18"/>
  <c r="AF2" i="18"/>
  <c r="AE9" i="17"/>
  <c r="AE9" i="16"/>
  <c r="AF8" i="17"/>
  <c r="AF5" i="17"/>
  <c r="AF4" i="17"/>
  <c r="AF6" i="17"/>
  <c r="AF2" i="17"/>
  <c r="AE9" i="20"/>
  <c r="AO8" i="29"/>
  <c r="AN32" i="29"/>
  <c r="AN44" i="29" s="1"/>
  <c r="AO4" i="29"/>
  <c r="AN28" i="29"/>
  <c r="AN40" i="29" s="1"/>
  <c r="AP7" i="29"/>
  <c r="AO31" i="29"/>
  <c r="AO43" i="29" s="1"/>
  <c r="AO6" i="29"/>
  <c r="AN30" i="29"/>
  <c r="AN42" i="29" s="1"/>
  <c r="AO5" i="29"/>
  <c r="AN29" i="29"/>
  <c r="AN41" i="29" s="1"/>
  <c r="AG5" i="22" s="1"/>
  <c r="AO9" i="29"/>
  <c r="AN33" i="29"/>
  <c r="AN45" i="29" s="1"/>
  <c r="AP11" i="29"/>
  <c r="AO35" i="29"/>
  <c r="AP3" i="29"/>
  <c r="AO27" i="29"/>
  <c r="AO39" i="29" s="1"/>
  <c r="AH4" i="22" s="1"/>
  <c r="AO10" i="29"/>
  <c r="AN34" i="29"/>
  <c r="AN46" i="29" s="1"/>
  <c r="AG3" i="22" s="1"/>
  <c r="AJ43" i="22" l="1"/>
  <c r="AH27" i="22"/>
  <c r="AI20" i="22"/>
  <c r="AI22" i="22"/>
  <c r="AI24" i="22"/>
  <c r="AI23" i="22"/>
  <c r="AI26" i="22"/>
  <c r="AG7" i="22"/>
  <c r="AK36" i="22"/>
  <c r="AK40" i="22"/>
  <c r="AK39" i="22"/>
  <c r="AK38" i="22"/>
  <c r="AK42" i="22"/>
  <c r="AG35" i="22"/>
  <c r="AL38" i="22"/>
  <c r="AL42" i="22"/>
  <c r="AL36" i="22"/>
  <c r="AL40" i="22"/>
  <c r="AL39" i="22"/>
  <c r="AH14" i="22"/>
  <c r="AG4" i="15" s="1"/>
  <c r="AH18" i="22"/>
  <c r="AG8" i="15" s="1"/>
  <c r="AH12" i="22"/>
  <c r="AG2" i="15" s="1"/>
  <c r="AH16" i="22"/>
  <c r="AG6" i="15" s="1"/>
  <c r="AH15" i="22"/>
  <c r="AG5" i="15" s="1"/>
  <c r="AH30" i="22"/>
  <c r="AH34" i="22"/>
  <c r="AH28" i="22"/>
  <c r="AH35" i="22" s="1"/>
  <c r="AH32" i="22"/>
  <c r="AH31" i="22"/>
  <c r="AG19" i="22"/>
  <c r="AF9" i="15" s="1"/>
  <c r="AF4" i="15"/>
  <c r="AG47" i="22"/>
  <c r="AF5" i="19" s="1"/>
  <c r="AG46" i="22"/>
  <c r="AG44" i="22"/>
  <c r="AF2" i="19" s="1"/>
  <c r="AG48" i="22"/>
  <c r="AF6" i="19" s="1"/>
  <c r="AG50" i="22"/>
  <c r="AF8" i="19" s="1"/>
  <c r="AG6" i="18"/>
  <c r="AG8" i="18"/>
  <c r="AG5" i="18"/>
  <c r="AG2" i="18"/>
  <c r="AG4" i="18"/>
  <c r="AG6" i="16"/>
  <c r="AG5" i="16"/>
  <c r="AG8" i="16"/>
  <c r="AG2" i="16"/>
  <c r="AG4" i="16"/>
  <c r="AF9" i="17"/>
  <c r="AF9" i="20"/>
  <c r="AF9" i="16"/>
  <c r="AF9" i="18"/>
  <c r="AG8" i="17"/>
  <c r="AG2" i="17"/>
  <c r="AG6" i="17"/>
  <c r="AG4" i="17"/>
  <c r="AG5" i="17"/>
  <c r="AG6" i="20"/>
  <c r="AG5" i="20"/>
  <c r="AG4" i="20"/>
  <c r="AG8" i="20"/>
  <c r="AG2" i="20"/>
  <c r="AP10" i="29"/>
  <c r="AO34" i="29"/>
  <c r="AO46" i="29" s="1"/>
  <c r="AH3" i="22" s="1"/>
  <c r="AQ11" i="29"/>
  <c r="AP35" i="29"/>
  <c r="AP5" i="29"/>
  <c r="AO29" i="29"/>
  <c r="AO41" i="29" s="1"/>
  <c r="AH5" i="22" s="1"/>
  <c r="AP4" i="29"/>
  <c r="AO28" i="29"/>
  <c r="AO40" i="29" s="1"/>
  <c r="AH7" i="22" s="1"/>
  <c r="AQ3" i="29"/>
  <c r="AP27" i="29"/>
  <c r="AP39" i="29" s="1"/>
  <c r="AI4" i="22" s="1"/>
  <c r="AP9" i="29"/>
  <c r="AO33" i="29"/>
  <c r="AO45" i="29" s="1"/>
  <c r="AP6" i="29"/>
  <c r="AO30" i="29"/>
  <c r="AO42" i="29" s="1"/>
  <c r="AQ7" i="29"/>
  <c r="AP31" i="29"/>
  <c r="AP43" i="29" s="1"/>
  <c r="AP8" i="29"/>
  <c r="AO32" i="29"/>
  <c r="AO44" i="29" s="1"/>
  <c r="AL43" i="22" l="1"/>
  <c r="AI15" i="22"/>
  <c r="AH5" i="15" s="1"/>
  <c r="AI14" i="22"/>
  <c r="AH4" i="15" s="1"/>
  <c r="AI18" i="22"/>
  <c r="AH8" i="15" s="1"/>
  <c r="AI12" i="22"/>
  <c r="AI16" i="22"/>
  <c r="AH6" i="15" s="1"/>
  <c r="AJ22" i="22"/>
  <c r="AJ20" i="22"/>
  <c r="AJ26" i="22"/>
  <c r="AJ24" i="22"/>
  <c r="AJ27" i="22" s="1"/>
  <c r="AJ23" i="22"/>
  <c r="AI31" i="22"/>
  <c r="AI30" i="22"/>
  <c r="AI34" i="22"/>
  <c r="AI28" i="22"/>
  <c r="AI32" i="22"/>
  <c r="AG51" i="22"/>
  <c r="AF9" i="19" s="1"/>
  <c r="AF4" i="19"/>
  <c r="AK43" i="22"/>
  <c r="AH44" i="22"/>
  <c r="AG2" i="19" s="1"/>
  <c r="AH48" i="22"/>
  <c r="AG6" i="19" s="1"/>
  <c r="AH47" i="22"/>
  <c r="AG5" i="19" s="1"/>
  <c r="AH46" i="22"/>
  <c r="AG4" i="19" s="1"/>
  <c r="AH50" i="22"/>
  <c r="AG8" i="19" s="1"/>
  <c r="AI44" i="22"/>
  <c r="AI48" i="22"/>
  <c r="AH6" i="19" s="1"/>
  <c r="AI47" i="22"/>
  <c r="AH5" i="19" s="1"/>
  <c r="AI46" i="22"/>
  <c r="AH4" i="19" s="1"/>
  <c r="AI50" i="22"/>
  <c r="AH8" i="19" s="1"/>
  <c r="AH19" i="22"/>
  <c r="AG9" i="15" s="1"/>
  <c r="AI27" i="22"/>
  <c r="AG9" i="17"/>
  <c r="AG9" i="20"/>
  <c r="AG9" i="18"/>
  <c r="AH4" i="18"/>
  <c r="AH6" i="18"/>
  <c r="AH2" i="18"/>
  <c r="AH5" i="18"/>
  <c r="AH8" i="18"/>
  <c r="AH8" i="17"/>
  <c r="AH5" i="17"/>
  <c r="AH4" i="17"/>
  <c r="AH6" i="17"/>
  <c r="AH2" i="17"/>
  <c r="AG9" i="16"/>
  <c r="AH2" i="20"/>
  <c r="AH8" i="20"/>
  <c r="AH4" i="20"/>
  <c r="AH6" i="20"/>
  <c r="AH5" i="20"/>
  <c r="AH4" i="16"/>
  <c r="AH2" i="16"/>
  <c r="AH6" i="16"/>
  <c r="AH5" i="16"/>
  <c r="AH8" i="16"/>
  <c r="AR7" i="29"/>
  <c r="AR31" i="29" s="1"/>
  <c r="AR43" i="29" s="1"/>
  <c r="AQ31" i="29"/>
  <c r="AQ43" i="29" s="1"/>
  <c r="AQ9" i="29"/>
  <c r="AP33" i="29"/>
  <c r="AP45" i="29" s="1"/>
  <c r="AQ4" i="29"/>
  <c r="AP28" i="29"/>
  <c r="AP40" i="29" s="1"/>
  <c r="AR11" i="29"/>
  <c r="AR35" i="29" s="1"/>
  <c r="AQ35" i="29"/>
  <c r="AQ8" i="29"/>
  <c r="AP32" i="29"/>
  <c r="AP44" i="29" s="1"/>
  <c r="AQ6" i="29"/>
  <c r="AP30" i="29"/>
  <c r="AP42" i="29" s="1"/>
  <c r="AR3" i="29"/>
  <c r="AR27" i="29" s="1"/>
  <c r="AR39" i="29" s="1"/>
  <c r="AK4" i="22" s="1"/>
  <c r="AQ27" i="29"/>
  <c r="AQ39" i="29" s="1"/>
  <c r="AJ4" i="22" s="1"/>
  <c r="AQ5" i="29"/>
  <c r="AP29" i="29"/>
  <c r="AP41" i="29" s="1"/>
  <c r="AI5" i="22" s="1"/>
  <c r="AQ10" i="29"/>
  <c r="AP34" i="29"/>
  <c r="AP46" i="29" s="1"/>
  <c r="AI3" i="22" s="1"/>
  <c r="AH51" i="22" l="1"/>
  <c r="AG9" i="19" s="1"/>
  <c r="AL20" i="22"/>
  <c r="AL22" i="22"/>
  <c r="AL24" i="22"/>
  <c r="AL23" i="22"/>
  <c r="AL26" i="22"/>
  <c r="AL27" i="22" s="1"/>
  <c r="AJ28" i="22"/>
  <c r="AJ32" i="22"/>
  <c r="AJ31" i="22"/>
  <c r="AJ30" i="22"/>
  <c r="AJ35" i="22" s="1"/>
  <c r="AJ34" i="22"/>
  <c r="AI19" i="22"/>
  <c r="AH9" i="15" s="1"/>
  <c r="AH2" i="15"/>
  <c r="AI35" i="22"/>
  <c r="AJ12" i="22"/>
  <c r="AI2" i="15" s="1"/>
  <c r="AJ16" i="22"/>
  <c r="AI6" i="15" s="1"/>
  <c r="AJ15" i="22"/>
  <c r="AI5" i="15" s="1"/>
  <c r="AJ14" i="22"/>
  <c r="AI4" i="15" s="1"/>
  <c r="AJ18" i="22"/>
  <c r="AI8" i="15" s="1"/>
  <c r="AK22" i="22"/>
  <c r="AK20" i="22"/>
  <c r="AK23" i="22"/>
  <c r="AK26" i="22"/>
  <c r="AK24" i="22"/>
  <c r="AI7" i="22"/>
  <c r="AI51" i="22"/>
  <c r="AH9" i="19" s="1"/>
  <c r="AH2" i="19"/>
  <c r="AH9" i="17"/>
  <c r="AI6" i="20"/>
  <c r="AI2" i="20"/>
  <c r="AI5" i="20"/>
  <c r="AI8" i="20"/>
  <c r="AI4" i="20"/>
  <c r="AH9" i="18"/>
  <c r="AI2" i="16"/>
  <c r="AI5" i="16"/>
  <c r="AI8" i="16"/>
  <c r="AI4" i="16"/>
  <c r="AI6" i="16"/>
  <c r="AI2" i="17"/>
  <c r="AI6" i="17"/>
  <c r="AI5" i="17"/>
  <c r="AI8" i="17"/>
  <c r="AI4" i="17"/>
  <c r="AI2" i="18"/>
  <c r="AI5" i="18"/>
  <c r="AI8" i="18"/>
  <c r="AI4" i="18"/>
  <c r="AI6" i="18"/>
  <c r="AH9" i="16"/>
  <c r="AH9" i="20"/>
  <c r="AR10" i="29"/>
  <c r="AR34" i="29" s="1"/>
  <c r="AR46" i="29" s="1"/>
  <c r="AK3" i="22" s="1"/>
  <c r="AQ34" i="29"/>
  <c r="AQ46" i="29" s="1"/>
  <c r="AJ3" i="22" s="1"/>
  <c r="AR5" i="29"/>
  <c r="AR29" i="29" s="1"/>
  <c r="AR41" i="29" s="1"/>
  <c r="AK5" i="22" s="1"/>
  <c r="AQ29" i="29"/>
  <c r="AQ41" i="29" s="1"/>
  <c r="AJ5" i="22" s="1"/>
  <c r="AR6" i="29"/>
  <c r="AR30" i="29" s="1"/>
  <c r="AR42" i="29" s="1"/>
  <c r="AQ30" i="29"/>
  <c r="AQ42" i="29" s="1"/>
  <c r="AR9" i="29"/>
  <c r="AR33" i="29" s="1"/>
  <c r="AR45" i="29" s="1"/>
  <c r="AQ33" i="29"/>
  <c r="AQ45" i="29" s="1"/>
  <c r="AR8" i="29"/>
  <c r="AR32" i="29" s="1"/>
  <c r="AR44" i="29" s="1"/>
  <c r="AQ32" i="29"/>
  <c r="AQ44" i="29" s="1"/>
  <c r="AR4" i="29"/>
  <c r="AR28" i="29" s="1"/>
  <c r="AR40" i="29" s="1"/>
  <c r="AQ28" i="29"/>
  <c r="AQ40" i="29" s="1"/>
  <c r="AK7" i="22" l="1"/>
  <c r="AJ19" i="22"/>
  <c r="AI9" i="15" s="1"/>
  <c r="AL14" i="22"/>
  <c r="AK4" i="15" s="1"/>
  <c r="AL18" i="22"/>
  <c r="AK8" i="15" s="1"/>
  <c r="AL12" i="22"/>
  <c r="AK2" i="15" s="1"/>
  <c r="AL16" i="22"/>
  <c r="AK6" i="15" s="1"/>
  <c r="AL15" i="22"/>
  <c r="AK5" i="15" s="1"/>
  <c r="AJ7" i="22"/>
  <c r="AK28" i="22"/>
  <c r="AK32" i="22"/>
  <c r="AK31" i="22"/>
  <c r="AK30" i="22"/>
  <c r="AK34" i="22"/>
  <c r="AJ46" i="22"/>
  <c r="AI4" i="19" s="1"/>
  <c r="AJ44" i="22"/>
  <c r="AI2" i="19" s="1"/>
  <c r="AJ48" i="22"/>
  <c r="AI6" i="19" s="1"/>
  <c r="AJ47" i="22"/>
  <c r="AI5" i="19" s="1"/>
  <c r="AJ50" i="22"/>
  <c r="AI8" i="19" s="1"/>
  <c r="AL30" i="22"/>
  <c r="AL34" i="22"/>
  <c r="AL28" i="22"/>
  <c r="AL35" i="22" s="1"/>
  <c r="AL32" i="22"/>
  <c r="AL31" i="22"/>
  <c r="AK27" i="22"/>
  <c r="AL44" i="22"/>
  <c r="AK2" i="19" s="1"/>
  <c r="AL48" i="22"/>
  <c r="AK6" i="19" s="1"/>
  <c r="AL47" i="22"/>
  <c r="AK5" i="19" s="1"/>
  <c r="AL46" i="22"/>
  <c r="AK4" i="19" s="1"/>
  <c r="AL50" i="22"/>
  <c r="AK8" i="19" s="1"/>
  <c r="AK12" i="22"/>
  <c r="AJ2" i="15" s="1"/>
  <c r="AK16" i="22"/>
  <c r="AJ6" i="15" s="1"/>
  <c r="AK15" i="22"/>
  <c r="AJ5" i="15" s="1"/>
  <c r="AK14" i="22"/>
  <c r="AK18" i="22"/>
  <c r="AJ8" i="15" s="1"/>
  <c r="AK4" i="16"/>
  <c r="AK6" i="16"/>
  <c r="AK5" i="16"/>
  <c r="AK8" i="16"/>
  <c r="AK2" i="16"/>
  <c r="AJ8" i="20"/>
  <c r="AJ4" i="20"/>
  <c r="AJ2" i="20"/>
  <c r="AJ6" i="20"/>
  <c r="AJ5" i="20"/>
  <c r="AJ5" i="18"/>
  <c r="AJ8" i="18"/>
  <c r="AJ4" i="18"/>
  <c r="AJ6" i="18"/>
  <c r="AJ2" i="18"/>
  <c r="AI9" i="18"/>
  <c r="AI9" i="16"/>
  <c r="AI9" i="20"/>
  <c r="AK6" i="20"/>
  <c r="AK5" i="20"/>
  <c r="AK2" i="20"/>
  <c r="AK4" i="20"/>
  <c r="AK8" i="20"/>
  <c r="AK8" i="18"/>
  <c r="AK5" i="18"/>
  <c r="AK4" i="18"/>
  <c r="AK2" i="18"/>
  <c r="AK6" i="18"/>
  <c r="AK8" i="17"/>
  <c r="AK4" i="17"/>
  <c r="AK6" i="17"/>
  <c r="AK2" i="17"/>
  <c r="AK5" i="17"/>
  <c r="AJ8" i="16"/>
  <c r="AJ4" i="16"/>
  <c r="AJ6" i="16"/>
  <c r="AJ5" i="16"/>
  <c r="AJ2" i="16"/>
  <c r="AJ8" i="17"/>
  <c r="AJ5" i="17"/>
  <c r="AJ4" i="17"/>
  <c r="AJ6" i="17"/>
  <c r="AJ2" i="17"/>
  <c r="AI9" i="17"/>
  <c r="AK19" i="22" l="1"/>
  <c r="AJ9" i="15" s="1"/>
  <c r="AJ4" i="15"/>
  <c r="AK35" i="22"/>
  <c r="AJ9" i="17" s="1"/>
  <c r="AK47" i="22"/>
  <c r="AJ5" i="19" s="1"/>
  <c r="AK46" i="22"/>
  <c r="AK44" i="22"/>
  <c r="AJ2" i="19" s="1"/>
  <c r="AK48" i="22"/>
  <c r="AJ6" i="19" s="1"/>
  <c r="AK50" i="22"/>
  <c r="AJ8" i="19" s="1"/>
  <c r="AL19" i="22"/>
  <c r="AK9" i="15" s="1"/>
  <c r="AL51" i="22"/>
  <c r="AK9" i="19" s="1"/>
  <c r="AJ51" i="22"/>
  <c r="AI9" i="19" s="1"/>
  <c r="AK9" i="20"/>
  <c r="AJ9" i="16"/>
  <c r="AJ9" i="20"/>
  <c r="AK9" i="18"/>
  <c r="AJ9" i="18"/>
  <c r="AK9" i="16"/>
  <c r="AK9" i="17"/>
  <c r="AK51" i="22" l="1"/>
  <c r="AJ9" i="19" s="1"/>
  <c r="AJ4" i="19"/>
</calcChain>
</file>

<file path=xl/sharedStrings.xml><?xml version="1.0" encoding="utf-8"?>
<sst xmlns="http://schemas.openxmlformats.org/spreadsheetml/2006/main" count="642" uniqueCount="205">
  <si>
    <t>Year</t>
  </si>
  <si>
    <t>Table 2</t>
  </si>
  <si>
    <t>Sources: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</si>
  <si>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</si>
  <si>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</si>
  <si>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</si>
  <si>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</si>
  <si>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</si>
  <si>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</si>
  <si>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</si>
  <si>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Note:</t>
  </si>
  <si>
    <t>Agriculture (BTU)</t>
  </si>
  <si>
    <t>BIFUbC BAU Industrial Fuel Use before CCS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</si>
  <si>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</si>
  <si>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</si>
  <si>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</si>
  <si>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LPG</t>
  </si>
  <si>
    <t>ADO</t>
  </si>
  <si>
    <t>Description</t>
  </si>
  <si>
    <t>Vector</t>
  </si>
  <si>
    <t>V.01</t>
  </si>
  <si>
    <t>V.02</t>
  </si>
  <si>
    <t>V.03</t>
  </si>
  <si>
    <t>V.05</t>
  </si>
  <si>
    <t>V.08</t>
  </si>
  <si>
    <t>V.09</t>
  </si>
  <si>
    <t>V.13</t>
  </si>
  <si>
    <t>V.18</t>
  </si>
  <si>
    <t>V.14</t>
  </si>
  <si>
    <t>TWh</t>
  </si>
  <si>
    <t>Hidrokarbon padatan</t>
  </si>
  <si>
    <t>Hidrokarbon cairan</t>
  </si>
  <si>
    <t>Hidrokarbon gas</t>
  </si>
  <si>
    <t>Kerosene</t>
  </si>
  <si>
    <t>IDO</t>
  </si>
  <si>
    <t>Electricity (delivered to end user)</t>
  </si>
  <si>
    <t>Bio-diesel</t>
  </si>
  <si>
    <t>Energy Source</t>
  </si>
  <si>
    <t>coal</t>
  </si>
  <si>
    <t>oil</t>
  </si>
  <si>
    <t>gas</t>
  </si>
  <si>
    <t>electricity</t>
  </si>
  <si>
    <t>biomass</t>
  </si>
  <si>
    <t>TWh to BTU</t>
  </si>
  <si>
    <t>Energy Type</t>
  </si>
  <si>
    <t>natural gas</t>
  </si>
  <si>
    <t>petroleum diesel</t>
  </si>
  <si>
    <t>heat</t>
  </si>
  <si>
    <t>Fuel Type</t>
  </si>
  <si>
    <t>Industry</t>
  </si>
  <si>
    <t>Industry Processes</t>
  </si>
  <si>
    <t>Agriculture, Construction,and Mining</t>
  </si>
  <si>
    <t>Combined annual, by fuel type and industry</t>
  </si>
  <si>
    <t>Waste Management</t>
  </si>
  <si>
    <t>Population Forecast</t>
  </si>
  <si>
    <t>TJ to BTU</t>
  </si>
  <si>
    <t>Energy Intensity of Primary Water Treatement (MWh/MG)</t>
  </si>
  <si>
    <t>http://www.wtc.dk/uploads/Indonesian%20Water%20and%20Wastewater%20sectors%202009.pdf</t>
  </si>
  <si>
    <t>Thiland population</t>
  </si>
  <si>
    <t>Thailand wastewater production in 2013 (million cubic meters/day)</t>
  </si>
  <si>
    <t>Thailand wastewater production per person (cubic meters per day)</t>
  </si>
  <si>
    <t>Wastewater production per person (cubic meters/year)</t>
  </si>
  <si>
    <t>Wastewater production per person (million gallons/year)</t>
  </si>
  <si>
    <t>http://www.ais.unwater.org/ais/pluginfile.php/501/mod_page/content/87/report_thailand.pdf</t>
  </si>
  <si>
    <t>Cubic meters of water to gallons</t>
  </si>
  <si>
    <t>Wastewater treated per year (25% times generation, based on http://www.wtc.dk/uploads/Indonesian%20Water%20and%20Wastewater%20sectors%202009.pdf)</t>
  </si>
  <si>
    <t>Energy used for treatement (btu)</t>
  </si>
  <si>
    <t>Electricity used for treatement (MWh)</t>
  </si>
  <si>
    <t>Natural Gas and Petroleum Systems</t>
  </si>
  <si>
    <t>Energy Used by NGPS in 2015 (natural gas only, thousand BOE)</t>
  </si>
  <si>
    <t>Energy Use (btu)</t>
  </si>
  <si>
    <t>boe to btu</t>
  </si>
  <si>
    <t>Forecasted Available Supply of Oil (btu), from global calculator</t>
  </si>
  <si>
    <t>Forecasted Oil Supply for Refining, from global calculator Xib</t>
  </si>
  <si>
    <r>
      <rPr>
        <b/>
        <sz val="8"/>
        <color rgb="FF414042"/>
        <rFont val="Trebuchet MS"/>
        <family val="2"/>
      </rPr>
      <t>5.1.2. Energy Consumption in Industrial Sector</t>
    </r>
  </si>
  <si>
    <r>
      <rPr>
        <sz val="8"/>
        <color rgb="FF414042"/>
        <rFont val="Malgun Gothic"/>
        <family val="2"/>
      </rPr>
      <t>(</t>
    </r>
    <r>
      <rPr>
        <i/>
        <sz val="8"/>
        <color rgb="FF414042"/>
        <rFont val="Trebuchet MS"/>
        <family val="2"/>
      </rPr>
      <t>in</t>
    </r>
    <r>
      <rPr>
        <i/>
        <sz val="8"/>
        <color rgb="FF414042"/>
        <rFont val="Malgun Gothic"/>
        <family val="2"/>
      </rPr>
      <t xml:space="preserve"> Energy Unit</t>
    </r>
    <r>
      <rPr>
        <sz val="8"/>
        <color rgb="FF414042"/>
        <rFont val="Malgun Gothic"/>
        <family val="2"/>
      </rPr>
      <t>)</t>
    </r>
  </si>
  <si>
    <r>
      <rPr>
        <b/>
        <sz val="7"/>
        <color rgb="FF414042"/>
        <rFont val="Trebuchet MS"/>
        <family val="2"/>
      </rPr>
      <t>(Thousand BOE)</t>
    </r>
  </si>
  <si>
    <r>
      <rPr>
        <sz val="7"/>
        <color rgb="FFFFFFFF"/>
        <rFont val="Tahoma"/>
        <family val="2"/>
      </rPr>
      <t>Year</t>
    </r>
  </si>
  <si>
    <r>
      <rPr>
        <sz val="7"/>
        <color rgb="FFFFFFFF"/>
        <rFont val="Tahoma"/>
        <family val="2"/>
      </rPr>
      <t>Biomass</t>
    </r>
  </si>
  <si>
    <r>
      <rPr>
        <sz val="7"/>
        <color rgb="FFFFFFFF"/>
        <rFont val="Tahoma"/>
        <family val="2"/>
      </rPr>
      <t>Coal</t>
    </r>
  </si>
  <si>
    <r>
      <rPr>
        <sz val="7"/>
        <color rgb="FFFFFFFF"/>
        <rFont val="Tahoma"/>
        <family val="2"/>
      </rPr>
      <t>Briquette</t>
    </r>
  </si>
  <si>
    <r>
      <rPr>
        <sz val="7"/>
        <color rgb="FFFFFFFF"/>
        <rFont val="Tahoma"/>
        <family val="2"/>
      </rPr>
      <t>Gas</t>
    </r>
  </si>
  <si>
    <r>
      <rPr>
        <sz val="7"/>
        <color rgb="FFFFFFFF"/>
        <rFont val="Tahoma"/>
        <family val="2"/>
      </rPr>
      <t>Kerosene</t>
    </r>
  </si>
  <si>
    <r>
      <rPr>
        <sz val="7"/>
        <color rgb="FFFFFFFF"/>
        <rFont val="Tahoma"/>
        <family val="2"/>
      </rPr>
      <t xml:space="preserve">Fuel
</t>
    </r>
    <r>
      <rPr>
        <sz val="7"/>
        <color rgb="FFFFFFFF"/>
        <rFont val="Tahoma"/>
        <family val="2"/>
      </rPr>
      <t>ADO</t>
    </r>
  </si>
  <si>
    <r>
      <rPr>
        <sz val="7"/>
        <color rgb="FFFFFFFF"/>
        <rFont val="Tahoma"/>
        <family val="2"/>
      </rPr>
      <t>IDO</t>
    </r>
  </si>
  <si>
    <r>
      <rPr>
        <sz val="7"/>
        <color rgb="FFFFFFFF"/>
        <rFont val="Tahoma"/>
        <family val="2"/>
      </rPr>
      <t xml:space="preserve">Fuel
</t>
    </r>
    <r>
      <rPr>
        <sz val="7"/>
        <color rgb="FFFFFFFF"/>
        <rFont val="Tahoma"/>
        <family val="2"/>
      </rPr>
      <t>Fuel Oil</t>
    </r>
  </si>
  <si>
    <r>
      <rPr>
        <sz val="7"/>
        <color rgb="FFFFFFFF"/>
        <rFont val="Tahoma"/>
        <family val="2"/>
      </rPr>
      <t>Total Fuel</t>
    </r>
  </si>
  <si>
    <r>
      <rPr>
        <sz val="7"/>
        <color rgb="FFFFFFFF"/>
        <rFont val="Tahoma"/>
        <family val="2"/>
      </rPr>
      <t>Other Petroleum Product</t>
    </r>
  </si>
  <si>
    <r>
      <rPr>
        <sz val="7"/>
        <color rgb="FFFFFFFF"/>
        <rFont val="Tahoma"/>
        <family val="2"/>
      </rPr>
      <t>LPG</t>
    </r>
  </si>
  <si>
    <r>
      <rPr>
        <sz val="7"/>
        <color rgb="FFFFFFFF"/>
        <rFont val="Tahoma"/>
        <family val="2"/>
      </rPr>
      <t>Electricity</t>
    </r>
  </si>
  <si>
    <r>
      <rPr>
        <sz val="7"/>
        <color rgb="FFFFFFFF"/>
        <rFont val="Tahoma"/>
        <family val="2"/>
      </rPr>
      <t>Total</t>
    </r>
  </si>
  <si>
    <r>
      <rPr>
        <sz val="7"/>
        <color rgb="FF58595B"/>
        <rFont val="Century Gothic"/>
        <family val="2"/>
      </rPr>
      <t>2013 *)</t>
    </r>
  </si>
  <si>
    <r>
      <rPr>
        <sz val="7"/>
        <color rgb="FF58595B"/>
        <rFont val="Century Gothic"/>
        <family val="2"/>
      </rPr>
      <t>2014 **)</t>
    </r>
  </si>
  <si>
    <t>Biomass share of Total Industry Energy Use</t>
  </si>
  <si>
    <t>Table VIII.A.</t>
  </si>
  <si>
    <t>Future energy demand for industry, except for biomass</t>
  </si>
  <si>
    <t>United Nations</t>
  </si>
  <si>
    <t>Energy Balances</t>
  </si>
  <si>
    <t>http://unstats.un.org/unsd/energy/balance/</t>
  </si>
  <si>
    <t>Indonesia, 2014</t>
  </si>
  <si>
    <t>Ministry of Energy and Mineral Resources, Republic of Indonesia</t>
  </si>
  <si>
    <t>Handbook of Energy &amp; Economics Statistics of Indonesia</t>
  </si>
  <si>
    <t>NGPS forecasted supply available for refining</t>
  </si>
  <si>
    <t>Table XI.B.</t>
  </si>
  <si>
    <t>Energy intensity of wastewater treatment</t>
  </si>
  <si>
    <t>Argonne National Laboratory</t>
  </si>
  <si>
    <t>Industrial Wastewater Treatment in GREET® Model: Energy Intensity, Water Loss, Direct Greenhouse Gas Emissions, and Biogas Generation Potential</t>
  </si>
  <si>
    <t>https://greet.es.anl.gov/publication-wastewater-2016</t>
  </si>
  <si>
    <t>Indonesia wastewater treatment proportion and level</t>
  </si>
  <si>
    <t>Trade Council of Denmark</t>
  </si>
  <si>
    <t>Indonesian water and wastewater sector</t>
  </si>
  <si>
    <t>Thailand wastewater production</t>
  </si>
  <si>
    <t>Pariyada Chokewinyoo and Pornsiri Khanayai</t>
  </si>
  <si>
    <t>Wastewater Production, Treatment, and Use in Thailand</t>
  </si>
  <si>
    <t>p.1, Wastewater Production and Treatment</t>
  </si>
  <si>
    <t>p.5, Background</t>
  </si>
  <si>
    <t>World Bank</t>
  </si>
  <si>
    <t>DataBank</t>
  </si>
  <si>
    <t>Popluation and projections for Thailand and Indonesia</t>
  </si>
  <si>
    <t>http://databank.worldbank.org/data/reports.aspx?source=Health%20Nutrition%20and%20Population%20Statistics:%20Population%20estimates%20and%20projections</t>
  </si>
  <si>
    <t>Population and Projections for Thailand and Indonesia</t>
  </si>
  <si>
    <t>Methodology:</t>
  </si>
  <si>
    <t>for each industry, and assign any remaining difference between those industries and DECC's values</t>
  </si>
  <si>
    <t>wastewater and natural gas and petroleum sectors, so we find these values separately.</t>
  </si>
  <si>
    <t>For wastewater, we use Thailand's average wastewater production per capita as a proxy for</t>
  </si>
  <si>
    <t>Indonesia due to a lack of data on wastewater generation in Indonesia. Using estimates of the</t>
  </si>
  <si>
    <t>electricity requirements per unit of treated wastewater, background on the share of generated</t>
  </si>
  <si>
    <t>wastewater that is treated and the level to which it is treated from the Danish Embassy,</t>
  </si>
  <si>
    <t>and population projections for Indonesia from the WorldBanks, we forecast future wastewater</t>
  </si>
  <si>
    <t>treatment energy demand (which is entirely electricity).</t>
  </si>
  <si>
    <t>For natural gas and petroleum systems, we calculate an energy intensity of oil and gas refining/processing</t>
  </si>
  <si>
    <t xml:space="preserve">based on the non-export supply available from the DECC Global Calculator in 2015 and estimates of </t>
  </si>
  <si>
    <t xml:space="preserve">energy demand from the Ministry of Energy and Mineral Resources. We then scale energy use in </t>
  </si>
  <si>
    <t>future years based on forecasted non-export oil supply in Indonesia from the Global Calculator.</t>
  </si>
  <si>
    <t xml:space="preserve">We then combine the data for each of the broken out industries and scale future data based on the </t>
  </si>
  <si>
    <t>total forecasted energy use, by fuel type, in industry to 2050 from the Global Calculator. As a final</t>
  </si>
  <si>
    <t>step, we add in biomass energy demand by finding the share of total industry energy demand it</t>
  </si>
  <si>
    <t>comprised in 2015 from the Ministry of Energy and Mineral Resources, and scaling it in future years</t>
  </si>
  <si>
    <t>to the same proportion. We then assign this use to industries based on the composition of petroleum</t>
  </si>
  <si>
    <t>diesel use in industries so that biomass is apportioned the same way.</t>
  </si>
  <si>
    <t>Biomass energy demand and energy used for oil and gas processing</t>
  </si>
  <si>
    <t>Tables 5.1.2 and Indonesia Energy Balance Table 2015</t>
  </si>
  <si>
    <r>
      <rPr>
        <b/>
        <sz val="12"/>
        <rFont val="Calibri"/>
        <family val="2"/>
      </rPr>
      <t>Tabel 6.32. Proyeksi Kebutuhan Energi 7 Industri Terpilih</t>
    </r>
  </si>
  <si>
    <r>
      <rPr>
        <b/>
        <sz val="12"/>
        <rFont val="Calibri"/>
        <family val="2"/>
      </rPr>
      <t xml:space="preserve">pada Skenario </t>
    </r>
    <r>
      <rPr>
        <b/>
        <i/>
        <sz val="12"/>
        <rFont val="Calibri"/>
        <family val="2"/>
      </rPr>
      <t>Business as Usual</t>
    </r>
  </si>
  <si>
    <r>
      <rPr>
        <b/>
        <sz val="8"/>
        <rFont val="Calibri"/>
        <family val="2"/>
      </rPr>
      <t>No.</t>
    </r>
  </si>
  <si>
    <r>
      <rPr>
        <b/>
        <sz val="8"/>
        <rFont val="Calibri"/>
        <family val="2"/>
      </rPr>
      <t>Jenis Industri</t>
    </r>
  </si>
  <si>
    <r>
      <rPr>
        <b/>
        <sz val="8"/>
        <rFont val="Calibri"/>
        <family val="2"/>
      </rPr>
      <t>Skenario</t>
    </r>
  </si>
  <si>
    <r>
      <rPr>
        <b/>
        <sz val="8"/>
        <rFont val="Calibri"/>
        <family val="2"/>
      </rPr>
      <t>Satuan</t>
    </r>
  </si>
  <si>
    <t>Steel</t>
  </si>
  <si>
    <t>Fuel</t>
  </si>
  <si>
    <r>
      <rPr>
        <sz val="8"/>
        <rFont val="Calibri"/>
        <family val="2"/>
      </rPr>
      <t>Kilo Liter</t>
    </r>
  </si>
  <si>
    <t>Coal</t>
  </si>
  <si>
    <r>
      <rPr>
        <sz val="8"/>
        <rFont val="Calibri"/>
        <family val="2"/>
      </rPr>
      <t>Ton</t>
    </r>
  </si>
  <si>
    <t>Natural gas</t>
  </si>
  <si>
    <r>
      <rPr>
        <sz val="8"/>
        <rFont val="Calibri"/>
        <family val="2"/>
      </rPr>
      <t>MMBTU</t>
    </r>
  </si>
  <si>
    <t>Electricity</t>
  </si>
  <si>
    <r>
      <rPr>
        <sz val="8"/>
        <rFont val="Calibri"/>
        <family val="2"/>
      </rPr>
      <t>gWh</t>
    </r>
  </si>
  <si>
    <t>Textile</t>
  </si>
  <si>
    <t>Fertilizer</t>
  </si>
  <si>
    <t>Pulp and paper</t>
  </si>
  <si>
    <r>
      <rPr>
        <sz val="8"/>
        <rFont val="Calibri"/>
        <family val="2"/>
      </rPr>
      <t>Biomass</t>
    </r>
  </si>
  <si>
    <t>CPO</t>
  </si>
  <si>
    <t>Cement</t>
  </si>
  <si>
    <t>Ceramic</t>
  </si>
  <si>
    <r>
      <rPr>
        <sz val="8"/>
        <rFont val="Calibri"/>
        <family val="2"/>
      </rPr>
      <t>TOTAL</t>
    </r>
  </si>
  <si>
    <r>
      <rPr>
        <sz val="9"/>
        <rFont val="Calibri"/>
        <family val="2"/>
      </rPr>
      <t>Sumber: Masing-masing Asosiasi Industri, diolah INDEF (2012).</t>
    </r>
  </si>
  <si>
    <t>kl to BTU</t>
  </si>
  <si>
    <t>kilo liter</t>
  </si>
  <si>
    <t>ton to BTU</t>
  </si>
  <si>
    <t>ton</t>
  </si>
  <si>
    <t>MMBTU to BTU</t>
  </si>
  <si>
    <t>mmbtu</t>
  </si>
  <si>
    <t>gWh to BTU</t>
  </si>
  <si>
    <t>gwh</t>
  </si>
  <si>
    <t>Industry Fuel Use in Start Year</t>
  </si>
  <si>
    <t>Start Year Industry Energy Use, by Industry</t>
  </si>
  <si>
    <t>year</t>
  </si>
  <si>
    <t>handled separately below</t>
  </si>
  <si>
    <t>Source</t>
  </si>
  <si>
    <t>Ministry of Industry</t>
  </si>
  <si>
    <t>Global Calculator</t>
  </si>
  <si>
    <t>UN Energy Balance</t>
  </si>
  <si>
    <t>Several sources</t>
  </si>
  <si>
    <t>Mining and agriculture</t>
  </si>
  <si>
    <t>Cement, iron and steel, and chemicals</t>
  </si>
  <si>
    <t>http://rocana.kemenperin.go.id/index.php/download/category/39?download=422</t>
  </si>
  <si>
    <t>perencanaan kebutuhan energi sektor industri dalam rangka akselerasi industrialisasi</t>
  </si>
  <si>
    <t>Table 6.32</t>
  </si>
  <si>
    <t>To find the disaggregated energy use by industry type, we use data from the Ministry of Industry</t>
  </si>
  <si>
    <t>(for cement, iron and steel, and chemicals) and UN energy balances (for agriculture and mining) as the base</t>
  </si>
  <si>
    <t xml:space="preserve">to the "other industries" sector. However, these sources do not include specific data for the </t>
  </si>
  <si>
    <t>Annual Growth Rate</t>
  </si>
  <si>
    <t>Total, in BTU (excluding biomass)</t>
  </si>
  <si>
    <t>Total, in BTU (including biomass)</t>
  </si>
  <si>
    <t>Combined annual, by fuel type (from Growth tab)</t>
  </si>
  <si>
    <t>Conversions and Assumptions:</t>
  </si>
  <si>
    <t>We use DECC's forecasted industry sector energy demand as a base but modify the projected</t>
  </si>
  <si>
    <t>energy demand based on more realistic growth assumptions for industry. DECC assumes an increasing</t>
  </si>
  <si>
    <t>energy demand growth rate for industry in future years that results too high growth in future years.</t>
  </si>
  <si>
    <t>We correct this by assuming a flat 5% growth per year to 2050 for industry energy demand. The Global</t>
  </si>
  <si>
    <t xml:space="preserve">Calculator does not include disaggregated data by industry and it omits biomass used by industry, </t>
  </si>
  <si>
    <t>so we calculate the disaggregated consumption and biomass consumption separately.</t>
  </si>
  <si>
    <t>Ministry of Energy and Mineral Resources</t>
  </si>
  <si>
    <t>Indonesia Calculator 2050</t>
  </si>
  <si>
    <t>http://calculator2050.esdm.go.id/model.xlsx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</si>
</sst>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E+00"/>
    <numFmt numFmtId="165" formatCode="###0;###0"/>
    <numFmt numFmtId="166" formatCode="#,##0;#,##0"/>
    <numFmt numFmtId="167" formatCode="###0.;###0."/>
    <numFmt numFmtId="168" formatCode="_-* #,##0_-;\-* #,##0_-;_-* &quot;-&quot;_-;_-@_-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b/>
      <sz val="10"/>
      <color rgb="FF000000"/>
      <name val="Cambria"/>
      <family val="1"/>
      <scheme val="major"/>
    </font>
    <font>
      <sz val="10"/>
      <color rgb="FF000000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name val="Trebuchet MS"/>
      <family val="2"/>
    </font>
    <font>
      <b/>
      <sz val="8"/>
      <color rgb="FF414042"/>
      <name val="Trebuchet MS"/>
      <family val="2"/>
    </font>
    <font>
      <sz val="8"/>
      <color rgb="FF414042"/>
      <name val="Malgun Gothic"/>
      <family val="2"/>
    </font>
    <font>
      <i/>
      <sz val="8"/>
      <color rgb="FF414042"/>
      <name val="Trebuchet MS"/>
      <family val="2"/>
    </font>
    <font>
      <i/>
      <sz val="8"/>
      <color rgb="FF414042"/>
      <name val="Malgun Gothic"/>
      <family val="2"/>
    </font>
    <font>
      <b/>
      <sz val="7"/>
      <name val="Trebuchet MS"/>
      <family val="2"/>
    </font>
    <font>
      <b/>
      <sz val="7"/>
      <color rgb="FF414042"/>
      <name val="Trebuchet MS"/>
      <family val="2"/>
    </font>
    <font>
      <sz val="7"/>
      <name val="Tahoma"/>
      <family val="2"/>
    </font>
    <font>
      <sz val="7"/>
      <color rgb="FFFFFFFF"/>
      <name val="Tahoma"/>
      <family val="2"/>
    </font>
    <font>
      <sz val="7"/>
      <color rgb="FF58595B"/>
      <name val="Century Gothic"/>
      <family val="2"/>
    </font>
    <font>
      <sz val="7"/>
      <name val="Century Gothic"/>
      <family val="2"/>
    </font>
    <font>
      <sz val="10"/>
      <color rgb="FF000000"/>
      <name val="Times New Roman"/>
      <family val="1"/>
    </font>
    <font>
      <b/>
      <sz val="12"/>
      <name val="Calibri"/>
      <family val="2"/>
    </font>
    <font>
      <b/>
      <i/>
      <sz val="12"/>
      <name val="Calibri"/>
      <family val="2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C1C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rgb="FF939598"/>
      </left>
      <right/>
      <top style="thin">
        <color rgb="FF939598"/>
      </top>
      <bottom style="thin">
        <color rgb="FF9D9FA2"/>
      </bottom>
      <diagonal/>
    </border>
    <border>
      <left/>
      <right/>
      <top style="thin">
        <color rgb="FF939598"/>
      </top>
      <bottom style="thin">
        <color rgb="FF9D9FA2"/>
      </bottom>
      <diagonal/>
    </border>
    <border>
      <left/>
      <right/>
      <top style="thin">
        <color rgb="FF939598"/>
      </top>
      <bottom/>
      <diagonal/>
    </border>
    <border>
      <left/>
      <right style="thin">
        <color rgb="FF939598"/>
      </right>
      <top style="thin">
        <color rgb="FF939598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D9FA2"/>
      </right>
      <top/>
      <bottom/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A6A8AB"/>
      </right>
      <top style="thin">
        <color rgb="FF9D9FA2"/>
      </top>
      <bottom style="thin">
        <color rgb="FF9D9FA2"/>
      </bottom>
      <diagonal/>
    </border>
    <border>
      <left style="thin">
        <color rgb="FFA6A8AB"/>
      </left>
      <right style="thin">
        <color rgb="FFA6A8AB"/>
      </right>
      <top style="thin">
        <color rgb="FF9D9FA2"/>
      </top>
      <bottom style="thin">
        <color rgb="FF9D9FA2"/>
      </bottom>
      <diagonal/>
    </border>
    <border>
      <left style="thin">
        <color rgb="FFA6A8AB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39598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/>
      <bottom style="thin">
        <color rgb="FF93959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2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0" fontId="30" fillId="0" borderId="0"/>
    <xf numFmtId="168" fontId="30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0" fillId="2" borderId="0" xfId="0" applyFill="1"/>
    <xf numFmtId="0" fontId="4" fillId="0" borderId="0" xfId="9" applyAlignment="1" applyProtection="1"/>
    <xf numFmtId="0" fontId="0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0" fontId="14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2" fontId="15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horizontal="right"/>
    </xf>
    <xf numFmtId="0" fontId="14" fillId="2" borderId="0" xfId="0" applyNumberFormat="1" applyFont="1" applyFill="1" applyBorder="1" applyAlignment="1"/>
    <xf numFmtId="0" fontId="15" fillId="2" borderId="0" xfId="0" applyNumberFormat="1" applyFont="1" applyFill="1" applyBorder="1" applyAlignment="1"/>
    <xf numFmtId="0" fontId="0" fillId="2" borderId="0" xfId="0" applyFont="1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 applyFont="1" applyBorder="1" applyAlignment="1" applyProtection="1">
      <alignment horizontal="right"/>
      <protection locked="0"/>
    </xf>
    <xf numFmtId="0" fontId="11" fillId="0" borderId="0" xfId="0" applyFont="1" applyFill="1"/>
    <xf numFmtId="0" fontId="10" fillId="0" borderId="0" xfId="0" applyFont="1" applyFill="1"/>
    <xf numFmtId="0" fontId="17" fillId="0" borderId="0" xfId="0" applyFont="1"/>
    <xf numFmtId="0" fontId="10" fillId="0" borderId="0" xfId="0" applyFont="1"/>
    <xf numFmtId="0" fontId="11" fillId="0" borderId="0" xfId="0" applyFont="1"/>
    <xf numFmtId="43" fontId="11" fillId="0" borderId="0" xfId="18" applyFont="1" applyFill="1" applyBorder="1" applyAlignment="1">
      <alignment horizontal="right" vertical="center"/>
    </xf>
    <xf numFmtId="0" fontId="18" fillId="0" borderId="0" xfId="0" applyFont="1"/>
    <xf numFmtId="0" fontId="18" fillId="0" borderId="0" xfId="0" quotePrefix="1" applyFont="1"/>
    <xf numFmtId="43" fontId="12" fillId="0" borderId="0" xfId="0" applyNumberFormat="1" applyFont="1"/>
    <xf numFmtId="43" fontId="15" fillId="0" borderId="0" xfId="18" applyFont="1" applyFill="1" applyBorder="1" applyAlignment="1">
      <alignment horizontal="right" vertical="center"/>
    </xf>
    <xf numFmtId="11" fontId="0" fillId="0" borderId="0" xfId="0" applyNumberFormat="1" applyFont="1"/>
    <xf numFmtId="0" fontId="19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0" fontId="26" fillId="4" borderId="8" xfId="0" applyFont="1" applyFill="1" applyBorder="1" applyAlignment="1">
      <alignment horizontal="left" vertical="center" wrapText="1"/>
    </xf>
    <xf numFmtId="0" fontId="26" fillId="4" borderId="9" xfId="0" applyFont="1" applyFill="1" applyBorder="1" applyAlignment="1">
      <alignment horizontal="left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26" fillId="4" borderId="9" xfId="0" applyFont="1" applyFill="1" applyBorder="1" applyAlignment="1">
      <alignment horizontal="center" vertical="top" wrapText="1"/>
    </xf>
    <xf numFmtId="0" fontId="26" fillId="4" borderId="11" xfId="0" applyFont="1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165" fontId="28" fillId="0" borderId="12" xfId="0" applyNumberFormat="1" applyFont="1" applyFill="1" applyBorder="1" applyAlignment="1">
      <alignment horizontal="left" vertical="top" wrapText="1"/>
    </xf>
    <xf numFmtId="166" fontId="28" fillId="0" borderId="13" xfId="0" applyNumberFormat="1" applyFont="1" applyFill="1" applyBorder="1" applyAlignment="1">
      <alignment horizontal="left" vertical="top" wrapText="1"/>
    </xf>
    <xf numFmtId="165" fontId="28" fillId="0" borderId="13" xfId="0" applyNumberFormat="1" applyFont="1" applyFill="1" applyBorder="1" applyAlignment="1">
      <alignment horizontal="left" vertical="top" wrapText="1"/>
    </xf>
    <xf numFmtId="0" fontId="29" fillId="0" borderId="12" xfId="0" applyFont="1" applyFill="1" applyBorder="1" applyAlignment="1">
      <alignment horizontal="left" vertical="top" wrapText="1"/>
    </xf>
    <xf numFmtId="166" fontId="28" fillId="0" borderId="17" xfId="0" applyNumberFormat="1" applyFont="1" applyFill="1" applyBorder="1" applyAlignment="1">
      <alignment horizontal="left" vertical="top" wrapText="1"/>
    </xf>
    <xf numFmtId="165" fontId="28" fillId="0" borderId="18" xfId="0" applyNumberFormat="1" applyFont="1" applyFill="1" applyBorder="1" applyAlignment="1">
      <alignment horizontal="left" vertical="top" wrapText="1"/>
    </xf>
    <xf numFmtId="166" fontId="28" fillId="0" borderId="19" xfId="0" applyNumberFormat="1" applyFont="1" applyFill="1" applyBorder="1" applyAlignment="1">
      <alignment horizontal="left" vertical="top" wrapText="1"/>
    </xf>
    <xf numFmtId="0" fontId="29" fillId="0" borderId="20" xfId="0" applyFont="1" applyFill="1" applyBorder="1" applyAlignment="1">
      <alignment horizontal="left" vertical="top" wrapText="1"/>
    </xf>
    <xf numFmtId="166" fontId="28" fillId="0" borderId="21" xfId="0" applyNumberFormat="1" applyFont="1" applyFill="1" applyBorder="1" applyAlignment="1">
      <alignment horizontal="left" vertical="top" wrapText="1"/>
    </xf>
    <xf numFmtId="165" fontId="28" fillId="0" borderId="21" xfId="0" applyNumberFormat="1" applyFont="1" applyFill="1" applyBorder="1" applyAlignment="1">
      <alignment horizontal="left" vertical="top" wrapText="1"/>
    </xf>
    <xf numFmtId="165" fontId="28" fillId="0" borderId="22" xfId="0" applyNumberFormat="1" applyFont="1" applyFill="1" applyBorder="1" applyAlignment="1">
      <alignment horizontal="left" vertical="top" wrapText="1"/>
    </xf>
    <xf numFmtId="166" fontId="28" fillId="0" borderId="23" xfId="0" applyNumberFormat="1" applyFont="1" applyFill="1" applyBorder="1" applyAlignment="1">
      <alignment horizontal="left" vertical="top" wrapText="1"/>
    </xf>
    <xf numFmtId="165" fontId="28" fillId="0" borderId="23" xfId="0" applyNumberFormat="1" applyFont="1" applyFill="1" applyBorder="1" applyAlignment="1">
      <alignment horizontal="left" vertical="top" wrapText="1"/>
    </xf>
    <xf numFmtId="0" fontId="15" fillId="3" borderId="0" xfId="0" applyNumberFormat="1" applyFont="1" applyFill="1" applyBorder="1" applyAlignment="1"/>
    <xf numFmtId="0" fontId="0" fillId="0" borderId="0" xfId="0" applyAlignment="1">
      <alignment horizontal="left" vertical="center"/>
    </xf>
    <xf numFmtId="0" fontId="7" fillId="0" borderId="0" xfId="9" applyFont="1" applyAlignment="1" applyProtection="1">
      <alignment horizontal="left" vertical="center"/>
    </xf>
    <xf numFmtId="0" fontId="0" fillId="0" borderId="0" xfId="0" applyAlignment="1">
      <alignment horizontal="left" vertical="center" wrapText="1"/>
    </xf>
    <xf numFmtId="0" fontId="31" fillId="0" borderId="0" xfId="19" applyFont="1" applyFill="1" applyBorder="1" applyAlignment="1">
      <alignment horizontal="left" vertical="top"/>
    </xf>
    <xf numFmtId="0" fontId="30" fillId="0" borderId="0" xfId="19" applyFill="1" applyBorder="1" applyAlignment="1">
      <alignment horizontal="left" vertical="top"/>
    </xf>
    <xf numFmtId="0" fontId="33" fillId="0" borderId="25" xfId="19" applyFont="1" applyFill="1" applyBorder="1" applyAlignment="1">
      <alignment horizontal="left" vertical="top" wrapText="1"/>
    </xf>
    <xf numFmtId="165" fontId="34" fillId="0" borderId="25" xfId="19" applyNumberFormat="1" applyFont="1" applyFill="1" applyBorder="1" applyAlignment="1">
      <alignment horizontal="left" vertical="top" wrapText="1"/>
    </xf>
    <xf numFmtId="0" fontId="36" fillId="0" borderId="25" xfId="19" applyFont="1" applyFill="1" applyBorder="1" applyAlignment="1">
      <alignment horizontal="left" vertical="top" wrapText="1"/>
    </xf>
    <xf numFmtId="168" fontId="35" fillId="0" borderId="25" xfId="20" applyFont="1" applyFill="1" applyBorder="1" applyAlignment="1">
      <alignment horizontal="left" vertical="top" wrapText="1"/>
    </xf>
    <xf numFmtId="11" fontId="35" fillId="0" borderId="25" xfId="20" applyNumberFormat="1" applyFont="1" applyFill="1" applyBorder="1" applyAlignment="1">
      <alignment horizontal="left" vertical="top" wrapText="1"/>
    </xf>
    <xf numFmtId="168" fontId="36" fillId="0" borderId="25" xfId="20" applyFont="1" applyFill="1" applyBorder="1" applyAlignment="1">
      <alignment horizontal="left" vertical="top" wrapText="1"/>
    </xf>
    <xf numFmtId="0" fontId="37" fillId="0" borderId="0" xfId="19" applyFont="1" applyFill="1" applyBorder="1" applyAlignment="1">
      <alignment horizontal="left" vertical="top"/>
    </xf>
    <xf numFmtId="0" fontId="30" fillId="0" borderId="0" xfId="19"/>
    <xf numFmtId="0" fontId="30" fillId="0" borderId="0" xfId="19" applyFont="1" applyFill="1" applyBorder="1" applyAlignment="1">
      <alignment horizontal="left" vertical="top"/>
    </xf>
    <xf numFmtId="0" fontId="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Alignment="1">
      <alignment vertical="center"/>
    </xf>
    <xf numFmtId="0" fontId="4" fillId="0" borderId="0" xfId="9" applyAlignment="1" applyProtection="1">
      <alignment wrapText="1"/>
    </xf>
    <xf numFmtId="0" fontId="4" fillId="0" borderId="0" xfId="9" applyAlignment="1" applyProtection="1">
      <alignment vertical="center"/>
    </xf>
    <xf numFmtId="9" fontId="0" fillId="0" borderId="0" xfId="21" applyFont="1"/>
    <xf numFmtId="0" fontId="0" fillId="0" borderId="0" xfId="0" applyAlignment="1">
      <alignment horizontal="center"/>
    </xf>
    <xf numFmtId="167" fontId="35" fillId="0" borderId="26" xfId="19" applyNumberFormat="1" applyFont="1" applyFill="1" applyBorder="1" applyAlignment="1">
      <alignment horizontal="left" wrapText="1"/>
    </xf>
    <xf numFmtId="167" fontId="35" fillId="0" borderId="27" xfId="19" applyNumberFormat="1" applyFont="1" applyFill="1" applyBorder="1" applyAlignment="1">
      <alignment horizontal="left" wrapText="1"/>
    </xf>
    <xf numFmtId="167" fontId="35" fillId="0" borderId="28" xfId="19" applyNumberFormat="1" applyFont="1" applyFill="1" applyBorder="1" applyAlignment="1">
      <alignment horizontal="left" wrapText="1"/>
    </xf>
    <xf numFmtId="0" fontId="36" fillId="0" borderId="26" xfId="19" applyFont="1" applyFill="1" applyBorder="1" applyAlignment="1">
      <alignment horizontal="left" wrapText="1"/>
    </xf>
    <xf numFmtId="0" fontId="36" fillId="0" borderId="27" xfId="19" applyFont="1" applyFill="1" applyBorder="1" applyAlignment="1">
      <alignment horizontal="left" wrapText="1"/>
    </xf>
    <xf numFmtId="0" fontId="36" fillId="0" borderId="28" xfId="19" applyFont="1" applyFill="1" applyBorder="1" applyAlignment="1">
      <alignment horizontal="left" wrapText="1"/>
    </xf>
    <xf numFmtId="0" fontId="36" fillId="0" borderId="29" xfId="19" applyFont="1" applyFill="1" applyBorder="1" applyAlignment="1">
      <alignment horizontal="left" wrapText="1"/>
    </xf>
    <xf numFmtId="0" fontId="36" fillId="0" borderId="30" xfId="19" applyFont="1" applyFill="1" applyBorder="1" applyAlignment="1">
      <alignment horizontal="left" wrapText="1"/>
    </xf>
    <xf numFmtId="0" fontId="36" fillId="0" borderId="31" xfId="19" applyFont="1" applyFill="1" applyBorder="1" applyAlignment="1">
      <alignment horizontal="left" wrapText="1"/>
    </xf>
    <xf numFmtId="0" fontId="36" fillId="0" borderId="32" xfId="19" applyFont="1" applyFill="1" applyBorder="1" applyAlignment="1">
      <alignment horizontal="left" wrapText="1"/>
    </xf>
    <xf numFmtId="0" fontId="36" fillId="0" borderId="33" xfId="19" applyFont="1" applyFill="1" applyBorder="1" applyAlignment="1">
      <alignment horizontal="left" wrapText="1"/>
    </xf>
    <xf numFmtId="0" fontId="36" fillId="0" borderId="34" xfId="19" applyFont="1" applyFill="1" applyBorder="1" applyAlignment="1">
      <alignment horizontal="left" wrapText="1"/>
    </xf>
    <xf numFmtId="0" fontId="0" fillId="0" borderId="14" xfId="0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</cellXfs>
  <cellStyles count="22">
    <cellStyle name="Body: normal cell" xfId="2"/>
    <cellStyle name="Comma" xfId="18" builtinId="3"/>
    <cellStyle name="Comma [0] 2" xfId="20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Normal 2" xfId="19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Percent" xfId="21" builtinId="5"/>
    <cellStyle name="Section Break" xfId="7"/>
    <cellStyle name="Section Break: parent row" xfId="4"/>
    <cellStyle name="Table title" xfId="12"/>
  </cellStyles>
  <dxfs count="13">
    <dxf>
      <numFmt numFmtId="169" formatCode="#.000E+00"/>
    </dxf>
    <dxf>
      <numFmt numFmtId="169" formatCode="#.000E+00"/>
    </dxf>
    <dxf>
      <numFmt numFmtId="169" formatCode="#.000E+00"/>
    </dxf>
    <dxf>
      <numFmt numFmtId="169" formatCode="#.000E+00"/>
    </dxf>
    <dxf>
      <numFmt numFmtId="169" formatCode="#.000E+00"/>
    </dxf>
    <dxf>
      <numFmt numFmtId="169" formatCode="#.000E+00"/>
    </dxf>
    <dxf>
      <numFmt numFmtId="169" formatCode="#.000E+00"/>
    </dxf>
    <dxf>
      <numFmt numFmtId="169" formatCode="#.000E+00"/>
    </dxf>
    <dxf>
      <numFmt numFmtId="170" formatCode="#,###.000E+00"/>
    </dxf>
    <dxf>
      <numFmt numFmtId="170" formatCode="#,###.000E+00"/>
    </dxf>
    <dxf>
      <numFmt numFmtId="170" formatCode="#,###.000E+00"/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245836</xdr:colOff>
      <xdr:row>1</xdr:row>
      <xdr:rowOff>12700</xdr:rowOff>
    </xdr:from>
    <xdr:to>
      <xdr:col>25</xdr:col>
      <xdr:colOff>290286</xdr:colOff>
      <xdr:row>46</xdr:row>
      <xdr:rowOff>66893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929"/>
        <a:stretch/>
      </xdr:blipFill>
      <xdr:spPr>
        <a:xfrm>
          <a:off x="11936186" y="177800"/>
          <a:ext cx="5073650" cy="68105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TWh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cana.kemenperin.go.id/index.php/download/category/39?download=4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="85" zoomScaleNormal="85" workbookViewId="0"/>
  </sheetViews>
  <sheetFormatPr defaultColWidth="8.81640625" defaultRowHeight="14.5" x14ac:dyDescent="0.35"/>
  <cols>
    <col min="1" max="1" width="9.81640625" bestFit="1" customWidth="1"/>
    <col min="2" max="2" width="54.7265625" customWidth="1"/>
    <col min="3" max="3" width="4.54296875" customWidth="1"/>
    <col min="4" max="4" width="54" style="5" customWidth="1"/>
    <col min="5" max="5" width="3.6328125" customWidth="1"/>
    <col min="6" max="6" width="47.54296875" customWidth="1"/>
    <col min="7" max="7" width="3.26953125" customWidth="1"/>
    <col min="8" max="8" width="50.26953125" customWidth="1"/>
    <col min="9" max="9" width="3.7265625" customWidth="1"/>
  </cols>
  <sheetData>
    <row r="1" spans="1:6" x14ac:dyDescent="0.35">
      <c r="A1" s="1" t="s">
        <v>12</v>
      </c>
    </row>
    <row r="3" spans="1:6" x14ac:dyDescent="0.35">
      <c r="A3" s="1" t="s">
        <v>2</v>
      </c>
      <c r="B3" s="3" t="s">
        <v>95</v>
      </c>
      <c r="D3" s="3" t="s">
        <v>140</v>
      </c>
      <c r="F3" s="8"/>
    </row>
    <row r="4" spans="1:6" x14ac:dyDescent="0.35">
      <c r="B4" s="5" t="s">
        <v>202</v>
      </c>
      <c r="D4" s="5" t="s">
        <v>100</v>
      </c>
      <c r="F4" s="5"/>
    </row>
    <row r="5" spans="1:6" x14ac:dyDescent="0.35">
      <c r="B5" s="2">
        <v>2014</v>
      </c>
      <c r="D5" s="2">
        <v>2016</v>
      </c>
      <c r="F5" s="8"/>
    </row>
    <row r="6" spans="1:6" s="5" customFormat="1" x14ac:dyDescent="0.35">
      <c r="B6" s="5" t="s">
        <v>203</v>
      </c>
      <c r="D6" s="5" t="s">
        <v>101</v>
      </c>
    </row>
    <row r="7" spans="1:6" x14ac:dyDescent="0.35">
      <c r="B7" s="7" t="s">
        <v>204</v>
      </c>
      <c r="D7" s="5" t="s">
        <v>141</v>
      </c>
      <c r="F7" s="5"/>
    </row>
    <row r="8" spans="1:6" s="5" customFormat="1" x14ac:dyDescent="0.35">
      <c r="B8" t="s">
        <v>94</v>
      </c>
    </row>
    <row r="9" spans="1:6" s="5" customFormat="1" x14ac:dyDescent="0.35"/>
    <row r="10" spans="1:6" s="5" customFormat="1" x14ac:dyDescent="0.35">
      <c r="B10" s="3" t="s">
        <v>184</v>
      </c>
      <c r="D10" s="3" t="s">
        <v>183</v>
      </c>
      <c r="F10" s="3" t="s">
        <v>102</v>
      </c>
    </row>
    <row r="11" spans="1:6" s="5" customFormat="1" x14ac:dyDescent="0.35">
      <c r="B11" s="5" t="s">
        <v>179</v>
      </c>
      <c r="D11" t="s">
        <v>96</v>
      </c>
      <c r="F11" s="5" t="s">
        <v>202</v>
      </c>
    </row>
    <row r="12" spans="1:6" s="5" customFormat="1" x14ac:dyDescent="0.35">
      <c r="B12" s="2">
        <v>2012</v>
      </c>
      <c r="D12" s="2">
        <v>2017</v>
      </c>
      <c r="F12" s="2">
        <v>2014</v>
      </c>
    </row>
    <row r="13" spans="1:6" s="5" customFormat="1" x14ac:dyDescent="0.35">
      <c r="B13" s="5" t="s">
        <v>186</v>
      </c>
      <c r="D13" s="5" t="s">
        <v>97</v>
      </c>
      <c r="F13" s="5" t="s">
        <v>203</v>
      </c>
    </row>
    <row r="14" spans="1:6" s="5" customFormat="1" ht="26.5" x14ac:dyDescent="0.35">
      <c r="B14" s="86" t="s">
        <v>185</v>
      </c>
      <c r="D14" s="87" t="s">
        <v>98</v>
      </c>
      <c r="E14" s="85"/>
      <c r="F14" s="7" t="s">
        <v>204</v>
      </c>
    </row>
    <row r="15" spans="1:6" s="5" customFormat="1" x14ac:dyDescent="0.35">
      <c r="B15" s="5" t="s">
        <v>187</v>
      </c>
      <c r="D15" s="5" t="s">
        <v>99</v>
      </c>
      <c r="F15" s="85" t="s">
        <v>103</v>
      </c>
    </row>
    <row r="16" spans="1:6" s="5" customFormat="1" x14ac:dyDescent="0.35">
      <c r="D16" s="4"/>
      <c r="E16" s="4"/>
    </row>
    <row r="17" spans="1:8" s="5" customFormat="1" x14ac:dyDescent="0.35">
      <c r="B17" s="3" t="s">
        <v>104</v>
      </c>
      <c r="D17" s="3" t="s">
        <v>108</v>
      </c>
      <c r="F17" s="3" t="s">
        <v>111</v>
      </c>
      <c r="H17" s="3" t="s">
        <v>118</v>
      </c>
    </row>
    <row r="18" spans="1:8" x14ac:dyDescent="0.35">
      <c r="B18" t="s">
        <v>105</v>
      </c>
      <c r="D18" s="68" t="s">
        <v>109</v>
      </c>
      <c r="E18" s="69"/>
      <c r="F18" s="68" t="s">
        <v>112</v>
      </c>
      <c r="G18" s="68"/>
      <c r="H18" s="68" t="s">
        <v>116</v>
      </c>
    </row>
    <row r="19" spans="1:8" x14ac:dyDescent="0.35">
      <c r="B19" s="2">
        <v>2016</v>
      </c>
      <c r="D19" s="68">
        <v>2009</v>
      </c>
      <c r="E19" s="69"/>
      <c r="F19" s="68">
        <v>2013</v>
      </c>
      <c r="G19" s="68"/>
      <c r="H19" s="68">
        <v>2017</v>
      </c>
    </row>
    <row r="20" spans="1:8" ht="43.5" x14ac:dyDescent="0.35">
      <c r="B20" s="25" t="s">
        <v>106</v>
      </c>
      <c r="D20" s="68" t="s">
        <v>110</v>
      </c>
      <c r="E20" s="69"/>
      <c r="F20" s="70" t="s">
        <v>113</v>
      </c>
      <c r="G20" s="68"/>
      <c r="H20" s="68" t="s">
        <v>117</v>
      </c>
    </row>
    <row r="21" spans="1:8" ht="43.5" x14ac:dyDescent="0.35">
      <c r="B21" s="85" t="s">
        <v>107</v>
      </c>
      <c r="D21" s="70" t="s">
        <v>57</v>
      </c>
      <c r="E21" s="69"/>
      <c r="F21" s="70" t="s">
        <v>63</v>
      </c>
      <c r="G21" s="68"/>
      <c r="H21" s="70" t="s">
        <v>119</v>
      </c>
    </row>
    <row r="22" spans="1:8" x14ac:dyDescent="0.35">
      <c r="B22" t="s">
        <v>1</v>
      </c>
      <c r="D22" s="68" t="s">
        <v>115</v>
      </c>
      <c r="E22" s="69"/>
      <c r="F22" s="68" t="s">
        <v>114</v>
      </c>
      <c r="G22" s="68"/>
      <c r="H22" s="68" t="s">
        <v>120</v>
      </c>
    </row>
    <row r="23" spans="1:8" x14ac:dyDescent="0.35">
      <c r="E23" s="4"/>
    </row>
    <row r="24" spans="1:8" x14ac:dyDescent="0.35">
      <c r="A24" s="1" t="s">
        <v>10</v>
      </c>
    </row>
    <row r="25" spans="1:8" s="5" customFormat="1" x14ac:dyDescent="0.35">
      <c r="A25" s="8" t="s">
        <v>13</v>
      </c>
    </row>
    <row r="26" spans="1:8" s="5" customFormat="1" x14ac:dyDescent="0.35">
      <c r="A26" s="8" t="s">
        <v>14</v>
      </c>
    </row>
    <row r="27" spans="1:8" s="5" customFormat="1" x14ac:dyDescent="0.35">
      <c r="A27" s="8" t="s">
        <v>15</v>
      </c>
    </row>
    <row r="28" spans="1:8" s="5" customFormat="1" x14ac:dyDescent="0.35">
      <c r="A28" s="1"/>
    </row>
    <row r="29" spans="1:8" x14ac:dyDescent="0.35">
      <c r="A29" s="1" t="s">
        <v>121</v>
      </c>
    </row>
    <row r="30" spans="1:8" x14ac:dyDescent="0.35">
      <c r="A30" t="s">
        <v>196</v>
      </c>
    </row>
    <row r="31" spans="1:8" x14ac:dyDescent="0.35">
      <c r="A31" t="s">
        <v>197</v>
      </c>
    </row>
    <row r="32" spans="1:8" x14ac:dyDescent="0.35">
      <c r="A32" t="s">
        <v>198</v>
      </c>
    </row>
    <row r="33" spans="1:1" x14ac:dyDescent="0.35">
      <c r="A33" t="s">
        <v>199</v>
      </c>
    </row>
    <row r="34" spans="1:1" x14ac:dyDescent="0.35">
      <c r="A34" t="s">
        <v>200</v>
      </c>
    </row>
    <row r="35" spans="1:1" x14ac:dyDescent="0.35">
      <c r="A35" t="s">
        <v>201</v>
      </c>
    </row>
    <row r="36" spans="1:1" s="5" customFormat="1" x14ac:dyDescent="0.35"/>
    <row r="37" spans="1:1" x14ac:dyDescent="0.35">
      <c r="A37" t="s">
        <v>188</v>
      </c>
    </row>
    <row r="38" spans="1:1" x14ac:dyDescent="0.35">
      <c r="A38" s="5" t="s">
        <v>189</v>
      </c>
    </row>
    <row r="39" spans="1:1" s="5" customFormat="1" x14ac:dyDescent="0.35">
      <c r="A39" t="s">
        <v>122</v>
      </c>
    </row>
    <row r="40" spans="1:1" s="5" customFormat="1" x14ac:dyDescent="0.35">
      <c r="A40" t="s">
        <v>190</v>
      </c>
    </row>
    <row r="41" spans="1:1" s="5" customFormat="1" x14ac:dyDescent="0.35">
      <c r="A41" t="s">
        <v>123</v>
      </c>
    </row>
    <row r="42" spans="1:1" x14ac:dyDescent="0.35">
      <c r="A42" s="5"/>
    </row>
    <row r="43" spans="1:1" s="5" customFormat="1" x14ac:dyDescent="0.35">
      <c r="A43" s="5" t="s">
        <v>124</v>
      </c>
    </row>
    <row r="44" spans="1:1" s="5" customFormat="1" x14ac:dyDescent="0.35">
      <c r="A44" s="5" t="s">
        <v>125</v>
      </c>
    </row>
    <row r="45" spans="1:1" s="5" customFormat="1" x14ac:dyDescent="0.35">
      <c r="A45" t="s">
        <v>126</v>
      </c>
    </row>
    <row r="46" spans="1:1" s="5" customFormat="1" x14ac:dyDescent="0.35">
      <c r="A46" s="5" t="s">
        <v>127</v>
      </c>
    </row>
    <row r="47" spans="1:1" s="5" customFormat="1" x14ac:dyDescent="0.35">
      <c r="A47" s="5" t="s">
        <v>128</v>
      </c>
    </row>
    <row r="48" spans="1:1" s="5" customFormat="1" x14ac:dyDescent="0.35">
      <c r="A48" s="5" t="s">
        <v>129</v>
      </c>
    </row>
    <row r="49" spans="1:1" s="5" customFormat="1" x14ac:dyDescent="0.35"/>
    <row r="50" spans="1:1" s="5" customFormat="1" x14ac:dyDescent="0.35">
      <c r="A50" s="5" t="s">
        <v>130</v>
      </c>
    </row>
    <row r="51" spans="1:1" s="5" customFormat="1" x14ac:dyDescent="0.35">
      <c r="A51" s="5" t="s">
        <v>131</v>
      </c>
    </row>
    <row r="52" spans="1:1" x14ac:dyDescent="0.35">
      <c r="A52" s="5" t="s">
        <v>132</v>
      </c>
    </row>
    <row r="53" spans="1:1" x14ac:dyDescent="0.35">
      <c r="A53" s="5" t="s">
        <v>133</v>
      </c>
    </row>
    <row r="54" spans="1:1" x14ac:dyDescent="0.35">
      <c r="A54" s="5"/>
    </row>
    <row r="55" spans="1:1" s="5" customFormat="1" x14ac:dyDescent="0.35">
      <c r="A55" s="8" t="s">
        <v>134</v>
      </c>
    </row>
    <row r="56" spans="1:1" s="5" customFormat="1" x14ac:dyDescent="0.35">
      <c r="A56" s="8" t="s">
        <v>135</v>
      </c>
    </row>
    <row r="57" spans="1:1" s="5" customFormat="1" x14ac:dyDescent="0.35">
      <c r="A57" s="8" t="s">
        <v>136</v>
      </c>
    </row>
    <row r="58" spans="1:1" s="5" customFormat="1" x14ac:dyDescent="0.35">
      <c r="A58" s="8" t="s">
        <v>137</v>
      </c>
    </row>
    <row r="59" spans="1:1" s="5" customFormat="1" x14ac:dyDescent="0.35">
      <c r="A59" s="8" t="s">
        <v>138</v>
      </c>
    </row>
    <row r="60" spans="1:1" x14ac:dyDescent="0.35">
      <c r="A60" s="8" t="s">
        <v>139</v>
      </c>
    </row>
    <row r="61" spans="1:1" x14ac:dyDescent="0.35">
      <c r="A61" s="8"/>
    </row>
    <row r="62" spans="1:1" x14ac:dyDescent="0.35">
      <c r="A62" s="1" t="s">
        <v>195</v>
      </c>
    </row>
    <row r="63" spans="1:1" x14ac:dyDescent="0.35">
      <c r="A63" t="s">
        <v>43</v>
      </c>
    </row>
    <row r="64" spans="1:1" x14ac:dyDescent="0.35">
      <c r="A64" s="9">
        <v>3412141630000</v>
      </c>
    </row>
    <row r="66" spans="1:1" x14ac:dyDescent="0.35">
      <c r="A66" t="s">
        <v>55</v>
      </c>
    </row>
    <row r="67" spans="1:1" x14ac:dyDescent="0.35">
      <c r="A67">
        <v>947817120</v>
      </c>
    </row>
    <row r="69" spans="1:1" x14ac:dyDescent="0.35">
      <c r="A69" t="s">
        <v>64</v>
      </c>
    </row>
    <row r="70" spans="1:1" x14ac:dyDescent="0.35">
      <c r="A70">
        <v>264.17200000000003</v>
      </c>
    </row>
    <row r="72" spans="1:1" x14ac:dyDescent="0.35">
      <c r="A72" t="s">
        <v>71</v>
      </c>
    </row>
    <row r="73" spans="1:1" x14ac:dyDescent="0.35">
      <c r="A73" s="5">
        <v>5729000</v>
      </c>
    </row>
    <row r="75" spans="1:1" x14ac:dyDescent="0.35">
      <c r="A75" t="s">
        <v>191</v>
      </c>
    </row>
    <row r="76" spans="1:1" x14ac:dyDescent="0.35">
      <c r="A76" s="88">
        <v>0.05</v>
      </c>
    </row>
  </sheetData>
  <hyperlinks>
    <hyperlink ref="B14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"/>
  <sheetViews>
    <sheetView workbookViewId="0"/>
  </sheetViews>
  <sheetFormatPr defaultColWidth="9.1796875" defaultRowHeight="14.5" x14ac:dyDescent="0.35"/>
  <cols>
    <col min="1" max="1" width="39.81640625" style="5" customWidth="1"/>
    <col min="2" max="16384" width="9.1796875" style="5"/>
  </cols>
  <sheetData>
    <row r="1" spans="1:37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5" t="s">
        <v>3</v>
      </c>
      <c r="B2" s="9">
        <f>INDEX('Indonesia Data'!$C$36:$AL$43,MATCH('BIFUbC-biomass'!$A2,'Indonesia Data'!$B$36:$B$43,0),MATCH('BIFUbC-biomass'!B$1,'Indonesia Data'!$C$11:$AL$11,0))</f>
        <v>0</v>
      </c>
      <c r="C2" s="9">
        <f>INDEX('Indonesia Data'!$C$36:$AL$43,MATCH('BIFUbC-biomass'!$A2,'Indonesia Data'!$B$36:$B$43,0),MATCH('BIFUbC-biomass'!C$1,'Indonesia Data'!$C$11:$AL$11,0))</f>
        <v>0</v>
      </c>
      <c r="D2" s="9">
        <f>INDEX('Indonesia Data'!$C$36:$AL$43,MATCH('BIFUbC-biomass'!$A2,'Indonesia Data'!$B$36:$B$43,0),MATCH('BIFUbC-biomass'!D$1,'Indonesia Data'!$C$11:$AL$11,0))</f>
        <v>0</v>
      </c>
      <c r="E2" s="9">
        <f>INDEX('Indonesia Data'!$C$36:$AL$43,MATCH('BIFUbC-biomass'!$A2,'Indonesia Data'!$B$36:$B$43,0),MATCH('BIFUbC-biomass'!E$1,'Indonesia Data'!$C$11:$AL$11,0))</f>
        <v>0</v>
      </c>
      <c r="F2" s="9">
        <f>INDEX('Indonesia Data'!$C$36:$AL$43,MATCH('BIFUbC-biomass'!$A2,'Indonesia Data'!$B$36:$B$43,0),MATCH('BIFUbC-biomass'!F$1,'Indonesia Data'!$C$11:$AL$11,0))</f>
        <v>0</v>
      </c>
      <c r="G2" s="9">
        <f>INDEX('Indonesia Data'!$C$36:$AL$43,MATCH('BIFUbC-biomass'!$A2,'Indonesia Data'!$B$36:$B$43,0),MATCH('BIFUbC-biomass'!G$1,'Indonesia Data'!$C$11:$AL$11,0))</f>
        <v>0</v>
      </c>
      <c r="H2" s="9">
        <f>INDEX('Indonesia Data'!$C$36:$AL$43,MATCH('BIFUbC-biomass'!$A2,'Indonesia Data'!$B$36:$B$43,0),MATCH('BIFUbC-biomass'!H$1,'Indonesia Data'!$C$11:$AL$11,0))</f>
        <v>0</v>
      </c>
      <c r="I2" s="9">
        <f>INDEX('Indonesia Data'!$C$36:$AL$43,MATCH('BIFUbC-biomass'!$A2,'Indonesia Data'!$B$36:$B$43,0),MATCH('BIFUbC-biomass'!I$1,'Indonesia Data'!$C$11:$AL$11,0))</f>
        <v>0</v>
      </c>
      <c r="J2" s="9">
        <f>INDEX('Indonesia Data'!$C$36:$AL$43,MATCH('BIFUbC-biomass'!$A2,'Indonesia Data'!$B$36:$B$43,0),MATCH('BIFUbC-biomass'!J$1,'Indonesia Data'!$C$11:$AL$11,0))</f>
        <v>0</v>
      </c>
      <c r="K2" s="9">
        <f>INDEX('Indonesia Data'!$C$36:$AL$43,MATCH('BIFUbC-biomass'!$A2,'Indonesia Data'!$B$36:$B$43,0),MATCH('BIFUbC-biomass'!K$1,'Indonesia Data'!$C$11:$AL$11,0))</f>
        <v>0</v>
      </c>
      <c r="L2" s="9">
        <f>INDEX('Indonesia Data'!$C$36:$AL$43,MATCH('BIFUbC-biomass'!$A2,'Indonesia Data'!$B$36:$B$43,0),MATCH('BIFUbC-biomass'!L$1,'Indonesia Data'!$C$11:$AL$11,0))</f>
        <v>0</v>
      </c>
      <c r="M2" s="9">
        <f>INDEX('Indonesia Data'!$C$36:$AL$43,MATCH('BIFUbC-biomass'!$A2,'Indonesia Data'!$B$36:$B$43,0),MATCH('BIFUbC-biomass'!M$1,'Indonesia Data'!$C$11:$AL$11,0))</f>
        <v>0</v>
      </c>
      <c r="N2" s="9">
        <f>INDEX('Indonesia Data'!$C$36:$AL$43,MATCH('BIFUbC-biomass'!$A2,'Indonesia Data'!$B$36:$B$43,0),MATCH('BIFUbC-biomass'!N$1,'Indonesia Data'!$C$11:$AL$11,0))</f>
        <v>0</v>
      </c>
      <c r="O2" s="9">
        <f>INDEX('Indonesia Data'!$C$36:$AL$43,MATCH('BIFUbC-biomass'!$A2,'Indonesia Data'!$B$36:$B$43,0),MATCH('BIFUbC-biomass'!O$1,'Indonesia Data'!$C$11:$AL$11,0))</f>
        <v>0</v>
      </c>
      <c r="P2" s="9">
        <f>INDEX('Indonesia Data'!$C$36:$AL$43,MATCH('BIFUbC-biomass'!$A2,'Indonesia Data'!$B$36:$B$43,0),MATCH('BIFUbC-biomass'!P$1,'Indonesia Data'!$C$11:$AL$11,0))</f>
        <v>0</v>
      </c>
      <c r="Q2" s="9">
        <f>INDEX('Indonesia Data'!$C$36:$AL$43,MATCH('BIFUbC-biomass'!$A2,'Indonesia Data'!$B$36:$B$43,0),MATCH('BIFUbC-biomass'!Q$1,'Indonesia Data'!$C$11:$AL$11,0))</f>
        <v>0</v>
      </c>
      <c r="R2" s="9">
        <f>INDEX('Indonesia Data'!$C$36:$AL$43,MATCH('BIFUbC-biomass'!$A2,'Indonesia Data'!$B$36:$B$43,0),MATCH('BIFUbC-biomass'!R$1,'Indonesia Data'!$C$11:$AL$11,0))</f>
        <v>0</v>
      </c>
      <c r="S2" s="9">
        <f>INDEX('Indonesia Data'!$C$36:$AL$43,MATCH('BIFUbC-biomass'!$A2,'Indonesia Data'!$B$36:$B$43,0),MATCH('BIFUbC-biomass'!S$1,'Indonesia Data'!$C$11:$AL$11,0))</f>
        <v>0</v>
      </c>
      <c r="T2" s="9">
        <f>INDEX('Indonesia Data'!$C$36:$AL$43,MATCH('BIFUbC-biomass'!$A2,'Indonesia Data'!$B$36:$B$43,0),MATCH('BIFUbC-biomass'!T$1,'Indonesia Data'!$C$11:$AL$11,0))</f>
        <v>0</v>
      </c>
      <c r="U2" s="9">
        <f>INDEX('Indonesia Data'!$C$36:$AL$43,MATCH('BIFUbC-biomass'!$A2,'Indonesia Data'!$B$36:$B$43,0),MATCH('BIFUbC-biomass'!U$1,'Indonesia Data'!$C$11:$AL$11,0))</f>
        <v>0</v>
      </c>
      <c r="V2" s="9">
        <f>INDEX('Indonesia Data'!$C$36:$AL$43,MATCH('BIFUbC-biomass'!$A2,'Indonesia Data'!$B$36:$B$43,0),MATCH('BIFUbC-biomass'!V$1,'Indonesia Data'!$C$11:$AL$11,0))</f>
        <v>0</v>
      </c>
      <c r="W2" s="9">
        <f>INDEX('Indonesia Data'!$C$36:$AL$43,MATCH('BIFUbC-biomass'!$A2,'Indonesia Data'!$B$36:$B$43,0),MATCH('BIFUbC-biomass'!W$1,'Indonesia Data'!$C$11:$AL$11,0))</f>
        <v>0</v>
      </c>
      <c r="X2" s="9">
        <f>INDEX('Indonesia Data'!$C$36:$AL$43,MATCH('BIFUbC-biomass'!$A2,'Indonesia Data'!$B$36:$B$43,0),MATCH('BIFUbC-biomass'!X$1,'Indonesia Data'!$C$11:$AL$11,0))</f>
        <v>0</v>
      </c>
      <c r="Y2" s="9">
        <f>INDEX('Indonesia Data'!$C$36:$AL$43,MATCH('BIFUbC-biomass'!$A2,'Indonesia Data'!$B$36:$B$43,0),MATCH('BIFUbC-biomass'!Y$1,'Indonesia Data'!$C$11:$AL$11,0))</f>
        <v>0</v>
      </c>
      <c r="Z2" s="9">
        <f>INDEX('Indonesia Data'!$C$36:$AL$43,MATCH('BIFUbC-biomass'!$A2,'Indonesia Data'!$B$36:$B$43,0),MATCH('BIFUbC-biomass'!Z$1,'Indonesia Data'!$C$11:$AL$11,0))</f>
        <v>0</v>
      </c>
      <c r="AA2" s="9">
        <f>INDEX('Indonesia Data'!$C$36:$AL$43,MATCH('BIFUbC-biomass'!$A2,'Indonesia Data'!$B$36:$B$43,0),MATCH('BIFUbC-biomass'!AA$1,'Indonesia Data'!$C$11:$AL$11,0))</f>
        <v>0</v>
      </c>
      <c r="AB2" s="9">
        <f>INDEX('Indonesia Data'!$C$36:$AL$43,MATCH('BIFUbC-biomass'!$A2,'Indonesia Data'!$B$36:$B$43,0),MATCH('BIFUbC-biomass'!AB$1,'Indonesia Data'!$C$11:$AL$11,0))</f>
        <v>0</v>
      </c>
      <c r="AC2" s="9">
        <f>INDEX('Indonesia Data'!$C$36:$AL$43,MATCH('BIFUbC-biomass'!$A2,'Indonesia Data'!$B$36:$B$43,0),MATCH('BIFUbC-biomass'!AC$1,'Indonesia Data'!$C$11:$AL$11,0))</f>
        <v>0</v>
      </c>
      <c r="AD2" s="9">
        <f>INDEX('Indonesia Data'!$C$36:$AL$43,MATCH('BIFUbC-biomass'!$A2,'Indonesia Data'!$B$36:$B$43,0),MATCH('BIFUbC-biomass'!AD$1,'Indonesia Data'!$C$11:$AL$11,0))</f>
        <v>0</v>
      </c>
      <c r="AE2" s="9">
        <f>INDEX('Indonesia Data'!$C$36:$AL$43,MATCH('BIFUbC-biomass'!$A2,'Indonesia Data'!$B$36:$B$43,0),MATCH('BIFUbC-biomass'!AE$1,'Indonesia Data'!$C$11:$AL$11,0))</f>
        <v>0</v>
      </c>
      <c r="AF2" s="9">
        <f>INDEX('Indonesia Data'!$C$36:$AL$43,MATCH('BIFUbC-biomass'!$A2,'Indonesia Data'!$B$36:$B$43,0),MATCH('BIFUbC-biomass'!AF$1,'Indonesia Data'!$C$11:$AL$11,0))</f>
        <v>0</v>
      </c>
      <c r="AG2" s="9">
        <f>INDEX('Indonesia Data'!$C$36:$AL$43,MATCH('BIFUbC-biomass'!$A2,'Indonesia Data'!$B$36:$B$43,0),MATCH('BIFUbC-biomass'!AG$1,'Indonesia Data'!$C$11:$AL$11,0))</f>
        <v>0</v>
      </c>
      <c r="AH2" s="9">
        <f>INDEX('Indonesia Data'!$C$36:$AL$43,MATCH('BIFUbC-biomass'!$A2,'Indonesia Data'!$B$36:$B$43,0),MATCH('BIFUbC-biomass'!AH$1,'Indonesia Data'!$C$11:$AL$11,0))</f>
        <v>0</v>
      </c>
      <c r="AI2" s="9">
        <f>INDEX('Indonesia Data'!$C$36:$AL$43,MATCH('BIFUbC-biomass'!$A2,'Indonesia Data'!$B$36:$B$43,0),MATCH('BIFUbC-biomass'!AI$1,'Indonesia Data'!$C$11:$AL$11,0))</f>
        <v>0</v>
      </c>
      <c r="AJ2" s="9">
        <f>INDEX('Indonesia Data'!$C$36:$AL$43,MATCH('BIFUbC-biomass'!$A2,'Indonesia Data'!$B$36:$B$43,0),MATCH('BIFUbC-biomass'!AJ$1,'Indonesia Data'!$C$11:$AL$11,0))</f>
        <v>0</v>
      </c>
      <c r="AK2" s="9">
        <f>INDEX('Indonesia Data'!$C$36:$AL$43,MATCH('BIFUbC-biomass'!$A2,'Indonesia Data'!$B$36:$B$43,0),MATCH('BIFUbC-biomass'!AK$1,'Indonesia Data'!$C$11:$AL$11,0))</f>
        <v>0</v>
      </c>
    </row>
    <row r="3" spans="1:37" x14ac:dyDescent="0.35">
      <c r="A3" s="5" t="s">
        <v>4</v>
      </c>
      <c r="B3" s="9">
        <f>INDEX('Indonesia Data'!$C$36:$AL$43,MATCH('BIFUbC-biomass'!$A3,'Indonesia Data'!$B$36:$B$43,0),MATCH('BIFUbC-biomass'!B$1,'Indonesia Data'!$C$11:$AL$11,0))</f>
        <v>0</v>
      </c>
      <c r="C3" s="9">
        <f>INDEX('Indonesia Data'!$C$36:$AL$43,MATCH('BIFUbC-biomass'!$A3,'Indonesia Data'!$B$36:$B$43,0),MATCH('BIFUbC-biomass'!C$1,'Indonesia Data'!$C$11:$AL$11,0))</f>
        <v>0</v>
      </c>
      <c r="D3" s="9">
        <f>INDEX('Indonesia Data'!$C$36:$AL$43,MATCH('BIFUbC-biomass'!$A3,'Indonesia Data'!$B$36:$B$43,0),MATCH('BIFUbC-biomass'!D$1,'Indonesia Data'!$C$11:$AL$11,0))</f>
        <v>0</v>
      </c>
      <c r="E3" s="9">
        <f>INDEX('Indonesia Data'!$C$36:$AL$43,MATCH('BIFUbC-biomass'!$A3,'Indonesia Data'!$B$36:$B$43,0),MATCH('BIFUbC-biomass'!E$1,'Indonesia Data'!$C$11:$AL$11,0))</f>
        <v>0</v>
      </c>
      <c r="F3" s="9">
        <f>INDEX('Indonesia Data'!$C$36:$AL$43,MATCH('BIFUbC-biomass'!$A3,'Indonesia Data'!$B$36:$B$43,0),MATCH('BIFUbC-biomass'!F$1,'Indonesia Data'!$C$11:$AL$11,0))</f>
        <v>0</v>
      </c>
      <c r="G3" s="9">
        <f>INDEX('Indonesia Data'!$C$36:$AL$43,MATCH('BIFUbC-biomass'!$A3,'Indonesia Data'!$B$36:$B$43,0),MATCH('BIFUbC-biomass'!G$1,'Indonesia Data'!$C$11:$AL$11,0))</f>
        <v>0</v>
      </c>
      <c r="H3" s="9">
        <f>INDEX('Indonesia Data'!$C$36:$AL$43,MATCH('BIFUbC-biomass'!$A3,'Indonesia Data'!$B$36:$B$43,0),MATCH('BIFUbC-biomass'!H$1,'Indonesia Data'!$C$11:$AL$11,0))</f>
        <v>0</v>
      </c>
      <c r="I3" s="9">
        <f>INDEX('Indonesia Data'!$C$36:$AL$43,MATCH('BIFUbC-biomass'!$A3,'Indonesia Data'!$B$36:$B$43,0),MATCH('BIFUbC-biomass'!I$1,'Indonesia Data'!$C$11:$AL$11,0))</f>
        <v>0</v>
      </c>
      <c r="J3" s="9">
        <f>INDEX('Indonesia Data'!$C$36:$AL$43,MATCH('BIFUbC-biomass'!$A3,'Indonesia Data'!$B$36:$B$43,0),MATCH('BIFUbC-biomass'!J$1,'Indonesia Data'!$C$11:$AL$11,0))</f>
        <v>0</v>
      </c>
      <c r="K3" s="9">
        <f>INDEX('Indonesia Data'!$C$36:$AL$43,MATCH('BIFUbC-biomass'!$A3,'Indonesia Data'!$B$36:$B$43,0),MATCH('BIFUbC-biomass'!K$1,'Indonesia Data'!$C$11:$AL$11,0))</f>
        <v>0</v>
      </c>
      <c r="L3" s="9">
        <f>INDEX('Indonesia Data'!$C$36:$AL$43,MATCH('BIFUbC-biomass'!$A3,'Indonesia Data'!$B$36:$B$43,0),MATCH('BIFUbC-biomass'!L$1,'Indonesia Data'!$C$11:$AL$11,0))</f>
        <v>0</v>
      </c>
      <c r="M3" s="9">
        <f>INDEX('Indonesia Data'!$C$36:$AL$43,MATCH('BIFUbC-biomass'!$A3,'Indonesia Data'!$B$36:$B$43,0),MATCH('BIFUbC-biomass'!M$1,'Indonesia Data'!$C$11:$AL$11,0))</f>
        <v>0</v>
      </c>
      <c r="N3" s="9">
        <f>INDEX('Indonesia Data'!$C$36:$AL$43,MATCH('BIFUbC-biomass'!$A3,'Indonesia Data'!$B$36:$B$43,0),MATCH('BIFUbC-biomass'!N$1,'Indonesia Data'!$C$11:$AL$11,0))</f>
        <v>0</v>
      </c>
      <c r="O3" s="9">
        <f>INDEX('Indonesia Data'!$C$36:$AL$43,MATCH('BIFUbC-biomass'!$A3,'Indonesia Data'!$B$36:$B$43,0),MATCH('BIFUbC-biomass'!O$1,'Indonesia Data'!$C$11:$AL$11,0))</f>
        <v>0</v>
      </c>
      <c r="P3" s="9">
        <f>INDEX('Indonesia Data'!$C$36:$AL$43,MATCH('BIFUbC-biomass'!$A3,'Indonesia Data'!$B$36:$B$43,0),MATCH('BIFUbC-biomass'!P$1,'Indonesia Data'!$C$11:$AL$11,0))</f>
        <v>0</v>
      </c>
      <c r="Q3" s="9">
        <f>INDEX('Indonesia Data'!$C$36:$AL$43,MATCH('BIFUbC-biomass'!$A3,'Indonesia Data'!$B$36:$B$43,0),MATCH('BIFUbC-biomass'!Q$1,'Indonesia Data'!$C$11:$AL$11,0))</f>
        <v>0</v>
      </c>
      <c r="R3" s="9">
        <f>INDEX('Indonesia Data'!$C$36:$AL$43,MATCH('BIFUbC-biomass'!$A3,'Indonesia Data'!$B$36:$B$43,0),MATCH('BIFUbC-biomass'!R$1,'Indonesia Data'!$C$11:$AL$11,0))</f>
        <v>0</v>
      </c>
      <c r="S3" s="9">
        <f>INDEX('Indonesia Data'!$C$36:$AL$43,MATCH('BIFUbC-biomass'!$A3,'Indonesia Data'!$B$36:$B$43,0),MATCH('BIFUbC-biomass'!S$1,'Indonesia Data'!$C$11:$AL$11,0))</f>
        <v>0</v>
      </c>
      <c r="T3" s="9">
        <f>INDEX('Indonesia Data'!$C$36:$AL$43,MATCH('BIFUbC-biomass'!$A3,'Indonesia Data'!$B$36:$B$43,0),MATCH('BIFUbC-biomass'!T$1,'Indonesia Data'!$C$11:$AL$11,0))</f>
        <v>0</v>
      </c>
      <c r="U3" s="9">
        <f>INDEX('Indonesia Data'!$C$36:$AL$43,MATCH('BIFUbC-biomass'!$A3,'Indonesia Data'!$B$36:$B$43,0),MATCH('BIFUbC-biomass'!U$1,'Indonesia Data'!$C$11:$AL$11,0))</f>
        <v>0</v>
      </c>
      <c r="V3" s="9">
        <f>INDEX('Indonesia Data'!$C$36:$AL$43,MATCH('BIFUbC-biomass'!$A3,'Indonesia Data'!$B$36:$B$43,0),MATCH('BIFUbC-biomass'!V$1,'Indonesia Data'!$C$11:$AL$11,0))</f>
        <v>0</v>
      </c>
      <c r="W3" s="9">
        <f>INDEX('Indonesia Data'!$C$36:$AL$43,MATCH('BIFUbC-biomass'!$A3,'Indonesia Data'!$B$36:$B$43,0),MATCH('BIFUbC-biomass'!W$1,'Indonesia Data'!$C$11:$AL$11,0))</f>
        <v>0</v>
      </c>
      <c r="X3" s="9">
        <f>INDEX('Indonesia Data'!$C$36:$AL$43,MATCH('BIFUbC-biomass'!$A3,'Indonesia Data'!$B$36:$B$43,0),MATCH('BIFUbC-biomass'!X$1,'Indonesia Data'!$C$11:$AL$11,0))</f>
        <v>0</v>
      </c>
      <c r="Y3" s="9">
        <f>INDEX('Indonesia Data'!$C$36:$AL$43,MATCH('BIFUbC-biomass'!$A3,'Indonesia Data'!$B$36:$B$43,0),MATCH('BIFUbC-biomass'!Y$1,'Indonesia Data'!$C$11:$AL$11,0))</f>
        <v>0</v>
      </c>
      <c r="Z3" s="9">
        <f>INDEX('Indonesia Data'!$C$36:$AL$43,MATCH('BIFUbC-biomass'!$A3,'Indonesia Data'!$B$36:$B$43,0),MATCH('BIFUbC-biomass'!Z$1,'Indonesia Data'!$C$11:$AL$11,0))</f>
        <v>0</v>
      </c>
      <c r="AA3" s="9">
        <f>INDEX('Indonesia Data'!$C$36:$AL$43,MATCH('BIFUbC-biomass'!$A3,'Indonesia Data'!$B$36:$B$43,0),MATCH('BIFUbC-biomass'!AA$1,'Indonesia Data'!$C$11:$AL$11,0))</f>
        <v>0</v>
      </c>
      <c r="AB3" s="9">
        <f>INDEX('Indonesia Data'!$C$36:$AL$43,MATCH('BIFUbC-biomass'!$A3,'Indonesia Data'!$B$36:$B$43,0),MATCH('BIFUbC-biomass'!AB$1,'Indonesia Data'!$C$11:$AL$11,0))</f>
        <v>0</v>
      </c>
      <c r="AC3" s="9">
        <f>INDEX('Indonesia Data'!$C$36:$AL$43,MATCH('BIFUbC-biomass'!$A3,'Indonesia Data'!$B$36:$B$43,0),MATCH('BIFUbC-biomass'!AC$1,'Indonesia Data'!$C$11:$AL$11,0))</f>
        <v>0</v>
      </c>
      <c r="AD3" s="9">
        <f>INDEX('Indonesia Data'!$C$36:$AL$43,MATCH('BIFUbC-biomass'!$A3,'Indonesia Data'!$B$36:$B$43,0),MATCH('BIFUbC-biomass'!AD$1,'Indonesia Data'!$C$11:$AL$11,0))</f>
        <v>0</v>
      </c>
      <c r="AE3" s="9">
        <f>INDEX('Indonesia Data'!$C$36:$AL$43,MATCH('BIFUbC-biomass'!$A3,'Indonesia Data'!$B$36:$B$43,0),MATCH('BIFUbC-biomass'!AE$1,'Indonesia Data'!$C$11:$AL$11,0))</f>
        <v>0</v>
      </c>
      <c r="AF3" s="9">
        <f>INDEX('Indonesia Data'!$C$36:$AL$43,MATCH('BIFUbC-biomass'!$A3,'Indonesia Data'!$B$36:$B$43,0),MATCH('BIFUbC-biomass'!AF$1,'Indonesia Data'!$C$11:$AL$11,0))</f>
        <v>0</v>
      </c>
      <c r="AG3" s="9">
        <f>INDEX('Indonesia Data'!$C$36:$AL$43,MATCH('BIFUbC-biomass'!$A3,'Indonesia Data'!$B$36:$B$43,0),MATCH('BIFUbC-biomass'!AG$1,'Indonesia Data'!$C$11:$AL$11,0))</f>
        <v>0</v>
      </c>
      <c r="AH3" s="9">
        <f>INDEX('Indonesia Data'!$C$36:$AL$43,MATCH('BIFUbC-biomass'!$A3,'Indonesia Data'!$B$36:$B$43,0),MATCH('BIFUbC-biomass'!AH$1,'Indonesia Data'!$C$11:$AL$11,0))</f>
        <v>0</v>
      </c>
      <c r="AI3" s="9">
        <f>INDEX('Indonesia Data'!$C$36:$AL$43,MATCH('BIFUbC-biomass'!$A3,'Indonesia Data'!$B$36:$B$43,0),MATCH('BIFUbC-biomass'!AI$1,'Indonesia Data'!$C$11:$AL$11,0))</f>
        <v>0</v>
      </c>
      <c r="AJ3" s="9">
        <f>INDEX('Indonesia Data'!$C$36:$AL$43,MATCH('BIFUbC-biomass'!$A3,'Indonesia Data'!$B$36:$B$43,0),MATCH('BIFUbC-biomass'!AJ$1,'Indonesia Data'!$C$11:$AL$11,0))</f>
        <v>0</v>
      </c>
      <c r="AK3" s="9">
        <f>INDEX('Indonesia Data'!$C$36:$AL$43,MATCH('BIFUbC-biomass'!$A3,'Indonesia Data'!$B$36:$B$43,0),MATCH('BIFUbC-biomass'!AK$1,'Indonesia Data'!$C$11:$AL$11,0))</f>
        <v>0</v>
      </c>
    </row>
    <row r="4" spans="1:37" x14ac:dyDescent="0.35">
      <c r="A4" s="5" t="s">
        <v>5</v>
      </c>
      <c r="B4" s="9">
        <f>INDEX('Indonesia Data'!$C$36:$AL$43,MATCH('BIFUbC-biomass'!$A4,'Indonesia Data'!$B$36:$B$43,0),MATCH('BIFUbC-biomass'!B$1,'Indonesia Data'!$C$11:$AL$11,0))</f>
        <v>0</v>
      </c>
      <c r="C4" s="9">
        <f>INDEX('Indonesia Data'!$C$36:$AL$43,MATCH('BIFUbC-biomass'!$A4,'Indonesia Data'!$B$36:$B$43,0),MATCH('BIFUbC-biomass'!C$1,'Indonesia Data'!$C$11:$AL$11,0))</f>
        <v>0</v>
      </c>
      <c r="D4" s="9">
        <f>INDEX('Indonesia Data'!$C$36:$AL$43,MATCH('BIFUbC-biomass'!$A4,'Indonesia Data'!$B$36:$B$43,0),MATCH('BIFUbC-biomass'!D$1,'Indonesia Data'!$C$11:$AL$11,0))</f>
        <v>0</v>
      </c>
      <c r="E4" s="9">
        <f>INDEX('Indonesia Data'!$C$36:$AL$43,MATCH('BIFUbC-biomass'!$A4,'Indonesia Data'!$B$36:$B$43,0),MATCH('BIFUbC-biomass'!E$1,'Indonesia Data'!$C$11:$AL$11,0))</f>
        <v>0</v>
      </c>
      <c r="F4" s="9">
        <f>INDEX('Indonesia Data'!$C$36:$AL$43,MATCH('BIFUbC-biomass'!$A4,'Indonesia Data'!$B$36:$B$43,0),MATCH('BIFUbC-biomass'!F$1,'Indonesia Data'!$C$11:$AL$11,0))</f>
        <v>0</v>
      </c>
      <c r="G4" s="9">
        <f>INDEX('Indonesia Data'!$C$36:$AL$43,MATCH('BIFUbC-biomass'!$A4,'Indonesia Data'!$B$36:$B$43,0),MATCH('BIFUbC-biomass'!G$1,'Indonesia Data'!$C$11:$AL$11,0))</f>
        <v>0</v>
      </c>
      <c r="H4" s="9">
        <f>INDEX('Indonesia Data'!$C$36:$AL$43,MATCH('BIFUbC-biomass'!$A4,'Indonesia Data'!$B$36:$B$43,0),MATCH('BIFUbC-biomass'!H$1,'Indonesia Data'!$C$11:$AL$11,0))</f>
        <v>0</v>
      </c>
      <c r="I4" s="9">
        <f>INDEX('Indonesia Data'!$C$36:$AL$43,MATCH('BIFUbC-biomass'!$A4,'Indonesia Data'!$B$36:$B$43,0),MATCH('BIFUbC-biomass'!I$1,'Indonesia Data'!$C$11:$AL$11,0))</f>
        <v>0</v>
      </c>
      <c r="J4" s="9">
        <f>INDEX('Indonesia Data'!$C$36:$AL$43,MATCH('BIFUbC-biomass'!$A4,'Indonesia Data'!$B$36:$B$43,0),MATCH('BIFUbC-biomass'!J$1,'Indonesia Data'!$C$11:$AL$11,0))</f>
        <v>0</v>
      </c>
      <c r="K4" s="9">
        <f>INDEX('Indonesia Data'!$C$36:$AL$43,MATCH('BIFUbC-biomass'!$A4,'Indonesia Data'!$B$36:$B$43,0),MATCH('BIFUbC-biomass'!K$1,'Indonesia Data'!$C$11:$AL$11,0))</f>
        <v>0</v>
      </c>
      <c r="L4" s="9">
        <f>INDEX('Indonesia Data'!$C$36:$AL$43,MATCH('BIFUbC-biomass'!$A4,'Indonesia Data'!$B$36:$B$43,0),MATCH('BIFUbC-biomass'!L$1,'Indonesia Data'!$C$11:$AL$11,0))</f>
        <v>0</v>
      </c>
      <c r="M4" s="9">
        <f>INDEX('Indonesia Data'!$C$36:$AL$43,MATCH('BIFUbC-biomass'!$A4,'Indonesia Data'!$B$36:$B$43,0),MATCH('BIFUbC-biomass'!M$1,'Indonesia Data'!$C$11:$AL$11,0))</f>
        <v>0</v>
      </c>
      <c r="N4" s="9">
        <f>INDEX('Indonesia Data'!$C$36:$AL$43,MATCH('BIFUbC-biomass'!$A4,'Indonesia Data'!$B$36:$B$43,0),MATCH('BIFUbC-biomass'!N$1,'Indonesia Data'!$C$11:$AL$11,0))</f>
        <v>0</v>
      </c>
      <c r="O4" s="9">
        <f>INDEX('Indonesia Data'!$C$36:$AL$43,MATCH('BIFUbC-biomass'!$A4,'Indonesia Data'!$B$36:$B$43,0),MATCH('BIFUbC-biomass'!O$1,'Indonesia Data'!$C$11:$AL$11,0))</f>
        <v>0</v>
      </c>
      <c r="P4" s="9">
        <f>INDEX('Indonesia Data'!$C$36:$AL$43,MATCH('BIFUbC-biomass'!$A4,'Indonesia Data'!$B$36:$B$43,0),MATCH('BIFUbC-biomass'!P$1,'Indonesia Data'!$C$11:$AL$11,0))</f>
        <v>0</v>
      </c>
      <c r="Q4" s="9">
        <f>INDEX('Indonesia Data'!$C$36:$AL$43,MATCH('BIFUbC-biomass'!$A4,'Indonesia Data'!$B$36:$B$43,0),MATCH('BIFUbC-biomass'!Q$1,'Indonesia Data'!$C$11:$AL$11,0))</f>
        <v>0</v>
      </c>
      <c r="R4" s="9">
        <f>INDEX('Indonesia Data'!$C$36:$AL$43,MATCH('BIFUbC-biomass'!$A4,'Indonesia Data'!$B$36:$B$43,0),MATCH('BIFUbC-biomass'!R$1,'Indonesia Data'!$C$11:$AL$11,0))</f>
        <v>0</v>
      </c>
      <c r="S4" s="9">
        <f>INDEX('Indonesia Data'!$C$36:$AL$43,MATCH('BIFUbC-biomass'!$A4,'Indonesia Data'!$B$36:$B$43,0),MATCH('BIFUbC-biomass'!S$1,'Indonesia Data'!$C$11:$AL$11,0))</f>
        <v>0</v>
      </c>
      <c r="T4" s="9">
        <f>INDEX('Indonesia Data'!$C$36:$AL$43,MATCH('BIFUbC-biomass'!$A4,'Indonesia Data'!$B$36:$B$43,0),MATCH('BIFUbC-biomass'!T$1,'Indonesia Data'!$C$11:$AL$11,0))</f>
        <v>0</v>
      </c>
      <c r="U4" s="9">
        <f>INDEX('Indonesia Data'!$C$36:$AL$43,MATCH('BIFUbC-biomass'!$A4,'Indonesia Data'!$B$36:$B$43,0),MATCH('BIFUbC-biomass'!U$1,'Indonesia Data'!$C$11:$AL$11,0))</f>
        <v>0</v>
      </c>
      <c r="V4" s="9">
        <f>INDEX('Indonesia Data'!$C$36:$AL$43,MATCH('BIFUbC-biomass'!$A4,'Indonesia Data'!$B$36:$B$43,0),MATCH('BIFUbC-biomass'!V$1,'Indonesia Data'!$C$11:$AL$11,0))</f>
        <v>0</v>
      </c>
      <c r="W4" s="9">
        <f>INDEX('Indonesia Data'!$C$36:$AL$43,MATCH('BIFUbC-biomass'!$A4,'Indonesia Data'!$B$36:$B$43,0),MATCH('BIFUbC-biomass'!W$1,'Indonesia Data'!$C$11:$AL$11,0))</f>
        <v>0</v>
      </c>
      <c r="X4" s="9">
        <f>INDEX('Indonesia Data'!$C$36:$AL$43,MATCH('BIFUbC-biomass'!$A4,'Indonesia Data'!$B$36:$B$43,0),MATCH('BIFUbC-biomass'!X$1,'Indonesia Data'!$C$11:$AL$11,0))</f>
        <v>0</v>
      </c>
      <c r="Y4" s="9">
        <f>INDEX('Indonesia Data'!$C$36:$AL$43,MATCH('BIFUbC-biomass'!$A4,'Indonesia Data'!$B$36:$B$43,0),MATCH('BIFUbC-biomass'!Y$1,'Indonesia Data'!$C$11:$AL$11,0))</f>
        <v>0</v>
      </c>
      <c r="Z4" s="9">
        <f>INDEX('Indonesia Data'!$C$36:$AL$43,MATCH('BIFUbC-biomass'!$A4,'Indonesia Data'!$B$36:$B$43,0),MATCH('BIFUbC-biomass'!Z$1,'Indonesia Data'!$C$11:$AL$11,0))</f>
        <v>0</v>
      </c>
      <c r="AA4" s="9">
        <f>INDEX('Indonesia Data'!$C$36:$AL$43,MATCH('BIFUbC-biomass'!$A4,'Indonesia Data'!$B$36:$B$43,0),MATCH('BIFUbC-biomass'!AA$1,'Indonesia Data'!$C$11:$AL$11,0))</f>
        <v>0</v>
      </c>
      <c r="AB4" s="9">
        <f>INDEX('Indonesia Data'!$C$36:$AL$43,MATCH('BIFUbC-biomass'!$A4,'Indonesia Data'!$B$36:$B$43,0),MATCH('BIFUbC-biomass'!AB$1,'Indonesia Data'!$C$11:$AL$11,0))</f>
        <v>0</v>
      </c>
      <c r="AC4" s="9">
        <f>INDEX('Indonesia Data'!$C$36:$AL$43,MATCH('BIFUbC-biomass'!$A4,'Indonesia Data'!$B$36:$B$43,0),MATCH('BIFUbC-biomass'!AC$1,'Indonesia Data'!$C$11:$AL$11,0))</f>
        <v>0</v>
      </c>
      <c r="AD4" s="9">
        <f>INDEX('Indonesia Data'!$C$36:$AL$43,MATCH('BIFUbC-biomass'!$A4,'Indonesia Data'!$B$36:$B$43,0),MATCH('BIFUbC-biomass'!AD$1,'Indonesia Data'!$C$11:$AL$11,0))</f>
        <v>0</v>
      </c>
      <c r="AE4" s="9">
        <f>INDEX('Indonesia Data'!$C$36:$AL$43,MATCH('BIFUbC-biomass'!$A4,'Indonesia Data'!$B$36:$B$43,0),MATCH('BIFUbC-biomass'!AE$1,'Indonesia Data'!$C$11:$AL$11,0))</f>
        <v>0</v>
      </c>
      <c r="AF4" s="9">
        <f>INDEX('Indonesia Data'!$C$36:$AL$43,MATCH('BIFUbC-biomass'!$A4,'Indonesia Data'!$B$36:$B$43,0),MATCH('BIFUbC-biomass'!AF$1,'Indonesia Data'!$C$11:$AL$11,0))</f>
        <v>0</v>
      </c>
      <c r="AG4" s="9">
        <f>INDEX('Indonesia Data'!$C$36:$AL$43,MATCH('BIFUbC-biomass'!$A4,'Indonesia Data'!$B$36:$B$43,0),MATCH('BIFUbC-biomass'!AG$1,'Indonesia Data'!$C$11:$AL$11,0))</f>
        <v>0</v>
      </c>
      <c r="AH4" s="9">
        <f>INDEX('Indonesia Data'!$C$36:$AL$43,MATCH('BIFUbC-biomass'!$A4,'Indonesia Data'!$B$36:$B$43,0),MATCH('BIFUbC-biomass'!AH$1,'Indonesia Data'!$C$11:$AL$11,0))</f>
        <v>0</v>
      </c>
      <c r="AI4" s="9">
        <f>INDEX('Indonesia Data'!$C$36:$AL$43,MATCH('BIFUbC-biomass'!$A4,'Indonesia Data'!$B$36:$B$43,0),MATCH('BIFUbC-biomass'!AI$1,'Indonesia Data'!$C$11:$AL$11,0))</f>
        <v>0</v>
      </c>
      <c r="AJ4" s="9">
        <f>INDEX('Indonesia Data'!$C$36:$AL$43,MATCH('BIFUbC-biomass'!$A4,'Indonesia Data'!$B$36:$B$43,0),MATCH('BIFUbC-biomass'!AJ$1,'Indonesia Data'!$C$11:$AL$11,0))</f>
        <v>0</v>
      </c>
      <c r="AK4" s="9">
        <f>INDEX('Indonesia Data'!$C$36:$AL$43,MATCH('BIFUbC-biomass'!$A4,'Indonesia Data'!$B$36:$B$43,0),MATCH('BIFUbC-biomass'!AK$1,'Indonesia Data'!$C$11:$AL$11,0))</f>
        <v>0</v>
      </c>
    </row>
    <row r="5" spans="1:37" x14ac:dyDescent="0.35">
      <c r="A5" s="5" t="s">
        <v>6</v>
      </c>
      <c r="B5" s="9">
        <f>INDEX('Indonesia Data'!$C$36:$AL$43,MATCH('BIFUbC-biomass'!$A5,'Indonesia Data'!$B$36:$B$43,0),MATCH('BIFUbC-biomass'!B$1,'Indonesia Data'!$C$11:$AL$11,0))</f>
        <v>0</v>
      </c>
      <c r="C5" s="9">
        <f>INDEX('Indonesia Data'!$C$36:$AL$43,MATCH('BIFUbC-biomass'!$A5,'Indonesia Data'!$B$36:$B$43,0),MATCH('BIFUbC-biomass'!C$1,'Indonesia Data'!$C$11:$AL$11,0))</f>
        <v>0</v>
      </c>
      <c r="D5" s="9">
        <f>INDEX('Indonesia Data'!$C$36:$AL$43,MATCH('BIFUbC-biomass'!$A5,'Indonesia Data'!$B$36:$B$43,0),MATCH('BIFUbC-biomass'!D$1,'Indonesia Data'!$C$11:$AL$11,0))</f>
        <v>0</v>
      </c>
      <c r="E5" s="9">
        <f>INDEX('Indonesia Data'!$C$36:$AL$43,MATCH('BIFUbC-biomass'!$A5,'Indonesia Data'!$B$36:$B$43,0),MATCH('BIFUbC-biomass'!E$1,'Indonesia Data'!$C$11:$AL$11,0))</f>
        <v>0</v>
      </c>
      <c r="F5" s="9">
        <f>INDEX('Indonesia Data'!$C$36:$AL$43,MATCH('BIFUbC-biomass'!$A5,'Indonesia Data'!$B$36:$B$43,0),MATCH('BIFUbC-biomass'!F$1,'Indonesia Data'!$C$11:$AL$11,0))</f>
        <v>0</v>
      </c>
      <c r="G5" s="9">
        <f>INDEX('Indonesia Data'!$C$36:$AL$43,MATCH('BIFUbC-biomass'!$A5,'Indonesia Data'!$B$36:$B$43,0),MATCH('BIFUbC-biomass'!G$1,'Indonesia Data'!$C$11:$AL$11,0))</f>
        <v>0</v>
      </c>
      <c r="H5" s="9">
        <f>INDEX('Indonesia Data'!$C$36:$AL$43,MATCH('BIFUbC-biomass'!$A5,'Indonesia Data'!$B$36:$B$43,0),MATCH('BIFUbC-biomass'!H$1,'Indonesia Data'!$C$11:$AL$11,0))</f>
        <v>0</v>
      </c>
      <c r="I5" s="9">
        <f>INDEX('Indonesia Data'!$C$36:$AL$43,MATCH('BIFUbC-biomass'!$A5,'Indonesia Data'!$B$36:$B$43,0),MATCH('BIFUbC-biomass'!I$1,'Indonesia Data'!$C$11:$AL$11,0))</f>
        <v>0</v>
      </c>
      <c r="J5" s="9">
        <f>INDEX('Indonesia Data'!$C$36:$AL$43,MATCH('BIFUbC-biomass'!$A5,'Indonesia Data'!$B$36:$B$43,0),MATCH('BIFUbC-biomass'!J$1,'Indonesia Data'!$C$11:$AL$11,0))</f>
        <v>0</v>
      </c>
      <c r="K5" s="9">
        <f>INDEX('Indonesia Data'!$C$36:$AL$43,MATCH('BIFUbC-biomass'!$A5,'Indonesia Data'!$B$36:$B$43,0),MATCH('BIFUbC-biomass'!K$1,'Indonesia Data'!$C$11:$AL$11,0))</f>
        <v>0</v>
      </c>
      <c r="L5" s="9">
        <f>INDEX('Indonesia Data'!$C$36:$AL$43,MATCH('BIFUbC-biomass'!$A5,'Indonesia Data'!$B$36:$B$43,0),MATCH('BIFUbC-biomass'!L$1,'Indonesia Data'!$C$11:$AL$11,0))</f>
        <v>0</v>
      </c>
      <c r="M5" s="9">
        <f>INDEX('Indonesia Data'!$C$36:$AL$43,MATCH('BIFUbC-biomass'!$A5,'Indonesia Data'!$B$36:$B$43,0),MATCH('BIFUbC-biomass'!M$1,'Indonesia Data'!$C$11:$AL$11,0))</f>
        <v>0</v>
      </c>
      <c r="N5" s="9">
        <f>INDEX('Indonesia Data'!$C$36:$AL$43,MATCH('BIFUbC-biomass'!$A5,'Indonesia Data'!$B$36:$B$43,0),MATCH('BIFUbC-biomass'!N$1,'Indonesia Data'!$C$11:$AL$11,0))</f>
        <v>0</v>
      </c>
      <c r="O5" s="9">
        <f>INDEX('Indonesia Data'!$C$36:$AL$43,MATCH('BIFUbC-biomass'!$A5,'Indonesia Data'!$B$36:$B$43,0),MATCH('BIFUbC-biomass'!O$1,'Indonesia Data'!$C$11:$AL$11,0))</f>
        <v>0</v>
      </c>
      <c r="P5" s="9">
        <f>INDEX('Indonesia Data'!$C$36:$AL$43,MATCH('BIFUbC-biomass'!$A5,'Indonesia Data'!$B$36:$B$43,0),MATCH('BIFUbC-biomass'!P$1,'Indonesia Data'!$C$11:$AL$11,0))</f>
        <v>0</v>
      </c>
      <c r="Q5" s="9">
        <f>INDEX('Indonesia Data'!$C$36:$AL$43,MATCH('BIFUbC-biomass'!$A5,'Indonesia Data'!$B$36:$B$43,0),MATCH('BIFUbC-biomass'!Q$1,'Indonesia Data'!$C$11:$AL$11,0))</f>
        <v>0</v>
      </c>
      <c r="R5" s="9">
        <f>INDEX('Indonesia Data'!$C$36:$AL$43,MATCH('BIFUbC-biomass'!$A5,'Indonesia Data'!$B$36:$B$43,0),MATCH('BIFUbC-biomass'!R$1,'Indonesia Data'!$C$11:$AL$11,0))</f>
        <v>0</v>
      </c>
      <c r="S5" s="9">
        <f>INDEX('Indonesia Data'!$C$36:$AL$43,MATCH('BIFUbC-biomass'!$A5,'Indonesia Data'!$B$36:$B$43,0),MATCH('BIFUbC-biomass'!S$1,'Indonesia Data'!$C$11:$AL$11,0))</f>
        <v>0</v>
      </c>
      <c r="T5" s="9">
        <f>INDEX('Indonesia Data'!$C$36:$AL$43,MATCH('BIFUbC-biomass'!$A5,'Indonesia Data'!$B$36:$B$43,0),MATCH('BIFUbC-biomass'!T$1,'Indonesia Data'!$C$11:$AL$11,0))</f>
        <v>0</v>
      </c>
      <c r="U5" s="9">
        <f>INDEX('Indonesia Data'!$C$36:$AL$43,MATCH('BIFUbC-biomass'!$A5,'Indonesia Data'!$B$36:$B$43,0),MATCH('BIFUbC-biomass'!U$1,'Indonesia Data'!$C$11:$AL$11,0))</f>
        <v>0</v>
      </c>
      <c r="V5" s="9">
        <f>INDEX('Indonesia Data'!$C$36:$AL$43,MATCH('BIFUbC-biomass'!$A5,'Indonesia Data'!$B$36:$B$43,0),MATCH('BIFUbC-biomass'!V$1,'Indonesia Data'!$C$11:$AL$11,0))</f>
        <v>0</v>
      </c>
      <c r="W5" s="9">
        <f>INDEX('Indonesia Data'!$C$36:$AL$43,MATCH('BIFUbC-biomass'!$A5,'Indonesia Data'!$B$36:$B$43,0),MATCH('BIFUbC-biomass'!W$1,'Indonesia Data'!$C$11:$AL$11,0))</f>
        <v>0</v>
      </c>
      <c r="X5" s="9">
        <f>INDEX('Indonesia Data'!$C$36:$AL$43,MATCH('BIFUbC-biomass'!$A5,'Indonesia Data'!$B$36:$B$43,0),MATCH('BIFUbC-biomass'!X$1,'Indonesia Data'!$C$11:$AL$11,0))</f>
        <v>0</v>
      </c>
      <c r="Y5" s="9">
        <f>INDEX('Indonesia Data'!$C$36:$AL$43,MATCH('BIFUbC-biomass'!$A5,'Indonesia Data'!$B$36:$B$43,0),MATCH('BIFUbC-biomass'!Y$1,'Indonesia Data'!$C$11:$AL$11,0))</f>
        <v>0</v>
      </c>
      <c r="Z5" s="9">
        <f>INDEX('Indonesia Data'!$C$36:$AL$43,MATCH('BIFUbC-biomass'!$A5,'Indonesia Data'!$B$36:$B$43,0),MATCH('BIFUbC-biomass'!Z$1,'Indonesia Data'!$C$11:$AL$11,0))</f>
        <v>0</v>
      </c>
      <c r="AA5" s="9">
        <f>INDEX('Indonesia Data'!$C$36:$AL$43,MATCH('BIFUbC-biomass'!$A5,'Indonesia Data'!$B$36:$B$43,0),MATCH('BIFUbC-biomass'!AA$1,'Indonesia Data'!$C$11:$AL$11,0))</f>
        <v>0</v>
      </c>
      <c r="AB5" s="9">
        <f>INDEX('Indonesia Data'!$C$36:$AL$43,MATCH('BIFUbC-biomass'!$A5,'Indonesia Data'!$B$36:$B$43,0),MATCH('BIFUbC-biomass'!AB$1,'Indonesia Data'!$C$11:$AL$11,0))</f>
        <v>0</v>
      </c>
      <c r="AC5" s="9">
        <f>INDEX('Indonesia Data'!$C$36:$AL$43,MATCH('BIFUbC-biomass'!$A5,'Indonesia Data'!$B$36:$B$43,0),MATCH('BIFUbC-biomass'!AC$1,'Indonesia Data'!$C$11:$AL$11,0))</f>
        <v>0</v>
      </c>
      <c r="AD5" s="9">
        <f>INDEX('Indonesia Data'!$C$36:$AL$43,MATCH('BIFUbC-biomass'!$A5,'Indonesia Data'!$B$36:$B$43,0),MATCH('BIFUbC-biomass'!AD$1,'Indonesia Data'!$C$11:$AL$11,0))</f>
        <v>0</v>
      </c>
      <c r="AE5" s="9">
        <f>INDEX('Indonesia Data'!$C$36:$AL$43,MATCH('BIFUbC-biomass'!$A5,'Indonesia Data'!$B$36:$B$43,0),MATCH('BIFUbC-biomass'!AE$1,'Indonesia Data'!$C$11:$AL$11,0))</f>
        <v>0</v>
      </c>
      <c r="AF5" s="9">
        <f>INDEX('Indonesia Data'!$C$36:$AL$43,MATCH('BIFUbC-biomass'!$A5,'Indonesia Data'!$B$36:$B$43,0),MATCH('BIFUbC-biomass'!AF$1,'Indonesia Data'!$C$11:$AL$11,0))</f>
        <v>0</v>
      </c>
      <c r="AG5" s="9">
        <f>INDEX('Indonesia Data'!$C$36:$AL$43,MATCH('BIFUbC-biomass'!$A5,'Indonesia Data'!$B$36:$B$43,0),MATCH('BIFUbC-biomass'!AG$1,'Indonesia Data'!$C$11:$AL$11,0))</f>
        <v>0</v>
      </c>
      <c r="AH5" s="9">
        <f>INDEX('Indonesia Data'!$C$36:$AL$43,MATCH('BIFUbC-biomass'!$A5,'Indonesia Data'!$B$36:$B$43,0),MATCH('BIFUbC-biomass'!AH$1,'Indonesia Data'!$C$11:$AL$11,0))</f>
        <v>0</v>
      </c>
      <c r="AI5" s="9">
        <f>INDEX('Indonesia Data'!$C$36:$AL$43,MATCH('BIFUbC-biomass'!$A5,'Indonesia Data'!$B$36:$B$43,0),MATCH('BIFUbC-biomass'!AI$1,'Indonesia Data'!$C$11:$AL$11,0))</f>
        <v>0</v>
      </c>
      <c r="AJ5" s="9">
        <f>INDEX('Indonesia Data'!$C$36:$AL$43,MATCH('BIFUbC-biomass'!$A5,'Indonesia Data'!$B$36:$B$43,0),MATCH('BIFUbC-biomass'!AJ$1,'Indonesia Data'!$C$11:$AL$11,0))</f>
        <v>0</v>
      </c>
      <c r="AK5" s="9">
        <f>INDEX('Indonesia Data'!$C$36:$AL$43,MATCH('BIFUbC-biomass'!$A5,'Indonesia Data'!$B$36:$B$43,0),MATCH('BIFUbC-biomass'!AK$1,'Indonesia Data'!$C$11:$AL$11,0))</f>
        <v>0</v>
      </c>
    </row>
    <row r="6" spans="1:37" x14ac:dyDescent="0.35">
      <c r="A6" s="5" t="s">
        <v>7</v>
      </c>
      <c r="B6" s="9">
        <f>INDEX('Indonesia Data'!$C$36:$AL$43,MATCH('BIFUbC-biomass'!$A6,'Indonesia Data'!$B$36:$B$43,0),MATCH('BIFUbC-biomass'!B$1,'Indonesia Data'!$C$11:$AL$11,0))</f>
        <v>0</v>
      </c>
      <c r="C6" s="9">
        <f>INDEX('Indonesia Data'!$C$36:$AL$43,MATCH('BIFUbC-biomass'!$A6,'Indonesia Data'!$B$36:$B$43,0),MATCH('BIFUbC-biomass'!C$1,'Indonesia Data'!$C$11:$AL$11,0))</f>
        <v>0</v>
      </c>
      <c r="D6" s="9">
        <f>INDEX('Indonesia Data'!$C$36:$AL$43,MATCH('BIFUbC-biomass'!$A6,'Indonesia Data'!$B$36:$B$43,0),MATCH('BIFUbC-biomass'!D$1,'Indonesia Data'!$C$11:$AL$11,0))</f>
        <v>0</v>
      </c>
      <c r="E6" s="9">
        <f>INDEX('Indonesia Data'!$C$36:$AL$43,MATCH('BIFUbC-biomass'!$A6,'Indonesia Data'!$B$36:$B$43,0),MATCH('BIFUbC-biomass'!E$1,'Indonesia Data'!$C$11:$AL$11,0))</f>
        <v>0</v>
      </c>
      <c r="F6" s="9">
        <f>INDEX('Indonesia Data'!$C$36:$AL$43,MATCH('BIFUbC-biomass'!$A6,'Indonesia Data'!$B$36:$B$43,0),MATCH('BIFUbC-biomass'!F$1,'Indonesia Data'!$C$11:$AL$11,0))</f>
        <v>0</v>
      </c>
      <c r="G6" s="9">
        <f>INDEX('Indonesia Data'!$C$36:$AL$43,MATCH('BIFUbC-biomass'!$A6,'Indonesia Data'!$B$36:$B$43,0),MATCH('BIFUbC-biomass'!G$1,'Indonesia Data'!$C$11:$AL$11,0))</f>
        <v>0</v>
      </c>
      <c r="H6" s="9">
        <f>INDEX('Indonesia Data'!$C$36:$AL$43,MATCH('BIFUbC-biomass'!$A6,'Indonesia Data'!$B$36:$B$43,0),MATCH('BIFUbC-biomass'!H$1,'Indonesia Data'!$C$11:$AL$11,0))</f>
        <v>0</v>
      </c>
      <c r="I6" s="9">
        <f>INDEX('Indonesia Data'!$C$36:$AL$43,MATCH('BIFUbC-biomass'!$A6,'Indonesia Data'!$B$36:$B$43,0),MATCH('BIFUbC-biomass'!I$1,'Indonesia Data'!$C$11:$AL$11,0))</f>
        <v>0</v>
      </c>
      <c r="J6" s="9">
        <f>INDEX('Indonesia Data'!$C$36:$AL$43,MATCH('BIFUbC-biomass'!$A6,'Indonesia Data'!$B$36:$B$43,0),MATCH('BIFUbC-biomass'!J$1,'Indonesia Data'!$C$11:$AL$11,0))</f>
        <v>0</v>
      </c>
      <c r="K6" s="9">
        <f>INDEX('Indonesia Data'!$C$36:$AL$43,MATCH('BIFUbC-biomass'!$A6,'Indonesia Data'!$B$36:$B$43,0),MATCH('BIFUbC-biomass'!K$1,'Indonesia Data'!$C$11:$AL$11,0))</f>
        <v>0</v>
      </c>
      <c r="L6" s="9">
        <f>INDEX('Indonesia Data'!$C$36:$AL$43,MATCH('BIFUbC-biomass'!$A6,'Indonesia Data'!$B$36:$B$43,0),MATCH('BIFUbC-biomass'!L$1,'Indonesia Data'!$C$11:$AL$11,0))</f>
        <v>0</v>
      </c>
      <c r="M6" s="9">
        <f>INDEX('Indonesia Data'!$C$36:$AL$43,MATCH('BIFUbC-biomass'!$A6,'Indonesia Data'!$B$36:$B$43,0),MATCH('BIFUbC-biomass'!M$1,'Indonesia Data'!$C$11:$AL$11,0))</f>
        <v>0</v>
      </c>
      <c r="N6" s="9">
        <f>INDEX('Indonesia Data'!$C$36:$AL$43,MATCH('BIFUbC-biomass'!$A6,'Indonesia Data'!$B$36:$B$43,0),MATCH('BIFUbC-biomass'!N$1,'Indonesia Data'!$C$11:$AL$11,0))</f>
        <v>0</v>
      </c>
      <c r="O6" s="9">
        <f>INDEX('Indonesia Data'!$C$36:$AL$43,MATCH('BIFUbC-biomass'!$A6,'Indonesia Data'!$B$36:$B$43,0),MATCH('BIFUbC-biomass'!O$1,'Indonesia Data'!$C$11:$AL$11,0))</f>
        <v>0</v>
      </c>
      <c r="P6" s="9">
        <f>INDEX('Indonesia Data'!$C$36:$AL$43,MATCH('BIFUbC-biomass'!$A6,'Indonesia Data'!$B$36:$B$43,0),MATCH('BIFUbC-biomass'!P$1,'Indonesia Data'!$C$11:$AL$11,0))</f>
        <v>0</v>
      </c>
      <c r="Q6" s="9">
        <f>INDEX('Indonesia Data'!$C$36:$AL$43,MATCH('BIFUbC-biomass'!$A6,'Indonesia Data'!$B$36:$B$43,0),MATCH('BIFUbC-biomass'!Q$1,'Indonesia Data'!$C$11:$AL$11,0))</f>
        <v>0</v>
      </c>
      <c r="R6" s="9">
        <f>INDEX('Indonesia Data'!$C$36:$AL$43,MATCH('BIFUbC-biomass'!$A6,'Indonesia Data'!$B$36:$B$43,0),MATCH('BIFUbC-biomass'!R$1,'Indonesia Data'!$C$11:$AL$11,0))</f>
        <v>0</v>
      </c>
      <c r="S6" s="9">
        <f>INDEX('Indonesia Data'!$C$36:$AL$43,MATCH('BIFUbC-biomass'!$A6,'Indonesia Data'!$B$36:$B$43,0),MATCH('BIFUbC-biomass'!S$1,'Indonesia Data'!$C$11:$AL$11,0))</f>
        <v>0</v>
      </c>
      <c r="T6" s="9">
        <f>INDEX('Indonesia Data'!$C$36:$AL$43,MATCH('BIFUbC-biomass'!$A6,'Indonesia Data'!$B$36:$B$43,0),MATCH('BIFUbC-biomass'!T$1,'Indonesia Data'!$C$11:$AL$11,0))</f>
        <v>0</v>
      </c>
      <c r="U6" s="9">
        <f>INDEX('Indonesia Data'!$C$36:$AL$43,MATCH('BIFUbC-biomass'!$A6,'Indonesia Data'!$B$36:$B$43,0),MATCH('BIFUbC-biomass'!U$1,'Indonesia Data'!$C$11:$AL$11,0))</f>
        <v>0</v>
      </c>
      <c r="V6" s="9">
        <f>INDEX('Indonesia Data'!$C$36:$AL$43,MATCH('BIFUbC-biomass'!$A6,'Indonesia Data'!$B$36:$B$43,0),MATCH('BIFUbC-biomass'!V$1,'Indonesia Data'!$C$11:$AL$11,0))</f>
        <v>0</v>
      </c>
      <c r="W6" s="9">
        <f>INDEX('Indonesia Data'!$C$36:$AL$43,MATCH('BIFUbC-biomass'!$A6,'Indonesia Data'!$B$36:$B$43,0),MATCH('BIFUbC-biomass'!W$1,'Indonesia Data'!$C$11:$AL$11,0))</f>
        <v>0</v>
      </c>
      <c r="X6" s="9">
        <f>INDEX('Indonesia Data'!$C$36:$AL$43,MATCH('BIFUbC-biomass'!$A6,'Indonesia Data'!$B$36:$B$43,0),MATCH('BIFUbC-biomass'!X$1,'Indonesia Data'!$C$11:$AL$11,0))</f>
        <v>0</v>
      </c>
      <c r="Y6" s="9">
        <f>INDEX('Indonesia Data'!$C$36:$AL$43,MATCH('BIFUbC-biomass'!$A6,'Indonesia Data'!$B$36:$B$43,0),MATCH('BIFUbC-biomass'!Y$1,'Indonesia Data'!$C$11:$AL$11,0))</f>
        <v>0</v>
      </c>
      <c r="Z6" s="9">
        <f>INDEX('Indonesia Data'!$C$36:$AL$43,MATCH('BIFUbC-biomass'!$A6,'Indonesia Data'!$B$36:$B$43,0),MATCH('BIFUbC-biomass'!Z$1,'Indonesia Data'!$C$11:$AL$11,0))</f>
        <v>0</v>
      </c>
      <c r="AA6" s="9">
        <f>INDEX('Indonesia Data'!$C$36:$AL$43,MATCH('BIFUbC-biomass'!$A6,'Indonesia Data'!$B$36:$B$43,0),MATCH('BIFUbC-biomass'!AA$1,'Indonesia Data'!$C$11:$AL$11,0))</f>
        <v>0</v>
      </c>
      <c r="AB6" s="9">
        <f>INDEX('Indonesia Data'!$C$36:$AL$43,MATCH('BIFUbC-biomass'!$A6,'Indonesia Data'!$B$36:$B$43,0),MATCH('BIFUbC-biomass'!AB$1,'Indonesia Data'!$C$11:$AL$11,0))</f>
        <v>0</v>
      </c>
      <c r="AC6" s="9">
        <f>INDEX('Indonesia Data'!$C$36:$AL$43,MATCH('BIFUbC-biomass'!$A6,'Indonesia Data'!$B$36:$B$43,0),MATCH('BIFUbC-biomass'!AC$1,'Indonesia Data'!$C$11:$AL$11,0))</f>
        <v>0</v>
      </c>
      <c r="AD6" s="9">
        <f>INDEX('Indonesia Data'!$C$36:$AL$43,MATCH('BIFUbC-biomass'!$A6,'Indonesia Data'!$B$36:$B$43,0),MATCH('BIFUbC-biomass'!AD$1,'Indonesia Data'!$C$11:$AL$11,0))</f>
        <v>0</v>
      </c>
      <c r="AE6" s="9">
        <f>INDEX('Indonesia Data'!$C$36:$AL$43,MATCH('BIFUbC-biomass'!$A6,'Indonesia Data'!$B$36:$B$43,0),MATCH('BIFUbC-biomass'!AE$1,'Indonesia Data'!$C$11:$AL$11,0))</f>
        <v>0</v>
      </c>
      <c r="AF6" s="9">
        <f>INDEX('Indonesia Data'!$C$36:$AL$43,MATCH('BIFUbC-biomass'!$A6,'Indonesia Data'!$B$36:$B$43,0),MATCH('BIFUbC-biomass'!AF$1,'Indonesia Data'!$C$11:$AL$11,0))</f>
        <v>0</v>
      </c>
      <c r="AG6" s="9">
        <f>INDEX('Indonesia Data'!$C$36:$AL$43,MATCH('BIFUbC-biomass'!$A6,'Indonesia Data'!$B$36:$B$43,0),MATCH('BIFUbC-biomass'!AG$1,'Indonesia Data'!$C$11:$AL$11,0))</f>
        <v>0</v>
      </c>
      <c r="AH6" s="9">
        <f>INDEX('Indonesia Data'!$C$36:$AL$43,MATCH('BIFUbC-biomass'!$A6,'Indonesia Data'!$B$36:$B$43,0),MATCH('BIFUbC-biomass'!AH$1,'Indonesia Data'!$C$11:$AL$11,0))</f>
        <v>0</v>
      </c>
      <c r="AI6" s="9">
        <f>INDEX('Indonesia Data'!$C$36:$AL$43,MATCH('BIFUbC-biomass'!$A6,'Indonesia Data'!$B$36:$B$43,0),MATCH('BIFUbC-biomass'!AI$1,'Indonesia Data'!$C$11:$AL$11,0))</f>
        <v>0</v>
      </c>
      <c r="AJ6" s="9">
        <f>INDEX('Indonesia Data'!$C$36:$AL$43,MATCH('BIFUbC-biomass'!$A6,'Indonesia Data'!$B$36:$B$43,0),MATCH('BIFUbC-biomass'!AJ$1,'Indonesia Data'!$C$11:$AL$11,0))</f>
        <v>0</v>
      </c>
      <c r="AK6" s="9">
        <f>INDEX('Indonesia Data'!$C$36:$AL$43,MATCH('BIFUbC-biomass'!$A6,'Indonesia Data'!$B$36:$B$43,0),MATCH('BIFUbC-biomass'!AK$1,'Indonesia Data'!$C$11:$AL$11,0))</f>
        <v>0</v>
      </c>
    </row>
    <row r="7" spans="1:37" x14ac:dyDescent="0.35">
      <c r="A7" s="5" t="s">
        <v>8</v>
      </c>
      <c r="B7" s="9">
        <f>INDEX('Indonesia Data'!$C$36:$AL$43,MATCH('BIFUbC-biomass'!$A7,'Indonesia Data'!$B$36:$B$43,0),MATCH('BIFUbC-biomass'!B$1,'Indonesia Data'!$C$11:$AL$11,0))</f>
        <v>0</v>
      </c>
      <c r="C7" s="9">
        <f>INDEX('Indonesia Data'!$C$36:$AL$43,MATCH('BIFUbC-biomass'!$A7,'Indonesia Data'!$B$36:$B$43,0),MATCH('BIFUbC-biomass'!C$1,'Indonesia Data'!$C$11:$AL$11,0))</f>
        <v>0</v>
      </c>
      <c r="D7" s="9">
        <f>INDEX('Indonesia Data'!$C$36:$AL$43,MATCH('BIFUbC-biomass'!$A7,'Indonesia Data'!$B$36:$B$43,0),MATCH('BIFUbC-biomass'!D$1,'Indonesia Data'!$C$11:$AL$11,0))</f>
        <v>0</v>
      </c>
      <c r="E7" s="9">
        <f>INDEX('Indonesia Data'!$C$36:$AL$43,MATCH('BIFUbC-biomass'!$A7,'Indonesia Data'!$B$36:$B$43,0),MATCH('BIFUbC-biomass'!E$1,'Indonesia Data'!$C$11:$AL$11,0))</f>
        <v>0</v>
      </c>
      <c r="F7" s="9">
        <f>INDEX('Indonesia Data'!$C$36:$AL$43,MATCH('BIFUbC-biomass'!$A7,'Indonesia Data'!$B$36:$B$43,0),MATCH('BIFUbC-biomass'!F$1,'Indonesia Data'!$C$11:$AL$11,0))</f>
        <v>0</v>
      </c>
      <c r="G7" s="9">
        <f>INDEX('Indonesia Data'!$C$36:$AL$43,MATCH('BIFUbC-biomass'!$A7,'Indonesia Data'!$B$36:$B$43,0),MATCH('BIFUbC-biomass'!G$1,'Indonesia Data'!$C$11:$AL$11,0))</f>
        <v>0</v>
      </c>
      <c r="H7" s="9">
        <f>INDEX('Indonesia Data'!$C$36:$AL$43,MATCH('BIFUbC-biomass'!$A7,'Indonesia Data'!$B$36:$B$43,0),MATCH('BIFUbC-biomass'!H$1,'Indonesia Data'!$C$11:$AL$11,0))</f>
        <v>0</v>
      </c>
      <c r="I7" s="9">
        <f>INDEX('Indonesia Data'!$C$36:$AL$43,MATCH('BIFUbC-biomass'!$A7,'Indonesia Data'!$B$36:$B$43,0),MATCH('BIFUbC-biomass'!I$1,'Indonesia Data'!$C$11:$AL$11,0))</f>
        <v>0</v>
      </c>
      <c r="J7" s="9">
        <f>INDEX('Indonesia Data'!$C$36:$AL$43,MATCH('BIFUbC-biomass'!$A7,'Indonesia Data'!$B$36:$B$43,0),MATCH('BIFUbC-biomass'!J$1,'Indonesia Data'!$C$11:$AL$11,0))</f>
        <v>0</v>
      </c>
      <c r="K7" s="9">
        <f>INDEX('Indonesia Data'!$C$36:$AL$43,MATCH('BIFUbC-biomass'!$A7,'Indonesia Data'!$B$36:$B$43,0),MATCH('BIFUbC-biomass'!K$1,'Indonesia Data'!$C$11:$AL$11,0))</f>
        <v>0</v>
      </c>
      <c r="L7" s="9">
        <f>INDEX('Indonesia Data'!$C$36:$AL$43,MATCH('BIFUbC-biomass'!$A7,'Indonesia Data'!$B$36:$B$43,0),MATCH('BIFUbC-biomass'!L$1,'Indonesia Data'!$C$11:$AL$11,0))</f>
        <v>0</v>
      </c>
      <c r="M7" s="9">
        <f>INDEX('Indonesia Data'!$C$36:$AL$43,MATCH('BIFUbC-biomass'!$A7,'Indonesia Data'!$B$36:$B$43,0),MATCH('BIFUbC-biomass'!M$1,'Indonesia Data'!$C$11:$AL$11,0))</f>
        <v>0</v>
      </c>
      <c r="N7" s="9">
        <f>INDEX('Indonesia Data'!$C$36:$AL$43,MATCH('BIFUbC-biomass'!$A7,'Indonesia Data'!$B$36:$B$43,0),MATCH('BIFUbC-biomass'!N$1,'Indonesia Data'!$C$11:$AL$11,0))</f>
        <v>0</v>
      </c>
      <c r="O7" s="9">
        <f>INDEX('Indonesia Data'!$C$36:$AL$43,MATCH('BIFUbC-biomass'!$A7,'Indonesia Data'!$B$36:$B$43,0),MATCH('BIFUbC-biomass'!O$1,'Indonesia Data'!$C$11:$AL$11,0))</f>
        <v>0</v>
      </c>
      <c r="P7" s="9">
        <f>INDEX('Indonesia Data'!$C$36:$AL$43,MATCH('BIFUbC-biomass'!$A7,'Indonesia Data'!$B$36:$B$43,0),MATCH('BIFUbC-biomass'!P$1,'Indonesia Data'!$C$11:$AL$11,0))</f>
        <v>0</v>
      </c>
      <c r="Q7" s="9">
        <f>INDEX('Indonesia Data'!$C$36:$AL$43,MATCH('BIFUbC-biomass'!$A7,'Indonesia Data'!$B$36:$B$43,0),MATCH('BIFUbC-biomass'!Q$1,'Indonesia Data'!$C$11:$AL$11,0))</f>
        <v>0</v>
      </c>
      <c r="R7" s="9">
        <f>INDEX('Indonesia Data'!$C$36:$AL$43,MATCH('BIFUbC-biomass'!$A7,'Indonesia Data'!$B$36:$B$43,0),MATCH('BIFUbC-biomass'!R$1,'Indonesia Data'!$C$11:$AL$11,0))</f>
        <v>0</v>
      </c>
      <c r="S7" s="9">
        <f>INDEX('Indonesia Data'!$C$36:$AL$43,MATCH('BIFUbC-biomass'!$A7,'Indonesia Data'!$B$36:$B$43,0),MATCH('BIFUbC-biomass'!S$1,'Indonesia Data'!$C$11:$AL$11,0))</f>
        <v>0</v>
      </c>
      <c r="T7" s="9">
        <f>INDEX('Indonesia Data'!$C$36:$AL$43,MATCH('BIFUbC-biomass'!$A7,'Indonesia Data'!$B$36:$B$43,0),MATCH('BIFUbC-biomass'!T$1,'Indonesia Data'!$C$11:$AL$11,0))</f>
        <v>0</v>
      </c>
      <c r="U7" s="9">
        <f>INDEX('Indonesia Data'!$C$36:$AL$43,MATCH('BIFUbC-biomass'!$A7,'Indonesia Data'!$B$36:$B$43,0),MATCH('BIFUbC-biomass'!U$1,'Indonesia Data'!$C$11:$AL$11,0))</f>
        <v>0</v>
      </c>
      <c r="V7" s="9">
        <f>INDEX('Indonesia Data'!$C$36:$AL$43,MATCH('BIFUbC-biomass'!$A7,'Indonesia Data'!$B$36:$B$43,0),MATCH('BIFUbC-biomass'!V$1,'Indonesia Data'!$C$11:$AL$11,0))</f>
        <v>0</v>
      </c>
      <c r="W7" s="9">
        <f>INDEX('Indonesia Data'!$C$36:$AL$43,MATCH('BIFUbC-biomass'!$A7,'Indonesia Data'!$B$36:$B$43,0),MATCH('BIFUbC-biomass'!W$1,'Indonesia Data'!$C$11:$AL$11,0))</f>
        <v>0</v>
      </c>
      <c r="X7" s="9">
        <f>INDEX('Indonesia Data'!$C$36:$AL$43,MATCH('BIFUbC-biomass'!$A7,'Indonesia Data'!$B$36:$B$43,0),MATCH('BIFUbC-biomass'!X$1,'Indonesia Data'!$C$11:$AL$11,0))</f>
        <v>0</v>
      </c>
      <c r="Y7" s="9">
        <f>INDEX('Indonesia Data'!$C$36:$AL$43,MATCH('BIFUbC-biomass'!$A7,'Indonesia Data'!$B$36:$B$43,0),MATCH('BIFUbC-biomass'!Y$1,'Indonesia Data'!$C$11:$AL$11,0))</f>
        <v>0</v>
      </c>
      <c r="Z7" s="9">
        <f>INDEX('Indonesia Data'!$C$36:$AL$43,MATCH('BIFUbC-biomass'!$A7,'Indonesia Data'!$B$36:$B$43,0),MATCH('BIFUbC-biomass'!Z$1,'Indonesia Data'!$C$11:$AL$11,0))</f>
        <v>0</v>
      </c>
      <c r="AA7" s="9">
        <f>INDEX('Indonesia Data'!$C$36:$AL$43,MATCH('BIFUbC-biomass'!$A7,'Indonesia Data'!$B$36:$B$43,0),MATCH('BIFUbC-biomass'!AA$1,'Indonesia Data'!$C$11:$AL$11,0))</f>
        <v>0</v>
      </c>
      <c r="AB7" s="9">
        <f>INDEX('Indonesia Data'!$C$36:$AL$43,MATCH('BIFUbC-biomass'!$A7,'Indonesia Data'!$B$36:$B$43,0),MATCH('BIFUbC-biomass'!AB$1,'Indonesia Data'!$C$11:$AL$11,0))</f>
        <v>0</v>
      </c>
      <c r="AC7" s="9">
        <f>INDEX('Indonesia Data'!$C$36:$AL$43,MATCH('BIFUbC-biomass'!$A7,'Indonesia Data'!$B$36:$B$43,0),MATCH('BIFUbC-biomass'!AC$1,'Indonesia Data'!$C$11:$AL$11,0))</f>
        <v>0</v>
      </c>
      <c r="AD7" s="9">
        <f>INDEX('Indonesia Data'!$C$36:$AL$43,MATCH('BIFUbC-biomass'!$A7,'Indonesia Data'!$B$36:$B$43,0),MATCH('BIFUbC-biomass'!AD$1,'Indonesia Data'!$C$11:$AL$11,0))</f>
        <v>0</v>
      </c>
      <c r="AE7" s="9">
        <f>INDEX('Indonesia Data'!$C$36:$AL$43,MATCH('BIFUbC-biomass'!$A7,'Indonesia Data'!$B$36:$B$43,0),MATCH('BIFUbC-biomass'!AE$1,'Indonesia Data'!$C$11:$AL$11,0))</f>
        <v>0</v>
      </c>
      <c r="AF7" s="9">
        <f>INDEX('Indonesia Data'!$C$36:$AL$43,MATCH('BIFUbC-biomass'!$A7,'Indonesia Data'!$B$36:$B$43,0),MATCH('BIFUbC-biomass'!AF$1,'Indonesia Data'!$C$11:$AL$11,0))</f>
        <v>0</v>
      </c>
      <c r="AG7" s="9">
        <f>INDEX('Indonesia Data'!$C$36:$AL$43,MATCH('BIFUbC-biomass'!$A7,'Indonesia Data'!$B$36:$B$43,0),MATCH('BIFUbC-biomass'!AG$1,'Indonesia Data'!$C$11:$AL$11,0))</f>
        <v>0</v>
      </c>
      <c r="AH7" s="9">
        <f>INDEX('Indonesia Data'!$C$36:$AL$43,MATCH('BIFUbC-biomass'!$A7,'Indonesia Data'!$B$36:$B$43,0),MATCH('BIFUbC-biomass'!AH$1,'Indonesia Data'!$C$11:$AL$11,0))</f>
        <v>0</v>
      </c>
      <c r="AI7" s="9">
        <f>INDEX('Indonesia Data'!$C$36:$AL$43,MATCH('BIFUbC-biomass'!$A7,'Indonesia Data'!$B$36:$B$43,0),MATCH('BIFUbC-biomass'!AI$1,'Indonesia Data'!$C$11:$AL$11,0))</f>
        <v>0</v>
      </c>
      <c r="AJ7" s="9">
        <f>INDEX('Indonesia Data'!$C$36:$AL$43,MATCH('BIFUbC-biomass'!$A7,'Indonesia Data'!$B$36:$B$43,0),MATCH('BIFUbC-biomass'!AJ$1,'Indonesia Data'!$C$11:$AL$11,0))</f>
        <v>0</v>
      </c>
      <c r="AK7" s="9">
        <f>INDEX('Indonesia Data'!$C$36:$AL$43,MATCH('BIFUbC-biomass'!$A7,'Indonesia Data'!$B$36:$B$43,0),MATCH('BIFUbC-biomass'!AK$1,'Indonesia Data'!$C$11:$AL$11,0))</f>
        <v>0</v>
      </c>
    </row>
    <row r="8" spans="1:37" x14ac:dyDescent="0.35">
      <c r="A8" s="5" t="s">
        <v>11</v>
      </c>
      <c r="B8" s="9">
        <f>INDEX('Indonesia Data'!$C$36:$AL$43,MATCH('BIFUbC-biomass'!$A8,'Indonesia Data'!$B$36:$B$43,0),MATCH('BIFUbC-biomass'!B$1,'Indonesia Data'!$C$11:$AL$11,0))</f>
        <v>0</v>
      </c>
      <c r="C8" s="9">
        <f>INDEX('Indonesia Data'!$C$36:$AL$43,MATCH('BIFUbC-biomass'!$A8,'Indonesia Data'!$B$36:$B$43,0),MATCH('BIFUbC-biomass'!C$1,'Indonesia Data'!$C$11:$AL$11,0))</f>
        <v>0</v>
      </c>
      <c r="D8" s="9">
        <f>INDEX('Indonesia Data'!$C$36:$AL$43,MATCH('BIFUbC-biomass'!$A8,'Indonesia Data'!$B$36:$B$43,0),MATCH('BIFUbC-biomass'!D$1,'Indonesia Data'!$C$11:$AL$11,0))</f>
        <v>0</v>
      </c>
      <c r="E8" s="9">
        <f>INDEX('Indonesia Data'!$C$36:$AL$43,MATCH('BIFUbC-biomass'!$A8,'Indonesia Data'!$B$36:$B$43,0),MATCH('BIFUbC-biomass'!E$1,'Indonesia Data'!$C$11:$AL$11,0))</f>
        <v>0</v>
      </c>
      <c r="F8" s="9">
        <f>INDEX('Indonesia Data'!$C$36:$AL$43,MATCH('BIFUbC-biomass'!$A8,'Indonesia Data'!$B$36:$B$43,0),MATCH('BIFUbC-biomass'!F$1,'Indonesia Data'!$C$11:$AL$11,0))</f>
        <v>0</v>
      </c>
      <c r="G8" s="9">
        <f>INDEX('Indonesia Data'!$C$36:$AL$43,MATCH('BIFUbC-biomass'!$A8,'Indonesia Data'!$B$36:$B$43,0),MATCH('BIFUbC-biomass'!G$1,'Indonesia Data'!$C$11:$AL$11,0))</f>
        <v>0</v>
      </c>
      <c r="H8" s="9">
        <f>INDEX('Indonesia Data'!$C$36:$AL$43,MATCH('BIFUbC-biomass'!$A8,'Indonesia Data'!$B$36:$B$43,0),MATCH('BIFUbC-biomass'!H$1,'Indonesia Data'!$C$11:$AL$11,0))</f>
        <v>0</v>
      </c>
      <c r="I8" s="9">
        <f>INDEX('Indonesia Data'!$C$36:$AL$43,MATCH('BIFUbC-biomass'!$A8,'Indonesia Data'!$B$36:$B$43,0),MATCH('BIFUbC-biomass'!I$1,'Indonesia Data'!$C$11:$AL$11,0))</f>
        <v>0</v>
      </c>
      <c r="J8" s="9">
        <f>INDEX('Indonesia Data'!$C$36:$AL$43,MATCH('BIFUbC-biomass'!$A8,'Indonesia Data'!$B$36:$B$43,0),MATCH('BIFUbC-biomass'!J$1,'Indonesia Data'!$C$11:$AL$11,0))</f>
        <v>0</v>
      </c>
      <c r="K8" s="9">
        <f>INDEX('Indonesia Data'!$C$36:$AL$43,MATCH('BIFUbC-biomass'!$A8,'Indonesia Data'!$B$36:$B$43,0),MATCH('BIFUbC-biomass'!K$1,'Indonesia Data'!$C$11:$AL$11,0))</f>
        <v>0</v>
      </c>
      <c r="L8" s="9">
        <f>INDEX('Indonesia Data'!$C$36:$AL$43,MATCH('BIFUbC-biomass'!$A8,'Indonesia Data'!$B$36:$B$43,0),MATCH('BIFUbC-biomass'!L$1,'Indonesia Data'!$C$11:$AL$11,0))</f>
        <v>0</v>
      </c>
      <c r="M8" s="9">
        <f>INDEX('Indonesia Data'!$C$36:$AL$43,MATCH('BIFUbC-biomass'!$A8,'Indonesia Data'!$B$36:$B$43,0),MATCH('BIFUbC-biomass'!M$1,'Indonesia Data'!$C$11:$AL$11,0))</f>
        <v>0</v>
      </c>
      <c r="N8" s="9">
        <f>INDEX('Indonesia Data'!$C$36:$AL$43,MATCH('BIFUbC-biomass'!$A8,'Indonesia Data'!$B$36:$B$43,0),MATCH('BIFUbC-biomass'!N$1,'Indonesia Data'!$C$11:$AL$11,0))</f>
        <v>0</v>
      </c>
      <c r="O8" s="9">
        <f>INDEX('Indonesia Data'!$C$36:$AL$43,MATCH('BIFUbC-biomass'!$A8,'Indonesia Data'!$B$36:$B$43,0),MATCH('BIFUbC-biomass'!O$1,'Indonesia Data'!$C$11:$AL$11,0))</f>
        <v>0</v>
      </c>
      <c r="P8" s="9">
        <f>INDEX('Indonesia Data'!$C$36:$AL$43,MATCH('BIFUbC-biomass'!$A8,'Indonesia Data'!$B$36:$B$43,0),MATCH('BIFUbC-biomass'!P$1,'Indonesia Data'!$C$11:$AL$11,0))</f>
        <v>0</v>
      </c>
      <c r="Q8" s="9">
        <f>INDEX('Indonesia Data'!$C$36:$AL$43,MATCH('BIFUbC-biomass'!$A8,'Indonesia Data'!$B$36:$B$43,0),MATCH('BIFUbC-biomass'!Q$1,'Indonesia Data'!$C$11:$AL$11,0))</f>
        <v>0</v>
      </c>
      <c r="R8" s="9">
        <f>INDEX('Indonesia Data'!$C$36:$AL$43,MATCH('BIFUbC-biomass'!$A8,'Indonesia Data'!$B$36:$B$43,0),MATCH('BIFUbC-biomass'!R$1,'Indonesia Data'!$C$11:$AL$11,0))</f>
        <v>0</v>
      </c>
      <c r="S8" s="9">
        <f>INDEX('Indonesia Data'!$C$36:$AL$43,MATCH('BIFUbC-biomass'!$A8,'Indonesia Data'!$B$36:$B$43,0),MATCH('BIFUbC-biomass'!S$1,'Indonesia Data'!$C$11:$AL$11,0))</f>
        <v>0</v>
      </c>
      <c r="T8" s="9">
        <f>INDEX('Indonesia Data'!$C$36:$AL$43,MATCH('BIFUbC-biomass'!$A8,'Indonesia Data'!$B$36:$B$43,0),MATCH('BIFUbC-biomass'!T$1,'Indonesia Data'!$C$11:$AL$11,0))</f>
        <v>0</v>
      </c>
      <c r="U8" s="9">
        <f>INDEX('Indonesia Data'!$C$36:$AL$43,MATCH('BIFUbC-biomass'!$A8,'Indonesia Data'!$B$36:$B$43,0),MATCH('BIFUbC-biomass'!U$1,'Indonesia Data'!$C$11:$AL$11,0))</f>
        <v>0</v>
      </c>
      <c r="V8" s="9">
        <f>INDEX('Indonesia Data'!$C$36:$AL$43,MATCH('BIFUbC-biomass'!$A8,'Indonesia Data'!$B$36:$B$43,0),MATCH('BIFUbC-biomass'!V$1,'Indonesia Data'!$C$11:$AL$11,0))</f>
        <v>0</v>
      </c>
      <c r="W8" s="9">
        <f>INDEX('Indonesia Data'!$C$36:$AL$43,MATCH('BIFUbC-biomass'!$A8,'Indonesia Data'!$B$36:$B$43,0),MATCH('BIFUbC-biomass'!W$1,'Indonesia Data'!$C$11:$AL$11,0))</f>
        <v>0</v>
      </c>
      <c r="X8" s="9">
        <f>INDEX('Indonesia Data'!$C$36:$AL$43,MATCH('BIFUbC-biomass'!$A8,'Indonesia Data'!$B$36:$B$43,0),MATCH('BIFUbC-biomass'!X$1,'Indonesia Data'!$C$11:$AL$11,0))</f>
        <v>0</v>
      </c>
      <c r="Y8" s="9">
        <f>INDEX('Indonesia Data'!$C$36:$AL$43,MATCH('BIFUbC-biomass'!$A8,'Indonesia Data'!$B$36:$B$43,0),MATCH('BIFUbC-biomass'!Y$1,'Indonesia Data'!$C$11:$AL$11,0))</f>
        <v>0</v>
      </c>
      <c r="Z8" s="9">
        <f>INDEX('Indonesia Data'!$C$36:$AL$43,MATCH('BIFUbC-biomass'!$A8,'Indonesia Data'!$B$36:$B$43,0),MATCH('BIFUbC-biomass'!Z$1,'Indonesia Data'!$C$11:$AL$11,0))</f>
        <v>0</v>
      </c>
      <c r="AA8" s="9">
        <f>INDEX('Indonesia Data'!$C$36:$AL$43,MATCH('BIFUbC-biomass'!$A8,'Indonesia Data'!$B$36:$B$43,0),MATCH('BIFUbC-biomass'!AA$1,'Indonesia Data'!$C$11:$AL$11,0))</f>
        <v>0</v>
      </c>
      <c r="AB8" s="9">
        <f>INDEX('Indonesia Data'!$C$36:$AL$43,MATCH('BIFUbC-biomass'!$A8,'Indonesia Data'!$B$36:$B$43,0),MATCH('BIFUbC-biomass'!AB$1,'Indonesia Data'!$C$11:$AL$11,0))</f>
        <v>0</v>
      </c>
      <c r="AC8" s="9">
        <f>INDEX('Indonesia Data'!$C$36:$AL$43,MATCH('BIFUbC-biomass'!$A8,'Indonesia Data'!$B$36:$B$43,0),MATCH('BIFUbC-biomass'!AC$1,'Indonesia Data'!$C$11:$AL$11,0))</f>
        <v>0</v>
      </c>
      <c r="AD8" s="9">
        <f>INDEX('Indonesia Data'!$C$36:$AL$43,MATCH('BIFUbC-biomass'!$A8,'Indonesia Data'!$B$36:$B$43,0),MATCH('BIFUbC-biomass'!AD$1,'Indonesia Data'!$C$11:$AL$11,0))</f>
        <v>0</v>
      </c>
      <c r="AE8" s="9">
        <f>INDEX('Indonesia Data'!$C$36:$AL$43,MATCH('BIFUbC-biomass'!$A8,'Indonesia Data'!$B$36:$B$43,0),MATCH('BIFUbC-biomass'!AE$1,'Indonesia Data'!$C$11:$AL$11,0))</f>
        <v>0</v>
      </c>
      <c r="AF8" s="9">
        <f>INDEX('Indonesia Data'!$C$36:$AL$43,MATCH('BIFUbC-biomass'!$A8,'Indonesia Data'!$B$36:$B$43,0),MATCH('BIFUbC-biomass'!AF$1,'Indonesia Data'!$C$11:$AL$11,0))</f>
        <v>0</v>
      </c>
      <c r="AG8" s="9">
        <f>INDEX('Indonesia Data'!$C$36:$AL$43,MATCH('BIFUbC-biomass'!$A8,'Indonesia Data'!$B$36:$B$43,0),MATCH('BIFUbC-biomass'!AG$1,'Indonesia Data'!$C$11:$AL$11,0))</f>
        <v>0</v>
      </c>
      <c r="AH8" s="9">
        <f>INDEX('Indonesia Data'!$C$36:$AL$43,MATCH('BIFUbC-biomass'!$A8,'Indonesia Data'!$B$36:$B$43,0),MATCH('BIFUbC-biomass'!AH$1,'Indonesia Data'!$C$11:$AL$11,0))</f>
        <v>0</v>
      </c>
      <c r="AI8" s="9">
        <f>INDEX('Indonesia Data'!$C$36:$AL$43,MATCH('BIFUbC-biomass'!$A8,'Indonesia Data'!$B$36:$B$43,0),MATCH('BIFUbC-biomass'!AI$1,'Indonesia Data'!$C$11:$AL$11,0))</f>
        <v>0</v>
      </c>
      <c r="AJ8" s="9">
        <f>INDEX('Indonesia Data'!$C$36:$AL$43,MATCH('BIFUbC-biomass'!$A8,'Indonesia Data'!$B$36:$B$43,0),MATCH('BIFUbC-biomass'!AJ$1,'Indonesia Data'!$C$11:$AL$11,0))</f>
        <v>0</v>
      </c>
      <c r="AK8" s="9">
        <f>INDEX('Indonesia Data'!$C$36:$AL$43,MATCH('BIFUbC-biomass'!$A8,'Indonesia Data'!$B$36:$B$43,0),MATCH('BIFUbC-biomass'!AK$1,'Indonesia Data'!$C$11:$AL$11,0))</f>
        <v>0</v>
      </c>
    </row>
    <row r="9" spans="1:37" x14ac:dyDescent="0.35">
      <c r="A9" s="5" t="s">
        <v>9</v>
      </c>
      <c r="B9" s="9">
        <f>INDEX('Indonesia Data'!$C$36:$AL$43,MATCH('BIFUbC-biomass'!$A9,'Indonesia Data'!$B$36:$B$43,0),MATCH('BIFUbC-biomass'!B$1,'Indonesia Data'!$C$11:$AL$11,0))</f>
        <v>256819612000000</v>
      </c>
      <c r="C9" s="9">
        <f>INDEX('Indonesia Data'!$C$36:$AL$43,MATCH('BIFUbC-biomass'!$A9,'Indonesia Data'!$B$36:$B$43,0),MATCH('BIFUbC-biomass'!C$1,'Indonesia Data'!$C$11:$AL$11,0))</f>
        <v>269660592600000</v>
      </c>
      <c r="D9" s="9">
        <f>INDEX('Indonesia Data'!$C$36:$AL$43,MATCH('BIFUbC-biomass'!$A9,'Indonesia Data'!$B$36:$B$43,0),MATCH('BIFUbC-biomass'!D$1,'Indonesia Data'!$C$11:$AL$11,0))</f>
        <v>283143622230000</v>
      </c>
      <c r="E9" s="9">
        <f>INDEX('Indonesia Data'!$C$36:$AL$43,MATCH('BIFUbC-biomass'!$A9,'Indonesia Data'!$B$36:$B$43,0),MATCH('BIFUbC-biomass'!E$1,'Indonesia Data'!$C$11:$AL$11,0))</f>
        <v>297300803341500</v>
      </c>
      <c r="F9" s="9">
        <f>INDEX('Indonesia Data'!$C$36:$AL$43,MATCH('BIFUbC-biomass'!$A9,'Indonesia Data'!$B$36:$B$43,0),MATCH('BIFUbC-biomass'!F$1,'Indonesia Data'!$C$11:$AL$11,0))</f>
        <v>312165843508575</v>
      </c>
      <c r="G9" s="9">
        <f>INDEX('Indonesia Data'!$C$36:$AL$43,MATCH('BIFUbC-biomass'!$A9,'Indonesia Data'!$B$36:$B$43,0),MATCH('BIFUbC-biomass'!G$1,'Indonesia Data'!$C$11:$AL$11,0))</f>
        <v>327774135684003.75</v>
      </c>
      <c r="H9" s="9">
        <f>INDEX('Indonesia Data'!$C$36:$AL$43,MATCH('BIFUbC-biomass'!$A9,'Indonesia Data'!$B$36:$B$43,0),MATCH('BIFUbC-biomass'!H$1,'Indonesia Data'!$C$11:$AL$11,0))</f>
        <v>344162842468203.94</v>
      </c>
      <c r="I9" s="9">
        <f>INDEX('Indonesia Data'!$C$36:$AL$43,MATCH('BIFUbC-biomass'!$A9,'Indonesia Data'!$B$36:$B$43,0),MATCH('BIFUbC-biomass'!I$1,'Indonesia Data'!$C$11:$AL$11,0))</f>
        <v>361370984591614.12</v>
      </c>
      <c r="J9" s="9">
        <f>INDEX('Indonesia Data'!$C$36:$AL$43,MATCH('BIFUbC-biomass'!$A9,'Indonesia Data'!$B$36:$B$43,0),MATCH('BIFUbC-biomass'!J$1,'Indonesia Data'!$C$11:$AL$11,0))</f>
        <v>379439533821194.87</v>
      </c>
      <c r="K9" s="9">
        <f>INDEX('Indonesia Data'!$C$36:$AL$43,MATCH('BIFUbC-biomass'!$A9,'Indonesia Data'!$B$36:$B$43,0),MATCH('BIFUbC-biomass'!K$1,'Indonesia Data'!$C$11:$AL$11,0))</f>
        <v>398411510512254.62</v>
      </c>
      <c r="L9" s="9">
        <f>INDEX('Indonesia Data'!$C$36:$AL$43,MATCH('BIFUbC-biomass'!$A9,'Indonesia Data'!$B$36:$B$43,0),MATCH('BIFUbC-biomass'!L$1,'Indonesia Data'!$C$11:$AL$11,0))</f>
        <v>418332086037867.37</v>
      </c>
      <c r="M9" s="9">
        <f>INDEX('Indonesia Data'!$C$36:$AL$43,MATCH('BIFUbC-biomass'!$A9,'Indonesia Data'!$B$36:$B$43,0),MATCH('BIFUbC-biomass'!M$1,'Indonesia Data'!$C$11:$AL$11,0))</f>
        <v>439248690339760.75</v>
      </c>
      <c r="N9" s="9">
        <f>INDEX('Indonesia Data'!$C$36:$AL$43,MATCH('BIFUbC-biomass'!$A9,'Indonesia Data'!$B$36:$B$43,0),MATCH('BIFUbC-biomass'!N$1,'Indonesia Data'!$C$11:$AL$11,0))</f>
        <v>461211124856748.81</v>
      </c>
      <c r="O9" s="9">
        <f>INDEX('Indonesia Data'!$C$36:$AL$43,MATCH('BIFUbC-biomass'!$A9,'Indonesia Data'!$B$36:$B$43,0),MATCH('BIFUbC-biomass'!O$1,'Indonesia Data'!$C$11:$AL$11,0))</f>
        <v>484271681099586.25</v>
      </c>
      <c r="P9" s="9">
        <f>INDEX('Indonesia Data'!$C$36:$AL$43,MATCH('BIFUbC-biomass'!$A9,'Indonesia Data'!$B$36:$B$43,0),MATCH('BIFUbC-biomass'!P$1,'Indonesia Data'!$C$11:$AL$11,0))</f>
        <v>508485265154565.56</v>
      </c>
      <c r="Q9" s="9">
        <f>INDEX('Indonesia Data'!$C$36:$AL$43,MATCH('BIFUbC-biomass'!$A9,'Indonesia Data'!$B$36:$B$43,0),MATCH('BIFUbC-biomass'!Q$1,'Indonesia Data'!$C$11:$AL$11,0))</f>
        <v>533909528412293.87</v>
      </c>
      <c r="R9" s="9">
        <f>INDEX('Indonesia Data'!$C$36:$AL$43,MATCH('BIFUbC-biomass'!$A9,'Indonesia Data'!$B$36:$B$43,0),MATCH('BIFUbC-biomass'!R$1,'Indonesia Data'!$C$11:$AL$11,0))</f>
        <v>560605004832908.56</v>
      </c>
      <c r="S9" s="9">
        <f>INDEX('Indonesia Data'!$C$36:$AL$43,MATCH('BIFUbC-biomass'!$A9,'Indonesia Data'!$B$36:$B$43,0),MATCH('BIFUbC-biomass'!S$1,'Indonesia Data'!$C$11:$AL$11,0))</f>
        <v>588635255074554</v>
      </c>
      <c r="T9" s="9">
        <f>INDEX('Indonesia Data'!$C$36:$AL$43,MATCH('BIFUbC-biomass'!$A9,'Indonesia Data'!$B$36:$B$43,0),MATCH('BIFUbC-biomass'!T$1,'Indonesia Data'!$C$11:$AL$11,0))</f>
        <v>618067017828281.75</v>
      </c>
      <c r="U9" s="9">
        <f>INDEX('Indonesia Data'!$C$36:$AL$43,MATCH('BIFUbC-biomass'!$A9,'Indonesia Data'!$B$36:$B$43,0),MATCH('BIFUbC-biomass'!U$1,'Indonesia Data'!$C$11:$AL$11,0))</f>
        <v>648970368719695.87</v>
      </c>
      <c r="V9" s="9">
        <f>INDEX('Indonesia Data'!$C$36:$AL$43,MATCH('BIFUbC-biomass'!$A9,'Indonesia Data'!$B$36:$B$43,0),MATCH('BIFUbC-biomass'!V$1,'Indonesia Data'!$C$11:$AL$11,0))</f>
        <v>681418887155680.75</v>
      </c>
      <c r="W9" s="9">
        <f>INDEX('Indonesia Data'!$C$36:$AL$43,MATCH('BIFUbC-biomass'!$A9,'Indonesia Data'!$B$36:$B$43,0),MATCH('BIFUbC-biomass'!W$1,'Indonesia Data'!$C$11:$AL$11,0))</f>
        <v>715489831513464.87</v>
      </c>
      <c r="X9" s="9">
        <f>INDEX('Indonesia Data'!$C$36:$AL$43,MATCH('BIFUbC-biomass'!$A9,'Indonesia Data'!$B$36:$B$43,0),MATCH('BIFUbC-biomass'!X$1,'Indonesia Data'!$C$11:$AL$11,0))</f>
        <v>751264323089138.12</v>
      </c>
      <c r="Y9" s="9">
        <f>INDEX('Indonesia Data'!$C$36:$AL$43,MATCH('BIFUbC-biomass'!$A9,'Indonesia Data'!$B$36:$B$43,0),MATCH('BIFUbC-biomass'!Y$1,'Indonesia Data'!$C$11:$AL$11,0))</f>
        <v>788827539243595.12</v>
      </c>
      <c r="Z9" s="9">
        <f>INDEX('Indonesia Data'!$C$36:$AL$43,MATCH('BIFUbC-biomass'!$A9,'Indonesia Data'!$B$36:$B$43,0),MATCH('BIFUbC-biomass'!Z$1,'Indonesia Data'!$C$11:$AL$11,0))</f>
        <v>828268916205774.87</v>
      </c>
      <c r="AA9" s="9">
        <f>INDEX('Indonesia Data'!$C$36:$AL$43,MATCH('BIFUbC-biomass'!$A9,'Indonesia Data'!$B$36:$B$43,0),MATCH('BIFUbC-biomass'!AA$1,'Indonesia Data'!$C$11:$AL$11,0))</f>
        <v>869682362016063.62</v>
      </c>
      <c r="AB9" s="9">
        <f>INDEX('Indonesia Data'!$C$36:$AL$43,MATCH('BIFUbC-biomass'!$A9,'Indonesia Data'!$B$36:$B$43,0),MATCH('BIFUbC-biomass'!AB$1,'Indonesia Data'!$C$11:$AL$11,0))</f>
        <v>913166480116866.87</v>
      </c>
      <c r="AC9" s="9">
        <f>INDEX('Indonesia Data'!$C$36:$AL$43,MATCH('BIFUbC-biomass'!$A9,'Indonesia Data'!$B$36:$B$43,0),MATCH('BIFUbC-biomass'!AC$1,'Indonesia Data'!$C$11:$AL$11,0))</f>
        <v>958824804122710.25</v>
      </c>
      <c r="AD9" s="9">
        <f>INDEX('Indonesia Data'!$C$36:$AL$43,MATCH('BIFUbC-biomass'!$A9,'Indonesia Data'!$B$36:$B$43,0),MATCH('BIFUbC-biomass'!AD$1,'Indonesia Data'!$C$11:$AL$11,0))</f>
        <v>1006766044328845.7</v>
      </c>
      <c r="AE9" s="9">
        <f>INDEX('Indonesia Data'!$C$36:$AL$43,MATCH('BIFUbC-biomass'!$A9,'Indonesia Data'!$B$36:$B$43,0),MATCH('BIFUbC-biomass'!AE$1,'Indonesia Data'!$C$11:$AL$11,0))</f>
        <v>1057104346545288.1</v>
      </c>
      <c r="AF9" s="9">
        <f>INDEX('Indonesia Data'!$C$36:$AL$43,MATCH('BIFUbC-biomass'!$A9,'Indonesia Data'!$B$36:$B$43,0),MATCH('BIFUbC-biomass'!AF$1,'Indonesia Data'!$C$11:$AL$11,0))</f>
        <v>1109959563872552.6</v>
      </c>
      <c r="AG9" s="9">
        <f>INDEX('Indonesia Data'!$C$36:$AL$43,MATCH('BIFUbC-biomass'!$A9,'Indonesia Data'!$B$36:$B$43,0),MATCH('BIFUbC-biomass'!AG$1,'Indonesia Data'!$C$11:$AL$11,0))</f>
        <v>1165457542066180.2</v>
      </c>
      <c r="AH9" s="9">
        <f>INDEX('Indonesia Data'!$C$36:$AL$43,MATCH('BIFUbC-biomass'!$A9,'Indonesia Data'!$B$36:$B$43,0),MATCH('BIFUbC-biomass'!AH$1,'Indonesia Data'!$C$11:$AL$11,0))</f>
        <v>1223730419169489.2</v>
      </c>
      <c r="AI9" s="9">
        <f>INDEX('Indonesia Data'!$C$36:$AL$43,MATCH('BIFUbC-biomass'!$A9,'Indonesia Data'!$B$36:$B$43,0),MATCH('BIFUbC-biomass'!AI$1,'Indonesia Data'!$C$11:$AL$11,0))</f>
        <v>1284916940127963.7</v>
      </c>
      <c r="AJ9" s="9">
        <f>INDEX('Indonesia Data'!$C$36:$AL$43,MATCH('BIFUbC-biomass'!$A9,'Indonesia Data'!$B$36:$B$43,0),MATCH('BIFUbC-biomass'!AJ$1,'Indonesia Data'!$C$11:$AL$11,0))</f>
        <v>1349162787134362</v>
      </c>
      <c r="AK9" s="9">
        <f>INDEX('Indonesia Data'!$C$36:$AL$43,MATCH('BIFUbC-biomass'!$A9,'Indonesia Data'!$B$36:$B$43,0),MATCH('BIFUbC-biomass'!AK$1,'Indonesia Data'!$C$11:$AL$11,0))</f>
        <v>1416620926491080.2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workbookViewId="0"/>
  </sheetViews>
  <sheetFormatPr defaultColWidth="9.1796875" defaultRowHeight="14.5" x14ac:dyDescent="0.35"/>
  <cols>
    <col min="1" max="1" width="39.81640625" style="5" customWidth="1"/>
    <col min="2" max="16384" width="9.1796875" style="5"/>
  </cols>
  <sheetData>
    <row r="1" spans="1:38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8" x14ac:dyDescent="0.35">
      <c r="A2" s="5" t="s">
        <v>3</v>
      </c>
      <c r="B2" s="9">
        <f>INDEX('Indonesia Data'!$C$44:$AL$51,MATCH('BIFUbC-petroleum-diesel'!$A2,'Indonesia Data'!$B$44:$B$51,0),MATCH('BIFUbC-petroleum-diesel'!B$1,'Indonesia Data'!$C$11:$AL$11,0))</f>
        <v>2815368464744.9004</v>
      </c>
      <c r="C2" s="9">
        <f>INDEX('Indonesia Data'!$C$44:$AL$51,MATCH('BIFUbC-petroleum-diesel'!$A2,'Indonesia Data'!$B$44:$B$51,0),MATCH('BIFUbC-petroleum-diesel'!C$1,'Indonesia Data'!$C$11:$AL$11,0))</f>
        <v>2956136887982.146</v>
      </c>
      <c r="D2" s="9">
        <f>INDEX('Indonesia Data'!$C$44:$AL$51,MATCH('BIFUbC-petroleum-diesel'!$A2,'Indonesia Data'!$B$44:$B$51,0),MATCH('BIFUbC-petroleum-diesel'!D$1,'Indonesia Data'!$C$11:$AL$11,0))</f>
        <v>3103943732381.2539</v>
      </c>
      <c r="E2" s="9">
        <f>INDEX('Indonesia Data'!$C$44:$AL$51,MATCH('BIFUbC-petroleum-diesel'!$A2,'Indonesia Data'!$B$44:$B$51,0),MATCH('BIFUbC-petroleum-diesel'!E$1,'Indonesia Data'!$C$11:$AL$11,0))</f>
        <v>3259140919000.3164</v>
      </c>
      <c r="F2" s="9">
        <f>INDEX('Indonesia Data'!$C$44:$AL$51,MATCH('BIFUbC-petroleum-diesel'!$A2,'Indonesia Data'!$B$44:$B$51,0),MATCH('BIFUbC-petroleum-diesel'!F$1,'Indonesia Data'!$C$11:$AL$11,0))</f>
        <v>3422097964950.333</v>
      </c>
      <c r="G2" s="9">
        <f>INDEX('Indonesia Data'!$C$44:$AL$51,MATCH('BIFUbC-petroleum-diesel'!$A2,'Indonesia Data'!$B$44:$B$51,0),MATCH('BIFUbC-petroleum-diesel'!G$1,'Indonesia Data'!$C$11:$AL$11,0))</f>
        <v>3593202863197.8486</v>
      </c>
      <c r="H2" s="9">
        <f>INDEX('Indonesia Data'!$C$44:$AL$51,MATCH('BIFUbC-petroleum-diesel'!$A2,'Indonesia Data'!$B$44:$B$51,0),MATCH('BIFUbC-petroleum-diesel'!H$1,'Indonesia Data'!$C$11:$AL$11,0))</f>
        <v>3772863006357.7407</v>
      </c>
      <c r="I2" s="9">
        <f>INDEX('Indonesia Data'!$C$44:$AL$51,MATCH('BIFUbC-petroleum-diesel'!$A2,'Indonesia Data'!$B$44:$B$51,0),MATCH('BIFUbC-petroleum-diesel'!I$1,'Indonesia Data'!$C$11:$AL$11,0))</f>
        <v>3961506156675.6279</v>
      </c>
      <c r="J2" s="9">
        <f>INDEX('Indonesia Data'!$C$44:$AL$51,MATCH('BIFUbC-petroleum-diesel'!$A2,'Indonesia Data'!$B$44:$B$51,0),MATCH('BIFUbC-petroleum-diesel'!J$1,'Indonesia Data'!$C$11:$AL$11,0))</f>
        <v>4159581464509.4106</v>
      </c>
      <c r="K2" s="9">
        <f>INDEX('Indonesia Data'!$C$44:$AL$51,MATCH('BIFUbC-petroleum-diesel'!$A2,'Indonesia Data'!$B$44:$B$51,0),MATCH('BIFUbC-petroleum-diesel'!K$1,'Indonesia Data'!$C$11:$AL$11,0))</f>
        <v>4367560537734.8813</v>
      </c>
      <c r="L2" s="9">
        <f>INDEX('Indonesia Data'!$C$44:$AL$51,MATCH('BIFUbC-petroleum-diesel'!$A2,'Indonesia Data'!$B$44:$B$51,0),MATCH('BIFUbC-petroleum-diesel'!L$1,'Indonesia Data'!$C$11:$AL$11,0))</f>
        <v>4585938564621.625</v>
      </c>
      <c r="M2" s="9">
        <f>INDEX('Indonesia Data'!$C$44:$AL$51,MATCH('BIFUbC-petroleum-diesel'!$A2,'Indonesia Data'!$B$44:$B$51,0),MATCH('BIFUbC-petroleum-diesel'!M$1,'Indonesia Data'!$C$11:$AL$11,0))</f>
        <v>4815235492852.707</v>
      </c>
      <c r="N2" s="9">
        <f>INDEX('Indonesia Data'!$C$44:$AL$51,MATCH('BIFUbC-petroleum-diesel'!$A2,'Indonesia Data'!$B$44:$B$51,0),MATCH('BIFUbC-petroleum-diesel'!N$1,'Indonesia Data'!$C$11:$AL$11,0))</f>
        <v>5055997267495.3418</v>
      </c>
      <c r="O2" s="9">
        <f>INDEX('Indonesia Data'!$C$44:$AL$51,MATCH('BIFUbC-petroleum-diesel'!$A2,'Indonesia Data'!$B$44:$B$51,0),MATCH('BIFUbC-petroleum-diesel'!O$1,'Indonesia Data'!$C$11:$AL$11,0))</f>
        <v>5308797130870.1094</v>
      </c>
      <c r="P2" s="9">
        <f>INDEX('Indonesia Data'!$C$44:$AL$51,MATCH('BIFUbC-petroleum-diesel'!$A2,'Indonesia Data'!$B$44:$B$51,0),MATCH('BIFUbC-petroleum-diesel'!P$1,'Indonesia Data'!$C$11:$AL$11,0))</f>
        <v>5574236987413.6152</v>
      </c>
      <c r="Q2" s="9">
        <f>INDEX('Indonesia Data'!$C$44:$AL$51,MATCH('BIFUbC-petroleum-diesel'!$A2,'Indonesia Data'!$B$44:$B$51,0),MATCH('BIFUbC-petroleum-diesel'!Q$1,'Indonesia Data'!$C$11:$AL$11,0))</f>
        <v>5852948836784.2969</v>
      </c>
      <c r="R2" s="9">
        <f>INDEX('Indonesia Data'!$C$44:$AL$51,MATCH('BIFUbC-petroleum-diesel'!$A2,'Indonesia Data'!$B$44:$B$51,0),MATCH('BIFUbC-petroleum-diesel'!R$1,'Indonesia Data'!$C$11:$AL$11,0))</f>
        <v>6145596278623.5107</v>
      </c>
      <c r="S2" s="9">
        <f>INDEX('Indonesia Data'!$C$44:$AL$51,MATCH('BIFUbC-petroleum-diesel'!$A2,'Indonesia Data'!$B$44:$B$51,0),MATCH('BIFUbC-petroleum-diesel'!S$1,'Indonesia Data'!$C$11:$AL$11,0))</f>
        <v>6452876092554.6865</v>
      </c>
      <c r="T2" s="9">
        <f>INDEX('Indonesia Data'!$C$44:$AL$51,MATCH('BIFUbC-petroleum-diesel'!$A2,'Indonesia Data'!$B$44:$B$51,0),MATCH('BIFUbC-petroleum-diesel'!T$1,'Indonesia Data'!$C$11:$AL$11,0))</f>
        <v>6775519897182.4209</v>
      </c>
      <c r="U2" s="9">
        <f>INDEX('Indonesia Data'!$C$44:$AL$51,MATCH('BIFUbC-petroleum-diesel'!$A2,'Indonesia Data'!$B$44:$B$51,0),MATCH('BIFUbC-petroleum-diesel'!U$1,'Indonesia Data'!$C$11:$AL$11,0))</f>
        <v>7114295892041.5439</v>
      </c>
      <c r="V2" s="9">
        <f>INDEX('Indonesia Data'!$C$44:$AL$51,MATCH('BIFUbC-petroleum-diesel'!$A2,'Indonesia Data'!$B$44:$B$51,0),MATCH('BIFUbC-petroleum-diesel'!V$1,'Indonesia Data'!$C$11:$AL$11,0))</f>
        <v>7470010686643.6201</v>
      </c>
      <c r="W2" s="9">
        <f>INDEX('Indonesia Data'!$C$44:$AL$51,MATCH('BIFUbC-petroleum-diesel'!$A2,'Indonesia Data'!$B$44:$B$51,0),MATCH('BIFUbC-petroleum-diesel'!W$1,'Indonesia Data'!$C$11:$AL$11,0))</f>
        <v>7843511220975.8008</v>
      </c>
      <c r="X2" s="9">
        <f>INDEX('Indonesia Data'!$C$44:$AL$51,MATCH('BIFUbC-petroleum-diesel'!$A2,'Indonesia Data'!$B$44:$B$51,0),MATCH('BIFUbC-petroleum-diesel'!X$1,'Indonesia Data'!$C$11:$AL$11,0))</f>
        <v>8235686782024.5908</v>
      </c>
      <c r="Y2" s="9">
        <f>INDEX('Indonesia Data'!$C$44:$AL$51,MATCH('BIFUbC-petroleum-diesel'!$A2,'Indonesia Data'!$B$44:$B$51,0),MATCH('BIFUbC-petroleum-diesel'!Y$1,'Indonesia Data'!$C$11:$AL$11,0))</f>
        <v>8647471121125.8223</v>
      </c>
      <c r="Z2" s="9">
        <f>INDEX('Indonesia Data'!$C$44:$AL$51,MATCH('BIFUbC-petroleum-diesel'!$A2,'Indonesia Data'!$B$44:$B$51,0),MATCH('BIFUbC-petroleum-diesel'!Z$1,'Indonesia Data'!$C$11:$AL$11,0))</f>
        <v>9079844677182.1133</v>
      </c>
      <c r="AA2" s="9">
        <f>INDEX('Indonesia Data'!$C$44:$AL$51,MATCH('BIFUbC-petroleum-diesel'!$A2,'Indonesia Data'!$B$44:$B$51,0),MATCH('BIFUbC-petroleum-diesel'!AA$1,'Indonesia Data'!$C$11:$AL$11,0))</f>
        <v>9533836911041.2187</v>
      </c>
      <c r="AB2" s="9">
        <f>INDEX('Indonesia Data'!$C$44:$AL$51,MATCH('BIFUbC-petroleum-diesel'!$A2,'Indonesia Data'!$B$44:$B$51,0),MATCH('BIFUbC-petroleum-diesel'!AB$1,'Indonesia Data'!$C$11:$AL$11,0))</f>
        <v>10010528756593.281</v>
      </c>
      <c r="AC2" s="9">
        <f>INDEX('Indonesia Data'!$C$44:$AL$51,MATCH('BIFUbC-petroleum-diesel'!$A2,'Indonesia Data'!$B$44:$B$51,0),MATCH('BIFUbC-petroleum-diesel'!AC$1,'Indonesia Data'!$C$11:$AL$11,0))</f>
        <v>10511055194422.945</v>
      </c>
      <c r="AD2" s="9">
        <f>INDEX('Indonesia Data'!$C$44:$AL$51,MATCH('BIFUbC-petroleum-diesel'!$A2,'Indonesia Data'!$B$44:$B$51,0),MATCH('BIFUbC-petroleum-diesel'!AD$1,'Indonesia Data'!$C$11:$AL$11,0))</f>
        <v>11036607954144.096</v>
      </c>
      <c r="AE2" s="9">
        <f>INDEX('Indonesia Data'!$C$44:$AL$51,MATCH('BIFUbC-petroleum-diesel'!$A2,'Indonesia Data'!$B$44:$B$51,0),MATCH('BIFUbC-petroleum-diesel'!AE$1,'Indonesia Data'!$C$11:$AL$11,0))</f>
        <v>11588438351851.299</v>
      </c>
      <c r="AF2" s="9">
        <f>INDEX('Indonesia Data'!$C$44:$AL$51,MATCH('BIFUbC-petroleum-diesel'!$A2,'Indonesia Data'!$B$44:$B$51,0),MATCH('BIFUbC-petroleum-diesel'!AF$1,'Indonesia Data'!$C$11:$AL$11,0))</f>
        <v>12167860269443.865</v>
      </c>
      <c r="AG2" s="9">
        <f>INDEX('Indonesia Data'!$C$44:$AL$51,MATCH('BIFUbC-petroleum-diesel'!$A2,'Indonesia Data'!$B$44:$B$51,0),MATCH('BIFUbC-petroleum-diesel'!AG$1,'Indonesia Data'!$C$11:$AL$11,0))</f>
        <v>12776253282916.055</v>
      </c>
      <c r="AH2" s="9">
        <f>INDEX('Indonesia Data'!$C$44:$AL$51,MATCH('BIFUbC-petroleum-diesel'!$A2,'Indonesia Data'!$B$44:$B$51,0),MATCH('BIFUbC-petroleum-diesel'!AH$1,'Indonesia Data'!$C$11:$AL$11,0))</f>
        <v>13415065947061.861</v>
      </c>
      <c r="AI2" s="9">
        <f>INDEX('Indonesia Data'!$C$44:$AL$51,MATCH('BIFUbC-petroleum-diesel'!$A2,'Indonesia Data'!$B$44:$B$51,0),MATCH('BIFUbC-petroleum-diesel'!AI$1,'Indonesia Data'!$C$11:$AL$11,0))</f>
        <v>14085819244414.957</v>
      </c>
      <c r="AJ2" s="9">
        <f>INDEX('Indonesia Data'!$C$44:$AL$51,MATCH('BIFUbC-petroleum-diesel'!$A2,'Indonesia Data'!$B$44:$B$51,0),MATCH('BIFUbC-petroleum-diesel'!AJ$1,'Indonesia Data'!$C$11:$AL$11,0))</f>
        <v>14790110206635.705</v>
      </c>
      <c r="AK2" s="9">
        <f>INDEX('Indonesia Data'!$C$44:$AL$51,MATCH('BIFUbC-petroleum-diesel'!$A2,'Indonesia Data'!$B$44:$B$51,0),MATCH('BIFUbC-petroleum-diesel'!AK$1,'Indonesia Data'!$C$11:$AL$11,0))</f>
        <v>15529615716967.49</v>
      </c>
      <c r="AL2" s="9"/>
    </row>
    <row r="3" spans="1:38" x14ac:dyDescent="0.35">
      <c r="A3" s="5" t="s">
        <v>4</v>
      </c>
      <c r="B3" s="9">
        <f>INDEX('Indonesia Data'!$C$44:$AL$51,MATCH('BIFUbC-petroleum-diesel'!$A3,'Indonesia Data'!$B$44:$B$51,0),MATCH('BIFUbC-petroleum-diesel'!B$1,'Indonesia Data'!$C$11:$AL$11,0))</f>
        <v>0</v>
      </c>
      <c r="C3" s="9">
        <f>INDEX('Indonesia Data'!$C$44:$AL$51,MATCH('BIFUbC-petroleum-diesel'!$A3,'Indonesia Data'!$B$44:$B$51,0),MATCH('BIFUbC-petroleum-diesel'!C$1,'Indonesia Data'!$C$11:$AL$11,0))</f>
        <v>0</v>
      </c>
      <c r="D3" s="9">
        <f>INDEX('Indonesia Data'!$C$44:$AL$51,MATCH('BIFUbC-petroleum-diesel'!$A3,'Indonesia Data'!$B$44:$B$51,0),MATCH('BIFUbC-petroleum-diesel'!D$1,'Indonesia Data'!$C$11:$AL$11,0))</f>
        <v>0</v>
      </c>
      <c r="E3" s="9">
        <f>INDEX('Indonesia Data'!$C$44:$AL$51,MATCH('BIFUbC-petroleum-diesel'!$A3,'Indonesia Data'!$B$44:$B$51,0),MATCH('BIFUbC-petroleum-diesel'!E$1,'Indonesia Data'!$C$11:$AL$11,0))</f>
        <v>0</v>
      </c>
      <c r="F3" s="9">
        <f>INDEX('Indonesia Data'!$C$44:$AL$51,MATCH('BIFUbC-petroleum-diesel'!$A3,'Indonesia Data'!$B$44:$B$51,0),MATCH('BIFUbC-petroleum-diesel'!F$1,'Indonesia Data'!$C$11:$AL$11,0))</f>
        <v>0</v>
      </c>
      <c r="G3" s="9">
        <f>INDEX('Indonesia Data'!$C$44:$AL$51,MATCH('BIFUbC-petroleum-diesel'!$A3,'Indonesia Data'!$B$44:$B$51,0),MATCH('BIFUbC-petroleum-diesel'!G$1,'Indonesia Data'!$C$11:$AL$11,0))</f>
        <v>0</v>
      </c>
      <c r="H3" s="9">
        <f>INDEX('Indonesia Data'!$C$44:$AL$51,MATCH('BIFUbC-petroleum-diesel'!$A3,'Indonesia Data'!$B$44:$B$51,0),MATCH('BIFUbC-petroleum-diesel'!H$1,'Indonesia Data'!$C$11:$AL$11,0))</f>
        <v>0</v>
      </c>
      <c r="I3" s="9">
        <f>INDEX('Indonesia Data'!$C$44:$AL$51,MATCH('BIFUbC-petroleum-diesel'!$A3,'Indonesia Data'!$B$44:$B$51,0),MATCH('BIFUbC-petroleum-diesel'!I$1,'Indonesia Data'!$C$11:$AL$11,0))</f>
        <v>0</v>
      </c>
      <c r="J3" s="9">
        <f>INDEX('Indonesia Data'!$C$44:$AL$51,MATCH('BIFUbC-petroleum-diesel'!$A3,'Indonesia Data'!$B$44:$B$51,0),MATCH('BIFUbC-petroleum-diesel'!J$1,'Indonesia Data'!$C$11:$AL$11,0))</f>
        <v>0</v>
      </c>
      <c r="K3" s="9">
        <f>INDEX('Indonesia Data'!$C$44:$AL$51,MATCH('BIFUbC-petroleum-diesel'!$A3,'Indonesia Data'!$B$44:$B$51,0),MATCH('BIFUbC-petroleum-diesel'!K$1,'Indonesia Data'!$C$11:$AL$11,0))</f>
        <v>0</v>
      </c>
      <c r="L3" s="9">
        <f>INDEX('Indonesia Data'!$C$44:$AL$51,MATCH('BIFUbC-petroleum-diesel'!$A3,'Indonesia Data'!$B$44:$B$51,0),MATCH('BIFUbC-petroleum-diesel'!L$1,'Indonesia Data'!$C$11:$AL$11,0))</f>
        <v>0</v>
      </c>
      <c r="M3" s="9">
        <f>INDEX('Indonesia Data'!$C$44:$AL$51,MATCH('BIFUbC-petroleum-diesel'!$A3,'Indonesia Data'!$B$44:$B$51,0),MATCH('BIFUbC-petroleum-diesel'!M$1,'Indonesia Data'!$C$11:$AL$11,0))</f>
        <v>0</v>
      </c>
      <c r="N3" s="9">
        <f>INDEX('Indonesia Data'!$C$44:$AL$51,MATCH('BIFUbC-petroleum-diesel'!$A3,'Indonesia Data'!$B$44:$B$51,0),MATCH('BIFUbC-petroleum-diesel'!N$1,'Indonesia Data'!$C$11:$AL$11,0))</f>
        <v>0</v>
      </c>
      <c r="O3" s="9">
        <f>INDEX('Indonesia Data'!$C$44:$AL$51,MATCH('BIFUbC-petroleum-diesel'!$A3,'Indonesia Data'!$B$44:$B$51,0),MATCH('BIFUbC-petroleum-diesel'!O$1,'Indonesia Data'!$C$11:$AL$11,0))</f>
        <v>0</v>
      </c>
      <c r="P3" s="9">
        <f>INDEX('Indonesia Data'!$C$44:$AL$51,MATCH('BIFUbC-petroleum-diesel'!$A3,'Indonesia Data'!$B$44:$B$51,0),MATCH('BIFUbC-petroleum-diesel'!P$1,'Indonesia Data'!$C$11:$AL$11,0))</f>
        <v>0</v>
      </c>
      <c r="Q3" s="9">
        <f>INDEX('Indonesia Data'!$C$44:$AL$51,MATCH('BIFUbC-petroleum-diesel'!$A3,'Indonesia Data'!$B$44:$B$51,0),MATCH('BIFUbC-petroleum-diesel'!Q$1,'Indonesia Data'!$C$11:$AL$11,0))</f>
        <v>0</v>
      </c>
      <c r="R3" s="9">
        <f>INDEX('Indonesia Data'!$C$44:$AL$51,MATCH('BIFUbC-petroleum-diesel'!$A3,'Indonesia Data'!$B$44:$B$51,0),MATCH('BIFUbC-petroleum-diesel'!R$1,'Indonesia Data'!$C$11:$AL$11,0))</f>
        <v>0</v>
      </c>
      <c r="S3" s="9">
        <f>INDEX('Indonesia Data'!$C$44:$AL$51,MATCH('BIFUbC-petroleum-diesel'!$A3,'Indonesia Data'!$B$44:$B$51,0),MATCH('BIFUbC-petroleum-diesel'!S$1,'Indonesia Data'!$C$11:$AL$11,0))</f>
        <v>0</v>
      </c>
      <c r="T3" s="9">
        <f>INDEX('Indonesia Data'!$C$44:$AL$51,MATCH('BIFUbC-petroleum-diesel'!$A3,'Indonesia Data'!$B$44:$B$51,0),MATCH('BIFUbC-petroleum-diesel'!T$1,'Indonesia Data'!$C$11:$AL$11,0))</f>
        <v>0</v>
      </c>
      <c r="U3" s="9">
        <f>INDEX('Indonesia Data'!$C$44:$AL$51,MATCH('BIFUbC-petroleum-diesel'!$A3,'Indonesia Data'!$B$44:$B$51,0),MATCH('BIFUbC-petroleum-diesel'!U$1,'Indonesia Data'!$C$11:$AL$11,0))</f>
        <v>0</v>
      </c>
      <c r="V3" s="9">
        <f>INDEX('Indonesia Data'!$C$44:$AL$51,MATCH('BIFUbC-petroleum-diesel'!$A3,'Indonesia Data'!$B$44:$B$51,0),MATCH('BIFUbC-petroleum-diesel'!V$1,'Indonesia Data'!$C$11:$AL$11,0))</f>
        <v>0</v>
      </c>
      <c r="W3" s="9">
        <f>INDEX('Indonesia Data'!$C$44:$AL$51,MATCH('BIFUbC-petroleum-diesel'!$A3,'Indonesia Data'!$B$44:$B$51,0),MATCH('BIFUbC-petroleum-diesel'!W$1,'Indonesia Data'!$C$11:$AL$11,0))</f>
        <v>0</v>
      </c>
      <c r="X3" s="9">
        <f>INDEX('Indonesia Data'!$C$44:$AL$51,MATCH('BIFUbC-petroleum-diesel'!$A3,'Indonesia Data'!$B$44:$B$51,0),MATCH('BIFUbC-petroleum-diesel'!X$1,'Indonesia Data'!$C$11:$AL$11,0))</f>
        <v>0</v>
      </c>
      <c r="Y3" s="9">
        <f>INDEX('Indonesia Data'!$C$44:$AL$51,MATCH('BIFUbC-petroleum-diesel'!$A3,'Indonesia Data'!$B$44:$B$51,0),MATCH('BIFUbC-petroleum-diesel'!Y$1,'Indonesia Data'!$C$11:$AL$11,0))</f>
        <v>0</v>
      </c>
      <c r="Z3" s="9">
        <f>INDEX('Indonesia Data'!$C$44:$AL$51,MATCH('BIFUbC-petroleum-diesel'!$A3,'Indonesia Data'!$B$44:$B$51,0),MATCH('BIFUbC-petroleum-diesel'!Z$1,'Indonesia Data'!$C$11:$AL$11,0))</f>
        <v>0</v>
      </c>
      <c r="AA3" s="9">
        <f>INDEX('Indonesia Data'!$C$44:$AL$51,MATCH('BIFUbC-petroleum-diesel'!$A3,'Indonesia Data'!$B$44:$B$51,0),MATCH('BIFUbC-petroleum-diesel'!AA$1,'Indonesia Data'!$C$11:$AL$11,0))</f>
        <v>0</v>
      </c>
      <c r="AB3" s="9">
        <f>INDEX('Indonesia Data'!$C$44:$AL$51,MATCH('BIFUbC-petroleum-diesel'!$A3,'Indonesia Data'!$B$44:$B$51,0),MATCH('BIFUbC-petroleum-diesel'!AB$1,'Indonesia Data'!$C$11:$AL$11,0))</f>
        <v>0</v>
      </c>
      <c r="AC3" s="9">
        <f>INDEX('Indonesia Data'!$C$44:$AL$51,MATCH('BIFUbC-petroleum-diesel'!$A3,'Indonesia Data'!$B$44:$B$51,0),MATCH('BIFUbC-petroleum-diesel'!AC$1,'Indonesia Data'!$C$11:$AL$11,0))</f>
        <v>0</v>
      </c>
      <c r="AD3" s="9">
        <f>INDEX('Indonesia Data'!$C$44:$AL$51,MATCH('BIFUbC-petroleum-diesel'!$A3,'Indonesia Data'!$B$44:$B$51,0),MATCH('BIFUbC-petroleum-diesel'!AD$1,'Indonesia Data'!$C$11:$AL$11,0))</f>
        <v>0</v>
      </c>
      <c r="AE3" s="9">
        <f>INDEX('Indonesia Data'!$C$44:$AL$51,MATCH('BIFUbC-petroleum-diesel'!$A3,'Indonesia Data'!$B$44:$B$51,0),MATCH('BIFUbC-petroleum-diesel'!AE$1,'Indonesia Data'!$C$11:$AL$11,0))</f>
        <v>0</v>
      </c>
      <c r="AF3" s="9">
        <f>INDEX('Indonesia Data'!$C$44:$AL$51,MATCH('BIFUbC-petroleum-diesel'!$A3,'Indonesia Data'!$B$44:$B$51,0),MATCH('BIFUbC-petroleum-diesel'!AF$1,'Indonesia Data'!$C$11:$AL$11,0))</f>
        <v>0</v>
      </c>
      <c r="AG3" s="9">
        <f>INDEX('Indonesia Data'!$C$44:$AL$51,MATCH('BIFUbC-petroleum-diesel'!$A3,'Indonesia Data'!$B$44:$B$51,0),MATCH('BIFUbC-petroleum-diesel'!AG$1,'Indonesia Data'!$C$11:$AL$11,0))</f>
        <v>0</v>
      </c>
      <c r="AH3" s="9">
        <f>INDEX('Indonesia Data'!$C$44:$AL$51,MATCH('BIFUbC-petroleum-diesel'!$A3,'Indonesia Data'!$B$44:$B$51,0),MATCH('BIFUbC-petroleum-diesel'!AH$1,'Indonesia Data'!$C$11:$AL$11,0))</f>
        <v>0</v>
      </c>
      <c r="AI3" s="9">
        <f>INDEX('Indonesia Data'!$C$44:$AL$51,MATCH('BIFUbC-petroleum-diesel'!$A3,'Indonesia Data'!$B$44:$B$51,0),MATCH('BIFUbC-petroleum-diesel'!AI$1,'Indonesia Data'!$C$11:$AL$11,0))</f>
        <v>0</v>
      </c>
      <c r="AJ3" s="9">
        <f>INDEX('Indonesia Data'!$C$44:$AL$51,MATCH('BIFUbC-petroleum-diesel'!$A3,'Indonesia Data'!$B$44:$B$51,0),MATCH('BIFUbC-petroleum-diesel'!AJ$1,'Indonesia Data'!$C$11:$AL$11,0))</f>
        <v>0</v>
      </c>
      <c r="AK3" s="9">
        <f>INDEX('Indonesia Data'!$C$44:$AL$51,MATCH('BIFUbC-petroleum-diesel'!$A3,'Indonesia Data'!$B$44:$B$51,0),MATCH('BIFUbC-petroleum-diesel'!AK$1,'Indonesia Data'!$C$11:$AL$11,0))</f>
        <v>0</v>
      </c>
      <c r="AL3" s="9"/>
    </row>
    <row r="4" spans="1:38" x14ac:dyDescent="0.35">
      <c r="A4" s="5" t="s">
        <v>5</v>
      </c>
      <c r="B4" s="9">
        <f>INDEX('Indonesia Data'!$C$44:$AL$51,MATCH('BIFUbC-petroleum-diesel'!$A4,'Indonesia Data'!$B$44:$B$51,0),MATCH('BIFUbC-petroleum-diesel'!B$1,'Indonesia Data'!$C$11:$AL$11,0))</f>
        <v>4723322714549.2051</v>
      </c>
      <c r="C4" s="9">
        <f>INDEX('Indonesia Data'!$C$44:$AL$51,MATCH('BIFUbC-petroleum-diesel'!$A4,'Indonesia Data'!$B$44:$B$51,0),MATCH('BIFUbC-petroleum-diesel'!C$1,'Indonesia Data'!$C$11:$AL$11,0))</f>
        <v>4959488850276.666</v>
      </c>
      <c r="D4" s="9">
        <f>INDEX('Indonesia Data'!$C$44:$AL$51,MATCH('BIFUbC-petroleum-diesel'!$A4,'Indonesia Data'!$B$44:$B$51,0),MATCH('BIFUbC-petroleum-diesel'!D$1,'Indonesia Data'!$C$11:$AL$11,0))</f>
        <v>5207463292790.5</v>
      </c>
      <c r="E4" s="9">
        <f>INDEX('Indonesia Data'!$C$44:$AL$51,MATCH('BIFUbC-petroleum-diesel'!$A4,'Indonesia Data'!$B$44:$B$51,0),MATCH('BIFUbC-petroleum-diesel'!E$1,'Indonesia Data'!$C$11:$AL$11,0))</f>
        <v>5467836457430.0254</v>
      </c>
      <c r="F4" s="9">
        <f>INDEX('Indonesia Data'!$C$44:$AL$51,MATCH('BIFUbC-petroleum-diesel'!$A4,'Indonesia Data'!$B$44:$B$51,0),MATCH('BIFUbC-petroleum-diesel'!F$1,'Indonesia Data'!$C$11:$AL$11,0))</f>
        <v>5741228280301.5273</v>
      </c>
      <c r="G4" s="9">
        <f>INDEX('Indonesia Data'!$C$44:$AL$51,MATCH('BIFUbC-petroleum-diesel'!$A4,'Indonesia Data'!$B$44:$B$51,0),MATCH('BIFUbC-petroleum-diesel'!G$1,'Indonesia Data'!$C$11:$AL$11,0))</f>
        <v>6028289694316.6025</v>
      </c>
      <c r="H4" s="9">
        <f>INDEX('Indonesia Data'!$C$44:$AL$51,MATCH('BIFUbC-petroleum-diesel'!$A4,'Indonesia Data'!$B$44:$B$51,0),MATCH('BIFUbC-petroleum-diesel'!H$1,'Indonesia Data'!$C$11:$AL$11,0))</f>
        <v>6329704179032.4316</v>
      </c>
      <c r="I4" s="9">
        <f>INDEX('Indonesia Data'!$C$44:$AL$51,MATCH('BIFUbC-petroleum-diesel'!$A4,'Indonesia Data'!$B$44:$B$51,0),MATCH('BIFUbC-petroleum-diesel'!I$1,'Indonesia Data'!$C$11:$AL$11,0))</f>
        <v>6646189387984.0547</v>
      </c>
      <c r="J4" s="9">
        <f>INDEX('Indonesia Data'!$C$44:$AL$51,MATCH('BIFUbC-petroleum-diesel'!$A4,'Indonesia Data'!$B$44:$B$51,0),MATCH('BIFUbC-petroleum-diesel'!J$1,'Indonesia Data'!$C$11:$AL$11,0))</f>
        <v>6978498857383.2588</v>
      </c>
      <c r="K4" s="9">
        <f>INDEX('Indonesia Data'!$C$44:$AL$51,MATCH('BIFUbC-petroleum-diesel'!$A4,'Indonesia Data'!$B$44:$B$51,0),MATCH('BIFUbC-petroleum-diesel'!K$1,'Indonesia Data'!$C$11:$AL$11,0))</f>
        <v>7327423800252.4229</v>
      </c>
      <c r="L4" s="9">
        <f>INDEX('Indonesia Data'!$C$44:$AL$51,MATCH('BIFUbC-petroleum-diesel'!$A4,'Indonesia Data'!$B$44:$B$51,0),MATCH('BIFUbC-petroleum-diesel'!L$1,'Indonesia Data'!$C$11:$AL$11,0))</f>
        <v>7693794990265.043</v>
      </c>
      <c r="M4" s="9">
        <f>INDEX('Indonesia Data'!$C$44:$AL$51,MATCH('BIFUbC-petroleum-diesel'!$A4,'Indonesia Data'!$B$44:$B$51,0),MATCH('BIFUbC-petroleum-diesel'!M$1,'Indonesia Data'!$C$11:$AL$11,0))</f>
        <v>8078484739778.2959</v>
      </c>
      <c r="N4" s="9">
        <f>INDEX('Indonesia Data'!$C$44:$AL$51,MATCH('BIFUbC-petroleum-diesel'!$A4,'Indonesia Data'!$B$44:$B$51,0),MATCH('BIFUbC-petroleum-diesel'!N$1,'Indonesia Data'!$C$11:$AL$11,0))</f>
        <v>8482408976767.209</v>
      </c>
      <c r="O4" s="9">
        <f>INDEX('Indonesia Data'!$C$44:$AL$51,MATCH('BIFUbC-petroleum-diesel'!$A4,'Indonesia Data'!$B$44:$B$51,0),MATCH('BIFUbC-petroleum-diesel'!O$1,'Indonesia Data'!$C$11:$AL$11,0))</f>
        <v>8906529425605.5723</v>
      </c>
      <c r="P4" s="9">
        <f>INDEX('Indonesia Data'!$C$44:$AL$51,MATCH('BIFUbC-petroleum-diesel'!$A4,'Indonesia Data'!$B$44:$B$51,0),MATCH('BIFUbC-petroleum-diesel'!P$1,'Indonesia Data'!$C$11:$AL$11,0))</f>
        <v>9351855896885.8496</v>
      </c>
      <c r="Q4" s="9">
        <f>INDEX('Indonesia Data'!$C$44:$AL$51,MATCH('BIFUbC-petroleum-diesel'!$A4,'Indonesia Data'!$B$44:$B$51,0),MATCH('BIFUbC-petroleum-diesel'!Q$1,'Indonesia Data'!$C$11:$AL$11,0))</f>
        <v>9819448691730.1445</v>
      </c>
      <c r="R4" s="9">
        <f>INDEX('Indonesia Data'!$C$44:$AL$51,MATCH('BIFUbC-petroleum-diesel'!$A4,'Indonesia Data'!$B$44:$B$51,0),MATCH('BIFUbC-petroleum-diesel'!R$1,'Indonesia Data'!$C$11:$AL$11,0))</f>
        <v>10310421126316.65</v>
      </c>
      <c r="S4" s="9">
        <f>INDEX('Indonesia Data'!$C$44:$AL$51,MATCH('BIFUbC-petroleum-diesel'!$A4,'Indonesia Data'!$B$44:$B$51,0),MATCH('BIFUbC-petroleum-diesel'!S$1,'Indonesia Data'!$C$11:$AL$11,0))</f>
        <v>10825942182632.482</v>
      </c>
      <c r="T4" s="9">
        <f>INDEX('Indonesia Data'!$C$44:$AL$51,MATCH('BIFUbC-petroleum-diesel'!$A4,'Indonesia Data'!$B$44:$B$51,0),MATCH('BIFUbC-petroleum-diesel'!T$1,'Indonesia Data'!$C$11:$AL$11,0))</f>
        <v>11367239291764.107</v>
      </c>
      <c r="U4" s="9">
        <f>INDEX('Indonesia Data'!$C$44:$AL$51,MATCH('BIFUbC-petroleum-diesel'!$A4,'Indonesia Data'!$B$44:$B$51,0),MATCH('BIFUbC-petroleum-diesel'!U$1,'Indonesia Data'!$C$11:$AL$11,0))</f>
        <v>11935601256352.316</v>
      </c>
      <c r="V4" s="9">
        <f>INDEX('Indonesia Data'!$C$44:$AL$51,MATCH('BIFUbC-petroleum-diesel'!$A4,'Indonesia Data'!$B$44:$B$51,0),MATCH('BIFUbC-petroleum-diesel'!V$1,'Indonesia Data'!$C$11:$AL$11,0))</f>
        <v>12532381319169.932</v>
      </c>
      <c r="W4" s="9">
        <f>INDEX('Indonesia Data'!$C$44:$AL$51,MATCH('BIFUbC-petroleum-diesel'!$A4,'Indonesia Data'!$B$44:$B$51,0),MATCH('BIFUbC-petroleum-diesel'!W$1,'Indonesia Data'!$C$11:$AL$11,0))</f>
        <v>13159000385128.428</v>
      </c>
      <c r="X4" s="9">
        <f>INDEX('Indonesia Data'!$C$44:$AL$51,MATCH('BIFUbC-petroleum-diesel'!$A4,'Indonesia Data'!$B$44:$B$51,0),MATCH('BIFUbC-petroleum-diesel'!X$1,'Indonesia Data'!$C$11:$AL$11,0))</f>
        <v>13816950404384.848</v>
      </c>
      <c r="Y4" s="9">
        <f>INDEX('Indonesia Data'!$C$44:$AL$51,MATCH('BIFUbC-petroleum-diesel'!$A4,'Indonesia Data'!$B$44:$B$51,0),MATCH('BIFUbC-petroleum-diesel'!Y$1,'Indonesia Data'!$C$11:$AL$11,0))</f>
        <v>14507797924604.092</v>
      </c>
      <c r="Z4" s="9">
        <f>INDEX('Indonesia Data'!$C$44:$AL$51,MATCH('BIFUbC-petroleum-diesel'!$A4,'Indonesia Data'!$B$44:$B$51,0),MATCH('BIFUbC-petroleum-diesel'!Z$1,'Indonesia Data'!$C$11:$AL$11,0))</f>
        <v>15233187820834.299</v>
      </c>
      <c r="AA4" s="9">
        <f>INDEX('Indonesia Data'!$C$44:$AL$51,MATCH('BIFUbC-petroleum-diesel'!$A4,'Indonesia Data'!$B$44:$B$51,0),MATCH('BIFUbC-petroleum-diesel'!AA$1,'Indonesia Data'!$C$11:$AL$11,0))</f>
        <v>15994847211876.014</v>
      </c>
      <c r="AB4" s="9">
        <f>INDEX('Indonesia Data'!$C$44:$AL$51,MATCH('BIFUbC-petroleum-diesel'!$A4,'Indonesia Data'!$B$44:$B$51,0),MATCH('BIFUbC-petroleum-diesel'!AB$1,'Indonesia Data'!$C$11:$AL$11,0))</f>
        <v>16794589572469.816</v>
      </c>
      <c r="AC4" s="9">
        <f>INDEX('Indonesia Data'!$C$44:$AL$51,MATCH('BIFUbC-petroleum-diesel'!$A4,'Indonesia Data'!$B$44:$B$51,0),MATCH('BIFUbC-petroleum-diesel'!AC$1,'Indonesia Data'!$C$11:$AL$11,0))</f>
        <v>17634319051093.305</v>
      </c>
      <c r="AD4" s="9">
        <f>INDEX('Indonesia Data'!$C$44:$AL$51,MATCH('BIFUbC-petroleum-diesel'!$A4,'Indonesia Data'!$B$44:$B$51,0),MATCH('BIFUbC-petroleum-diesel'!AD$1,'Indonesia Data'!$C$11:$AL$11,0))</f>
        <v>18516035003647.973</v>
      </c>
      <c r="AE4" s="9">
        <f>INDEX('Indonesia Data'!$C$44:$AL$51,MATCH('BIFUbC-petroleum-diesel'!$A4,'Indonesia Data'!$B$44:$B$51,0),MATCH('BIFUbC-petroleum-diesel'!AE$1,'Indonesia Data'!$C$11:$AL$11,0))</f>
        <v>19441836753830.371</v>
      </c>
      <c r="AF4" s="9">
        <f>INDEX('Indonesia Data'!$C$44:$AL$51,MATCH('BIFUbC-petroleum-diesel'!$A4,'Indonesia Data'!$B$44:$B$51,0),MATCH('BIFUbC-petroleum-diesel'!AF$1,'Indonesia Data'!$C$11:$AL$11,0))</f>
        <v>20413928591521.895</v>
      </c>
      <c r="AG4" s="9">
        <f>INDEX('Indonesia Data'!$C$44:$AL$51,MATCH('BIFUbC-petroleum-diesel'!$A4,'Indonesia Data'!$B$44:$B$51,0),MATCH('BIFUbC-petroleum-diesel'!AG$1,'Indonesia Data'!$C$11:$AL$11,0))</f>
        <v>21434625021097.984</v>
      </c>
      <c r="AH4" s="9">
        <f>INDEX('Indonesia Data'!$C$44:$AL$51,MATCH('BIFUbC-petroleum-diesel'!$A4,'Indonesia Data'!$B$44:$B$51,0),MATCH('BIFUbC-petroleum-diesel'!AH$1,'Indonesia Data'!$C$11:$AL$11,0))</f>
        <v>22506356272152.891</v>
      </c>
      <c r="AI4" s="9">
        <f>INDEX('Indonesia Data'!$C$44:$AL$51,MATCH('BIFUbC-petroleum-diesel'!$A4,'Indonesia Data'!$B$44:$B$51,0),MATCH('BIFUbC-petroleum-diesel'!AI$1,'Indonesia Data'!$C$11:$AL$11,0))</f>
        <v>23631674085760.535</v>
      </c>
      <c r="AJ4" s="9">
        <f>INDEX('Indonesia Data'!$C$44:$AL$51,MATCH('BIFUbC-petroleum-diesel'!$A4,'Indonesia Data'!$B$44:$B$51,0),MATCH('BIFUbC-petroleum-diesel'!AJ$1,'Indonesia Data'!$C$11:$AL$11,0))</f>
        <v>24813257790048.559</v>
      </c>
      <c r="AK4" s="9">
        <f>INDEX('Indonesia Data'!$C$44:$AL$51,MATCH('BIFUbC-petroleum-diesel'!$A4,'Indonesia Data'!$B$44:$B$51,0),MATCH('BIFUbC-petroleum-diesel'!AK$1,'Indonesia Data'!$C$11:$AL$11,0))</f>
        <v>26053920679550.988</v>
      </c>
      <c r="AL4" s="9"/>
    </row>
    <row r="5" spans="1:38" x14ac:dyDescent="0.35">
      <c r="A5" s="5" t="s">
        <v>6</v>
      </c>
      <c r="B5" s="9">
        <f>INDEX('Indonesia Data'!$C$44:$AL$51,MATCH('BIFUbC-petroleum-diesel'!$A5,'Indonesia Data'!$B$44:$B$51,0),MATCH('BIFUbC-petroleum-diesel'!B$1,'Indonesia Data'!$C$11:$AL$11,0))</f>
        <v>0</v>
      </c>
      <c r="C5" s="9">
        <f>INDEX('Indonesia Data'!$C$44:$AL$51,MATCH('BIFUbC-petroleum-diesel'!$A5,'Indonesia Data'!$B$44:$B$51,0),MATCH('BIFUbC-petroleum-diesel'!C$1,'Indonesia Data'!$C$11:$AL$11,0))</f>
        <v>0</v>
      </c>
      <c r="D5" s="9">
        <f>INDEX('Indonesia Data'!$C$44:$AL$51,MATCH('BIFUbC-petroleum-diesel'!$A5,'Indonesia Data'!$B$44:$B$51,0),MATCH('BIFUbC-petroleum-diesel'!D$1,'Indonesia Data'!$C$11:$AL$11,0))</f>
        <v>0</v>
      </c>
      <c r="E5" s="9">
        <f>INDEX('Indonesia Data'!$C$44:$AL$51,MATCH('BIFUbC-petroleum-diesel'!$A5,'Indonesia Data'!$B$44:$B$51,0),MATCH('BIFUbC-petroleum-diesel'!E$1,'Indonesia Data'!$C$11:$AL$11,0))</f>
        <v>0</v>
      </c>
      <c r="F5" s="9">
        <f>INDEX('Indonesia Data'!$C$44:$AL$51,MATCH('BIFUbC-petroleum-diesel'!$A5,'Indonesia Data'!$B$44:$B$51,0),MATCH('BIFUbC-petroleum-diesel'!F$1,'Indonesia Data'!$C$11:$AL$11,0))</f>
        <v>0</v>
      </c>
      <c r="G5" s="9">
        <f>INDEX('Indonesia Data'!$C$44:$AL$51,MATCH('BIFUbC-petroleum-diesel'!$A5,'Indonesia Data'!$B$44:$B$51,0),MATCH('BIFUbC-petroleum-diesel'!G$1,'Indonesia Data'!$C$11:$AL$11,0))</f>
        <v>0</v>
      </c>
      <c r="H5" s="9">
        <f>INDEX('Indonesia Data'!$C$44:$AL$51,MATCH('BIFUbC-petroleum-diesel'!$A5,'Indonesia Data'!$B$44:$B$51,0),MATCH('BIFUbC-petroleum-diesel'!H$1,'Indonesia Data'!$C$11:$AL$11,0))</f>
        <v>0</v>
      </c>
      <c r="I5" s="9">
        <f>INDEX('Indonesia Data'!$C$44:$AL$51,MATCH('BIFUbC-petroleum-diesel'!$A5,'Indonesia Data'!$B$44:$B$51,0),MATCH('BIFUbC-petroleum-diesel'!I$1,'Indonesia Data'!$C$11:$AL$11,0))</f>
        <v>0</v>
      </c>
      <c r="J5" s="9">
        <f>INDEX('Indonesia Data'!$C$44:$AL$51,MATCH('BIFUbC-petroleum-diesel'!$A5,'Indonesia Data'!$B$44:$B$51,0),MATCH('BIFUbC-petroleum-diesel'!J$1,'Indonesia Data'!$C$11:$AL$11,0))</f>
        <v>0</v>
      </c>
      <c r="K5" s="9">
        <f>INDEX('Indonesia Data'!$C$44:$AL$51,MATCH('BIFUbC-petroleum-diesel'!$A5,'Indonesia Data'!$B$44:$B$51,0),MATCH('BIFUbC-petroleum-diesel'!K$1,'Indonesia Data'!$C$11:$AL$11,0))</f>
        <v>0</v>
      </c>
      <c r="L5" s="9">
        <f>INDEX('Indonesia Data'!$C$44:$AL$51,MATCH('BIFUbC-petroleum-diesel'!$A5,'Indonesia Data'!$B$44:$B$51,0),MATCH('BIFUbC-petroleum-diesel'!L$1,'Indonesia Data'!$C$11:$AL$11,0))</f>
        <v>0</v>
      </c>
      <c r="M5" s="9">
        <f>INDEX('Indonesia Data'!$C$44:$AL$51,MATCH('BIFUbC-petroleum-diesel'!$A5,'Indonesia Data'!$B$44:$B$51,0),MATCH('BIFUbC-petroleum-diesel'!M$1,'Indonesia Data'!$C$11:$AL$11,0))</f>
        <v>0</v>
      </c>
      <c r="N5" s="9">
        <f>INDEX('Indonesia Data'!$C$44:$AL$51,MATCH('BIFUbC-petroleum-diesel'!$A5,'Indonesia Data'!$B$44:$B$51,0),MATCH('BIFUbC-petroleum-diesel'!N$1,'Indonesia Data'!$C$11:$AL$11,0))</f>
        <v>0</v>
      </c>
      <c r="O5" s="9">
        <f>INDEX('Indonesia Data'!$C$44:$AL$51,MATCH('BIFUbC-petroleum-diesel'!$A5,'Indonesia Data'!$B$44:$B$51,0),MATCH('BIFUbC-petroleum-diesel'!O$1,'Indonesia Data'!$C$11:$AL$11,0))</f>
        <v>0</v>
      </c>
      <c r="P5" s="9">
        <f>INDEX('Indonesia Data'!$C$44:$AL$51,MATCH('BIFUbC-petroleum-diesel'!$A5,'Indonesia Data'!$B$44:$B$51,0),MATCH('BIFUbC-petroleum-diesel'!P$1,'Indonesia Data'!$C$11:$AL$11,0))</f>
        <v>0</v>
      </c>
      <c r="Q5" s="9">
        <f>INDEX('Indonesia Data'!$C$44:$AL$51,MATCH('BIFUbC-petroleum-diesel'!$A5,'Indonesia Data'!$B$44:$B$51,0),MATCH('BIFUbC-petroleum-diesel'!Q$1,'Indonesia Data'!$C$11:$AL$11,0))</f>
        <v>0</v>
      </c>
      <c r="R5" s="9">
        <f>INDEX('Indonesia Data'!$C$44:$AL$51,MATCH('BIFUbC-petroleum-diesel'!$A5,'Indonesia Data'!$B$44:$B$51,0),MATCH('BIFUbC-petroleum-diesel'!R$1,'Indonesia Data'!$C$11:$AL$11,0))</f>
        <v>0</v>
      </c>
      <c r="S5" s="9">
        <f>INDEX('Indonesia Data'!$C$44:$AL$51,MATCH('BIFUbC-petroleum-diesel'!$A5,'Indonesia Data'!$B$44:$B$51,0),MATCH('BIFUbC-petroleum-diesel'!S$1,'Indonesia Data'!$C$11:$AL$11,0))</f>
        <v>0</v>
      </c>
      <c r="T5" s="9">
        <f>INDEX('Indonesia Data'!$C$44:$AL$51,MATCH('BIFUbC-petroleum-diesel'!$A5,'Indonesia Data'!$B$44:$B$51,0),MATCH('BIFUbC-petroleum-diesel'!T$1,'Indonesia Data'!$C$11:$AL$11,0))</f>
        <v>0</v>
      </c>
      <c r="U5" s="9">
        <f>INDEX('Indonesia Data'!$C$44:$AL$51,MATCH('BIFUbC-petroleum-diesel'!$A5,'Indonesia Data'!$B$44:$B$51,0),MATCH('BIFUbC-petroleum-diesel'!U$1,'Indonesia Data'!$C$11:$AL$11,0))</f>
        <v>0</v>
      </c>
      <c r="V5" s="9">
        <f>INDEX('Indonesia Data'!$C$44:$AL$51,MATCH('BIFUbC-petroleum-diesel'!$A5,'Indonesia Data'!$B$44:$B$51,0),MATCH('BIFUbC-petroleum-diesel'!V$1,'Indonesia Data'!$C$11:$AL$11,0))</f>
        <v>0</v>
      </c>
      <c r="W5" s="9">
        <f>INDEX('Indonesia Data'!$C$44:$AL$51,MATCH('BIFUbC-petroleum-diesel'!$A5,'Indonesia Data'!$B$44:$B$51,0),MATCH('BIFUbC-petroleum-diesel'!W$1,'Indonesia Data'!$C$11:$AL$11,0))</f>
        <v>0</v>
      </c>
      <c r="X5" s="9">
        <f>INDEX('Indonesia Data'!$C$44:$AL$51,MATCH('BIFUbC-petroleum-diesel'!$A5,'Indonesia Data'!$B$44:$B$51,0),MATCH('BIFUbC-petroleum-diesel'!X$1,'Indonesia Data'!$C$11:$AL$11,0))</f>
        <v>0</v>
      </c>
      <c r="Y5" s="9">
        <f>INDEX('Indonesia Data'!$C$44:$AL$51,MATCH('BIFUbC-petroleum-diesel'!$A5,'Indonesia Data'!$B$44:$B$51,0),MATCH('BIFUbC-petroleum-diesel'!Y$1,'Indonesia Data'!$C$11:$AL$11,0))</f>
        <v>0</v>
      </c>
      <c r="Z5" s="9">
        <f>INDEX('Indonesia Data'!$C$44:$AL$51,MATCH('BIFUbC-petroleum-diesel'!$A5,'Indonesia Data'!$B$44:$B$51,0),MATCH('BIFUbC-petroleum-diesel'!Z$1,'Indonesia Data'!$C$11:$AL$11,0))</f>
        <v>0</v>
      </c>
      <c r="AA5" s="9">
        <f>INDEX('Indonesia Data'!$C$44:$AL$51,MATCH('BIFUbC-petroleum-diesel'!$A5,'Indonesia Data'!$B$44:$B$51,0),MATCH('BIFUbC-petroleum-diesel'!AA$1,'Indonesia Data'!$C$11:$AL$11,0))</f>
        <v>0</v>
      </c>
      <c r="AB5" s="9">
        <f>INDEX('Indonesia Data'!$C$44:$AL$51,MATCH('BIFUbC-petroleum-diesel'!$A5,'Indonesia Data'!$B$44:$B$51,0),MATCH('BIFUbC-petroleum-diesel'!AB$1,'Indonesia Data'!$C$11:$AL$11,0))</f>
        <v>0</v>
      </c>
      <c r="AC5" s="9">
        <f>INDEX('Indonesia Data'!$C$44:$AL$51,MATCH('BIFUbC-petroleum-diesel'!$A5,'Indonesia Data'!$B$44:$B$51,0),MATCH('BIFUbC-petroleum-diesel'!AC$1,'Indonesia Data'!$C$11:$AL$11,0))</f>
        <v>0</v>
      </c>
      <c r="AD5" s="9">
        <f>INDEX('Indonesia Data'!$C$44:$AL$51,MATCH('BIFUbC-petroleum-diesel'!$A5,'Indonesia Data'!$B$44:$B$51,0),MATCH('BIFUbC-petroleum-diesel'!AD$1,'Indonesia Data'!$C$11:$AL$11,0))</f>
        <v>0</v>
      </c>
      <c r="AE5" s="9">
        <f>INDEX('Indonesia Data'!$C$44:$AL$51,MATCH('BIFUbC-petroleum-diesel'!$A5,'Indonesia Data'!$B$44:$B$51,0),MATCH('BIFUbC-petroleum-diesel'!AE$1,'Indonesia Data'!$C$11:$AL$11,0))</f>
        <v>0</v>
      </c>
      <c r="AF5" s="9">
        <f>INDEX('Indonesia Data'!$C$44:$AL$51,MATCH('BIFUbC-petroleum-diesel'!$A5,'Indonesia Data'!$B$44:$B$51,0),MATCH('BIFUbC-petroleum-diesel'!AF$1,'Indonesia Data'!$C$11:$AL$11,0))</f>
        <v>0</v>
      </c>
      <c r="AG5" s="9">
        <f>INDEX('Indonesia Data'!$C$44:$AL$51,MATCH('BIFUbC-petroleum-diesel'!$A5,'Indonesia Data'!$B$44:$B$51,0),MATCH('BIFUbC-petroleum-diesel'!AG$1,'Indonesia Data'!$C$11:$AL$11,0))</f>
        <v>0</v>
      </c>
      <c r="AH5" s="9">
        <f>INDEX('Indonesia Data'!$C$44:$AL$51,MATCH('BIFUbC-petroleum-diesel'!$A5,'Indonesia Data'!$B$44:$B$51,0),MATCH('BIFUbC-petroleum-diesel'!AH$1,'Indonesia Data'!$C$11:$AL$11,0))</f>
        <v>0</v>
      </c>
      <c r="AI5" s="9">
        <f>INDEX('Indonesia Data'!$C$44:$AL$51,MATCH('BIFUbC-petroleum-diesel'!$A5,'Indonesia Data'!$B$44:$B$51,0),MATCH('BIFUbC-petroleum-diesel'!AI$1,'Indonesia Data'!$C$11:$AL$11,0))</f>
        <v>0</v>
      </c>
      <c r="AJ5" s="9">
        <f>INDEX('Indonesia Data'!$C$44:$AL$51,MATCH('BIFUbC-petroleum-diesel'!$A5,'Indonesia Data'!$B$44:$B$51,0),MATCH('BIFUbC-petroleum-diesel'!AJ$1,'Indonesia Data'!$C$11:$AL$11,0))</f>
        <v>0</v>
      </c>
      <c r="AK5" s="9">
        <f>INDEX('Indonesia Data'!$C$44:$AL$51,MATCH('BIFUbC-petroleum-diesel'!$A5,'Indonesia Data'!$B$44:$B$51,0),MATCH('BIFUbC-petroleum-diesel'!AK$1,'Indonesia Data'!$C$11:$AL$11,0))</f>
        <v>0</v>
      </c>
      <c r="AL5" s="9"/>
    </row>
    <row r="6" spans="1:38" x14ac:dyDescent="0.35">
      <c r="A6" s="5" t="s">
        <v>7</v>
      </c>
      <c r="B6" s="9">
        <f>INDEX('Indonesia Data'!$C$44:$AL$51,MATCH('BIFUbC-petroleum-diesel'!$A6,'Indonesia Data'!$B$44:$B$51,0),MATCH('BIFUbC-petroleum-diesel'!B$1,'Indonesia Data'!$C$11:$AL$11,0))</f>
        <v>24502020369120</v>
      </c>
      <c r="C6" s="9">
        <f>INDEX('Indonesia Data'!$C$44:$AL$51,MATCH('BIFUbC-petroleum-diesel'!$A6,'Indonesia Data'!$B$44:$B$51,0),MATCH('BIFUbC-petroleum-diesel'!C$1,'Indonesia Data'!$C$11:$AL$11,0))</f>
        <v>25727121387576.004</v>
      </c>
      <c r="D6" s="9">
        <f>INDEX('Indonesia Data'!$C$44:$AL$51,MATCH('BIFUbC-petroleum-diesel'!$A6,'Indonesia Data'!$B$44:$B$51,0),MATCH('BIFUbC-petroleum-diesel'!D$1,'Indonesia Data'!$C$11:$AL$11,0))</f>
        <v>27013477456954.809</v>
      </c>
      <c r="E6" s="9">
        <f>INDEX('Indonesia Data'!$C$44:$AL$51,MATCH('BIFUbC-petroleum-diesel'!$A6,'Indonesia Data'!$B$44:$B$51,0),MATCH('BIFUbC-petroleum-diesel'!E$1,'Indonesia Data'!$C$11:$AL$11,0))</f>
        <v>28364151329802.551</v>
      </c>
      <c r="F6" s="9">
        <f>INDEX('Indonesia Data'!$C$44:$AL$51,MATCH('BIFUbC-petroleum-diesel'!$A6,'Indonesia Data'!$B$44:$B$51,0),MATCH('BIFUbC-petroleum-diesel'!F$1,'Indonesia Data'!$C$11:$AL$11,0))</f>
        <v>29782358896292.68</v>
      </c>
      <c r="G6" s="9">
        <f>INDEX('Indonesia Data'!$C$44:$AL$51,MATCH('BIFUbC-petroleum-diesel'!$A6,'Indonesia Data'!$B$44:$B$51,0),MATCH('BIFUbC-petroleum-diesel'!G$1,'Indonesia Data'!$C$11:$AL$11,0))</f>
        <v>31271476841107.305</v>
      </c>
      <c r="H6" s="9">
        <f>INDEX('Indonesia Data'!$C$44:$AL$51,MATCH('BIFUbC-petroleum-diesel'!$A6,'Indonesia Data'!$B$44:$B$51,0),MATCH('BIFUbC-petroleum-diesel'!H$1,'Indonesia Data'!$C$11:$AL$11,0))</f>
        <v>32835050683162.668</v>
      </c>
      <c r="I6" s="9">
        <f>INDEX('Indonesia Data'!$C$44:$AL$51,MATCH('BIFUbC-petroleum-diesel'!$A6,'Indonesia Data'!$B$44:$B$51,0),MATCH('BIFUbC-petroleum-diesel'!I$1,'Indonesia Data'!$C$11:$AL$11,0))</f>
        <v>34476803217320.809</v>
      </c>
      <c r="J6" s="9">
        <f>INDEX('Indonesia Data'!$C$44:$AL$51,MATCH('BIFUbC-petroleum-diesel'!$A6,'Indonesia Data'!$B$44:$B$51,0),MATCH('BIFUbC-petroleum-diesel'!J$1,'Indonesia Data'!$C$11:$AL$11,0))</f>
        <v>36200643378186.859</v>
      </c>
      <c r="K6" s="9">
        <f>INDEX('Indonesia Data'!$C$44:$AL$51,MATCH('BIFUbC-petroleum-diesel'!$A6,'Indonesia Data'!$B$44:$B$51,0),MATCH('BIFUbC-petroleum-diesel'!K$1,'Indonesia Data'!$C$11:$AL$11,0))</f>
        <v>38010675547096.203</v>
      </c>
      <c r="L6" s="9">
        <f>INDEX('Indonesia Data'!$C$44:$AL$51,MATCH('BIFUbC-petroleum-diesel'!$A6,'Indonesia Data'!$B$44:$B$51,0),MATCH('BIFUbC-petroleum-diesel'!L$1,'Indonesia Data'!$C$11:$AL$11,0))</f>
        <v>39911209324451.016</v>
      </c>
      <c r="M6" s="9">
        <f>INDEX('Indonesia Data'!$C$44:$AL$51,MATCH('BIFUbC-petroleum-diesel'!$A6,'Indonesia Data'!$B$44:$B$51,0),MATCH('BIFUbC-petroleum-diesel'!M$1,'Indonesia Data'!$C$11:$AL$11,0))</f>
        <v>41906769790673.57</v>
      </c>
      <c r="N6" s="9">
        <f>INDEX('Indonesia Data'!$C$44:$AL$51,MATCH('BIFUbC-petroleum-diesel'!$A6,'Indonesia Data'!$B$44:$B$51,0),MATCH('BIFUbC-petroleum-diesel'!N$1,'Indonesia Data'!$C$11:$AL$11,0))</f>
        <v>44002108280207.242</v>
      </c>
      <c r="O6" s="9">
        <f>INDEX('Indonesia Data'!$C$44:$AL$51,MATCH('BIFUbC-petroleum-diesel'!$A6,'Indonesia Data'!$B$44:$B$51,0),MATCH('BIFUbC-petroleum-diesel'!O$1,'Indonesia Data'!$C$11:$AL$11,0))</f>
        <v>46202213694217.602</v>
      </c>
      <c r="P6" s="9">
        <f>INDEX('Indonesia Data'!$C$44:$AL$51,MATCH('BIFUbC-petroleum-diesel'!$A6,'Indonesia Data'!$B$44:$B$51,0),MATCH('BIFUbC-petroleum-diesel'!P$1,'Indonesia Data'!$C$11:$AL$11,0))</f>
        <v>48512324378928.484</v>
      </c>
      <c r="Q6" s="9">
        <f>INDEX('Indonesia Data'!$C$44:$AL$51,MATCH('BIFUbC-petroleum-diesel'!$A6,'Indonesia Data'!$B$44:$B$51,0),MATCH('BIFUbC-petroleum-diesel'!Q$1,'Indonesia Data'!$C$11:$AL$11,0))</f>
        <v>50937940597874.93</v>
      </c>
      <c r="R6" s="9">
        <f>INDEX('Indonesia Data'!$C$44:$AL$51,MATCH('BIFUbC-petroleum-diesel'!$A6,'Indonesia Data'!$B$44:$B$51,0),MATCH('BIFUbC-petroleum-diesel'!R$1,'Indonesia Data'!$C$11:$AL$11,0))</f>
        <v>53484837627768.656</v>
      </c>
      <c r="S6" s="9">
        <f>INDEX('Indonesia Data'!$C$44:$AL$51,MATCH('BIFUbC-petroleum-diesel'!$A6,'Indonesia Data'!$B$44:$B$51,0),MATCH('BIFUbC-petroleum-diesel'!S$1,'Indonesia Data'!$C$11:$AL$11,0))</f>
        <v>56159079509157.094</v>
      </c>
      <c r="T6" s="9">
        <f>INDEX('Indonesia Data'!$C$44:$AL$51,MATCH('BIFUbC-petroleum-diesel'!$A6,'Indonesia Data'!$B$44:$B$51,0),MATCH('BIFUbC-petroleum-diesel'!T$1,'Indonesia Data'!$C$11:$AL$11,0))</f>
        <v>58967033484614.953</v>
      </c>
      <c r="U6" s="9">
        <f>INDEX('Indonesia Data'!$C$44:$AL$51,MATCH('BIFUbC-petroleum-diesel'!$A6,'Indonesia Data'!$B$44:$B$51,0),MATCH('BIFUbC-petroleum-diesel'!U$1,'Indonesia Data'!$C$11:$AL$11,0))</f>
        <v>61915385158845.711</v>
      </c>
      <c r="V6" s="9">
        <f>INDEX('Indonesia Data'!$C$44:$AL$51,MATCH('BIFUbC-petroleum-diesel'!$A6,'Indonesia Data'!$B$44:$B$51,0),MATCH('BIFUbC-petroleum-diesel'!V$1,'Indonesia Data'!$C$11:$AL$11,0))</f>
        <v>65011154416787.984</v>
      </c>
      <c r="W6" s="9">
        <f>INDEX('Indonesia Data'!$C$44:$AL$51,MATCH('BIFUbC-petroleum-diesel'!$A6,'Indonesia Data'!$B$44:$B$51,0),MATCH('BIFUbC-petroleum-diesel'!W$1,'Indonesia Data'!$C$11:$AL$11,0))</f>
        <v>68261712137627.391</v>
      </c>
      <c r="X6" s="9">
        <f>INDEX('Indonesia Data'!$C$44:$AL$51,MATCH('BIFUbC-petroleum-diesel'!$A6,'Indonesia Data'!$B$44:$B$51,0),MATCH('BIFUbC-petroleum-diesel'!X$1,'Indonesia Data'!$C$11:$AL$11,0))</f>
        <v>71674797744508.75</v>
      </c>
      <c r="Y6" s="9">
        <f>INDEX('Indonesia Data'!$C$44:$AL$51,MATCH('BIFUbC-petroleum-diesel'!$A6,'Indonesia Data'!$B$44:$B$51,0),MATCH('BIFUbC-petroleum-diesel'!Y$1,'Indonesia Data'!$C$11:$AL$11,0))</f>
        <v>75258537631734.203</v>
      </c>
      <c r="Z6" s="9">
        <f>INDEX('Indonesia Data'!$C$44:$AL$51,MATCH('BIFUbC-petroleum-diesel'!$A6,'Indonesia Data'!$B$44:$B$51,0),MATCH('BIFUbC-petroleum-diesel'!Z$1,'Indonesia Data'!$C$11:$AL$11,0))</f>
        <v>79021464513320.922</v>
      </c>
      <c r="AA6" s="9">
        <f>INDEX('Indonesia Data'!$C$44:$AL$51,MATCH('BIFUbC-petroleum-diesel'!$A6,'Indonesia Data'!$B$44:$B$51,0),MATCH('BIFUbC-petroleum-diesel'!AA$1,'Indonesia Data'!$C$11:$AL$11,0))</f>
        <v>82972537738986.969</v>
      </c>
      <c r="AB6" s="9">
        <f>INDEX('Indonesia Data'!$C$44:$AL$51,MATCH('BIFUbC-petroleum-diesel'!$A6,'Indonesia Data'!$B$44:$B$51,0),MATCH('BIFUbC-petroleum-diesel'!AB$1,'Indonesia Data'!$C$11:$AL$11,0))</f>
        <v>87121164625936.328</v>
      </c>
      <c r="AC6" s="9">
        <f>INDEX('Indonesia Data'!$C$44:$AL$51,MATCH('BIFUbC-petroleum-diesel'!$A6,'Indonesia Data'!$B$44:$B$51,0),MATCH('BIFUbC-petroleum-diesel'!AC$1,'Indonesia Data'!$C$11:$AL$11,0))</f>
        <v>91477222857233.156</v>
      </c>
      <c r="AD6" s="9">
        <f>INDEX('Indonesia Data'!$C$44:$AL$51,MATCH('BIFUbC-petroleum-diesel'!$A6,'Indonesia Data'!$B$44:$B$51,0),MATCH('BIFUbC-petroleum-diesel'!AD$1,'Indonesia Data'!$C$11:$AL$11,0))</f>
        <v>96051084000094.828</v>
      </c>
      <c r="AE6" s="9">
        <f>INDEX('Indonesia Data'!$C$44:$AL$51,MATCH('BIFUbC-petroleum-diesel'!$A6,'Indonesia Data'!$B$44:$B$51,0),MATCH('BIFUbC-petroleum-diesel'!AE$1,'Indonesia Data'!$C$11:$AL$11,0))</f>
        <v>100853638200099.55</v>
      </c>
      <c r="AF6" s="9">
        <f>INDEX('Indonesia Data'!$C$44:$AL$51,MATCH('BIFUbC-petroleum-diesel'!$A6,'Indonesia Data'!$B$44:$B$51,0),MATCH('BIFUbC-petroleum-diesel'!AF$1,'Indonesia Data'!$C$11:$AL$11,0))</f>
        <v>105896320110104.55</v>
      </c>
      <c r="AG6" s="9">
        <f>INDEX('Indonesia Data'!$C$44:$AL$51,MATCH('BIFUbC-petroleum-diesel'!$A6,'Indonesia Data'!$B$44:$B$51,0),MATCH('BIFUbC-petroleum-diesel'!AG$1,'Indonesia Data'!$C$11:$AL$11,0))</f>
        <v>111191136115609.77</v>
      </c>
      <c r="AH6" s="9">
        <f>INDEX('Indonesia Data'!$C$44:$AL$51,MATCH('BIFUbC-petroleum-diesel'!$A6,'Indonesia Data'!$B$44:$B$51,0),MATCH('BIFUbC-petroleum-diesel'!AH$1,'Indonesia Data'!$C$11:$AL$11,0))</f>
        <v>116750692921390.27</v>
      </c>
      <c r="AI6" s="9">
        <f>INDEX('Indonesia Data'!$C$44:$AL$51,MATCH('BIFUbC-petroleum-diesel'!$A6,'Indonesia Data'!$B$44:$B$51,0),MATCH('BIFUbC-petroleum-diesel'!AI$1,'Indonesia Data'!$C$11:$AL$11,0))</f>
        <v>122588227567459.78</v>
      </c>
      <c r="AJ6" s="9">
        <f>INDEX('Indonesia Data'!$C$44:$AL$51,MATCH('BIFUbC-petroleum-diesel'!$A6,'Indonesia Data'!$B$44:$B$51,0),MATCH('BIFUbC-petroleum-diesel'!AJ$1,'Indonesia Data'!$C$11:$AL$11,0))</f>
        <v>128717638945832.77</v>
      </c>
      <c r="AK6" s="9">
        <f>INDEX('Indonesia Data'!$C$44:$AL$51,MATCH('BIFUbC-petroleum-diesel'!$A6,'Indonesia Data'!$B$44:$B$51,0),MATCH('BIFUbC-petroleum-diesel'!AK$1,'Indonesia Data'!$C$11:$AL$11,0))</f>
        <v>135153520893124.42</v>
      </c>
      <c r="AL6" s="9"/>
    </row>
    <row r="7" spans="1:38" x14ac:dyDescent="0.35">
      <c r="A7" s="5" t="s">
        <v>8</v>
      </c>
      <c r="B7" s="9">
        <f>INDEX('Indonesia Data'!$C$44:$AL$51,MATCH('BIFUbC-petroleum-diesel'!$A7,'Indonesia Data'!$B$44:$B$51,0),MATCH('BIFUbC-petroleum-diesel'!B$1,'Indonesia Data'!$C$11:$AL$11,0))</f>
        <v>0</v>
      </c>
      <c r="C7" s="9">
        <f>INDEX('Indonesia Data'!$C$44:$AL$51,MATCH('BIFUbC-petroleum-diesel'!$A7,'Indonesia Data'!$B$44:$B$51,0),MATCH('BIFUbC-petroleum-diesel'!C$1,'Indonesia Data'!$C$11:$AL$11,0))</f>
        <v>0</v>
      </c>
      <c r="D7" s="9">
        <f>INDEX('Indonesia Data'!$C$44:$AL$51,MATCH('BIFUbC-petroleum-diesel'!$A7,'Indonesia Data'!$B$44:$B$51,0),MATCH('BIFUbC-petroleum-diesel'!D$1,'Indonesia Data'!$C$11:$AL$11,0))</f>
        <v>0</v>
      </c>
      <c r="E7" s="9">
        <f>INDEX('Indonesia Data'!$C$44:$AL$51,MATCH('BIFUbC-petroleum-diesel'!$A7,'Indonesia Data'!$B$44:$B$51,0),MATCH('BIFUbC-petroleum-diesel'!E$1,'Indonesia Data'!$C$11:$AL$11,0))</f>
        <v>0</v>
      </c>
      <c r="F7" s="9">
        <f>INDEX('Indonesia Data'!$C$44:$AL$51,MATCH('BIFUbC-petroleum-diesel'!$A7,'Indonesia Data'!$B$44:$B$51,0),MATCH('BIFUbC-petroleum-diesel'!F$1,'Indonesia Data'!$C$11:$AL$11,0))</f>
        <v>0</v>
      </c>
      <c r="G7" s="9">
        <f>INDEX('Indonesia Data'!$C$44:$AL$51,MATCH('BIFUbC-petroleum-diesel'!$A7,'Indonesia Data'!$B$44:$B$51,0),MATCH('BIFUbC-petroleum-diesel'!G$1,'Indonesia Data'!$C$11:$AL$11,0))</f>
        <v>0</v>
      </c>
      <c r="H7" s="9">
        <f>INDEX('Indonesia Data'!$C$44:$AL$51,MATCH('BIFUbC-petroleum-diesel'!$A7,'Indonesia Data'!$B$44:$B$51,0),MATCH('BIFUbC-petroleum-diesel'!H$1,'Indonesia Data'!$C$11:$AL$11,0))</f>
        <v>0</v>
      </c>
      <c r="I7" s="9">
        <f>INDEX('Indonesia Data'!$C$44:$AL$51,MATCH('BIFUbC-petroleum-diesel'!$A7,'Indonesia Data'!$B$44:$B$51,0),MATCH('BIFUbC-petroleum-diesel'!I$1,'Indonesia Data'!$C$11:$AL$11,0))</f>
        <v>0</v>
      </c>
      <c r="J7" s="9">
        <f>INDEX('Indonesia Data'!$C$44:$AL$51,MATCH('BIFUbC-petroleum-diesel'!$A7,'Indonesia Data'!$B$44:$B$51,0),MATCH('BIFUbC-petroleum-diesel'!J$1,'Indonesia Data'!$C$11:$AL$11,0))</f>
        <v>0</v>
      </c>
      <c r="K7" s="9">
        <f>INDEX('Indonesia Data'!$C$44:$AL$51,MATCH('BIFUbC-petroleum-diesel'!$A7,'Indonesia Data'!$B$44:$B$51,0),MATCH('BIFUbC-petroleum-diesel'!K$1,'Indonesia Data'!$C$11:$AL$11,0))</f>
        <v>0</v>
      </c>
      <c r="L7" s="9">
        <f>INDEX('Indonesia Data'!$C$44:$AL$51,MATCH('BIFUbC-petroleum-diesel'!$A7,'Indonesia Data'!$B$44:$B$51,0),MATCH('BIFUbC-petroleum-diesel'!L$1,'Indonesia Data'!$C$11:$AL$11,0))</f>
        <v>0</v>
      </c>
      <c r="M7" s="9">
        <f>INDEX('Indonesia Data'!$C$44:$AL$51,MATCH('BIFUbC-petroleum-diesel'!$A7,'Indonesia Data'!$B$44:$B$51,0),MATCH('BIFUbC-petroleum-diesel'!M$1,'Indonesia Data'!$C$11:$AL$11,0))</f>
        <v>0</v>
      </c>
      <c r="N7" s="9">
        <f>INDEX('Indonesia Data'!$C$44:$AL$51,MATCH('BIFUbC-petroleum-diesel'!$A7,'Indonesia Data'!$B$44:$B$51,0),MATCH('BIFUbC-petroleum-diesel'!N$1,'Indonesia Data'!$C$11:$AL$11,0))</f>
        <v>0</v>
      </c>
      <c r="O7" s="9">
        <f>INDEX('Indonesia Data'!$C$44:$AL$51,MATCH('BIFUbC-petroleum-diesel'!$A7,'Indonesia Data'!$B$44:$B$51,0),MATCH('BIFUbC-petroleum-diesel'!O$1,'Indonesia Data'!$C$11:$AL$11,0))</f>
        <v>0</v>
      </c>
      <c r="P7" s="9">
        <f>INDEX('Indonesia Data'!$C$44:$AL$51,MATCH('BIFUbC-petroleum-diesel'!$A7,'Indonesia Data'!$B$44:$B$51,0),MATCH('BIFUbC-petroleum-diesel'!P$1,'Indonesia Data'!$C$11:$AL$11,0))</f>
        <v>0</v>
      </c>
      <c r="Q7" s="9">
        <f>INDEX('Indonesia Data'!$C$44:$AL$51,MATCH('BIFUbC-petroleum-diesel'!$A7,'Indonesia Data'!$B$44:$B$51,0),MATCH('BIFUbC-petroleum-diesel'!Q$1,'Indonesia Data'!$C$11:$AL$11,0))</f>
        <v>0</v>
      </c>
      <c r="R7" s="9">
        <f>INDEX('Indonesia Data'!$C$44:$AL$51,MATCH('BIFUbC-petroleum-diesel'!$A7,'Indonesia Data'!$B$44:$B$51,0),MATCH('BIFUbC-petroleum-diesel'!R$1,'Indonesia Data'!$C$11:$AL$11,0))</f>
        <v>0</v>
      </c>
      <c r="S7" s="9">
        <f>INDEX('Indonesia Data'!$C$44:$AL$51,MATCH('BIFUbC-petroleum-diesel'!$A7,'Indonesia Data'!$B$44:$B$51,0),MATCH('BIFUbC-petroleum-diesel'!S$1,'Indonesia Data'!$C$11:$AL$11,0))</f>
        <v>0</v>
      </c>
      <c r="T7" s="9">
        <f>INDEX('Indonesia Data'!$C$44:$AL$51,MATCH('BIFUbC-petroleum-diesel'!$A7,'Indonesia Data'!$B$44:$B$51,0),MATCH('BIFUbC-petroleum-diesel'!T$1,'Indonesia Data'!$C$11:$AL$11,0))</f>
        <v>0</v>
      </c>
      <c r="U7" s="9">
        <f>INDEX('Indonesia Data'!$C$44:$AL$51,MATCH('BIFUbC-petroleum-diesel'!$A7,'Indonesia Data'!$B$44:$B$51,0),MATCH('BIFUbC-petroleum-diesel'!U$1,'Indonesia Data'!$C$11:$AL$11,0))</f>
        <v>0</v>
      </c>
      <c r="V7" s="9">
        <f>INDEX('Indonesia Data'!$C$44:$AL$51,MATCH('BIFUbC-petroleum-diesel'!$A7,'Indonesia Data'!$B$44:$B$51,0),MATCH('BIFUbC-petroleum-diesel'!V$1,'Indonesia Data'!$C$11:$AL$11,0))</f>
        <v>0</v>
      </c>
      <c r="W7" s="9">
        <f>INDEX('Indonesia Data'!$C$44:$AL$51,MATCH('BIFUbC-petroleum-diesel'!$A7,'Indonesia Data'!$B$44:$B$51,0),MATCH('BIFUbC-petroleum-diesel'!W$1,'Indonesia Data'!$C$11:$AL$11,0))</f>
        <v>0</v>
      </c>
      <c r="X7" s="9">
        <f>INDEX('Indonesia Data'!$C$44:$AL$51,MATCH('BIFUbC-petroleum-diesel'!$A7,'Indonesia Data'!$B$44:$B$51,0),MATCH('BIFUbC-petroleum-diesel'!X$1,'Indonesia Data'!$C$11:$AL$11,0))</f>
        <v>0</v>
      </c>
      <c r="Y7" s="9">
        <f>INDEX('Indonesia Data'!$C$44:$AL$51,MATCH('BIFUbC-petroleum-diesel'!$A7,'Indonesia Data'!$B$44:$B$51,0),MATCH('BIFUbC-petroleum-diesel'!Y$1,'Indonesia Data'!$C$11:$AL$11,0))</f>
        <v>0</v>
      </c>
      <c r="Z7" s="9">
        <f>INDEX('Indonesia Data'!$C$44:$AL$51,MATCH('BIFUbC-petroleum-diesel'!$A7,'Indonesia Data'!$B$44:$B$51,0),MATCH('BIFUbC-petroleum-diesel'!Z$1,'Indonesia Data'!$C$11:$AL$11,0))</f>
        <v>0</v>
      </c>
      <c r="AA7" s="9">
        <f>INDEX('Indonesia Data'!$C$44:$AL$51,MATCH('BIFUbC-petroleum-diesel'!$A7,'Indonesia Data'!$B$44:$B$51,0),MATCH('BIFUbC-petroleum-diesel'!AA$1,'Indonesia Data'!$C$11:$AL$11,0))</f>
        <v>0</v>
      </c>
      <c r="AB7" s="9">
        <f>INDEX('Indonesia Data'!$C$44:$AL$51,MATCH('BIFUbC-petroleum-diesel'!$A7,'Indonesia Data'!$B$44:$B$51,0),MATCH('BIFUbC-petroleum-diesel'!AB$1,'Indonesia Data'!$C$11:$AL$11,0))</f>
        <v>0</v>
      </c>
      <c r="AC7" s="9">
        <f>INDEX('Indonesia Data'!$C$44:$AL$51,MATCH('BIFUbC-petroleum-diesel'!$A7,'Indonesia Data'!$B$44:$B$51,0),MATCH('BIFUbC-petroleum-diesel'!AC$1,'Indonesia Data'!$C$11:$AL$11,0))</f>
        <v>0</v>
      </c>
      <c r="AD7" s="9">
        <f>INDEX('Indonesia Data'!$C$44:$AL$51,MATCH('BIFUbC-petroleum-diesel'!$A7,'Indonesia Data'!$B$44:$B$51,0),MATCH('BIFUbC-petroleum-diesel'!AD$1,'Indonesia Data'!$C$11:$AL$11,0))</f>
        <v>0</v>
      </c>
      <c r="AE7" s="9">
        <f>INDEX('Indonesia Data'!$C$44:$AL$51,MATCH('BIFUbC-petroleum-diesel'!$A7,'Indonesia Data'!$B$44:$B$51,0),MATCH('BIFUbC-petroleum-diesel'!AE$1,'Indonesia Data'!$C$11:$AL$11,0))</f>
        <v>0</v>
      </c>
      <c r="AF7" s="9">
        <f>INDEX('Indonesia Data'!$C$44:$AL$51,MATCH('BIFUbC-petroleum-diesel'!$A7,'Indonesia Data'!$B$44:$B$51,0),MATCH('BIFUbC-petroleum-diesel'!AF$1,'Indonesia Data'!$C$11:$AL$11,0))</f>
        <v>0</v>
      </c>
      <c r="AG7" s="9">
        <f>INDEX('Indonesia Data'!$C$44:$AL$51,MATCH('BIFUbC-petroleum-diesel'!$A7,'Indonesia Data'!$B$44:$B$51,0),MATCH('BIFUbC-petroleum-diesel'!AG$1,'Indonesia Data'!$C$11:$AL$11,0))</f>
        <v>0</v>
      </c>
      <c r="AH7" s="9">
        <f>INDEX('Indonesia Data'!$C$44:$AL$51,MATCH('BIFUbC-petroleum-diesel'!$A7,'Indonesia Data'!$B$44:$B$51,0),MATCH('BIFUbC-petroleum-diesel'!AH$1,'Indonesia Data'!$C$11:$AL$11,0))</f>
        <v>0</v>
      </c>
      <c r="AI7" s="9">
        <f>INDEX('Indonesia Data'!$C$44:$AL$51,MATCH('BIFUbC-petroleum-diesel'!$A7,'Indonesia Data'!$B$44:$B$51,0),MATCH('BIFUbC-petroleum-diesel'!AI$1,'Indonesia Data'!$C$11:$AL$11,0))</f>
        <v>0</v>
      </c>
      <c r="AJ7" s="9">
        <f>INDEX('Indonesia Data'!$C$44:$AL$51,MATCH('BIFUbC-petroleum-diesel'!$A7,'Indonesia Data'!$B$44:$B$51,0),MATCH('BIFUbC-petroleum-diesel'!AJ$1,'Indonesia Data'!$C$11:$AL$11,0))</f>
        <v>0</v>
      </c>
      <c r="AK7" s="9">
        <f>INDEX('Indonesia Data'!$C$44:$AL$51,MATCH('BIFUbC-petroleum-diesel'!$A7,'Indonesia Data'!$B$44:$B$51,0),MATCH('BIFUbC-petroleum-diesel'!AK$1,'Indonesia Data'!$C$11:$AL$11,0))</f>
        <v>0</v>
      </c>
      <c r="AL7" s="9"/>
    </row>
    <row r="8" spans="1:38" x14ac:dyDescent="0.35">
      <c r="A8" s="5" t="s">
        <v>11</v>
      </c>
      <c r="B8" s="9">
        <f>INDEX('Indonesia Data'!$C$44:$AL$51,MATCH('BIFUbC-petroleum-diesel'!$A8,'Indonesia Data'!$B$44:$B$51,0),MATCH('BIFUbC-petroleum-diesel'!B$1,'Indonesia Data'!$C$11:$AL$11,0))</f>
        <v>13959450543359.998</v>
      </c>
      <c r="C8" s="9">
        <f>INDEX('Indonesia Data'!$C$44:$AL$51,MATCH('BIFUbC-petroleum-diesel'!$A8,'Indonesia Data'!$B$44:$B$51,0),MATCH('BIFUbC-petroleum-diesel'!C$1,'Indonesia Data'!$C$11:$AL$11,0))</f>
        <v>14657423070528.002</v>
      </c>
      <c r="D8" s="9">
        <f>INDEX('Indonesia Data'!$C$44:$AL$51,MATCH('BIFUbC-petroleum-diesel'!$A8,'Indonesia Data'!$B$44:$B$51,0),MATCH('BIFUbC-petroleum-diesel'!D$1,'Indonesia Data'!$C$11:$AL$11,0))</f>
        <v>15390294224054.404</v>
      </c>
      <c r="E8" s="9">
        <f>INDEX('Indonesia Data'!$C$44:$AL$51,MATCH('BIFUbC-petroleum-diesel'!$A8,'Indonesia Data'!$B$44:$B$51,0),MATCH('BIFUbC-petroleum-diesel'!E$1,'Indonesia Data'!$C$11:$AL$11,0))</f>
        <v>16159808935257.125</v>
      </c>
      <c r="F8" s="9">
        <f>INDEX('Indonesia Data'!$C$44:$AL$51,MATCH('BIFUbC-petroleum-diesel'!$A8,'Indonesia Data'!$B$44:$B$51,0),MATCH('BIFUbC-petroleum-diesel'!F$1,'Indonesia Data'!$C$11:$AL$11,0))</f>
        <v>16967799382019.984</v>
      </c>
      <c r="G8" s="9">
        <f>INDEX('Indonesia Data'!$C$44:$AL$51,MATCH('BIFUbC-petroleum-diesel'!$A8,'Indonesia Data'!$B$44:$B$51,0),MATCH('BIFUbC-petroleum-diesel'!G$1,'Indonesia Data'!$C$11:$AL$11,0))</f>
        <v>17816189351120.977</v>
      </c>
      <c r="H8" s="9">
        <f>INDEX('Indonesia Data'!$C$44:$AL$51,MATCH('BIFUbC-petroleum-diesel'!$A8,'Indonesia Data'!$B$44:$B$51,0),MATCH('BIFUbC-petroleum-diesel'!H$1,'Indonesia Data'!$C$11:$AL$11,0))</f>
        <v>18706998818677.027</v>
      </c>
      <c r="I8" s="9">
        <f>INDEX('Indonesia Data'!$C$44:$AL$51,MATCH('BIFUbC-petroleum-diesel'!$A8,'Indonesia Data'!$B$44:$B$51,0),MATCH('BIFUbC-petroleum-diesel'!I$1,'Indonesia Data'!$C$11:$AL$11,0))</f>
        <v>19642348759610.883</v>
      </c>
      <c r="J8" s="9">
        <f>INDEX('Indonesia Data'!$C$44:$AL$51,MATCH('BIFUbC-petroleum-diesel'!$A8,'Indonesia Data'!$B$44:$B$51,0),MATCH('BIFUbC-petroleum-diesel'!J$1,'Indonesia Data'!$C$11:$AL$11,0))</f>
        <v>20624466197591.43</v>
      </c>
      <c r="K8" s="9">
        <f>INDEX('Indonesia Data'!$C$44:$AL$51,MATCH('BIFUbC-petroleum-diesel'!$A8,'Indonesia Data'!$B$44:$B$51,0),MATCH('BIFUbC-petroleum-diesel'!K$1,'Indonesia Data'!$C$11:$AL$11,0))</f>
        <v>21655689507471</v>
      </c>
      <c r="L8" s="9">
        <f>INDEX('Indonesia Data'!$C$44:$AL$51,MATCH('BIFUbC-petroleum-diesel'!$A8,'Indonesia Data'!$B$44:$B$51,0),MATCH('BIFUbC-petroleum-diesel'!L$1,'Indonesia Data'!$C$11:$AL$11,0))</f>
        <v>22738473982844.551</v>
      </c>
      <c r="M8" s="9">
        <f>INDEX('Indonesia Data'!$C$44:$AL$51,MATCH('BIFUbC-petroleum-diesel'!$A8,'Indonesia Data'!$B$44:$B$51,0),MATCH('BIFUbC-petroleum-diesel'!M$1,'Indonesia Data'!$C$11:$AL$11,0))</f>
        <v>23875397681986.781</v>
      </c>
      <c r="N8" s="9">
        <f>INDEX('Indonesia Data'!$C$44:$AL$51,MATCH('BIFUbC-petroleum-diesel'!$A8,'Indonesia Data'!$B$44:$B$51,0),MATCH('BIFUbC-petroleum-diesel'!N$1,'Indonesia Data'!$C$11:$AL$11,0))</f>
        <v>25069167566086.117</v>
      </c>
      <c r="O8" s="9">
        <f>INDEX('Indonesia Data'!$C$44:$AL$51,MATCH('BIFUbC-petroleum-diesel'!$A8,'Indonesia Data'!$B$44:$B$51,0),MATCH('BIFUbC-petroleum-diesel'!O$1,'Indonesia Data'!$C$11:$AL$11,0))</f>
        <v>26322625944390.426</v>
      </c>
      <c r="P8" s="9">
        <f>INDEX('Indonesia Data'!$C$44:$AL$51,MATCH('BIFUbC-petroleum-diesel'!$A8,'Indonesia Data'!$B$44:$B$51,0),MATCH('BIFUbC-petroleum-diesel'!P$1,'Indonesia Data'!$C$11:$AL$11,0))</f>
        <v>27638757241609.945</v>
      </c>
      <c r="Q8" s="9">
        <f>INDEX('Indonesia Data'!$C$44:$AL$51,MATCH('BIFUbC-petroleum-diesel'!$A8,'Indonesia Data'!$B$44:$B$51,0),MATCH('BIFUbC-petroleum-diesel'!Q$1,'Indonesia Data'!$C$11:$AL$11,0))</f>
        <v>29020695103690.453</v>
      </c>
      <c r="R8" s="9">
        <f>INDEX('Indonesia Data'!$C$44:$AL$51,MATCH('BIFUbC-petroleum-diesel'!$A8,'Indonesia Data'!$B$44:$B$51,0),MATCH('BIFUbC-petroleum-diesel'!R$1,'Indonesia Data'!$C$11:$AL$11,0))</f>
        <v>30471729858874.965</v>
      </c>
      <c r="S8" s="9">
        <f>INDEX('Indonesia Data'!$C$44:$AL$51,MATCH('BIFUbC-petroleum-diesel'!$A8,'Indonesia Data'!$B$44:$B$51,0),MATCH('BIFUbC-petroleum-diesel'!S$1,'Indonesia Data'!$C$11:$AL$11,0))</f>
        <v>31995316351818.715</v>
      </c>
      <c r="T8" s="9">
        <f>INDEX('Indonesia Data'!$C$44:$AL$51,MATCH('BIFUbC-petroleum-diesel'!$A8,'Indonesia Data'!$B$44:$B$51,0),MATCH('BIFUbC-petroleum-diesel'!T$1,'Indonesia Data'!$C$11:$AL$11,0))</f>
        <v>33595082169409.66</v>
      </c>
      <c r="U8" s="9">
        <f>INDEX('Indonesia Data'!$C$44:$AL$51,MATCH('BIFUbC-petroleum-diesel'!$A8,'Indonesia Data'!$B$44:$B$51,0),MATCH('BIFUbC-petroleum-diesel'!U$1,'Indonesia Data'!$C$11:$AL$11,0))</f>
        <v>35274836277880.148</v>
      </c>
      <c r="V8" s="9">
        <f>INDEX('Indonesia Data'!$C$44:$AL$51,MATCH('BIFUbC-petroleum-diesel'!$A8,'Indonesia Data'!$B$44:$B$51,0),MATCH('BIFUbC-petroleum-diesel'!V$1,'Indonesia Data'!$C$11:$AL$11,0))</f>
        <v>37038578091774.148</v>
      </c>
      <c r="W8" s="9">
        <f>INDEX('Indonesia Data'!$C$44:$AL$51,MATCH('BIFUbC-petroleum-diesel'!$A8,'Indonesia Data'!$B$44:$B$51,0),MATCH('BIFUbC-petroleum-diesel'!W$1,'Indonesia Data'!$C$11:$AL$11,0))</f>
        <v>38890506996362.859</v>
      </c>
      <c r="X8" s="9">
        <f>INDEX('Indonesia Data'!$C$44:$AL$51,MATCH('BIFUbC-petroleum-diesel'!$A8,'Indonesia Data'!$B$44:$B$51,0),MATCH('BIFUbC-petroleum-diesel'!X$1,'Indonesia Data'!$C$11:$AL$11,0))</f>
        <v>40835032346181</v>
      </c>
      <c r="Y8" s="9">
        <f>INDEX('Indonesia Data'!$C$44:$AL$51,MATCH('BIFUbC-petroleum-diesel'!$A8,'Indonesia Data'!$B$44:$B$51,0),MATCH('BIFUbC-petroleum-diesel'!Y$1,'Indonesia Data'!$C$11:$AL$11,0))</f>
        <v>42876783963490.062</v>
      </c>
      <c r="Z8" s="9">
        <f>INDEX('Indonesia Data'!$C$44:$AL$51,MATCH('BIFUbC-petroleum-diesel'!$A8,'Indonesia Data'!$B$44:$B$51,0),MATCH('BIFUbC-petroleum-diesel'!Z$1,'Indonesia Data'!$C$11:$AL$11,0))</f>
        <v>45020623161664.562</v>
      </c>
      <c r="AA8" s="9">
        <f>INDEX('Indonesia Data'!$C$44:$AL$51,MATCH('BIFUbC-petroleum-diesel'!$A8,'Indonesia Data'!$B$44:$B$51,0),MATCH('BIFUbC-petroleum-diesel'!AA$1,'Indonesia Data'!$C$11:$AL$11,0))</f>
        <v>47271654319747.781</v>
      </c>
      <c r="AB8" s="9">
        <f>INDEX('Indonesia Data'!$C$44:$AL$51,MATCH('BIFUbC-petroleum-diesel'!$A8,'Indonesia Data'!$B$44:$B$51,0),MATCH('BIFUbC-petroleum-diesel'!AB$1,'Indonesia Data'!$C$11:$AL$11,0))</f>
        <v>49635237035735.18</v>
      </c>
      <c r="AC8" s="9">
        <f>INDEX('Indonesia Data'!$C$44:$AL$51,MATCH('BIFUbC-petroleum-diesel'!$A8,'Indonesia Data'!$B$44:$B$51,0),MATCH('BIFUbC-petroleum-diesel'!AC$1,'Indonesia Data'!$C$11:$AL$11,0))</f>
        <v>52116998887521.945</v>
      </c>
      <c r="AD8" s="9">
        <f>INDEX('Indonesia Data'!$C$44:$AL$51,MATCH('BIFUbC-petroleum-diesel'!$A8,'Indonesia Data'!$B$44:$B$51,0),MATCH('BIFUbC-petroleum-diesel'!AD$1,'Indonesia Data'!$C$11:$AL$11,0))</f>
        <v>54722848831898.047</v>
      </c>
      <c r="AE8" s="9">
        <f>INDEX('Indonesia Data'!$C$44:$AL$51,MATCH('BIFUbC-petroleum-diesel'!$A8,'Indonesia Data'!$B$44:$B$51,0),MATCH('BIFUbC-petroleum-diesel'!AE$1,'Indonesia Data'!$C$11:$AL$11,0))</f>
        <v>57458991273492.945</v>
      </c>
      <c r="AF8" s="9">
        <f>INDEX('Indonesia Data'!$C$44:$AL$51,MATCH('BIFUbC-petroleum-diesel'!$A8,'Indonesia Data'!$B$44:$B$51,0),MATCH('BIFUbC-petroleum-diesel'!AF$1,'Indonesia Data'!$C$11:$AL$11,0))</f>
        <v>60331940837167.609</v>
      </c>
      <c r="AG8" s="9">
        <f>INDEX('Indonesia Data'!$C$44:$AL$51,MATCH('BIFUbC-petroleum-diesel'!$A8,'Indonesia Data'!$B$44:$B$51,0),MATCH('BIFUbC-petroleum-diesel'!AG$1,'Indonesia Data'!$C$11:$AL$11,0))</f>
        <v>63348537879025.969</v>
      </c>
      <c r="AH8" s="9">
        <f>INDEX('Indonesia Data'!$C$44:$AL$51,MATCH('BIFUbC-petroleum-diesel'!$A8,'Indonesia Data'!$B$44:$B$51,0),MATCH('BIFUbC-petroleum-diesel'!AH$1,'Indonesia Data'!$C$11:$AL$11,0))</f>
        <v>66515964772977.281</v>
      </c>
      <c r="AI8" s="9">
        <f>INDEX('Indonesia Data'!$C$44:$AL$51,MATCH('BIFUbC-petroleum-diesel'!$A8,'Indonesia Data'!$B$44:$B$51,0),MATCH('BIFUbC-petroleum-diesel'!AI$1,'Indonesia Data'!$C$11:$AL$11,0))</f>
        <v>69841763011626.156</v>
      </c>
      <c r="AJ8" s="9">
        <f>INDEX('Indonesia Data'!$C$44:$AL$51,MATCH('BIFUbC-petroleum-diesel'!$A8,'Indonesia Data'!$B$44:$B$51,0),MATCH('BIFUbC-petroleum-diesel'!AJ$1,'Indonesia Data'!$C$11:$AL$11,0))</f>
        <v>73333851162207.453</v>
      </c>
      <c r="AK8" s="9">
        <f>INDEX('Indonesia Data'!$C$44:$AL$51,MATCH('BIFUbC-petroleum-diesel'!$A8,'Indonesia Data'!$B$44:$B$51,0),MATCH('BIFUbC-petroleum-diesel'!AK$1,'Indonesia Data'!$C$11:$AL$11,0))</f>
        <v>77000543720317.828</v>
      </c>
      <c r="AL8" s="9"/>
    </row>
    <row r="9" spans="1:38" x14ac:dyDescent="0.35">
      <c r="A9" s="5" t="s">
        <v>9</v>
      </c>
      <c r="B9" s="9">
        <f>INDEX('Indonesia Data'!$C$44:$AL$51,MATCH('BIFUbC-petroleum-diesel'!$A9,'Indonesia Data'!$B$44:$B$51,0),MATCH('BIFUbC-petroleum-diesel'!B$1,'Indonesia Data'!$C$11:$AL$11,0))</f>
        <v>904447172624840</v>
      </c>
      <c r="C9" s="9">
        <f>INDEX('Indonesia Data'!$C$44:$AL$51,MATCH('BIFUbC-petroleum-diesel'!$A9,'Indonesia Data'!$B$44:$B$51,0),MATCH('BIFUbC-petroleum-diesel'!C$1,'Indonesia Data'!$C$11:$AL$11,0))</f>
        <v>949669531256082.12</v>
      </c>
      <c r="D9" s="9">
        <f>INDEX('Indonesia Data'!$C$44:$AL$51,MATCH('BIFUbC-petroleum-diesel'!$A9,'Indonesia Data'!$B$44:$B$51,0),MATCH('BIFUbC-petroleum-diesel'!D$1,'Indonesia Data'!$C$11:$AL$11,0))</f>
        <v>997153007818886.37</v>
      </c>
      <c r="E9" s="9">
        <f>INDEX('Indonesia Data'!$C$44:$AL$51,MATCH('BIFUbC-petroleum-diesel'!$A9,'Indonesia Data'!$B$44:$B$51,0),MATCH('BIFUbC-petroleum-diesel'!E$1,'Indonesia Data'!$C$11:$AL$11,0))</f>
        <v>1047010658209830.7</v>
      </c>
      <c r="F9" s="9">
        <f>INDEX('Indonesia Data'!$C$44:$AL$51,MATCH('BIFUbC-petroleum-diesel'!$A9,'Indonesia Data'!$B$44:$B$51,0),MATCH('BIFUbC-petroleum-diesel'!F$1,'Indonesia Data'!$C$11:$AL$11,0))</f>
        <v>1099361191120322.5</v>
      </c>
      <c r="G9" s="9">
        <f>INDEX('Indonesia Data'!$C$44:$AL$51,MATCH('BIFUbC-petroleum-diesel'!$A9,'Indonesia Data'!$B$44:$B$51,0),MATCH('BIFUbC-petroleum-diesel'!G$1,'Indonesia Data'!$C$11:$AL$11,0))</f>
        <v>1154329250676338.2</v>
      </c>
      <c r="H9" s="9">
        <f>INDEX('Indonesia Data'!$C$44:$AL$51,MATCH('BIFUbC-petroleum-diesel'!$A9,'Indonesia Data'!$B$44:$B$51,0),MATCH('BIFUbC-petroleum-diesel'!H$1,'Indonesia Data'!$C$11:$AL$11,0))</f>
        <v>1212045713210155</v>
      </c>
      <c r="I9" s="9">
        <f>INDEX('Indonesia Data'!$C$44:$AL$51,MATCH('BIFUbC-petroleum-diesel'!$A9,'Indonesia Data'!$B$44:$B$51,0),MATCH('BIFUbC-petroleum-diesel'!I$1,'Indonesia Data'!$C$11:$AL$11,0))</f>
        <v>1272647998870663</v>
      </c>
      <c r="J9" s="9">
        <f>INDEX('Indonesia Data'!$C$44:$AL$51,MATCH('BIFUbC-petroleum-diesel'!$A9,'Indonesia Data'!$B$44:$B$51,0),MATCH('BIFUbC-petroleum-diesel'!J$1,'Indonesia Data'!$C$11:$AL$11,0))</f>
        <v>1336280398814196.5</v>
      </c>
      <c r="K9" s="9">
        <f>INDEX('Indonesia Data'!$C$44:$AL$51,MATCH('BIFUbC-petroleum-diesel'!$A9,'Indonesia Data'!$B$44:$B$51,0),MATCH('BIFUbC-petroleum-diesel'!K$1,'Indonesia Data'!$C$11:$AL$11,0))</f>
        <v>1403094418754906.5</v>
      </c>
      <c r="L9" s="9">
        <f>INDEX('Indonesia Data'!$C$44:$AL$51,MATCH('BIFUbC-petroleum-diesel'!$A9,'Indonesia Data'!$B$44:$B$51,0),MATCH('BIFUbC-petroleum-diesel'!L$1,'Indonesia Data'!$C$11:$AL$11,0))</f>
        <v>1473249139692651.7</v>
      </c>
      <c r="M9" s="9">
        <f>INDEX('Indonesia Data'!$C$44:$AL$51,MATCH('BIFUbC-petroleum-diesel'!$A9,'Indonesia Data'!$B$44:$B$51,0),MATCH('BIFUbC-petroleum-diesel'!M$1,'Indonesia Data'!$C$11:$AL$11,0))</f>
        <v>1546911596677284.5</v>
      </c>
      <c r="N9" s="9">
        <f>INDEX('Indonesia Data'!$C$44:$AL$51,MATCH('BIFUbC-petroleum-diesel'!$A9,'Indonesia Data'!$B$44:$B$51,0),MATCH('BIFUbC-petroleum-diesel'!N$1,'Indonesia Data'!$C$11:$AL$11,0))</f>
        <v>1624257176511148.2</v>
      </c>
      <c r="O9" s="9">
        <f>INDEX('Indonesia Data'!$C$44:$AL$51,MATCH('BIFUbC-petroleum-diesel'!$A9,'Indonesia Data'!$B$44:$B$51,0),MATCH('BIFUbC-petroleum-diesel'!O$1,'Indonesia Data'!$C$11:$AL$11,0))</f>
        <v>1705470035336706</v>
      </c>
      <c r="P9" s="9">
        <f>INDEX('Indonesia Data'!$C$44:$AL$51,MATCH('BIFUbC-petroleum-diesel'!$A9,'Indonesia Data'!$B$44:$B$51,0),MATCH('BIFUbC-petroleum-diesel'!P$1,'Indonesia Data'!$C$11:$AL$11,0))</f>
        <v>1790743537103541.2</v>
      </c>
      <c r="Q9" s="9">
        <f>INDEX('Indonesia Data'!$C$44:$AL$51,MATCH('BIFUbC-petroleum-diesel'!$A9,'Indonesia Data'!$B$44:$B$51,0),MATCH('BIFUbC-petroleum-diesel'!Q$1,'Indonesia Data'!$C$11:$AL$11,0))</f>
        <v>1880280713958719</v>
      </c>
      <c r="R9" s="9">
        <f>INDEX('Indonesia Data'!$C$44:$AL$51,MATCH('BIFUbC-petroleum-diesel'!$A9,'Indonesia Data'!$B$44:$B$51,0),MATCH('BIFUbC-petroleum-diesel'!R$1,'Indonesia Data'!$C$11:$AL$11,0))</f>
        <v>1974294749656654.5</v>
      </c>
      <c r="S9" s="9">
        <f>INDEX('Indonesia Data'!$C$44:$AL$51,MATCH('BIFUbC-petroleum-diesel'!$A9,'Indonesia Data'!$B$44:$B$51,0),MATCH('BIFUbC-petroleum-diesel'!S$1,'Indonesia Data'!$C$11:$AL$11,0))</f>
        <v>2073009487139487.2</v>
      </c>
      <c r="T9" s="9">
        <f>INDEX('Indonesia Data'!$C$44:$AL$51,MATCH('BIFUbC-petroleum-diesel'!$A9,'Indonesia Data'!$B$44:$B$51,0),MATCH('BIFUbC-petroleum-diesel'!T$1,'Indonesia Data'!$C$11:$AL$11,0))</f>
        <v>2176659961496461.7</v>
      </c>
      <c r="U9" s="9">
        <f>INDEX('Indonesia Data'!$C$44:$AL$51,MATCH('BIFUbC-petroleum-diesel'!$A9,'Indonesia Data'!$B$44:$B$51,0),MATCH('BIFUbC-petroleum-diesel'!U$1,'Indonesia Data'!$C$11:$AL$11,0))</f>
        <v>2285492959571285.5</v>
      </c>
      <c r="V9" s="9">
        <f>INDEX('Indonesia Data'!$C$44:$AL$51,MATCH('BIFUbC-petroleum-diesel'!$A9,'Indonesia Data'!$B$44:$B$51,0),MATCH('BIFUbC-petroleum-diesel'!V$1,'Indonesia Data'!$C$11:$AL$11,0))</f>
        <v>2399767607549849.5</v>
      </c>
      <c r="W9" s="9">
        <f>INDEX('Indonesia Data'!$C$44:$AL$51,MATCH('BIFUbC-petroleum-diesel'!$A9,'Indonesia Data'!$B$44:$B$51,0),MATCH('BIFUbC-petroleum-diesel'!W$1,'Indonesia Data'!$C$11:$AL$11,0))</f>
        <v>2519755987927342</v>
      </c>
      <c r="X9" s="9">
        <f>INDEX('Indonesia Data'!$C$44:$AL$51,MATCH('BIFUbC-petroleum-diesel'!$A9,'Indonesia Data'!$B$44:$B$51,0),MATCH('BIFUbC-petroleum-diesel'!X$1,'Indonesia Data'!$C$11:$AL$11,0))</f>
        <v>2645743787323709</v>
      </c>
      <c r="Y9" s="9">
        <f>INDEX('Indonesia Data'!$C$44:$AL$51,MATCH('BIFUbC-petroleum-diesel'!$A9,'Indonesia Data'!$B$44:$B$51,0),MATCH('BIFUbC-petroleum-diesel'!Y$1,'Indonesia Data'!$C$11:$AL$11,0))</f>
        <v>2778030976689895</v>
      </c>
      <c r="Z9" s="9">
        <f>INDEX('Indonesia Data'!$C$44:$AL$51,MATCH('BIFUbC-petroleum-diesel'!$A9,'Indonesia Data'!$B$44:$B$51,0),MATCH('BIFUbC-petroleum-diesel'!Z$1,'Indonesia Data'!$C$11:$AL$11,0))</f>
        <v>2916932525524389.5</v>
      </c>
      <c r="AA9" s="9">
        <f>INDEX('Indonesia Data'!$C$44:$AL$51,MATCH('BIFUbC-petroleum-diesel'!$A9,'Indonesia Data'!$B$44:$B$51,0),MATCH('BIFUbC-petroleum-diesel'!AA$1,'Indonesia Data'!$C$11:$AL$11,0))</f>
        <v>3062779151800609</v>
      </c>
      <c r="AB9" s="9">
        <f>INDEX('Indonesia Data'!$C$44:$AL$51,MATCH('BIFUbC-petroleum-diesel'!$A9,'Indonesia Data'!$B$44:$B$51,0),MATCH('BIFUbC-petroleum-diesel'!AB$1,'Indonesia Data'!$C$11:$AL$11,0))</f>
        <v>3215918109390640</v>
      </c>
      <c r="AC9" s="9">
        <f>INDEX('Indonesia Data'!$C$44:$AL$51,MATCH('BIFUbC-petroleum-diesel'!$A9,'Indonesia Data'!$B$44:$B$51,0),MATCH('BIFUbC-petroleum-diesel'!AC$1,'Indonesia Data'!$C$11:$AL$11,0))</f>
        <v>3376714014860172</v>
      </c>
      <c r="AD9" s="9">
        <f>INDEX('Indonesia Data'!$C$44:$AL$51,MATCH('BIFUbC-petroleum-diesel'!$A9,'Indonesia Data'!$B$44:$B$51,0),MATCH('BIFUbC-petroleum-diesel'!AD$1,'Indonesia Data'!$C$11:$AL$11,0))</f>
        <v>3545549715603181</v>
      </c>
      <c r="AE9" s="9">
        <f>INDEX('Indonesia Data'!$C$44:$AL$51,MATCH('BIFUbC-petroleum-diesel'!$A9,'Indonesia Data'!$B$44:$B$51,0),MATCH('BIFUbC-petroleum-diesel'!AE$1,'Indonesia Data'!$C$11:$AL$11,0))</f>
        <v>3722827201383340</v>
      </c>
      <c r="AF9" s="9">
        <f>INDEX('Indonesia Data'!$C$44:$AL$51,MATCH('BIFUbC-petroleum-diesel'!$A9,'Indonesia Data'!$B$44:$B$51,0),MATCH('BIFUbC-petroleum-diesel'!AF$1,'Indonesia Data'!$C$11:$AL$11,0))</f>
        <v>3908968561452507.5</v>
      </c>
      <c r="AG9" s="9">
        <f>INDEX('Indonesia Data'!$C$44:$AL$51,MATCH('BIFUbC-petroleum-diesel'!$A9,'Indonesia Data'!$B$44:$B$51,0),MATCH('BIFUbC-petroleum-diesel'!AG$1,'Indonesia Data'!$C$11:$AL$11,0))</f>
        <v>4104416989525132</v>
      </c>
      <c r="AH9" s="9">
        <f>INDEX('Indonesia Data'!$C$44:$AL$51,MATCH('BIFUbC-petroleum-diesel'!$A9,'Indonesia Data'!$B$44:$B$51,0),MATCH('BIFUbC-petroleum-diesel'!AH$1,'Indonesia Data'!$C$11:$AL$11,0))</f>
        <v>4309637839001389.5</v>
      </c>
      <c r="AI9" s="9">
        <f>INDEX('Indonesia Data'!$C$44:$AL$51,MATCH('BIFUbC-petroleum-diesel'!$A9,'Indonesia Data'!$B$44:$B$51,0),MATCH('BIFUbC-petroleum-diesel'!AI$1,'Indonesia Data'!$C$11:$AL$11,0))</f>
        <v>4525119730951460</v>
      </c>
      <c r="AJ9" s="9">
        <f>INDEX('Indonesia Data'!$C$44:$AL$51,MATCH('BIFUbC-petroleum-diesel'!$A9,'Indonesia Data'!$B$44:$B$51,0),MATCH('BIFUbC-petroleum-diesel'!AJ$1,'Indonesia Data'!$C$11:$AL$11,0))</f>
        <v>4751375717499032</v>
      </c>
      <c r="AK9" s="9">
        <f>INDEX('Indonesia Data'!$C$44:$AL$51,MATCH('BIFUbC-petroleum-diesel'!$A9,'Indonesia Data'!$B$44:$B$51,0),MATCH('BIFUbC-petroleum-diesel'!AK$1,'Indonesia Data'!$C$11:$AL$11,0))</f>
        <v>4988944503373984</v>
      </c>
      <c r="AL9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"/>
  <sheetViews>
    <sheetView workbookViewId="0"/>
  </sheetViews>
  <sheetFormatPr defaultColWidth="9.1796875" defaultRowHeight="14.5" x14ac:dyDescent="0.35"/>
  <cols>
    <col min="1" max="1" width="39.81640625" style="5" customWidth="1"/>
    <col min="2" max="16384" width="9.1796875" style="5"/>
  </cols>
  <sheetData>
    <row r="1" spans="1:37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5" t="s">
        <v>3</v>
      </c>
      <c r="B2" s="9">
        <f>INDEX('Indonesia Data'!$C$52:$AL$59,MATCH('BIFUbC-heat'!$A2,'Indonesia Data'!$B$52:$B$59,0),MATCH('BIFUbC-heat'!B$1,'Indonesia Data'!$C$11:$AL$11,0))</f>
        <v>0</v>
      </c>
      <c r="C2" s="9">
        <f>INDEX('Indonesia Data'!$C$52:$AL$59,MATCH('BIFUbC-heat'!$A2,'Indonesia Data'!$B$52:$B$59,0),MATCH('BIFUbC-heat'!C$1,'Indonesia Data'!$C$11:$AL$11,0))</f>
        <v>0</v>
      </c>
      <c r="D2" s="9">
        <f>INDEX('Indonesia Data'!$C$52:$AL$59,MATCH('BIFUbC-heat'!$A2,'Indonesia Data'!$B$52:$B$59,0),MATCH('BIFUbC-heat'!D$1,'Indonesia Data'!$C$11:$AL$11,0))</f>
        <v>0</v>
      </c>
      <c r="E2" s="9">
        <f>INDEX('Indonesia Data'!$C$52:$AL$59,MATCH('BIFUbC-heat'!$A2,'Indonesia Data'!$B$52:$B$59,0),MATCH('BIFUbC-heat'!E$1,'Indonesia Data'!$C$11:$AL$11,0))</f>
        <v>0</v>
      </c>
      <c r="F2" s="9">
        <f>INDEX('Indonesia Data'!$C$52:$AL$59,MATCH('BIFUbC-heat'!$A2,'Indonesia Data'!$B$52:$B$59,0),MATCH('BIFUbC-heat'!F$1,'Indonesia Data'!$C$11:$AL$11,0))</f>
        <v>0</v>
      </c>
      <c r="G2" s="9">
        <f>INDEX('Indonesia Data'!$C$52:$AL$59,MATCH('BIFUbC-heat'!$A2,'Indonesia Data'!$B$52:$B$59,0),MATCH('BIFUbC-heat'!G$1,'Indonesia Data'!$C$11:$AL$11,0))</f>
        <v>0</v>
      </c>
      <c r="H2" s="9">
        <f>INDEX('Indonesia Data'!$C$52:$AL$59,MATCH('BIFUbC-heat'!$A2,'Indonesia Data'!$B$52:$B$59,0),MATCH('BIFUbC-heat'!H$1,'Indonesia Data'!$C$11:$AL$11,0))</f>
        <v>0</v>
      </c>
      <c r="I2" s="9">
        <f>INDEX('Indonesia Data'!$C$52:$AL$59,MATCH('BIFUbC-heat'!$A2,'Indonesia Data'!$B$52:$B$59,0),MATCH('BIFUbC-heat'!I$1,'Indonesia Data'!$C$11:$AL$11,0))</f>
        <v>0</v>
      </c>
      <c r="J2" s="9">
        <f>INDEX('Indonesia Data'!$C$52:$AL$59,MATCH('BIFUbC-heat'!$A2,'Indonesia Data'!$B$52:$B$59,0),MATCH('BIFUbC-heat'!J$1,'Indonesia Data'!$C$11:$AL$11,0))</f>
        <v>0</v>
      </c>
      <c r="K2" s="9">
        <f>INDEX('Indonesia Data'!$C$52:$AL$59,MATCH('BIFUbC-heat'!$A2,'Indonesia Data'!$B$52:$B$59,0),MATCH('BIFUbC-heat'!K$1,'Indonesia Data'!$C$11:$AL$11,0))</f>
        <v>0</v>
      </c>
      <c r="L2" s="9">
        <f>INDEX('Indonesia Data'!$C$52:$AL$59,MATCH('BIFUbC-heat'!$A2,'Indonesia Data'!$B$52:$B$59,0),MATCH('BIFUbC-heat'!L$1,'Indonesia Data'!$C$11:$AL$11,0))</f>
        <v>0</v>
      </c>
      <c r="M2" s="9">
        <f>INDEX('Indonesia Data'!$C$52:$AL$59,MATCH('BIFUbC-heat'!$A2,'Indonesia Data'!$B$52:$B$59,0),MATCH('BIFUbC-heat'!M$1,'Indonesia Data'!$C$11:$AL$11,0))</f>
        <v>0</v>
      </c>
      <c r="N2" s="9">
        <f>INDEX('Indonesia Data'!$C$52:$AL$59,MATCH('BIFUbC-heat'!$A2,'Indonesia Data'!$B$52:$B$59,0),MATCH('BIFUbC-heat'!N$1,'Indonesia Data'!$C$11:$AL$11,0))</f>
        <v>0</v>
      </c>
      <c r="O2" s="9">
        <f>INDEX('Indonesia Data'!$C$52:$AL$59,MATCH('BIFUbC-heat'!$A2,'Indonesia Data'!$B$52:$B$59,0),MATCH('BIFUbC-heat'!O$1,'Indonesia Data'!$C$11:$AL$11,0))</f>
        <v>0</v>
      </c>
      <c r="P2" s="9">
        <f>INDEX('Indonesia Data'!$C$52:$AL$59,MATCH('BIFUbC-heat'!$A2,'Indonesia Data'!$B$52:$B$59,0),MATCH('BIFUbC-heat'!P$1,'Indonesia Data'!$C$11:$AL$11,0))</f>
        <v>0</v>
      </c>
      <c r="Q2" s="9">
        <f>INDEX('Indonesia Data'!$C$52:$AL$59,MATCH('BIFUbC-heat'!$A2,'Indonesia Data'!$B$52:$B$59,0),MATCH('BIFUbC-heat'!Q$1,'Indonesia Data'!$C$11:$AL$11,0))</f>
        <v>0</v>
      </c>
      <c r="R2" s="9">
        <f>INDEX('Indonesia Data'!$C$52:$AL$59,MATCH('BIFUbC-heat'!$A2,'Indonesia Data'!$B$52:$B$59,0),MATCH('BIFUbC-heat'!R$1,'Indonesia Data'!$C$11:$AL$11,0))</f>
        <v>0</v>
      </c>
      <c r="S2" s="9">
        <f>INDEX('Indonesia Data'!$C$52:$AL$59,MATCH('BIFUbC-heat'!$A2,'Indonesia Data'!$B$52:$B$59,0),MATCH('BIFUbC-heat'!S$1,'Indonesia Data'!$C$11:$AL$11,0))</f>
        <v>0</v>
      </c>
      <c r="T2" s="9">
        <f>INDEX('Indonesia Data'!$C$52:$AL$59,MATCH('BIFUbC-heat'!$A2,'Indonesia Data'!$B$52:$B$59,0),MATCH('BIFUbC-heat'!T$1,'Indonesia Data'!$C$11:$AL$11,0))</f>
        <v>0</v>
      </c>
      <c r="U2" s="9">
        <f>INDEX('Indonesia Data'!$C$52:$AL$59,MATCH('BIFUbC-heat'!$A2,'Indonesia Data'!$B$52:$B$59,0),MATCH('BIFUbC-heat'!U$1,'Indonesia Data'!$C$11:$AL$11,0))</f>
        <v>0</v>
      </c>
      <c r="V2" s="9">
        <f>INDEX('Indonesia Data'!$C$52:$AL$59,MATCH('BIFUbC-heat'!$A2,'Indonesia Data'!$B$52:$B$59,0),MATCH('BIFUbC-heat'!V$1,'Indonesia Data'!$C$11:$AL$11,0))</f>
        <v>0</v>
      </c>
      <c r="W2" s="9">
        <f>INDEX('Indonesia Data'!$C$52:$AL$59,MATCH('BIFUbC-heat'!$A2,'Indonesia Data'!$B$52:$B$59,0),MATCH('BIFUbC-heat'!W$1,'Indonesia Data'!$C$11:$AL$11,0))</f>
        <v>0</v>
      </c>
      <c r="X2" s="9">
        <f>INDEX('Indonesia Data'!$C$52:$AL$59,MATCH('BIFUbC-heat'!$A2,'Indonesia Data'!$B$52:$B$59,0),MATCH('BIFUbC-heat'!X$1,'Indonesia Data'!$C$11:$AL$11,0))</f>
        <v>0</v>
      </c>
      <c r="Y2" s="9">
        <f>INDEX('Indonesia Data'!$C$52:$AL$59,MATCH('BIFUbC-heat'!$A2,'Indonesia Data'!$B$52:$B$59,0),MATCH('BIFUbC-heat'!Y$1,'Indonesia Data'!$C$11:$AL$11,0))</f>
        <v>0</v>
      </c>
      <c r="Z2" s="9">
        <f>INDEX('Indonesia Data'!$C$52:$AL$59,MATCH('BIFUbC-heat'!$A2,'Indonesia Data'!$B$52:$B$59,0),MATCH('BIFUbC-heat'!Z$1,'Indonesia Data'!$C$11:$AL$11,0))</f>
        <v>0</v>
      </c>
      <c r="AA2" s="9">
        <f>INDEX('Indonesia Data'!$C$52:$AL$59,MATCH('BIFUbC-heat'!$A2,'Indonesia Data'!$B$52:$B$59,0),MATCH('BIFUbC-heat'!AA$1,'Indonesia Data'!$C$11:$AL$11,0))</f>
        <v>0</v>
      </c>
      <c r="AB2" s="9">
        <f>INDEX('Indonesia Data'!$C$52:$AL$59,MATCH('BIFUbC-heat'!$A2,'Indonesia Data'!$B$52:$B$59,0),MATCH('BIFUbC-heat'!AB$1,'Indonesia Data'!$C$11:$AL$11,0))</f>
        <v>0</v>
      </c>
      <c r="AC2" s="9">
        <f>INDEX('Indonesia Data'!$C$52:$AL$59,MATCH('BIFUbC-heat'!$A2,'Indonesia Data'!$B$52:$B$59,0),MATCH('BIFUbC-heat'!AC$1,'Indonesia Data'!$C$11:$AL$11,0))</f>
        <v>0</v>
      </c>
      <c r="AD2" s="9">
        <f>INDEX('Indonesia Data'!$C$52:$AL$59,MATCH('BIFUbC-heat'!$A2,'Indonesia Data'!$B$52:$B$59,0),MATCH('BIFUbC-heat'!AD$1,'Indonesia Data'!$C$11:$AL$11,0))</f>
        <v>0</v>
      </c>
      <c r="AE2" s="9">
        <f>INDEX('Indonesia Data'!$C$52:$AL$59,MATCH('BIFUbC-heat'!$A2,'Indonesia Data'!$B$52:$B$59,0),MATCH('BIFUbC-heat'!AE$1,'Indonesia Data'!$C$11:$AL$11,0))</f>
        <v>0</v>
      </c>
      <c r="AF2" s="9">
        <f>INDEX('Indonesia Data'!$C$52:$AL$59,MATCH('BIFUbC-heat'!$A2,'Indonesia Data'!$B$52:$B$59,0),MATCH('BIFUbC-heat'!AF$1,'Indonesia Data'!$C$11:$AL$11,0))</f>
        <v>0</v>
      </c>
      <c r="AG2" s="9">
        <f>INDEX('Indonesia Data'!$C$52:$AL$59,MATCH('BIFUbC-heat'!$A2,'Indonesia Data'!$B$52:$B$59,0),MATCH('BIFUbC-heat'!AG$1,'Indonesia Data'!$C$11:$AL$11,0))</f>
        <v>0</v>
      </c>
      <c r="AH2" s="9">
        <f>INDEX('Indonesia Data'!$C$52:$AL$59,MATCH('BIFUbC-heat'!$A2,'Indonesia Data'!$B$52:$B$59,0),MATCH('BIFUbC-heat'!AH$1,'Indonesia Data'!$C$11:$AL$11,0))</f>
        <v>0</v>
      </c>
      <c r="AI2" s="9">
        <f>INDEX('Indonesia Data'!$C$52:$AL$59,MATCH('BIFUbC-heat'!$A2,'Indonesia Data'!$B$52:$B$59,0),MATCH('BIFUbC-heat'!AI$1,'Indonesia Data'!$C$11:$AL$11,0))</f>
        <v>0</v>
      </c>
      <c r="AJ2" s="9">
        <f>INDEX('Indonesia Data'!$C$52:$AL$59,MATCH('BIFUbC-heat'!$A2,'Indonesia Data'!$B$52:$B$59,0),MATCH('BIFUbC-heat'!AJ$1,'Indonesia Data'!$C$11:$AL$11,0))</f>
        <v>0</v>
      </c>
      <c r="AK2" s="9">
        <f>INDEX('Indonesia Data'!$C$52:$AL$59,MATCH('BIFUbC-heat'!$A2,'Indonesia Data'!$B$52:$B$59,0),MATCH('BIFUbC-heat'!AK$1,'Indonesia Data'!$C$11:$AL$11,0))</f>
        <v>0</v>
      </c>
    </row>
    <row r="3" spans="1:37" x14ac:dyDescent="0.35">
      <c r="A3" s="5" t="s">
        <v>4</v>
      </c>
      <c r="B3" s="9">
        <f>INDEX('Indonesia Data'!$C$52:$AL$59,MATCH('BIFUbC-heat'!$A3,'Indonesia Data'!$B$52:$B$59,0),MATCH('BIFUbC-heat'!B$1,'Indonesia Data'!$C$11:$AL$11,0))</f>
        <v>0</v>
      </c>
      <c r="C3" s="9">
        <f>INDEX('Indonesia Data'!$C$52:$AL$59,MATCH('BIFUbC-heat'!$A3,'Indonesia Data'!$B$52:$B$59,0),MATCH('BIFUbC-heat'!C$1,'Indonesia Data'!$C$11:$AL$11,0))</f>
        <v>0</v>
      </c>
      <c r="D3" s="9">
        <f>INDEX('Indonesia Data'!$C$52:$AL$59,MATCH('BIFUbC-heat'!$A3,'Indonesia Data'!$B$52:$B$59,0),MATCH('BIFUbC-heat'!D$1,'Indonesia Data'!$C$11:$AL$11,0))</f>
        <v>0</v>
      </c>
      <c r="E3" s="9">
        <f>INDEX('Indonesia Data'!$C$52:$AL$59,MATCH('BIFUbC-heat'!$A3,'Indonesia Data'!$B$52:$B$59,0),MATCH('BIFUbC-heat'!E$1,'Indonesia Data'!$C$11:$AL$11,0))</f>
        <v>0</v>
      </c>
      <c r="F3" s="9">
        <f>INDEX('Indonesia Data'!$C$52:$AL$59,MATCH('BIFUbC-heat'!$A3,'Indonesia Data'!$B$52:$B$59,0),MATCH('BIFUbC-heat'!F$1,'Indonesia Data'!$C$11:$AL$11,0))</f>
        <v>0</v>
      </c>
      <c r="G3" s="9">
        <f>INDEX('Indonesia Data'!$C$52:$AL$59,MATCH('BIFUbC-heat'!$A3,'Indonesia Data'!$B$52:$B$59,0),MATCH('BIFUbC-heat'!G$1,'Indonesia Data'!$C$11:$AL$11,0))</f>
        <v>0</v>
      </c>
      <c r="H3" s="9">
        <f>INDEX('Indonesia Data'!$C$52:$AL$59,MATCH('BIFUbC-heat'!$A3,'Indonesia Data'!$B$52:$B$59,0),MATCH('BIFUbC-heat'!H$1,'Indonesia Data'!$C$11:$AL$11,0))</f>
        <v>0</v>
      </c>
      <c r="I3" s="9">
        <f>INDEX('Indonesia Data'!$C$52:$AL$59,MATCH('BIFUbC-heat'!$A3,'Indonesia Data'!$B$52:$B$59,0),MATCH('BIFUbC-heat'!I$1,'Indonesia Data'!$C$11:$AL$11,0))</f>
        <v>0</v>
      </c>
      <c r="J3" s="9">
        <f>INDEX('Indonesia Data'!$C$52:$AL$59,MATCH('BIFUbC-heat'!$A3,'Indonesia Data'!$B$52:$B$59,0),MATCH('BIFUbC-heat'!J$1,'Indonesia Data'!$C$11:$AL$11,0))</f>
        <v>0</v>
      </c>
      <c r="K3" s="9">
        <f>INDEX('Indonesia Data'!$C$52:$AL$59,MATCH('BIFUbC-heat'!$A3,'Indonesia Data'!$B$52:$B$59,0),MATCH('BIFUbC-heat'!K$1,'Indonesia Data'!$C$11:$AL$11,0))</f>
        <v>0</v>
      </c>
      <c r="L3" s="9">
        <f>INDEX('Indonesia Data'!$C$52:$AL$59,MATCH('BIFUbC-heat'!$A3,'Indonesia Data'!$B$52:$B$59,0),MATCH('BIFUbC-heat'!L$1,'Indonesia Data'!$C$11:$AL$11,0))</f>
        <v>0</v>
      </c>
      <c r="M3" s="9">
        <f>INDEX('Indonesia Data'!$C$52:$AL$59,MATCH('BIFUbC-heat'!$A3,'Indonesia Data'!$B$52:$B$59,0),MATCH('BIFUbC-heat'!M$1,'Indonesia Data'!$C$11:$AL$11,0))</f>
        <v>0</v>
      </c>
      <c r="N3" s="9">
        <f>INDEX('Indonesia Data'!$C$52:$AL$59,MATCH('BIFUbC-heat'!$A3,'Indonesia Data'!$B$52:$B$59,0),MATCH('BIFUbC-heat'!N$1,'Indonesia Data'!$C$11:$AL$11,0))</f>
        <v>0</v>
      </c>
      <c r="O3" s="9">
        <f>INDEX('Indonesia Data'!$C$52:$AL$59,MATCH('BIFUbC-heat'!$A3,'Indonesia Data'!$B$52:$B$59,0),MATCH('BIFUbC-heat'!O$1,'Indonesia Data'!$C$11:$AL$11,0))</f>
        <v>0</v>
      </c>
      <c r="P3" s="9">
        <f>INDEX('Indonesia Data'!$C$52:$AL$59,MATCH('BIFUbC-heat'!$A3,'Indonesia Data'!$B$52:$B$59,0),MATCH('BIFUbC-heat'!P$1,'Indonesia Data'!$C$11:$AL$11,0))</f>
        <v>0</v>
      </c>
      <c r="Q3" s="9">
        <f>INDEX('Indonesia Data'!$C$52:$AL$59,MATCH('BIFUbC-heat'!$A3,'Indonesia Data'!$B$52:$B$59,0),MATCH('BIFUbC-heat'!Q$1,'Indonesia Data'!$C$11:$AL$11,0))</f>
        <v>0</v>
      </c>
      <c r="R3" s="9">
        <f>INDEX('Indonesia Data'!$C$52:$AL$59,MATCH('BIFUbC-heat'!$A3,'Indonesia Data'!$B$52:$B$59,0),MATCH('BIFUbC-heat'!R$1,'Indonesia Data'!$C$11:$AL$11,0))</f>
        <v>0</v>
      </c>
      <c r="S3" s="9">
        <f>INDEX('Indonesia Data'!$C$52:$AL$59,MATCH('BIFUbC-heat'!$A3,'Indonesia Data'!$B$52:$B$59,0),MATCH('BIFUbC-heat'!S$1,'Indonesia Data'!$C$11:$AL$11,0))</f>
        <v>0</v>
      </c>
      <c r="T3" s="9">
        <f>INDEX('Indonesia Data'!$C$52:$AL$59,MATCH('BIFUbC-heat'!$A3,'Indonesia Data'!$B$52:$B$59,0),MATCH('BIFUbC-heat'!T$1,'Indonesia Data'!$C$11:$AL$11,0))</f>
        <v>0</v>
      </c>
      <c r="U3" s="9">
        <f>INDEX('Indonesia Data'!$C$52:$AL$59,MATCH('BIFUbC-heat'!$A3,'Indonesia Data'!$B$52:$B$59,0),MATCH('BIFUbC-heat'!U$1,'Indonesia Data'!$C$11:$AL$11,0))</f>
        <v>0</v>
      </c>
      <c r="V3" s="9">
        <f>INDEX('Indonesia Data'!$C$52:$AL$59,MATCH('BIFUbC-heat'!$A3,'Indonesia Data'!$B$52:$B$59,0),MATCH('BIFUbC-heat'!V$1,'Indonesia Data'!$C$11:$AL$11,0))</f>
        <v>0</v>
      </c>
      <c r="W3" s="9">
        <f>INDEX('Indonesia Data'!$C$52:$AL$59,MATCH('BIFUbC-heat'!$A3,'Indonesia Data'!$B$52:$B$59,0),MATCH('BIFUbC-heat'!W$1,'Indonesia Data'!$C$11:$AL$11,0))</f>
        <v>0</v>
      </c>
      <c r="X3" s="9">
        <f>INDEX('Indonesia Data'!$C$52:$AL$59,MATCH('BIFUbC-heat'!$A3,'Indonesia Data'!$B$52:$B$59,0),MATCH('BIFUbC-heat'!X$1,'Indonesia Data'!$C$11:$AL$11,0))</f>
        <v>0</v>
      </c>
      <c r="Y3" s="9">
        <f>INDEX('Indonesia Data'!$C$52:$AL$59,MATCH('BIFUbC-heat'!$A3,'Indonesia Data'!$B$52:$B$59,0),MATCH('BIFUbC-heat'!Y$1,'Indonesia Data'!$C$11:$AL$11,0))</f>
        <v>0</v>
      </c>
      <c r="Z3" s="9">
        <f>INDEX('Indonesia Data'!$C$52:$AL$59,MATCH('BIFUbC-heat'!$A3,'Indonesia Data'!$B$52:$B$59,0),MATCH('BIFUbC-heat'!Z$1,'Indonesia Data'!$C$11:$AL$11,0))</f>
        <v>0</v>
      </c>
      <c r="AA3" s="9">
        <f>INDEX('Indonesia Data'!$C$52:$AL$59,MATCH('BIFUbC-heat'!$A3,'Indonesia Data'!$B$52:$B$59,0),MATCH('BIFUbC-heat'!AA$1,'Indonesia Data'!$C$11:$AL$11,0))</f>
        <v>0</v>
      </c>
      <c r="AB3" s="9">
        <f>INDEX('Indonesia Data'!$C$52:$AL$59,MATCH('BIFUbC-heat'!$A3,'Indonesia Data'!$B$52:$B$59,0),MATCH('BIFUbC-heat'!AB$1,'Indonesia Data'!$C$11:$AL$11,0))</f>
        <v>0</v>
      </c>
      <c r="AC3" s="9">
        <f>INDEX('Indonesia Data'!$C$52:$AL$59,MATCH('BIFUbC-heat'!$A3,'Indonesia Data'!$B$52:$B$59,0),MATCH('BIFUbC-heat'!AC$1,'Indonesia Data'!$C$11:$AL$11,0))</f>
        <v>0</v>
      </c>
      <c r="AD3" s="9">
        <f>INDEX('Indonesia Data'!$C$52:$AL$59,MATCH('BIFUbC-heat'!$A3,'Indonesia Data'!$B$52:$B$59,0),MATCH('BIFUbC-heat'!AD$1,'Indonesia Data'!$C$11:$AL$11,0))</f>
        <v>0</v>
      </c>
      <c r="AE3" s="9">
        <f>INDEX('Indonesia Data'!$C$52:$AL$59,MATCH('BIFUbC-heat'!$A3,'Indonesia Data'!$B$52:$B$59,0),MATCH('BIFUbC-heat'!AE$1,'Indonesia Data'!$C$11:$AL$11,0))</f>
        <v>0</v>
      </c>
      <c r="AF3" s="9">
        <f>INDEX('Indonesia Data'!$C$52:$AL$59,MATCH('BIFUbC-heat'!$A3,'Indonesia Data'!$B$52:$B$59,0),MATCH('BIFUbC-heat'!AF$1,'Indonesia Data'!$C$11:$AL$11,0))</f>
        <v>0</v>
      </c>
      <c r="AG3" s="9">
        <f>INDEX('Indonesia Data'!$C$52:$AL$59,MATCH('BIFUbC-heat'!$A3,'Indonesia Data'!$B$52:$B$59,0),MATCH('BIFUbC-heat'!AG$1,'Indonesia Data'!$C$11:$AL$11,0))</f>
        <v>0</v>
      </c>
      <c r="AH3" s="9">
        <f>INDEX('Indonesia Data'!$C$52:$AL$59,MATCH('BIFUbC-heat'!$A3,'Indonesia Data'!$B$52:$B$59,0),MATCH('BIFUbC-heat'!AH$1,'Indonesia Data'!$C$11:$AL$11,0))</f>
        <v>0</v>
      </c>
      <c r="AI3" s="9">
        <f>INDEX('Indonesia Data'!$C$52:$AL$59,MATCH('BIFUbC-heat'!$A3,'Indonesia Data'!$B$52:$B$59,0),MATCH('BIFUbC-heat'!AI$1,'Indonesia Data'!$C$11:$AL$11,0))</f>
        <v>0</v>
      </c>
      <c r="AJ3" s="9">
        <f>INDEX('Indonesia Data'!$C$52:$AL$59,MATCH('BIFUbC-heat'!$A3,'Indonesia Data'!$B$52:$B$59,0),MATCH('BIFUbC-heat'!AJ$1,'Indonesia Data'!$C$11:$AL$11,0))</f>
        <v>0</v>
      </c>
      <c r="AK3" s="9">
        <f>INDEX('Indonesia Data'!$C$52:$AL$59,MATCH('BIFUbC-heat'!$A3,'Indonesia Data'!$B$52:$B$59,0),MATCH('BIFUbC-heat'!AK$1,'Indonesia Data'!$C$11:$AL$11,0))</f>
        <v>0</v>
      </c>
    </row>
    <row r="4" spans="1:37" x14ac:dyDescent="0.35">
      <c r="A4" s="5" t="s">
        <v>5</v>
      </c>
      <c r="B4" s="9">
        <f>INDEX('Indonesia Data'!$C$52:$AL$59,MATCH('BIFUbC-heat'!$A4,'Indonesia Data'!$B$52:$B$59,0),MATCH('BIFUbC-heat'!B$1,'Indonesia Data'!$C$11:$AL$11,0))</f>
        <v>0</v>
      </c>
      <c r="C4" s="9">
        <f>INDEX('Indonesia Data'!$C$52:$AL$59,MATCH('BIFUbC-heat'!$A4,'Indonesia Data'!$B$52:$B$59,0),MATCH('BIFUbC-heat'!C$1,'Indonesia Data'!$C$11:$AL$11,0))</f>
        <v>0</v>
      </c>
      <c r="D4" s="9">
        <f>INDEX('Indonesia Data'!$C$52:$AL$59,MATCH('BIFUbC-heat'!$A4,'Indonesia Data'!$B$52:$B$59,0),MATCH('BIFUbC-heat'!D$1,'Indonesia Data'!$C$11:$AL$11,0))</f>
        <v>0</v>
      </c>
      <c r="E4" s="9">
        <f>INDEX('Indonesia Data'!$C$52:$AL$59,MATCH('BIFUbC-heat'!$A4,'Indonesia Data'!$B$52:$B$59,0),MATCH('BIFUbC-heat'!E$1,'Indonesia Data'!$C$11:$AL$11,0))</f>
        <v>0</v>
      </c>
      <c r="F4" s="9">
        <f>INDEX('Indonesia Data'!$C$52:$AL$59,MATCH('BIFUbC-heat'!$A4,'Indonesia Data'!$B$52:$B$59,0),MATCH('BIFUbC-heat'!F$1,'Indonesia Data'!$C$11:$AL$11,0))</f>
        <v>0</v>
      </c>
      <c r="G4" s="9">
        <f>INDEX('Indonesia Data'!$C$52:$AL$59,MATCH('BIFUbC-heat'!$A4,'Indonesia Data'!$B$52:$B$59,0),MATCH('BIFUbC-heat'!G$1,'Indonesia Data'!$C$11:$AL$11,0))</f>
        <v>0</v>
      </c>
      <c r="H4" s="9">
        <f>INDEX('Indonesia Data'!$C$52:$AL$59,MATCH('BIFUbC-heat'!$A4,'Indonesia Data'!$B$52:$B$59,0),MATCH('BIFUbC-heat'!H$1,'Indonesia Data'!$C$11:$AL$11,0))</f>
        <v>0</v>
      </c>
      <c r="I4" s="9">
        <f>INDEX('Indonesia Data'!$C$52:$AL$59,MATCH('BIFUbC-heat'!$A4,'Indonesia Data'!$B$52:$B$59,0),MATCH('BIFUbC-heat'!I$1,'Indonesia Data'!$C$11:$AL$11,0))</f>
        <v>0</v>
      </c>
      <c r="J4" s="9">
        <f>INDEX('Indonesia Data'!$C$52:$AL$59,MATCH('BIFUbC-heat'!$A4,'Indonesia Data'!$B$52:$B$59,0),MATCH('BIFUbC-heat'!J$1,'Indonesia Data'!$C$11:$AL$11,0))</f>
        <v>0</v>
      </c>
      <c r="K4" s="9">
        <f>INDEX('Indonesia Data'!$C$52:$AL$59,MATCH('BIFUbC-heat'!$A4,'Indonesia Data'!$B$52:$B$59,0),MATCH('BIFUbC-heat'!K$1,'Indonesia Data'!$C$11:$AL$11,0))</f>
        <v>0</v>
      </c>
      <c r="L4" s="9">
        <f>INDEX('Indonesia Data'!$C$52:$AL$59,MATCH('BIFUbC-heat'!$A4,'Indonesia Data'!$B$52:$B$59,0),MATCH('BIFUbC-heat'!L$1,'Indonesia Data'!$C$11:$AL$11,0))</f>
        <v>0</v>
      </c>
      <c r="M4" s="9">
        <f>INDEX('Indonesia Data'!$C$52:$AL$59,MATCH('BIFUbC-heat'!$A4,'Indonesia Data'!$B$52:$B$59,0),MATCH('BIFUbC-heat'!M$1,'Indonesia Data'!$C$11:$AL$11,0))</f>
        <v>0</v>
      </c>
      <c r="N4" s="9">
        <f>INDEX('Indonesia Data'!$C$52:$AL$59,MATCH('BIFUbC-heat'!$A4,'Indonesia Data'!$B$52:$B$59,0),MATCH('BIFUbC-heat'!N$1,'Indonesia Data'!$C$11:$AL$11,0))</f>
        <v>0</v>
      </c>
      <c r="O4" s="9">
        <f>INDEX('Indonesia Data'!$C$52:$AL$59,MATCH('BIFUbC-heat'!$A4,'Indonesia Data'!$B$52:$B$59,0),MATCH('BIFUbC-heat'!O$1,'Indonesia Data'!$C$11:$AL$11,0))</f>
        <v>0</v>
      </c>
      <c r="P4" s="9">
        <f>INDEX('Indonesia Data'!$C$52:$AL$59,MATCH('BIFUbC-heat'!$A4,'Indonesia Data'!$B$52:$B$59,0),MATCH('BIFUbC-heat'!P$1,'Indonesia Data'!$C$11:$AL$11,0))</f>
        <v>0</v>
      </c>
      <c r="Q4" s="9">
        <f>INDEX('Indonesia Data'!$C$52:$AL$59,MATCH('BIFUbC-heat'!$A4,'Indonesia Data'!$B$52:$B$59,0),MATCH('BIFUbC-heat'!Q$1,'Indonesia Data'!$C$11:$AL$11,0))</f>
        <v>0</v>
      </c>
      <c r="R4" s="9">
        <f>INDEX('Indonesia Data'!$C$52:$AL$59,MATCH('BIFUbC-heat'!$A4,'Indonesia Data'!$B$52:$B$59,0),MATCH('BIFUbC-heat'!R$1,'Indonesia Data'!$C$11:$AL$11,0))</f>
        <v>0</v>
      </c>
      <c r="S4" s="9">
        <f>INDEX('Indonesia Data'!$C$52:$AL$59,MATCH('BIFUbC-heat'!$A4,'Indonesia Data'!$B$52:$B$59,0),MATCH('BIFUbC-heat'!S$1,'Indonesia Data'!$C$11:$AL$11,0))</f>
        <v>0</v>
      </c>
      <c r="T4" s="9">
        <f>INDEX('Indonesia Data'!$C$52:$AL$59,MATCH('BIFUbC-heat'!$A4,'Indonesia Data'!$B$52:$B$59,0),MATCH('BIFUbC-heat'!T$1,'Indonesia Data'!$C$11:$AL$11,0))</f>
        <v>0</v>
      </c>
      <c r="U4" s="9">
        <f>INDEX('Indonesia Data'!$C$52:$AL$59,MATCH('BIFUbC-heat'!$A4,'Indonesia Data'!$B$52:$B$59,0),MATCH('BIFUbC-heat'!U$1,'Indonesia Data'!$C$11:$AL$11,0))</f>
        <v>0</v>
      </c>
      <c r="V4" s="9">
        <f>INDEX('Indonesia Data'!$C$52:$AL$59,MATCH('BIFUbC-heat'!$A4,'Indonesia Data'!$B$52:$B$59,0),MATCH('BIFUbC-heat'!V$1,'Indonesia Data'!$C$11:$AL$11,0))</f>
        <v>0</v>
      </c>
      <c r="W4" s="9">
        <f>INDEX('Indonesia Data'!$C$52:$AL$59,MATCH('BIFUbC-heat'!$A4,'Indonesia Data'!$B$52:$B$59,0),MATCH('BIFUbC-heat'!W$1,'Indonesia Data'!$C$11:$AL$11,0))</f>
        <v>0</v>
      </c>
      <c r="X4" s="9">
        <f>INDEX('Indonesia Data'!$C$52:$AL$59,MATCH('BIFUbC-heat'!$A4,'Indonesia Data'!$B$52:$B$59,0),MATCH('BIFUbC-heat'!X$1,'Indonesia Data'!$C$11:$AL$11,0))</f>
        <v>0</v>
      </c>
      <c r="Y4" s="9">
        <f>INDEX('Indonesia Data'!$C$52:$AL$59,MATCH('BIFUbC-heat'!$A4,'Indonesia Data'!$B$52:$B$59,0),MATCH('BIFUbC-heat'!Y$1,'Indonesia Data'!$C$11:$AL$11,0))</f>
        <v>0</v>
      </c>
      <c r="Z4" s="9">
        <f>INDEX('Indonesia Data'!$C$52:$AL$59,MATCH('BIFUbC-heat'!$A4,'Indonesia Data'!$B$52:$B$59,0),MATCH('BIFUbC-heat'!Z$1,'Indonesia Data'!$C$11:$AL$11,0))</f>
        <v>0</v>
      </c>
      <c r="AA4" s="9">
        <f>INDEX('Indonesia Data'!$C$52:$AL$59,MATCH('BIFUbC-heat'!$A4,'Indonesia Data'!$B$52:$B$59,0),MATCH('BIFUbC-heat'!AA$1,'Indonesia Data'!$C$11:$AL$11,0))</f>
        <v>0</v>
      </c>
      <c r="AB4" s="9">
        <f>INDEX('Indonesia Data'!$C$52:$AL$59,MATCH('BIFUbC-heat'!$A4,'Indonesia Data'!$B$52:$B$59,0),MATCH('BIFUbC-heat'!AB$1,'Indonesia Data'!$C$11:$AL$11,0))</f>
        <v>0</v>
      </c>
      <c r="AC4" s="9">
        <f>INDEX('Indonesia Data'!$C$52:$AL$59,MATCH('BIFUbC-heat'!$A4,'Indonesia Data'!$B$52:$B$59,0),MATCH('BIFUbC-heat'!AC$1,'Indonesia Data'!$C$11:$AL$11,0))</f>
        <v>0</v>
      </c>
      <c r="AD4" s="9">
        <f>INDEX('Indonesia Data'!$C$52:$AL$59,MATCH('BIFUbC-heat'!$A4,'Indonesia Data'!$B$52:$B$59,0),MATCH('BIFUbC-heat'!AD$1,'Indonesia Data'!$C$11:$AL$11,0))</f>
        <v>0</v>
      </c>
      <c r="AE4" s="9">
        <f>INDEX('Indonesia Data'!$C$52:$AL$59,MATCH('BIFUbC-heat'!$A4,'Indonesia Data'!$B$52:$B$59,0),MATCH('BIFUbC-heat'!AE$1,'Indonesia Data'!$C$11:$AL$11,0))</f>
        <v>0</v>
      </c>
      <c r="AF4" s="9">
        <f>INDEX('Indonesia Data'!$C$52:$AL$59,MATCH('BIFUbC-heat'!$A4,'Indonesia Data'!$B$52:$B$59,0),MATCH('BIFUbC-heat'!AF$1,'Indonesia Data'!$C$11:$AL$11,0))</f>
        <v>0</v>
      </c>
      <c r="AG4" s="9">
        <f>INDEX('Indonesia Data'!$C$52:$AL$59,MATCH('BIFUbC-heat'!$A4,'Indonesia Data'!$B$52:$B$59,0),MATCH('BIFUbC-heat'!AG$1,'Indonesia Data'!$C$11:$AL$11,0))</f>
        <v>0</v>
      </c>
      <c r="AH4" s="9">
        <f>INDEX('Indonesia Data'!$C$52:$AL$59,MATCH('BIFUbC-heat'!$A4,'Indonesia Data'!$B$52:$B$59,0),MATCH('BIFUbC-heat'!AH$1,'Indonesia Data'!$C$11:$AL$11,0))</f>
        <v>0</v>
      </c>
      <c r="AI4" s="9">
        <f>INDEX('Indonesia Data'!$C$52:$AL$59,MATCH('BIFUbC-heat'!$A4,'Indonesia Data'!$B$52:$B$59,0),MATCH('BIFUbC-heat'!AI$1,'Indonesia Data'!$C$11:$AL$11,0))</f>
        <v>0</v>
      </c>
      <c r="AJ4" s="9">
        <f>INDEX('Indonesia Data'!$C$52:$AL$59,MATCH('BIFUbC-heat'!$A4,'Indonesia Data'!$B$52:$B$59,0),MATCH('BIFUbC-heat'!AJ$1,'Indonesia Data'!$C$11:$AL$11,0))</f>
        <v>0</v>
      </c>
      <c r="AK4" s="9">
        <f>INDEX('Indonesia Data'!$C$52:$AL$59,MATCH('BIFUbC-heat'!$A4,'Indonesia Data'!$B$52:$B$59,0),MATCH('BIFUbC-heat'!AK$1,'Indonesia Data'!$C$11:$AL$11,0))</f>
        <v>0</v>
      </c>
    </row>
    <row r="5" spans="1:37" x14ac:dyDescent="0.35">
      <c r="A5" s="5" t="s">
        <v>6</v>
      </c>
      <c r="B5" s="9">
        <f>INDEX('Indonesia Data'!$C$52:$AL$59,MATCH('BIFUbC-heat'!$A5,'Indonesia Data'!$B$52:$B$59,0),MATCH('BIFUbC-heat'!B$1,'Indonesia Data'!$C$11:$AL$11,0))</f>
        <v>0</v>
      </c>
      <c r="C5" s="9">
        <f>INDEX('Indonesia Data'!$C$52:$AL$59,MATCH('BIFUbC-heat'!$A5,'Indonesia Data'!$B$52:$B$59,0),MATCH('BIFUbC-heat'!C$1,'Indonesia Data'!$C$11:$AL$11,0))</f>
        <v>0</v>
      </c>
      <c r="D5" s="9">
        <f>INDEX('Indonesia Data'!$C$52:$AL$59,MATCH('BIFUbC-heat'!$A5,'Indonesia Data'!$B$52:$B$59,0),MATCH('BIFUbC-heat'!D$1,'Indonesia Data'!$C$11:$AL$11,0))</f>
        <v>0</v>
      </c>
      <c r="E5" s="9">
        <f>INDEX('Indonesia Data'!$C$52:$AL$59,MATCH('BIFUbC-heat'!$A5,'Indonesia Data'!$B$52:$B$59,0),MATCH('BIFUbC-heat'!E$1,'Indonesia Data'!$C$11:$AL$11,0))</f>
        <v>0</v>
      </c>
      <c r="F5" s="9">
        <f>INDEX('Indonesia Data'!$C$52:$AL$59,MATCH('BIFUbC-heat'!$A5,'Indonesia Data'!$B$52:$B$59,0),MATCH('BIFUbC-heat'!F$1,'Indonesia Data'!$C$11:$AL$11,0))</f>
        <v>0</v>
      </c>
      <c r="G5" s="9">
        <f>INDEX('Indonesia Data'!$C$52:$AL$59,MATCH('BIFUbC-heat'!$A5,'Indonesia Data'!$B$52:$B$59,0),MATCH('BIFUbC-heat'!G$1,'Indonesia Data'!$C$11:$AL$11,0))</f>
        <v>0</v>
      </c>
      <c r="H5" s="9">
        <f>INDEX('Indonesia Data'!$C$52:$AL$59,MATCH('BIFUbC-heat'!$A5,'Indonesia Data'!$B$52:$B$59,0),MATCH('BIFUbC-heat'!H$1,'Indonesia Data'!$C$11:$AL$11,0))</f>
        <v>0</v>
      </c>
      <c r="I5" s="9">
        <f>INDEX('Indonesia Data'!$C$52:$AL$59,MATCH('BIFUbC-heat'!$A5,'Indonesia Data'!$B$52:$B$59,0),MATCH('BIFUbC-heat'!I$1,'Indonesia Data'!$C$11:$AL$11,0))</f>
        <v>0</v>
      </c>
      <c r="J5" s="9">
        <f>INDEX('Indonesia Data'!$C$52:$AL$59,MATCH('BIFUbC-heat'!$A5,'Indonesia Data'!$B$52:$B$59,0),MATCH('BIFUbC-heat'!J$1,'Indonesia Data'!$C$11:$AL$11,0))</f>
        <v>0</v>
      </c>
      <c r="K5" s="9">
        <f>INDEX('Indonesia Data'!$C$52:$AL$59,MATCH('BIFUbC-heat'!$A5,'Indonesia Data'!$B$52:$B$59,0),MATCH('BIFUbC-heat'!K$1,'Indonesia Data'!$C$11:$AL$11,0))</f>
        <v>0</v>
      </c>
      <c r="L5" s="9">
        <f>INDEX('Indonesia Data'!$C$52:$AL$59,MATCH('BIFUbC-heat'!$A5,'Indonesia Data'!$B$52:$B$59,0),MATCH('BIFUbC-heat'!L$1,'Indonesia Data'!$C$11:$AL$11,0))</f>
        <v>0</v>
      </c>
      <c r="M5" s="9">
        <f>INDEX('Indonesia Data'!$C$52:$AL$59,MATCH('BIFUbC-heat'!$A5,'Indonesia Data'!$B$52:$B$59,0),MATCH('BIFUbC-heat'!M$1,'Indonesia Data'!$C$11:$AL$11,0))</f>
        <v>0</v>
      </c>
      <c r="N5" s="9">
        <f>INDEX('Indonesia Data'!$C$52:$AL$59,MATCH('BIFUbC-heat'!$A5,'Indonesia Data'!$B$52:$B$59,0),MATCH('BIFUbC-heat'!N$1,'Indonesia Data'!$C$11:$AL$11,0))</f>
        <v>0</v>
      </c>
      <c r="O5" s="9">
        <f>INDEX('Indonesia Data'!$C$52:$AL$59,MATCH('BIFUbC-heat'!$A5,'Indonesia Data'!$B$52:$B$59,0),MATCH('BIFUbC-heat'!O$1,'Indonesia Data'!$C$11:$AL$11,0))</f>
        <v>0</v>
      </c>
      <c r="P5" s="9">
        <f>INDEX('Indonesia Data'!$C$52:$AL$59,MATCH('BIFUbC-heat'!$A5,'Indonesia Data'!$B$52:$B$59,0),MATCH('BIFUbC-heat'!P$1,'Indonesia Data'!$C$11:$AL$11,0))</f>
        <v>0</v>
      </c>
      <c r="Q5" s="9">
        <f>INDEX('Indonesia Data'!$C$52:$AL$59,MATCH('BIFUbC-heat'!$A5,'Indonesia Data'!$B$52:$B$59,0),MATCH('BIFUbC-heat'!Q$1,'Indonesia Data'!$C$11:$AL$11,0))</f>
        <v>0</v>
      </c>
      <c r="R5" s="9">
        <f>INDEX('Indonesia Data'!$C$52:$AL$59,MATCH('BIFUbC-heat'!$A5,'Indonesia Data'!$B$52:$B$59,0),MATCH('BIFUbC-heat'!R$1,'Indonesia Data'!$C$11:$AL$11,0))</f>
        <v>0</v>
      </c>
      <c r="S5" s="9">
        <f>INDEX('Indonesia Data'!$C$52:$AL$59,MATCH('BIFUbC-heat'!$A5,'Indonesia Data'!$B$52:$B$59,0),MATCH('BIFUbC-heat'!S$1,'Indonesia Data'!$C$11:$AL$11,0))</f>
        <v>0</v>
      </c>
      <c r="T5" s="9">
        <f>INDEX('Indonesia Data'!$C$52:$AL$59,MATCH('BIFUbC-heat'!$A5,'Indonesia Data'!$B$52:$B$59,0),MATCH('BIFUbC-heat'!T$1,'Indonesia Data'!$C$11:$AL$11,0))</f>
        <v>0</v>
      </c>
      <c r="U5" s="9">
        <f>INDEX('Indonesia Data'!$C$52:$AL$59,MATCH('BIFUbC-heat'!$A5,'Indonesia Data'!$B$52:$B$59,0),MATCH('BIFUbC-heat'!U$1,'Indonesia Data'!$C$11:$AL$11,0))</f>
        <v>0</v>
      </c>
      <c r="V5" s="9">
        <f>INDEX('Indonesia Data'!$C$52:$AL$59,MATCH('BIFUbC-heat'!$A5,'Indonesia Data'!$B$52:$B$59,0),MATCH('BIFUbC-heat'!V$1,'Indonesia Data'!$C$11:$AL$11,0))</f>
        <v>0</v>
      </c>
      <c r="W5" s="9">
        <f>INDEX('Indonesia Data'!$C$52:$AL$59,MATCH('BIFUbC-heat'!$A5,'Indonesia Data'!$B$52:$B$59,0),MATCH('BIFUbC-heat'!W$1,'Indonesia Data'!$C$11:$AL$11,0))</f>
        <v>0</v>
      </c>
      <c r="X5" s="9">
        <f>INDEX('Indonesia Data'!$C$52:$AL$59,MATCH('BIFUbC-heat'!$A5,'Indonesia Data'!$B$52:$B$59,0),MATCH('BIFUbC-heat'!X$1,'Indonesia Data'!$C$11:$AL$11,0))</f>
        <v>0</v>
      </c>
      <c r="Y5" s="9">
        <f>INDEX('Indonesia Data'!$C$52:$AL$59,MATCH('BIFUbC-heat'!$A5,'Indonesia Data'!$B$52:$B$59,0),MATCH('BIFUbC-heat'!Y$1,'Indonesia Data'!$C$11:$AL$11,0))</f>
        <v>0</v>
      </c>
      <c r="Z5" s="9">
        <f>INDEX('Indonesia Data'!$C$52:$AL$59,MATCH('BIFUbC-heat'!$A5,'Indonesia Data'!$B$52:$B$59,0),MATCH('BIFUbC-heat'!Z$1,'Indonesia Data'!$C$11:$AL$11,0))</f>
        <v>0</v>
      </c>
      <c r="AA5" s="9">
        <f>INDEX('Indonesia Data'!$C$52:$AL$59,MATCH('BIFUbC-heat'!$A5,'Indonesia Data'!$B$52:$B$59,0),MATCH('BIFUbC-heat'!AA$1,'Indonesia Data'!$C$11:$AL$11,0))</f>
        <v>0</v>
      </c>
      <c r="AB5" s="9">
        <f>INDEX('Indonesia Data'!$C$52:$AL$59,MATCH('BIFUbC-heat'!$A5,'Indonesia Data'!$B$52:$B$59,0),MATCH('BIFUbC-heat'!AB$1,'Indonesia Data'!$C$11:$AL$11,0))</f>
        <v>0</v>
      </c>
      <c r="AC5" s="9">
        <f>INDEX('Indonesia Data'!$C$52:$AL$59,MATCH('BIFUbC-heat'!$A5,'Indonesia Data'!$B$52:$B$59,0),MATCH('BIFUbC-heat'!AC$1,'Indonesia Data'!$C$11:$AL$11,0))</f>
        <v>0</v>
      </c>
      <c r="AD5" s="9">
        <f>INDEX('Indonesia Data'!$C$52:$AL$59,MATCH('BIFUbC-heat'!$A5,'Indonesia Data'!$B$52:$B$59,0),MATCH('BIFUbC-heat'!AD$1,'Indonesia Data'!$C$11:$AL$11,0))</f>
        <v>0</v>
      </c>
      <c r="AE5" s="9">
        <f>INDEX('Indonesia Data'!$C$52:$AL$59,MATCH('BIFUbC-heat'!$A5,'Indonesia Data'!$B$52:$B$59,0),MATCH('BIFUbC-heat'!AE$1,'Indonesia Data'!$C$11:$AL$11,0))</f>
        <v>0</v>
      </c>
      <c r="AF5" s="9">
        <f>INDEX('Indonesia Data'!$C$52:$AL$59,MATCH('BIFUbC-heat'!$A5,'Indonesia Data'!$B$52:$B$59,0),MATCH('BIFUbC-heat'!AF$1,'Indonesia Data'!$C$11:$AL$11,0))</f>
        <v>0</v>
      </c>
      <c r="AG5" s="9">
        <f>INDEX('Indonesia Data'!$C$52:$AL$59,MATCH('BIFUbC-heat'!$A5,'Indonesia Data'!$B$52:$B$59,0),MATCH('BIFUbC-heat'!AG$1,'Indonesia Data'!$C$11:$AL$11,0))</f>
        <v>0</v>
      </c>
      <c r="AH5" s="9">
        <f>INDEX('Indonesia Data'!$C$52:$AL$59,MATCH('BIFUbC-heat'!$A5,'Indonesia Data'!$B$52:$B$59,0),MATCH('BIFUbC-heat'!AH$1,'Indonesia Data'!$C$11:$AL$11,0))</f>
        <v>0</v>
      </c>
      <c r="AI5" s="9">
        <f>INDEX('Indonesia Data'!$C$52:$AL$59,MATCH('BIFUbC-heat'!$A5,'Indonesia Data'!$B$52:$B$59,0),MATCH('BIFUbC-heat'!AI$1,'Indonesia Data'!$C$11:$AL$11,0))</f>
        <v>0</v>
      </c>
      <c r="AJ5" s="9">
        <f>INDEX('Indonesia Data'!$C$52:$AL$59,MATCH('BIFUbC-heat'!$A5,'Indonesia Data'!$B$52:$B$59,0),MATCH('BIFUbC-heat'!AJ$1,'Indonesia Data'!$C$11:$AL$11,0))</f>
        <v>0</v>
      </c>
      <c r="AK5" s="9">
        <f>INDEX('Indonesia Data'!$C$52:$AL$59,MATCH('BIFUbC-heat'!$A5,'Indonesia Data'!$B$52:$B$59,0),MATCH('BIFUbC-heat'!AK$1,'Indonesia Data'!$C$11:$AL$11,0))</f>
        <v>0</v>
      </c>
    </row>
    <row r="6" spans="1:37" x14ac:dyDescent="0.35">
      <c r="A6" s="5" t="s">
        <v>7</v>
      </c>
      <c r="B6" s="9">
        <f>INDEX('Indonesia Data'!$C$52:$AL$59,MATCH('BIFUbC-heat'!$A6,'Indonesia Data'!$B$52:$B$59,0),MATCH('BIFUbC-heat'!B$1,'Indonesia Data'!$C$11:$AL$11,0))</f>
        <v>0</v>
      </c>
      <c r="C6" s="9">
        <f>INDEX('Indonesia Data'!$C$52:$AL$59,MATCH('BIFUbC-heat'!$A6,'Indonesia Data'!$B$52:$B$59,0),MATCH('BIFUbC-heat'!C$1,'Indonesia Data'!$C$11:$AL$11,0))</f>
        <v>0</v>
      </c>
      <c r="D6" s="9">
        <f>INDEX('Indonesia Data'!$C$52:$AL$59,MATCH('BIFUbC-heat'!$A6,'Indonesia Data'!$B$52:$B$59,0),MATCH('BIFUbC-heat'!D$1,'Indonesia Data'!$C$11:$AL$11,0))</f>
        <v>0</v>
      </c>
      <c r="E6" s="9">
        <f>INDEX('Indonesia Data'!$C$52:$AL$59,MATCH('BIFUbC-heat'!$A6,'Indonesia Data'!$B$52:$B$59,0),MATCH('BIFUbC-heat'!E$1,'Indonesia Data'!$C$11:$AL$11,0))</f>
        <v>0</v>
      </c>
      <c r="F6" s="9">
        <f>INDEX('Indonesia Data'!$C$52:$AL$59,MATCH('BIFUbC-heat'!$A6,'Indonesia Data'!$B$52:$B$59,0),MATCH('BIFUbC-heat'!F$1,'Indonesia Data'!$C$11:$AL$11,0))</f>
        <v>0</v>
      </c>
      <c r="G6" s="9">
        <f>INDEX('Indonesia Data'!$C$52:$AL$59,MATCH('BIFUbC-heat'!$A6,'Indonesia Data'!$B$52:$B$59,0),MATCH('BIFUbC-heat'!G$1,'Indonesia Data'!$C$11:$AL$11,0))</f>
        <v>0</v>
      </c>
      <c r="H6" s="9">
        <f>INDEX('Indonesia Data'!$C$52:$AL$59,MATCH('BIFUbC-heat'!$A6,'Indonesia Data'!$B$52:$B$59,0),MATCH('BIFUbC-heat'!H$1,'Indonesia Data'!$C$11:$AL$11,0))</f>
        <v>0</v>
      </c>
      <c r="I6" s="9">
        <f>INDEX('Indonesia Data'!$C$52:$AL$59,MATCH('BIFUbC-heat'!$A6,'Indonesia Data'!$B$52:$B$59,0),MATCH('BIFUbC-heat'!I$1,'Indonesia Data'!$C$11:$AL$11,0))</f>
        <v>0</v>
      </c>
      <c r="J6" s="9">
        <f>INDEX('Indonesia Data'!$C$52:$AL$59,MATCH('BIFUbC-heat'!$A6,'Indonesia Data'!$B$52:$B$59,0),MATCH('BIFUbC-heat'!J$1,'Indonesia Data'!$C$11:$AL$11,0))</f>
        <v>0</v>
      </c>
      <c r="K6" s="9">
        <f>INDEX('Indonesia Data'!$C$52:$AL$59,MATCH('BIFUbC-heat'!$A6,'Indonesia Data'!$B$52:$B$59,0),MATCH('BIFUbC-heat'!K$1,'Indonesia Data'!$C$11:$AL$11,0))</f>
        <v>0</v>
      </c>
      <c r="L6" s="9">
        <f>INDEX('Indonesia Data'!$C$52:$AL$59,MATCH('BIFUbC-heat'!$A6,'Indonesia Data'!$B$52:$B$59,0),MATCH('BIFUbC-heat'!L$1,'Indonesia Data'!$C$11:$AL$11,0))</f>
        <v>0</v>
      </c>
      <c r="M6" s="9">
        <f>INDEX('Indonesia Data'!$C$52:$AL$59,MATCH('BIFUbC-heat'!$A6,'Indonesia Data'!$B$52:$B$59,0),MATCH('BIFUbC-heat'!M$1,'Indonesia Data'!$C$11:$AL$11,0))</f>
        <v>0</v>
      </c>
      <c r="N6" s="9">
        <f>INDEX('Indonesia Data'!$C$52:$AL$59,MATCH('BIFUbC-heat'!$A6,'Indonesia Data'!$B$52:$B$59,0),MATCH('BIFUbC-heat'!N$1,'Indonesia Data'!$C$11:$AL$11,0))</f>
        <v>0</v>
      </c>
      <c r="O6" s="9">
        <f>INDEX('Indonesia Data'!$C$52:$AL$59,MATCH('BIFUbC-heat'!$A6,'Indonesia Data'!$B$52:$B$59,0),MATCH('BIFUbC-heat'!O$1,'Indonesia Data'!$C$11:$AL$11,0))</f>
        <v>0</v>
      </c>
      <c r="P6" s="9">
        <f>INDEX('Indonesia Data'!$C$52:$AL$59,MATCH('BIFUbC-heat'!$A6,'Indonesia Data'!$B$52:$B$59,0),MATCH('BIFUbC-heat'!P$1,'Indonesia Data'!$C$11:$AL$11,0))</f>
        <v>0</v>
      </c>
      <c r="Q6" s="9">
        <f>INDEX('Indonesia Data'!$C$52:$AL$59,MATCH('BIFUbC-heat'!$A6,'Indonesia Data'!$B$52:$B$59,0),MATCH('BIFUbC-heat'!Q$1,'Indonesia Data'!$C$11:$AL$11,0))</f>
        <v>0</v>
      </c>
      <c r="R6" s="9">
        <f>INDEX('Indonesia Data'!$C$52:$AL$59,MATCH('BIFUbC-heat'!$A6,'Indonesia Data'!$B$52:$B$59,0),MATCH('BIFUbC-heat'!R$1,'Indonesia Data'!$C$11:$AL$11,0))</f>
        <v>0</v>
      </c>
      <c r="S6" s="9">
        <f>INDEX('Indonesia Data'!$C$52:$AL$59,MATCH('BIFUbC-heat'!$A6,'Indonesia Data'!$B$52:$B$59,0),MATCH('BIFUbC-heat'!S$1,'Indonesia Data'!$C$11:$AL$11,0))</f>
        <v>0</v>
      </c>
      <c r="T6" s="9">
        <f>INDEX('Indonesia Data'!$C$52:$AL$59,MATCH('BIFUbC-heat'!$A6,'Indonesia Data'!$B$52:$B$59,0),MATCH('BIFUbC-heat'!T$1,'Indonesia Data'!$C$11:$AL$11,0))</f>
        <v>0</v>
      </c>
      <c r="U6" s="9">
        <f>INDEX('Indonesia Data'!$C$52:$AL$59,MATCH('BIFUbC-heat'!$A6,'Indonesia Data'!$B$52:$B$59,0),MATCH('BIFUbC-heat'!U$1,'Indonesia Data'!$C$11:$AL$11,0))</f>
        <v>0</v>
      </c>
      <c r="V6" s="9">
        <f>INDEX('Indonesia Data'!$C$52:$AL$59,MATCH('BIFUbC-heat'!$A6,'Indonesia Data'!$B$52:$B$59,0),MATCH('BIFUbC-heat'!V$1,'Indonesia Data'!$C$11:$AL$11,0))</f>
        <v>0</v>
      </c>
      <c r="W6" s="9">
        <f>INDEX('Indonesia Data'!$C$52:$AL$59,MATCH('BIFUbC-heat'!$A6,'Indonesia Data'!$B$52:$B$59,0),MATCH('BIFUbC-heat'!W$1,'Indonesia Data'!$C$11:$AL$11,0))</f>
        <v>0</v>
      </c>
      <c r="X6" s="9">
        <f>INDEX('Indonesia Data'!$C$52:$AL$59,MATCH('BIFUbC-heat'!$A6,'Indonesia Data'!$B$52:$B$59,0),MATCH('BIFUbC-heat'!X$1,'Indonesia Data'!$C$11:$AL$11,0))</f>
        <v>0</v>
      </c>
      <c r="Y6" s="9">
        <f>INDEX('Indonesia Data'!$C$52:$AL$59,MATCH('BIFUbC-heat'!$A6,'Indonesia Data'!$B$52:$B$59,0),MATCH('BIFUbC-heat'!Y$1,'Indonesia Data'!$C$11:$AL$11,0))</f>
        <v>0</v>
      </c>
      <c r="Z6" s="9">
        <f>INDEX('Indonesia Data'!$C$52:$AL$59,MATCH('BIFUbC-heat'!$A6,'Indonesia Data'!$B$52:$B$59,0),MATCH('BIFUbC-heat'!Z$1,'Indonesia Data'!$C$11:$AL$11,0))</f>
        <v>0</v>
      </c>
      <c r="AA6" s="9">
        <f>INDEX('Indonesia Data'!$C$52:$AL$59,MATCH('BIFUbC-heat'!$A6,'Indonesia Data'!$B$52:$B$59,0),MATCH('BIFUbC-heat'!AA$1,'Indonesia Data'!$C$11:$AL$11,0))</f>
        <v>0</v>
      </c>
      <c r="AB6" s="9">
        <f>INDEX('Indonesia Data'!$C$52:$AL$59,MATCH('BIFUbC-heat'!$A6,'Indonesia Data'!$B$52:$B$59,0),MATCH('BIFUbC-heat'!AB$1,'Indonesia Data'!$C$11:$AL$11,0))</f>
        <v>0</v>
      </c>
      <c r="AC6" s="9">
        <f>INDEX('Indonesia Data'!$C$52:$AL$59,MATCH('BIFUbC-heat'!$A6,'Indonesia Data'!$B$52:$B$59,0),MATCH('BIFUbC-heat'!AC$1,'Indonesia Data'!$C$11:$AL$11,0))</f>
        <v>0</v>
      </c>
      <c r="AD6" s="9">
        <f>INDEX('Indonesia Data'!$C$52:$AL$59,MATCH('BIFUbC-heat'!$A6,'Indonesia Data'!$B$52:$B$59,0),MATCH('BIFUbC-heat'!AD$1,'Indonesia Data'!$C$11:$AL$11,0))</f>
        <v>0</v>
      </c>
      <c r="AE6" s="9">
        <f>INDEX('Indonesia Data'!$C$52:$AL$59,MATCH('BIFUbC-heat'!$A6,'Indonesia Data'!$B$52:$B$59,0),MATCH('BIFUbC-heat'!AE$1,'Indonesia Data'!$C$11:$AL$11,0))</f>
        <v>0</v>
      </c>
      <c r="AF6" s="9">
        <f>INDEX('Indonesia Data'!$C$52:$AL$59,MATCH('BIFUbC-heat'!$A6,'Indonesia Data'!$B$52:$B$59,0),MATCH('BIFUbC-heat'!AF$1,'Indonesia Data'!$C$11:$AL$11,0))</f>
        <v>0</v>
      </c>
      <c r="AG6" s="9">
        <f>INDEX('Indonesia Data'!$C$52:$AL$59,MATCH('BIFUbC-heat'!$A6,'Indonesia Data'!$B$52:$B$59,0),MATCH('BIFUbC-heat'!AG$1,'Indonesia Data'!$C$11:$AL$11,0))</f>
        <v>0</v>
      </c>
      <c r="AH6" s="9">
        <f>INDEX('Indonesia Data'!$C$52:$AL$59,MATCH('BIFUbC-heat'!$A6,'Indonesia Data'!$B$52:$B$59,0),MATCH('BIFUbC-heat'!AH$1,'Indonesia Data'!$C$11:$AL$11,0))</f>
        <v>0</v>
      </c>
      <c r="AI6" s="9">
        <f>INDEX('Indonesia Data'!$C$52:$AL$59,MATCH('BIFUbC-heat'!$A6,'Indonesia Data'!$B$52:$B$59,0),MATCH('BIFUbC-heat'!AI$1,'Indonesia Data'!$C$11:$AL$11,0))</f>
        <v>0</v>
      </c>
      <c r="AJ6" s="9">
        <f>INDEX('Indonesia Data'!$C$52:$AL$59,MATCH('BIFUbC-heat'!$A6,'Indonesia Data'!$B$52:$B$59,0),MATCH('BIFUbC-heat'!AJ$1,'Indonesia Data'!$C$11:$AL$11,0))</f>
        <v>0</v>
      </c>
      <c r="AK6" s="9">
        <f>INDEX('Indonesia Data'!$C$52:$AL$59,MATCH('BIFUbC-heat'!$A6,'Indonesia Data'!$B$52:$B$59,0),MATCH('BIFUbC-heat'!AK$1,'Indonesia Data'!$C$11:$AL$11,0))</f>
        <v>0</v>
      </c>
    </row>
    <row r="7" spans="1:37" x14ac:dyDescent="0.35">
      <c r="A7" s="5" t="s">
        <v>8</v>
      </c>
      <c r="B7" s="9">
        <f>INDEX('Indonesia Data'!$C$52:$AL$59,MATCH('BIFUbC-heat'!$A7,'Indonesia Data'!$B$52:$B$59,0),MATCH('BIFUbC-heat'!B$1,'Indonesia Data'!$C$11:$AL$11,0))</f>
        <v>0</v>
      </c>
      <c r="C7" s="9">
        <f>INDEX('Indonesia Data'!$C$52:$AL$59,MATCH('BIFUbC-heat'!$A7,'Indonesia Data'!$B$52:$B$59,0),MATCH('BIFUbC-heat'!C$1,'Indonesia Data'!$C$11:$AL$11,0))</f>
        <v>0</v>
      </c>
      <c r="D7" s="9">
        <f>INDEX('Indonesia Data'!$C$52:$AL$59,MATCH('BIFUbC-heat'!$A7,'Indonesia Data'!$B$52:$B$59,0),MATCH('BIFUbC-heat'!D$1,'Indonesia Data'!$C$11:$AL$11,0))</f>
        <v>0</v>
      </c>
      <c r="E7" s="9">
        <f>INDEX('Indonesia Data'!$C$52:$AL$59,MATCH('BIFUbC-heat'!$A7,'Indonesia Data'!$B$52:$B$59,0),MATCH('BIFUbC-heat'!E$1,'Indonesia Data'!$C$11:$AL$11,0))</f>
        <v>0</v>
      </c>
      <c r="F7" s="9">
        <f>INDEX('Indonesia Data'!$C$52:$AL$59,MATCH('BIFUbC-heat'!$A7,'Indonesia Data'!$B$52:$B$59,0),MATCH('BIFUbC-heat'!F$1,'Indonesia Data'!$C$11:$AL$11,0))</f>
        <v>0</v>
      </c>
      <c r="G7" s="9">
        <f>INDEX('Indonesia Data'!$C$52:$AL$59,MATCH('BIFUbC-heat'!$A7,'Indonesia Data'!$B$52:$B$59,0),MATCH('BIFUbC-heat'!G$1,'Indonesia Data'!$C$11:$AL$11,0))</f>
        <v>0</v>
      </c>
      <c r="H7" s="9">
        <f>INDEX('Indonesia Data'!$C$52:$AL$59,MATCH('BIFUbC-heat'!$A7,'Indonesia Data'!$B$52:$B$59,0),MATCH('BIFUbC-heat'!H$1,'Indonesia Data'!$C$11:$AL$11,0))</f>
        <v>0</v>
      </c>
      <c r="I7" s="9">
        <f>INDEX('Indonesia Data'!$C$52:$AL$59,MATCH('BIFUbC-heat'!$A7,'Indonesia Data'!$B$52:$B$59,0),MATCH('BIFUbC-heat'!I$1,'Indonesia Data'!$C$11:$AL$11,0))</f>
        <v>0</v>
      </c>
      <c r="J7" s="9">
        <f>INDEX('Indonesia Data'!$C$52:$AL$59,MATCH('BIFUbC-heat'!$A7,'Indonesia Data'!$B$52:$B$59,0),MATCH('BIFUbC-heat'!J$1,'Indonesia Data'!$C$11:$AL$11,0))</f>
        <v>0</v>
      </c>
      <c r="K7" s="9">
        <f>INDEX('Indonesia Data'!$C$52:$AL$59,MATCH('BIFUbC-heat'!$A7,'Indonesia Data'!$B$52:$B$59,0),MATCH('BIFUbC-heat'!K$1,'Indonesia Data'!$C$11:$AL$11,0))</f>
        <v>0</v>
      </c>
      <c r="L7" s="9">
        <f>INDEX('Indonesia Data'!$C$52:$AL$59,MATCH('BIFUbC-heat'!$A7,'Indonesia Data'!$B$52:$B$59,0),MATCH('BIFUbC-heat'!L$1,'Indonesia Data'!$C$11:$AL$11,0))</f>
        <v>0</v>
      </c>
      <c r="M7" s="9">
        <f>INDEX('Indonesia Data'!$C$52:$AL$59,MATCH('BIFUbC-heat'!$A7,'Indonesia Data'!$B$52:$B$59,0),MATCH('BIFUbC-heat'!M$1,'Indonesia Data'!$C$11:$AL$11,0))</f>
        <v>0</v>
      </c>
      <c r="N7" s="9">
        <f>INDEX('Indonesia Data'!$C$52:$AL$59,MATCH('BIFUbC-heat'!$A7,'Indonesia Data'!$B$52:$B$59,0),MATCH('BIFUbC-heat'!N$1,'Indonesia Data'!$C$11:$AL$11,0))</f>
        <v>0</v>
      </c>
      <c r="O7" s="9">
        <f>INDEX('Indonesia Data'!$C$52:$AL$59,MATCH('BIFUbC-heat'!$A7,'Indonesia Data'!$B$52:$B$59,0),MATCH('BIFUbC-heat'!O$1,'Indonesia Data'!$C$11:$AL$11,0))</f>
        <v>0</v>
      </c>
      <c r="P7" s="9">
        <f>INDEX('Indonesia Data'!$C$52:$AL$59,MATCH('BIFUbC-heat'!$A7,'Indonesia Data'!$B$52:$B$59,0),MATCH('BIFUbC-heat'!P$1,'Indonesia Data'!$C$11:$AL$11,0))</f>
        <v>0</v>
      </c>
      <c r="Q7" s="9">
        <f>INDEX('Indonesia Data'!$C$52:$AL$59,MATCH('BIFUbC-heat'!$A7,'Indonesia Data'!$B$52:$B$59,0),MATCH('BIFUbC-heat'!Q$1,'Indonesia Data'!$C$11:$AL$11,0))</f>
        <v>0</v>
      </c>
      <c r="R7" s="9">
        <f>INDEX('Indonesia Data'!$C$52:$AL$59,MATCH('BIFUbC-heat'!$A7,'Indonesia Data'!$B$52:$B$59,0),MATCH('BIFUbC-heat'!R$1,'Indonesia Data'!$C$11:$AL$11,0))</f>
        <v>0</v>
      </c>
      <c r="S7" s="9">
        <f>INDEX('Indonesia Data'!$C$52:$AL$59,MATCH('BIFUbC-heat'!$A7,'Indonesia Data'!$B$52:$B$59,0),MATCH('BIFUbC-heat'!S$1,'Indonesia Data'!$C$11:$AL$11,0))</f>
        <v>0</v>
      </c>
      <c r="T7" s="9">
        <f>INDEX('Indonesia Data'!$C$52:$AL$59,MATCH('BIFUbC-heat'!$A7,'Indonesia Data'!$B$52:$B$59,0),MATCH('BIFUbC-heat'!T$1,'Indonesia Data'!$C$11:$AL$11,0))</f>
        <v>0</v>
      </c>
      <c r="U7" s="9">
        <f>INDEX('Indonesia Data'!$C$52:$AL$59,MATCH('BIFUbC-heat'!$A7,'Indonesia Data'!$B$52:$B$59,0),MATCH('BIFUbC-heat'!U$1,'Indonesia Data'!$C$11:$AL$11,0))</f>
        <v>0</v>
      </c>
      <c r="V7" s="9">
        <f>INDEX('Indonesia Data'!$C$52:$AL$59,MATCH('BIFUbC-heat'!$A7,'Indonesia Data'!$B$52:$B$59,0),MATCH('BIFUbC-heat'!V$1,'Indonesia Data'!$C$11:$AL$11,0))</f>
        <v>0</v>
      </c>
      <c r="W7" s="9">
        <f>INDEX('Indonesia Data'!$C$52:$AL$59,MATCH('BIFUbC-heat'!$A7,'Indonesia Data'!$B$52:$B$59,0),MATCH('BIFUbC-heat'!W$1,'Indonesia Data'!$C$11:$AL$11,0))</f>
        <v>0</v>
      </c>
      <c r="X7" s="9">
        <f>INDEX('Indonesia Data'!$C$52:$AL$59,MATCH('BIFUbC-heat'!$A7,'Indonesia Data'!$B$52:$B$59,0),MATCH('BIFUbC-heat'!X$1,'Indonesia Data'!$C$11:$AL$11,0))</f>
        <v>0</v>
      </c>
      <c r="Y7" s="9">
        <f>INDEX('Indonesia Data'!$C$52:$AL$59,MATCH('BIFUbC-heat'!$A7,'Indonesia Data'!$B$52:$B$59,0),MATCH('BIFUbC-heat'!Y$1,'Indonesia Data'!$C$11:$AL$11,0))</f>
        <v>0</v>
      </c>
      <c r="Z7" s="9">
        <f>INDEX('Indonesia Data'!$C$52:$AL$59,MATCH('BIFUbC-heat'!$A7,'Indonesia Data'!$B$52:$B$59,0),MATCH('BIFUbC-heat'!Z$1,'Indonesia Data'!$C$11:$AL$11,0))</f>
        <v>0</v>
      </c>
      <c r="AA7" s="9">
        <f>INDEX('Indonesia Data'!$C$52:$AL$59,MATCH('BIFUbC-heat'!$A7,'Indonesia Data'!$B$52:$B$59,0),MATCH('BIFUbC-heat'!AA$1,'Indonesia Data'!$C$11:$AL$11,0))</f>
        <v>0</v>
      </c>
      <c r="AB7" s="9">
        <f>INDEX('Indonesia Data'!$C$52:$AL$59,MATCH('BIFUbC-heat'!$A7,'Indonesia Data'!$B$52:$B$59,0),MATCH('BIFUbC-heat'!AB$1,'Indonesia Data'!$C$11:$AL$11,0))</f>
        <v>0</v>
      </c>
      <c r="AC7" s="9">
        <f>INDEX('Indonesia Data'!$C$52:$AL$59,MATCH('BIFUbC-heat'!$A7,'Indonesia Data'!$B$52:$B$59,0),MATCH('BIFUbC-heat'!AC$1,'Indonesia Data'!$C$11:$AL$11,0))</f>
        <v>0</v>
      </c>
      <c r="AD7" s="9">
        <f>INDEX('Indonesia Data'!$C$52:$AL$59,MATCH('BIFUbC-heat'!$A7,'Indonesia Data'!$B$52:$B$59,0),MATCH('BIFUbC-heat'!AD$1,'Indonesia Data'!$C$11:$AL$11,0))</f>
        <v>0</v>
      </c>
      <c r="AE7" s="9">
        <f>INDEX('Indonesia Data'!$C$52:$AL$59,MATCH('BIFUbC-heat'!$A7,'Indonesia Data'!$B$52:$B$59,0),MATCH('BIFUbC-heat'!AE$1,'Indonesia Data'!$C$11:$AL$11,0))</f>
        <v>0</v>
      </c>
      <c r="AF7" s="9">
        <f>INDEX('Indonesia Data'!$C$52:$AL$59,MATCH('BIFUbC-heat'!$A7,'Indonesia Data'!$B$52:$B$59,0),MATCH('BIFUbC-heat'!AF$1,'Indonesia Data'!$C$11:$AL$11,0))</f>
        <v>0</v>
      </c>
      <c r="AG7" s="9">
        <f>INDEX('Indonesia Data'!$C$52:$AL$59,MATCH('BIFUbC-heat'!$A7,'Indonesia Data'!$B$52:$B$59,0),MATCH('BIFUbC-heat'!AG$1,'Indonesia Data'!$C$11:$AL$11,0))</f>
        <v>0</v>
      </c>
      <c r="AH7" s="9">
        <f>INDEX('Indonesia Data'!$C$52:$AL$59,MATCH('BIFUbC-heat'!$A7,'Indonesia Data'!$B$52:$B$59,0),MATCH('BIFUbC-heat'!AH$1,'Indonesia Data'!$C$11:$AL$11,0))</f>
        <v>0</v>
      </c>
      <c r="AI7" s="9">
        <f>INDEX('Indonesia Data'!$C$52:$AL$59,MATCH('BIFUbC-heat'!$A7,'Indonesia Data'!$B$52:$B$59,0),MATCH('BIFUbC-heat'!AI$1,'Indonesia Data'!$C$11:$AL$11,0))</f>
        <v>0</v>
      </c>
      <c r="AJ7" s="9">
        <f>INDEX('Indonesia Data'!$C$52:$AL$59,MATCH('BIFUbC-heat'!$A7,'Indonesia Data'!$B$52:$B$59,0),MATCH('BIFUbC-heat'!AJ$1,'Indonesia Data'!$C$11:$AL$11,0))</f>
        <v>0</v>
      </c>
      <c r="AK7" s="9">
        <f>INDEX('Indonesia Data'!$C$52:$AL$59,MATCH('BIFUbC-heat'!$A7,'Indonesia Data'!$B$52:$B$59,0),MATCH('BIFUbC-heat'!AK$1,'Indonesia Data'!$C$11:$AL$11,0))</f>
        <v>0</v>
      </c>
    </row>
    <row r="8" spans="1:37" x14ac:dyDescent="0.35">
      <c r="A8" s="5" t="s">
        <v>11</v>
      </c>
      <c r="B8" s="9">
        <f>INDEX('Indonesia Data'!$C$52:$AL$59,MATCH('BIFUbC-heat'!$A8,'Indonesia Data'!$B$52:$B$59,0),MATCH('BIFUbC-heat'!B$1,'Indonesia Data'!$C$11:$AL$11,0))</f>
        <v>0</v>
      </c>
      <c r="C8" s="9">
        <f>INDEX('Indonesia Data'!$C$52:$AL$59,MATCH('BIFUbC-heat'!$A8,'Indonesia Data'!$B$52:$B$59,0),MATCH('BIFUbC-heat'!C$1,'Indonesia Data'!$C$11:$AL$11,0))</f>
        <v>0</v>
      </c>
      <c r="D8" s="9">
        <f>INDEX('Indonesia Data'!$C$52:$AL$59,MATCH('BIFUbC-heat'!$A8,'Indonesia Data'!$B$52:$B$59,0),MATCH('BIFUbC-heat'!D$1,'Indonesia Data'!$C$11:$AL$11,0))</f>
        <v>0</v>
      </c>
      <c r="E8" s="9">
        <f>INDEX('Indonesia Data'!$C$52:$AL$59,MATCH('BIFUbC-heat'!$A8,'Indonesia Data'!$B$52:$B$59,0),MATCH('BIFUbC-heat'!E$1,'Indonesia Data'!$C$11:$AL$11,0))</f>
        <v>0</v>
      </c>
      <c r="F8" s="9">
        <f>INDEX('Indonesia Data'!$C$52:$AL$59,MATCH('BIFUbC-heat'!$A8,'Indonesia Data'!$B$52:$B$59,0),MATCH('BIFUbC-heat'!F$1,'Indonesia Data'!$C$11:$AL$11,0))</f>
        <v>0</v>
      </c>
      <c r="G8" s="9">
        <f>INDEX('Indonesia Data'!$C$52:$AL$59,MATCH('BIFUbC-heat'!$A8,'Indonesia Data'!$B$52:$B$59,0),MATCH('BIFUbC-heat'!G$1,'Indonesia Data'!$C$11:$AL$11,0))</f>
        <v>0</v>
      </c>
      <c r="H8" s="9">
        <f>INDEX('Indonesia Data'!$C$52:$AL$59,MATCH('BIFUbC-heat'!$A8,'Indonesia Data'!$B$52:$B$59,0),MATCH('BIFUbC-heat'!H$1,'Indonesia Data'!$C$11:$AL$11,0))</f>
        <v>0</v>
      </c>
      <c r="I8" s="9">
        <f>INDEX('Indonesia Data'!$C$52:$AL$59,MATCH('BIFUbC-heat'!$A8,'Indonesia Data'!$B$52:$B$59,0),MATCH('BIFUbC-heat'!I$1,'Indonesia Data'!$C$11:$AL$11,0))</f>
        <v>0</v>
      </c>
      <c r="J8" s="9">
        <f>INDEX('Indonesia Data'!$C$52:$AL$59,MATCH('BIFUbC-heat'!$A8,'Indonesia Data'!$B$52:$B$59,0),MATCH('BIFUbC-heat'!J$1,'Indonesia Data'!$C$11:$AL$11,0))</f>
        <v>0</v>
      </c>
      <c r="K8" s="9">
        <f>INDEX('Indonesia Data'!$C$52:$AL$59,MATCH('BIFUbC-heat'!$A8,'Indonesia Data'!$B$52:$B$59,0),MATCH('BIFUbC-heat'!K$1,'Indonesia Data'!$C$11:$AL$11,0))</f>
        <v>0</v>
      </c>
      <c r="L8" s="9">
        <f>INDEX('Indonesia Data'!$C$52:$AL$59,MATCH('BIFUbC-heat'!$A8,'Indonesia Data'!$B$52:$B$59,0),MATCH('BIFUbC-heat'!L$1,'Indonesia Data'!$C$11:$AL$11,0))</f>
        <v>0</v>
      </c>
      <c r="M8" s="9">
        <f>INDEX('Indonesia Data'!$C$52:$AL$59,MATCH('BIFUbC-heat'!$A8,'Indonesia Data'!$B$52:$B$59,0),MATCH('BIFUbC-heat'!M$1,'Indonesia Data'!$C$11:$AL$11,0))</f>
        <v>0</v>
      </c>
      <c r="N8" s="9">
        <f>INDEX('Indonesia Data'!$C$52:$AL$59,MATCH('BIFUbC-heat'!$A8,'Indonesia Data'!$B$52:$B$59,0),MATCH('BIFUbC-heat'!N$1,'Indonesia Data'!$C$11:$AL$11,0))</f>
        <v>0</v>
      </c>
      <c r="O8" s="9">
        <f>INDEX('Indonesia Data'!$C$52:$AL$59,MATCH('BIFUbC-heat'!$A8,'Indonesia Data'!$B$52:$B$59,0),MATCH('BIFUbC-heat'!O$1,'Indonesia Data'!$C$11:$AL$11,0))</f>
        <v>0</v>
      </c>
      <c r="P8" s="9">
        <f>INDEX('Indonesia Data'!$C$52:$AL$59,MATCH('BIFUbC-heat'!$A8,'Indonesia Data'!$B$52:$B$59,0),MATCH('BIFUbC-heat'!P$1,'Indonesia Data'!$C$11:$AL$11,0))</f>
        <v>0</v>
      </c>
      <c r="Q8" s="9">
        <f>INDEX('Indonesia Data'!$C$52:$AL$59,MATCH('BIFUbC-heat'!$A8,'Indonesia Data'!$B$52:$B$59,0),MATCH('BIFUbC-heat'!Q$1,'Indonesia Data'!$C$11:$AL$11,0))</f>
        <v>0</v>
      </c>
      <c r="R8" s="9">
        <f>INDEX('Indonesia Data'!$C$52:$AL$59,MATCH('BIFUbC-heat'!$A8,'Indonesia Data'!$B$52:$B$59,0),MATCH('BIFUbC-heat'!R$1,'Indonesia Data'!$C$11:$AL$11,0))</f>
        <v>0</v>
      </c>
      <c r="S8" s="9">
        <f>INDEX('Indonesia Data'!$C$52:$AL$59,MATCH('BIFUbC-heat'!$A8,'Indonesia Data'!$B$52:$B$59,0),MATCH('BIFUbC-heat'!S$1,'Indonesia Data'!$C$11:$AL$11,0))</f>
        <v>0</v>
      </c>
      <c r="T8" s="9">
        <f>INDEX('Indonesia Data'!$C$52:$AL$59,MATCH('BIFUbC-heat'!$A8,'Indonesia Data'!$B$52:$B$59,0),MATCH('BIFUbC-heat'!T$1,'Indonesia Data'!$C$11:$AL$11,0))</f>
        <v>0</v>
      </c>
      <c r="U8" s="9">
        <f>INDEX('Indonesia Data'!$C$52:$AL$59,MATCH('BIFUbC-heat'!$A8,'Indonesia Data'!$B$52:$B$59,0),MATCH('BIFUbC-heat'!U$1,'Indonesia Data'!$C$11:$AL$11,0))</f>
        <v>0</v>
      </c>
      <c r="V8" s="9">
        <f>INDEX('Indonesia Data'!$C$52:$AL$59,MATCH('BIFUbC-heat'!$A8,'Indonesia Data'!$B$52:$B$59,0),MATCH('BIFUbC-heat'!V$1,'Indonesia Data'!$C$11:$AL$11,0))</f>
        <v>0</v>
      </c>
      <c r="W8" s="9">
        <f>INDEX('Indonesia Data'!$C$52:$AL$59,MATCH('BIFUbC-heat'!$A8,'Indonesia Data'!$B$52:$B$59,0),MATCH('BIFUbC-heat'!W$1,'Indonesia Data'!$C$11:$AL$11,0))</f>
        <v>0</v>
      </c>
      <c r="X8" s="9">
        <f>INDEX('Indonesia Data'!$C$52:$AL$59,MATCH('BIFUbC-heat'!$A8,'Indonesia Data'!$B$52:$B$59,0),MATCH('BIFUbC-heat'!X$1,'Indonesia Data'!$C$11:$AL$11,0))</f>
        <v>0</v>
      </c>
      <c r="Y8" s="9">
        <f>INDEX('Indonesia Data'!$C$52:$AL$59,MATCH('BIFUbC-heat'!$A8,'Indonesia Data'!$B$52:$B$59,0),MATCH('BIFUbC-heat'!Y$1,'Indonesia Data'!$C$11:$AL$11,0))</f>
        <v>0</v>
      </c>
      <c r="Z8" s="9">
        <f>INDEX('Indonesia Data'!$C$52:$AL$59,MATCH('BIFUbC-heat'!$A8,'Indonesia Data'!$B$52:$B$59,0),MATCH('BIFUbC-heat'!Z$1,'Indonesia Data'!$C$11:$AL$11,0))</f>
        <v>0</v>
      </c>
      <c r="AA8" s="9">
        <f>INDEX('Indonesia Data'!$C$52:$AL$59,MATCH('BIFUbC-heat'!$A8,'Indonesia Data'!$B$52:$B$59,0),MATCH('BIFUbC-heat'!AA$1,'Indonesia Data'!$C$11:$AL$11,0))</f>
        <v>0</v>
      </c>
      <c r="AB8" s="9">
        <f>INDEX('Indonesia Data'!$C$52:$AL$59,MATCH('BIFUbC-heat'!$A8,'Indonesia Data'!$B$52:$B$59,0),MATCH('BIFUbC-heat'!AB$1,'Indonesia Data'!$C$11:$AL$11,0))</f>
        <v>0</v>
      </c>
      <c r="AC8" s="9">
        <f>INDEX('Indonesia Data'!$C$52:$AL$59,MATCH('BIFUbC-heat'!$A8,'Indonesia Data'!$B$52:$B$59,0),MATCH('BIFUbC-heat'!AC$1,'Indonesia Data'!$C$11:$AL$11,0))</f>
        <v>0</v>
      </c>
      <c r="AD8" s="9">
        <f>INDEX('Indonesia Data'!$C$52:$AL$59,MATCH('BIFUbC-heat'!$A8,'Indonesia Data'!$B$52:$B$59,0),MATCH('BIFUbC-heat'!AD$1,'Indonesia Data'!$C$11:$AL$11,0))</f>
        <v>0</v>
      </c>
      <c r="AE8" s="9">
        <f>INDEX('Indonesia Data'!$C$52:$AL$59,MATCH('BIFUbC-heat'!$A8,'Indonesia Data'!$B$52:$B$59,0),MATCH('BIFUbC-heat'!AE$1,'Indonesia Data'!$C$11:$AL$11,0))</f>
        <v>0</v>
      </c>
      <c r="AF8" s="9">
        <f>INDEX('Indonesia Data'!$C$52:$AL$59,MATCH('BIFUbC-heat'!$A8,'Indonesia Data'!$B$52:$B$59,0),MATCH('BIFUbC-heat'!AF$1,'Indonesia Data'!$C$11:$AL$11,0))</f>
        <v>0</v>
      </c>
      <c r="AG8" s="9">
        <f>INDEX('Indonesia Data'!$C$52:$AL$59,MATCH('BIFUbC-heat'!$A8,'Indonesia Data'!$B$52:$B$59,0),MATCH('BIFUbC-heat'!AG$1,'Indonesia Data'!$C$11:$AL$11,0))</f>
        <v>0</v>
      </c>
      <c r="AH8" s="9">
        <f>INDEX('Indonesia Data'!$C$52:$AL$59,MATCH('BIFUbC-heat'!$A8,'Indonesia Data'!$B$52:$B$59,0),MATCH('BIFUbC-heat'!AH$1,'Indonesia Data'!$C$11:$AL$11,0))</f>
        <v>0</v>
      </c>
      <c r="AI8" s="9">
        <f>INDEX('Indonesia Data'!$C$52:$AL$59,MATCH('BIFUbC-heat'!$A8,'Indonesia Data'!$B$52:$B$59,0),MATCH('BIFUbC-heat'!AI$1,'Indonesia Data'!$C$11:$AL$11,0))</f>
        <v>0</v>
      </c>
      <c r="AJ8" s="9">
        <f>INDEX('Indonesia Data'!$C$52:$AL$59,MATCH('BIFUbC-heat'!$A8,'Indonesia Data'!$B$52:$B$59,0),MATCH('BIFUbC-heat'!AJ$1,'Indonesia Data'!$C$11:$AL$11,0))</f>
        <v>0</v>
      </c>
      <c r="AK8" s="9">
        <f>INDEX('Indonesia Data'!$C$52:$AL$59,MATCH('BIFUbC-heat'!$A8,'Indonesia Data'!$B$52:$B$59,0),MATCH('BIFUbC-heat'!AK$1,'Indonesia Data'!$C$11:$AL$11,0))</f>
        <v>0</v>
      </c>
    </row>
    <row r="9" spans="1:37" x14ac:dyDescent="0.35">
      <c r="A9" s="5" t="s">
        <v>9</v>
      </c>
      <c r="B9" s="9">
        <f>INDEX('Indonesia Data'!$C$52:$AL$59,MATCH('BIFUbC-heat'!$A9,'Indonesia Data'!$B$52:$B$59,0),MATCH('BIFUbC-heat'!B$1,'Indonesia Data'!$C$11:$AL$11,0))</f>
        <v>0</v>
      </c>
      <c r="C9" s="9">
        <f>INDEX('Indonesia Data'!$C$52:$AL$59,MATCH('BIFUbC-heat'!$A9,'Indonesia Data'!$B$52:$B$59,0),MATCH('BIFUbC-heat'!C$1,'Indonesia Data'!$C$11:$AL$11,0))</f>
        <v>0</v>
      </c>
      <c r="D9" s="9">
        <f>INDEX('Indonesia Data'!$C$52:$AL$59,MATCH('BIFUbC-heat'!$A9,'Indonesia Data'!$B$52:$B$59,0),MATCH('BIFUbC-heat'!D$1,'Indonesia Data'!$C$11:$AL$11,0))</f>
        <v>0</v>
      </c>
      <c r="E9" s="9">
        <f>INDEX('Indonesia Data'!$C$52:$AL$59,MATCH('BIFUbC-heat'!$A9,'Indonesia Data'!$B$52:$B$59,0),MATCH('BIFUbC-heat'!E$1,'Indonesia Data'!$C$11:$AL$11,0))</f>
        <v>0</v>
      </c>
      <c r="F9" s="9">
        <f>INDEX('Indonesia Data'!$C$52:$AL$59,MATCH('BIFUbC-heat'!$A9,'Indonesia Data'!$B$52:$B$59,0),MATCH('BIFUbC-heat'!F$1,'Indonesia Data'!$C$11:$AL$11,0))</f>
        <v>0</v>
      </c>
      <c r="G9" s="9">
        <f>INDEX('Indonesia Data'!$C$52:$AL$59,MATCH('BIFUbC-heat'!$A9,'Indonesia Data'!$B$52:$B$59,0),MATCH('BIFUbC-heat'!G$1,'Indonesia Data'!$C$11:$AL$11,0))</f>
        <v>0</v>
      </c>
      <c r="H9" s="9">
        <f>INDEX('Indonesia Data'!$C$52:$AL$59,MATCH('BIFUbC-heat'!$A9,'Indonesia Data'!$B$52:$B$59,0),MATCH('BIFUbC-heat'!H$1,'Indonesia Data'!$C$11:$AL$11,0))</f>
        <v>0</v>
      </c>
      <c r="I9" s="9">
        <f>INDEX('Indonesia Data'!$C$52:$AL$59,MATCH('BIFUbC-heat'!$A9,'Indonesia Data'!$B$52:$B$59,0),MATCH('BIFUbC-heat'!I$1,'Indonesia Data'!$C$11:$AL$11,0))</f>
        <v>0</v>
      </c>
      <c r="J9" s="9">
        <f>INDEX('Indonesia Data'!$C$52:$AL$59,MATCH('BIFUbC-heat'!$A9,'Indonesia Data'!$B$52:$B$59,0),MATCH('BIFUbC-heat'!J$1,'Indonesia Data'!$C$11:$AL$11,0))</f>
        <v>0</v>
      </c>
      <c r="K9" s="9">
        <f>INDEX('Indonesia Data'!$C$52:$AL$59,MATCH('BIFUbC-heat'!$A9,'Indonesia Data'!$B$52:$B$59,0),MATCH('BIFUbC-heat'!K$1,'Indonesia Data'!$C$11:$AL$11,0))</f>
        <v>0</v>
      </c>
      <c r="L9" s="9">
        <f>INDEX('Indonesia Data'!$C$52:$AL$59,MATCH('BIFUbC-heat'!$A9,'Indonesia Data'!$B$52:$B$59,0),MATCH('BIFUbC-heat'!L$1,'Indonesia Data'!$C$11:$AL$11,0))</f>
        <v>0</v>
      </c>
      <c r="M9" s="9">
        <f>INDEX('Indonesia Data'!$C$52:$AL$59,MATCH('BIFUbC-heat'!$A9,'Indonesia Data'!$B$52:$B$59,0),MATCH('BIFUbC-heat'!M$1,'Indonesia Data'!$C$11:$AL$11,0))</f>
        <v>0</v>
      </c>
      <c r="N9" s="9">
        <f>INDEX('Indonesia Data'!$C$52:$AL$59,MATCH('BIFUbC-heat'!$A9,'Indonesia Data'!$B$52:$B$59,0),MATCH('BIFUbC-heat'!N$1,'Indonesia Data'!$C$11:$AL$11,0))</f>
        <v>0</v>
      </c>
      <c r="O9" s="9">
        <f>INDEX('Indonesia Data'!$C$52:$AL$59,MATCH('BIFUbC-heat'!$A9,'Indonesia Data'!$B$52:$B$59,0),MATCH('BIFUbC-heat'!O$1,'Indonesia Data'!$C$11:$AL$11,0))</f>
        <v>0</v>
      </c>
      <c r="P9" s="9">
        <f>INDEX('Indonesia Data'!$C$52:$AL$59,MATCH('BIFUbC-heat'!$A9,'Indonesia Data'!$B$52:$B$59,0),MATCH('BIFUbC-heat'!P$1,'Indonesia Data'!$C$11:$AL$11,0))</f>
        <v>0</v>
      </c>
      <c r="Q9" s="9">
        <f>INDEX('Indonesia Data'!$C$52:$AL$59,MATCH('BIFUbC-heat'!$A9,'Indonesia Data'!$B$52:$B$59,0),MATCH('BIFUbC-heat'!Q$1,'Indonesia Data'!$C$11:$AL$11,0))</f>
        <v>0</v>
      </c>
      <c r="R9" s="9">
        <f>INDEX('Indonesia Data'!$C$52:$AL$59,MATCH('BIFUbC-heat'!$A9,'Indonesia Data'!$B$52:$B$59,0),MATCH('BIFUbC-heat'!R$1,'Indonesia Data'!$C$11:$AL$11,0))</f>
        <v>0</v>
      </c>
      <c r="S9" s="9">
        <f>INDEX('Indonesia Data'!$C$52:$AL$59,MATCH('BIFUbC-heat'!$A9,'Indonesia Data'!$B$52:$B$59,0),MATCH('BIFUbC-heat'!S$1,'Indonesia Data'!$C$11:$AL$11,0))</f>
        <v>0</v>
      </c>
      <c r="T9" s="9">
        <f>INDEX('Indonesia Data'!$C$52:$AL$59,MATCH('BIFUbC-heat'!$A9,'Indonesia Data'!$B$52:$B$59,0),MATCH('BIFUbC-heat'!T$1,'Indonesia Data'!$C$11:$AL$11,0))</f>
        <v>0</v>
      </c>
      <c r="U9" s="9">
        <f>INDEX('Indonesia Data'!$C$52:$AL$59,MATCH('BIFUbC-heat'!$A9,'Indonesia Data'!$B$52:$B$59,0),MATCH('BIFUbC-heat'!U$1,'Indonesia Data'!$C$11:$AL$11,0))</f>
        <v>0</v>
      </c>
      <c r="V9" s="9">
        <f>INDEX('Indonesia Data'!$C$52:$AL$59,MATCH('BIFUbC-heat'!$A9,'Indonesia Data'!$B$52:$B$59,0),MATCH('BIFUbC-heat'!V$1,'Indonesia Data'!$C$11:$AL$11,0))</f>
        <v>0</v>
      </c>
      <c r="W9" s="9">
        <f>INDEX('Indonesia Data'!$C$52:$AL$59,MATCH('BIFUbC-heat'!$A9,'Indonesia Data'!$B$52:$B$59,0),MATCH('BIFUbC-heat'!W$1,'Indonesia Data'!$C$11:$AL$11,0))</f>
        <v>0</v>
      </c>
      <c r="X9" s="9">
        <f>INDEX('Indonesia Data'!$C$52:$AL$59,MATCH('BIFUbC-heat'!$A9,'Indonesia Data'!$B$52:$B$59,0),MATCH('BIFUbC-heat'!X$1,'Indonesia Data'!$C$11:$AL$11,0))</f>
        <v>0</v>
      </c>
      <c r="Y9" s="9">
        <f>INDEX('Indonesia Data'!$C$52:$AL$59,MATCH('BIFUbC-heat'!$A9,'Indonesia Data'!$B$52:$B$59,0),MATCH('BIFUbC-heat'!Y$1,'Indonesia Data'!$C$11:$AL$11,0))</f>
        <v>0</v>
      </c>
      <c r="Z9" s="9">
        <f>INDEX('Indonesia Data'!$C$52:$AL$59,MATCH('BIFUbC-heat'!$A9,'Indonesia Data'!$B$52:$B$59,0),MATCH('BIFUbC-heat'!Z$1,'Indonesia Data'!$C$11:$AL$11,0))</f>
        <v>0</v>
      </c>
      <c r="AA9" s="9">
        <f>INDEX('Indonesia Data'!$C$52:$AL$59,MATCH('BIFUbC-heat'!$A9,'Indonesia Data'!$B$52:$B$59,0),MATCH('BIFUbC-heat'!AA$1,'Indonesia Data'!$C$11:$AL$11,0))</f>
        <v>0</v>
      </c>
      <c r="AB9" s="9">
        <f>INDEX('Indonesia Data'!$C$52:$AL$59,MATCH('BIFUbC-heat'!$A9,'Indonesia Data'!$B$52:$B$59,0),MATCH('BIFUbC-heat'!AB$1,'Indonesia Data'!$C$11:$AL$11,0))</f>
        <v>0</v>
      </c>
      <c r="AC9" s="9">
        <f>INDEX('Indonesia Data'!$C$52:$AL$59,MATCH('BIFUbC-heat'!$A9,'Indonesia Data'!$B$52:$B$59,0),MATCH('BIFUbC-heat'!AC$1,'Indonesia Data'!$C$11:$AL$11,0))</f>
        <v>0</v>
      </c>
      <c r="AD9" s="9">
        <f>INDEX('Indonesia Data'!$C$52:$AL$59,MATCH('BIFUbC-heat'!$A9,'Indonesia Data'!$B$52:$B$59,0),MATCH('BIFUbC-heat'!AD$1,'Indonesia Data'!$C$11:$AL$11,0))</f>
        <v>0</v>
      </c>
      <c r="AE9" s="9">
        <f>INDEX('Indonesia Data'!$C$52:$AL$59,MATCH('BIFUbC-heat'!$A9,'Indonesia Data'!$B$52:$B$59,0),MATCH('BIFUbC-heat'!AE$1,'Indonesia Data'!$C$11:$AL$11,0))</f>
        <v>0</v>
      </c>
      <c r="AF9" s="9">
        <f>INDEX('Indonesia Data'!$C$52:$AL$59,MATCH('BIFUbC-heat'!$A9,'Indonesia Data'!$B$52:$B$59,0),MATCH('BIFUbC-heat'!AF$1,'Indonesia Data'!$C$11:$AL$11,0))</f>
        <v>0</v>
      </c>
      <c r="AG9" s="9">
        <f>INDEX('Indonesia Data'!$C$52:$AL$59,MATCH('BIFUbC-heat'!$A9,'Indonesia Data'!$B$52:$B$59,0),MATCH('BIFUbC-heat'!AG$1,'Indonesia Data'!$C$11:$AL$11,0))</f>
        <v>0</v>
      </c>
      <c r="AH9" s="9">
        <f>INDEX('Indonesia Data'!$C$52:$AL$59,MATCH('BIFUbC-heat'!$A9,'Indonesia Data'!$B$52:$B$59,0),MATCH('BIFUbC-heat'!AH$1,'Indonesia Data'!$C$11:$AL$11,0))</f>
        <v>0</v>
      </c>
      <c r="AI9" s="9">
        <f>INDEX('Indonesia Data'!$C$52:$AL$59,MATCH('BIFUbC-heat'!$A9,'Indonesia Data'!$B$52:$B$59,0),MATCH('BIFUbC-heat'!AI$1,'Indonesia Data'!$C$11:$AL$11,0))</f>
        <v>0</v>
      </c>
      <c r="AJ9" s="9">
        <f>INDEX('Indonesia Data'!$C$52:$AL$59,MATCH('BIFUbC-heat'!$A9,'Indonesia Data'!$B$52:$B$59,0),MATCH('BIFUbC-heat'!AJ$1,'Indonesia Data'!$C$11:$AL$11,0))</f>
        <v>0</v>
      </c>
      <c r="AK9" s="9">
        <f>INDEX('Indonesia Data'!$C$52:$AL$59,MATCH('BIFUbC-heat'!$A9,'Indonesia Data'!$B$52:$B$59,0),MATCH('BIFUbC-heat'!AK$1,'Indonesia Data'!$C$11:$AL$11,0))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zoomScaleNormal="100" workbookViewId="0"/>
  </sheetViews>
  <sheetFormatPr defaultRowHeight="14.5" x14ac:dyDescent="0.35"/>
  <cols>
    <col min="1" max="1" width="15.6328125" style="8" customWidth="1"/>
    <col min="2" max="2" width="35.6328125" style="8" customWidth="1"/>
    <col min="3" max="3" width="21.1796875" style="8" customWidth="1"/>
    <col min="4" max="4" width="20.36328125" style="8" bestFit="1" customWidth="1"/>
    <col min="5" max="8" width="11.81640625" style="8" bestFit="1" customWidth="1"/>
    <col min="9" max="9" width="11.90625" style="8" bestFit="1" customWidth="1"/>
    <col min="10" max="13" width="11.81640625" style="8" bestFit="1" customWidth="1"/>
    <col min="14" max="14" width="12.6328125" style="8" bestFit="1" customWidth="1"/>
    <col min="15" max="18" width="11.81640625" style="8" bestFit="1" customWidth="1"/>
    <col min="19" max="19" width="11.90625" style="8" bestFit="1" customWidth="1"/>
    <col min="20" max="23" width="11.81640625" style="8" bestFit="1" customWidth="1"/>
    <col min="24" max="24" width="11.90625" style="8" bestFit="1" customWidth="1"/>
    <col min="25" max="28" width="11.81640625" style="8" bestFit="1" customWidth="1"/>
    <col min="29" max="29" width="11.90625" style="8" bestFit="1" customWidth="1"/>
    <col min="30" max="30" width="11.81640625" style="8" bestFit="1" customWidth="1"/>
    <col min="31" max="31" width="10.81640625" style="8" bestFit="1" customWidth="1"/>
    <col min="32" max="33" width="11.81640625" style="8" bestFit="1" customWidth="1"/>
    <col min="34" max="34" width="11.90625" style="8" bestFit="1" customWidth="1"/>
    <col min="35" max="38" width="11.81640625" style="8" bestFit="1" customWidth="1"/>
    <col min="39" max="39" width="8.81640625" style="8" bestFit="1" customWidth="1"/>
    <col min="40" max="16384" width="8.7265625" style="8"/>
  </cols>
  <sheetData>
    <row r="1" spans="1:38" s="3" customFormat="1" x14ac:dyDescent="0.35">
      <c r="A1" s="22" t="s">
        <v>194</v>
      </c>
    </row>
    <row r="2" spans="1:38" x14ac:dyDescent="0.35">
      <c r="A2" s="12" t="s">
        <v>44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H2" s="1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  <c r="O2" s="1">
        <v>2028</v>
      </c>
      <c r="P2" s="1">
        <v>2029</v>
      </c>
      <c r="Q2" s="1">
        <v>2030</v>
      </c>
      <c r="R2" s="1">
        <v>2031</v>
      </c>
      <c r="S2" s="1">
        <v>2032</v>
      </c>
      <c r="T2" s="1">
        <v>2033</v>
      </c>
      <c r="U2" s="1">
        <v>2034</v>
      </c>
      <c r="V2" s="1">
        <v>2035</v>
      </c>
      <c r="W2" s="1">
        <v>2036</v>
      </c>
      <c r="X2" s="1">
        <v>2037</v>
      </c>
      <c r="Y2" s="1">
        <v>2038</v>
      </c>
      <c r="Z2" s="1">
        <v>2039</v>
      </c>
      <c r="AA2" s="1">
        <v>2040</v>
      </c>
      <c r="AB2" s="1">
        <v>2041</v>
      </c>
      <c r="AC2" s="1">
        <v>2042</v>
      </c>
      <c r="AD2" s="1">
        <v>2043</v>
      </c>
      <c r="AE2" s="1">
        <v>2044</v>
      </c>
      <c r="AF2" s="1">
        <v>2045</v>
      </c>
      <c r="AG2" s="1">
        <v>2046</v>
      </c>
      <c r="AH2" s="1">
        <v>2047</v>
      </c>
      <c r="AI2" s="1">
        <v>2048</v>
      </c>
      <c r="AJ2" s="1">
        <v>2049</v>
      </c>
      <c r="AK2" s="1">
        <v>2050</v>
      </c>
    </row>
    <row r="3" spans="1:38" x14ac:dyDescent="0.35">
      <c r="A3" s="13" t="s">
        <v>41</v>
      </c>
      <c r="B3" s="38">
        <f>Growth!I46</f>
        <v>226540411363294.56</v>
      </c>
      <c r="C3" s="38">
        <f>Growth!J46</f>
        <v>237867431931459.31</v>
      </c>
      <c r="D3" s="38">
        <f>Growth!K46</f>
        <v>249760803528032.31</v>
      </c>
      <c r="E3" s="38">
        <f>Growth!L46</f>
        <v>262248843704433.94</v>
      </c>
      <c r="F3" s="38">
        <f>Growth!M46</f>
        <v>275361285889655.66</v>
      </c>
      <c r="G3" s="38">
        <f>Growth!N46</f>
        <v>289129350184138.44</v>
      </c>
      <c r="H3" s="38">
        <f>Growth!O46</f>
        <v>303585817693345.37</v>
      </c>
      <c r="I3" s="38">
        <f>Growth!P46</f>
        <v>318765108578012.69</v>
      </c>
      <c r="J3" s="38">
        <f>Growth!Q46</f>
        <v>334703364006913.31</v>
      </c>
      <c r="K3" s="38">
        <f>Growth!R46</f>
        <v>351438532207259</v>
      </c>
      <c r="L3" s="38">
        <f>Growth!S46</f>
        <v>369010458817621.94</v>
      </c>
      <c r="M3" s="38">
        <f>Growth!T46</f>
        <v>387460981758503.06</v>
      </c>
      <c r="N3" s="38">
        <f>Growth!U46</f>
        <v>406834030846428.25</v>
      </c>
      <c r="O3" s="38">
        <f>Growth!V46</f>
        <v>427175732388749.62</v>
      </c>
      <c r="P3" s="38">
        <f>Growth!W46</f>
        <v>448534519008187.12</v>
      </c>
      <c r="Q3" s="38">
        <f>Growth!X46</f>
        <v>470961244958596.56</v>
      </c>
      <c r="R3" s="38">
        <f>Growth!Y46</f>
        <v>494509307206526.44</v>
      </c>
      <c r="S3" s="38">
        <f>Growth!Z46</f>
        <v>519234772566852.75</v>
      </c>
      <c r="T3" s="38">
        <f>Growth!AA46</f>
        <v>545196511195195.44</v>
      </c>
      <c r="U3" s="38">
        <f>Growth!AB46</f>
        <v>572456336754955.25</v>
      </c>
      <c r="V3" s="38">
        <f>Growth!AC46</f>
        <v>601079153592703</v>
      </c>
      <c r="W3" s="38">
        <f>Growth!AD46</f>
        <v>631133111272338.12</v>
      </c>
      <c r="X3" s="38">
        <f>Growth!AE46</f>
        <v>662689766835955.12</v>
      </c>
      <c r="Y3" s="38">
        <f>Growth!AF46</f>
        <v>695824255177752.87</v>
      </c>
      <c r="Z3" s="38">
        <f>Growth!AG46</f>
        <v>730615467936640.5</v>
      </c>
      <c r="AA3" s="38">
        <f>Growth!AH46</f>
        <v>767146241333472.62</v>
      </c>
      <c r="AB3" s="38">
        <f>Growth!AI46</f>
        <v>805503553400146.25</v>
      </c>
      <c r="AC3" s="38">
        <f>Growth!AJ46</f>
        <v>845778731070153.62</v>
      </c>
      <c r="AD3" s="38">
        <f>Growth!AK46</f>
        <v>888067667623661.37</v>
      </c>
      <c r="AE3" s="38">
        <f>Growth!AL46</f>
        <v>932471051004844.5</v>
      </c>
      <c r="AF3" s="38">
        <f>Growth!AM46</f>
        <v>979094603555086.75</v>
      </c>
      <c r="AG3" s="38">
        <f>Growth!AN46</f>
        <v>1028049333732841.1</v>
      </c>
      <c r="AH3" s="38">
        <f>Growth!AO46</f>
        <v>1079451800419483.2</v>
      </c>
      <c r="AI3" s="38">
        <f>Growth!AP46</f>
        <v>1133424390440457.5</v>
      </c>
      <c r="AJ3" s="38">
        <f>Growth!AQ46</f>
        <v>1190095609962480.5</v>
      </c>
      <c r="AK3" s="38">
        <f>Growth!AR46</f>
        <v>1249600390460604.2</v>
      </c>
    </row>
    <row r="4" spans="1:38" x14ac:dyDescent="0.35">
      <c r="A4" s="13" t="s">
        <v>38</v>
      </c>
      <c r="B4" s="38">
        <f>Growth!I39</f>
        <v>1272021674869834.5</v>
      </c>
      <c r="C4" s="38">
        <f>Growth!J39</f>
        <v>1335622758613326.2</v>
      </c>
      <c r="D4" s="38">
        <f>Growth!K39</f>
        <v>1402403896543992.7</v>
      </c>
      <c r="E4" s="38">
        <f>Growth!L39</f>
        <v>1472524091371192.2</v>
      </c>
      <c r="F4" s="38">
        <f>Growth!M39</f>
        <v>1546150295939752</v>
      </c>
      <c r="G4" s="38">
        <f>Growth!N39</f>
        <v>1623457810736739.7</v>
      </c>
      <c r="H4" s="38">
        <f>Growth!O39</f>
        <v>1704630701273576.7</v>
      </c>
      <c r="I4" s="38">
        <f>Growth!P39</f>
        <v>1789862236337255.5</v>
      </c>
      <c r="J4" s="38">
        <f>Growth!Q39</f>
        <v>1879355348154118.2</v>
      </c>
      <c r="K4" s="38">
        <f>Growth!R39</f>
        <v>1973323115561824</v>
      </c>
      <c r="L4" s="38">
        <f>Growth!S39</f>
        <v>2071989271339915.5</v>
      </c>
      <c r="M4" s="38">
        <f>Growth!T39</f>
        <v>2175588734906911.2</v>
      </c>
      <c r="N4" s="38">
        <f>Growth!U39</f>
        <v>2284368171652257</v>
      </c>
      <c r="O4" s="38">
        <f>Growth!V39</f>
        <v>2398586580234870</v>
      </c>
      <c r="P4" s="38">
        <f>Growth!W39</f>
        <v>2518515909246613</v>
      </c>
      <c r="Q4" s="38">
        <f>Growth!X39</f>
        <v>2644441704708944</v>
      </c>
      <c r="R4" s="38">
        <f>Growth!Y39</f>
        <v>2776663789944391.5</v>
      </c>
      <c r="S4" s="38">
        <f>Growth!Z39</f>
        <v>2915496979441611</v>
      </c>
      <c r="T4" s="38">
        <f>Growth!AA39</f>
        <v>3061271828413692</v>
      </c>
      <c r="U4" s="38">
        <f>Growth!AB39</f>
        <v>3214335419834376.5</v>
      </c>
      <c r="V4" s="38">
        <f>Growth!AC39</f>
        <v>3375052190826095.5</v>
      </c>
      <c r="W4" s="38">
        <f>Growth!AD39</f>
        <v>3543804800367400</v>
      </c>
      <c r="X4" s="38">
        <f>Growth!AE39</f>
        <v>3720995040385770.5</v>
      </c>
      <c r="Y4" s="38">
        <f>Growth!AF39</f>
        <v>3907044792405059</v>
      </c>
      <c r="Z4" s="38">
        <f>Growth!AG39</f>
        <v>4102397032025312.5</v>
      </c>
      <c r="AA4" s="38">
        <f>Growth!AH39</f>
        <v>4307516883626578</v>
      </c>
      <c r="AB4" s="38">
        <f>Growth!AI39</f>
        <v>4522892727807907</v>
      </c>
      <c r="AC4" s="38">
        <f>Growth!AJ39</f>
        <v>4749037364198303</v>
      </c>
      <c r="AD4" s="38">
        <f>Growth!AK39</f>
        <v>4986489232408218</v>
      </c>
      <c r="AE4" s="38">
        <f>Growth!AL39</f>
        <v>5235813694028630</v>
      </c>
      <c r="AF4" s="38">
        <f>Growth!AM39</f>
        <v>5497604378730061</v>
      </c>
      <c r="AG4" s="38">
        <f>Growth!AN39</f>
        <v>5772484597666564</v>
      </c>
      <c r="AH4" s="38">
        <f>Growth!AO39</f>
        <v>6061108827549893</v>
      </c>
      <c r="AI4" s="38">
        <f>Growth!AP39</f>
        <v>6364164268927388</v>
      </c>
      <c r="AJ4" s="38">
        <f>Growth!AQ39</f>
        <v>6682372482373758</v>
      </c>
      <c r="AK4" s="38">
        <f>Growth!AR39</f>
        <v>7016491106492445</v>
      </c>
    </row>
    <row r="5" spans="1:38" x14ac:dyDescent="0.35">
      <c r="A5" s="13" t="s">
        <v>45</v>
      </c>
      <c r="B5" s="38">
        <f>Growth!I41</f>
        <v>807980853107784</v>
      </c>
      <c r="C5" s="38">
        <f>Growth!J41</f>
        <v>848379895763173.25</v>
      </c>
      <c r="D5" s="38">
        <f>Growth!K41</f>
        <v>890798890551331.87</v>
      </c>
      <c r="E5" s="38">
        <f>Growth!L41</f>
        <v>935338835078898.5</v>
      </c>
      <c r="F5" s="38">
        <f>Growth!M41</f>
        <v>982105776832843.37</v>
      </c>
      <c r="G5" s="38">
        <f>Growth!N41</f>
        <v>1031211065674485.5</v>
      </c>
      <c r="H5" s="38">
        <f>Growth!O41</f>
        <v>1082771618958209.9</v>
      </c>
      <c r="I5" s="38">
        <f>Growth!P41</f>
        <v>1136910199906120.5</v>
      </c>
      <c r="J5" s="38">
        <f>Growth!Q41</f>
        <v>1193755709901426.5</v>
      </c>
      <c r="K5" s="38">
        <f>Growth!R41</f>
        <v>1253443495396498</v>
      </c>
      <c r="L5" s="38">
        <f>Growth!S41</f>
        <v>1316115670166322.8</v>
      </c>
      <c r="M5" s="38">
        <f>Growth!T41</f>
        <v>1381921453674639</v>
      </c>
      <c r="N5" s="38">
        <f>Growth!U41</f>
        <v>1451017526358371</v>
      </c>
      <c r="O5" s="38">
        <f>Growth!V41</f>
        <v>1523568402676289.7</v>
      </c>
      <c r="P5" s="38">
        <f>Growth!W41</f>
        <v>1599746822810104.3</v>
      </c>
      <c r="Q5" s="38">
        <f>Growth!X41</f>
        <v>1679734163950609.5</v>
      </c>
      <c r="R5" s="38">
        <f>Growth!Y41</f>
        <v>1763720872148140</v>
      </c>
      <c r="S5" s="38">
        <f>Growth!Z41</f>
        <v>1851906915755547</v>
      </c>
      <c r="T5" s="38">
        <f>Growth!AA41</f>
        <v>1944502261543324.5</v>
      </c>
      <c r="U5" s="38">
        <f>Growth!AB41</f>
        <v>2041727374620491</v>
      </c>
      <c r="V5" s="38">
        <f>Growth!AC41</f>
        <v>2143813743351515.5</v>
      </c>
      <c r="W5" s="38">
        <f>Growth!AD41</f>
        <v>2251004430519091.5</v>
      </c>
      <c r="X5" s="38">
        <f>Growth!AE41</f>
        <v>2363554652045046</v>
      </c>
      <c r="Y5" s="38">
        <f>Growth!AF41</f>
        <v>2481732384647298.5</v>
      </c>
      <c r="Z5" s="38">
        <f>Growth!AG41</f>
        <v>2605819003879663.5</v>
      </c>
      <c r="AA5" s="38">
        <f>Growth!AH41</f>
        <v>2736109954073646.5</v>
      </c>
      <c r="AB5" s="38">
        <f>Growth!AI41</f>
        <v>2872915451777329</v>
      </c>
      <c r="AC5" s="38">
        <f>Growth!AJ41</f>
        <v>3016561224366195.5</v>
      </c>
      <c r="AD5" s="38">
        <f>Growth!AK41</f>
        <v>3167389285584505.5</v>
      </c>
      <c r="AE5" s="38">
        <f>Growth!AL41</f>
        <v>3325758749863730.5</v>
      </c>
      <c r="AF5" s="38">
        <f>Growth!AM41</f>
        <v>3492046687356917</v>
      </c>
      <c r="AG5" s="38">
        <f>Growth!AN41</f>
        <v>3666649021724763.5</v>
      </c>
      <c r="AH5" s="38">
        <f>Growth!AO41</f>
        <v>3849981472811002</v>
      </c>
      <c r="AI5" s="38">
        <f>Growth!AP41</f>
        <v>4042480546451552.5</v>
      </c>
      <c r="AJ5" s="38">
        <f>Growth!AQ41</f>
        <v>4244604573774130.5</v>
      </c>
      <c r="AK5" s="38">
        <f>Growth!AR41</f>
        <v>4456834802462837</v>
      </c>
    </row>
    <row r="6" spans="1:38" x14ac:dyDescent="0.35">
      <c r="A6" s="67" t="s">
        <v>42</v>
      </c>
      <c r="B6" s="38">
        <f>Growth!I47</f>
        <v>256819612000000</v>
      </c>
      <c r="C6" s="38">
        <f>Growth!J47</f>
        <v>269660592600000</v>
      </c>
      <c r="D6" s="38">
        <f>Growth!K47</f>
        <v>283143622230000</v>
      </c>
      <c r="E6" s="38">
        <f>Growth!L47</f>
        <v>297300803341500</v>
      </c>
      <c r="F6" s="38">
        <f>Growth!M47</f>
        <v>312165843508575</v>
      </c>
      <c r="G6" s="38">
        <f>Growth!N47</f>
        <v>327774135684003.75</v>
      </c>
      <c r="H6" s="38">
        <f>Growth!O47</f>
        <v>344162842468203.94</v>
      </c>
      <c r="I6" s="38">
        <f>Growth!P47</f>
        <v>361370984591614.12</v>
      </c>
      <c r="J6" s="38">
        <f>Growth!Q47</f>
        <v>379439533821194.87</v>
      </c>
      <c r="K6" s="38">
        <f>Growth!R47</f>
        <v>398411510512254.62</v>
      </c>
      <c r="L6" s="38">
        <f>Growth!S47</f>
        <v>418332086037867.37</v>
      </c>
      <c r="M6" s="38">
        <f>Growth!T47</f>
        <v>439248690339760.75</v>
      </c>
      <c r="N6" s="38">
        <f>Growth!U47</f>
        <v>461211124856748.81</v>
      </c>
      <c r="O6" s="38">
        <f>Growth!V47</f>
        <v>484271681099586.25</v>
      </c>
      <c r="P6" s="38">
        <f>Growth!W47</f>
        <v>508485265154565.56</v>
      </c>
      <c r="Q6" s="38">
        <f>Growth!X47</f>
        <v>533909528412293.87</v>
      </c>
      <c r="R6" s="38">
        <f>Growth!Y47</f>
        <v>560605004832908.56</v>
      </c>
      <c r="S6" s="38">
        <f>Growth!Z47</f>
        <v>588635255074554</v>
      </c>
      <c r="T6" s="38">
        <f>Growth!AA47</f>
        <v>618067017828281.75</v>
      </c>
      <c r="U6" s="38">
        <f>Growth!AB47</f>
        <v>648970368719695.87</v>
      </c>
      <c r="V6" s="38">
        <f>Growth!AC47</f>
        <v>681418887155680.75</v>
      </c>
      <c r="W6" s="38">
        <f>Growth!AD47</f>
        <v>715489831513464.87</v>
      </c>
      <c r="X6" s="38">
        <f>Growth!AE47</f>
        <v>751264323089138.12</v>
      </c>
      <c r="Y6" s="38">
        <f>Growth!AF47</f>
        <v>788827539243595.12</v>
      </c>
      <c r="Z6" s="38">
        <f>Growth!AG47</f>
        <v>828268916205774.87</v>
      </c>
      <c r="AA6" s="38">
        <f>Growth!AH47</f>
        <v>869682362016063.62</v>
      </c>
      <c r="AB6" s="38">
        <f>Growth!AI47</f>
        <v>913166480116866.87</v>
      </c>
      <c r="AC6" s="38">
        <f>Growth!AJ47</f>
        <v>958824804122710.25</v>
      </c>
      <c r="AD6" s="38">
        <f>Growth!AK47</f>
        <v>1006766044328845.7</v>
      </c>
      <c r="AE6" s="38">
        <f>Growth!AL47</f>
        <v>1057104346545288.1</v>
      </c>
      <c r="AF6" s="38">
        <f>Growth!AM47</f>
        <v>1109959563872552.6</v>
      </c>
      <c r="AG6" s="38">
        <f>Growth!AN47</f>
        <v>1165457542066180.2</v>
      </c>
      <c r="AH6" s="38">
        <f>Growth!AO47</f>
        <v>1223730419169489.2</v>
      </c>
      <c r="AI6" s="38">
        <f>Growth!AP47</f>
        <v>1284916940127963.7</v>
      </c>
      <c r="AJ6" s="38">
        <f>Growth!AQ47</f>
        <v>1349162787134362</v>
      </c>
      <c r="AK6" s="38">
        <f>Growth!AR47</f>
        <v>1416620926491080.2</v>
      </c>
    </row>
    <row r="7" spans="1:38" x14ac:dyDescent="0.35">
      <c r="A7" s="13" t="s">
        <v>46</v>
      </c>
      <c r="B7" s="38">
        <f>SUM(Growth!I40,Growth!I42,Growth!I43,Growth!I44)</f>
        <v>950447334716614.12</v>
      </c>
      <c r="C7" s="38">
        <f>SUM(Growth!J40,Growth!J42,Growth!J43,Growth!J44)</f>
        <v>997969701452445</v>
      </c>
      <c r="D7" s="38">
        <f>SUM(Growth!K40,Growth!K42,Growth!K43,Growth!K44)</f>
        <v>1047868186525067.4</v>
      </c>
      <c r="E7" s="38">
        <f>SUM(Growth!L40,Growth!L42,Growth!L43,Growth!L44)</f>
        <v>1100261595851320.7</v>
      </c>
      <c r="F7" s="38">
        <f>SUM(Growth!M40,Growth!M42,Growth!M43,Growth!M44)</f>
        <v>1155274675643887</v>
      </c>
      <c r="G7" s="38">
        <f>SUM(Growth!N40,Growth!N42,Growth!N43,Growth!N44)</f>
        <v>1213038409426081</v>
      </c>
      <c r="H7" s="38">
        <f>SUM(Growth!O40,Growth!O42,Growth!O43,Growth!O44)</f>
        <v>1273690329897385</v>
      </c>
      <c r="I7" s="38">
        <f>SUM(Growth!P40,Growth!P42,Growth!P43,Growth!P44)</f>
        <v>1337374846392254.5</v>
      </c>
      <c r="J7" s="38">
        <f>SUM(Growth!Q40,Growth!Q42,Growth!Q43,Growth!Q44)</f>
        <v>1404243588711867.5</v>
      </c>
      <c r="K7" s="38">
        <f>SUM(Growth!R40,Growth!R42,Growth!R43,Growth!R44)</f>
        <v>1474455768147461</v>
      </c>
      <c r="L7" s="38">
        <f>SUM(Growth!S40,Growth!S42,Growth!S43,Growth!S44)</f>
        <v>1548178556554834</v>
      </c>
      <c r="M7" s="38">
        <f>SUM(Growth!T40,Growth!T42,Growth!T43,Growth!T44)</f>
        <v>1625587484382575.7</v>
      </c>
      <c r="N7" s="38">
        <f>SUM(Growth!U40,Growth!U42,Growth!U43,Growth!U44)</f>
        <v>1706866858601704.3</v>
      </c>
      <c r="O7" s="38">
        <f>SUM(Growth!V40,Growth!V42,Growth!V43,Growth!V44)</f>
        <v>1792210201531789.7</v>
      </c>
      <c r="P7" s="38">
        <f>SUM(Growth!W40,Growth!W42,Growth!W43,Growth!W44)</f>
        <v>1881820711608379.2</v>
      </c>
      <c r="Q7" s="38">
        <f>SUM(Growth!X40,Growth!X42,Growth!X43,Growth!X44)</f>
        <v>1975911747188798.7</v>
      </c>
      <c r="R7" s="38">
        <f>SUM(Growth!Y40,Growth!Y42,Growth!Y43,Growth!Y44)</f>
        <v>2074707334548238.2</v>
      </c>
      <c r="S7" s="38">
        <f>SUM(Growth!Z40,Growth!Z42,Growth!Z43,Growth!Z44)</f>
        <v>2178442701275650.2</v>
      </c>
      <c r="T7" s="38">
        <f>SUM(Growth!AA40,Growth!AA42,Growth!AA43,Growth!AA44)</f>
        <v>2287364836339433</v>
      </c>
      <c r="U7" s="38">
        <f>SUM(Growth!AB40,Growth!AB42,Growth!AB43,Growth!AB44)</f>
        <v>2401733078156405</v>
      </c>
      <c r="V7" s="38">
        <f>SUM(Growth!AC40,Growth!AC42,Growth!AC43,Growth!AC44)</f>
        <v>2521819732064225</v>
      </c>
      <c r="W7" s="38">
        <f>SUM(Growth!AD40,Growth!AD42,Growth!AD43,Growth!AD44)</f>
        <v>2647910718667436.5</v>
      </c>
      <c r="X7" s="38">
        <f>SUM(Growth!AE40,Growth!AE42,Growth!AE43,Growth!AE44)</f>
        <v>2780306254600808</v>
      </c>
      <c r="Y7" s="38">
        <f>SUM(Growth!AF40,Growth!AF42,Growth!AF43,Growth!AF44)</f>
        <v>2919321567330849</v>
      </c>
      <c r="Z7" s="38">
        <f>SUM(Growth!AG40,Growth!AG42,Growth!AG43,Growth!AG44)</f>
        <v>3065287645697391.5</v>
      </c>
      <c r="AA7" s="38">
        <f>SUM(Growth!AH40,Growth!AH42,Growth!AH43,Growth!AH44)</f>
        <v>3218552027982261</v>
      </c>
      <c r="AB7" s="38">
        <f>SUM(Growth!AI40,Growth!AI42,Growth!AI43,Growth!AI44)</f>
        <v>3379479629381374.5</v>
      </c>
      <c r="AC7" s="38">
        <f>SUM(Growth!AJ40,Growth!AJ42,Growth!AJ43,Growth!AJ44)</f>
        <v>3548453610850443.5</v>
      </c>
      <c r="AD7" s="38">
        <f>SUM(Growth!AK40,Growth!AK42,Growth!AK43,Growth!AK44)</f>
        <v>3725876291392966</v>
      </c>
      <c r="AE7" s="38">
        <f>SUM(Growth!AL40,Growth!AL42,Growth!AL43,Growth!AL44)</f>
        <v>3912170105962614</v>
      </c>
      <c r="AF7" s="38">
        <f>SUM(Growth!AM40,Growth!AM42,Growth!AM43,Growth!AM44)</f>
        <v>4107778611260745.5</v>
      </c>
      <c r="AG7" s="38">
        <f>SUM(Growth!AN40,Growth!AN42,Growth!AN43,Growth!AN44)</f>
        <v>4313167541823782</v>
      </c>
      <c r="AH7" s="38">
        <f>SUM(Growth!AO40,Growth!AO42,Growth!AO43,Growth!AO44)</f>
        <v>4528825918914972</v>
      </c>
      <c r="AI7" s="38">
        <f>SUM(Growth!AP40,Growth!AP42,Growth!AP43,Growth!AP44)</f>
        <v>4755267214860721</v>
      </c>
      <c r="AJ7" s="38">
        <f>SUM(Growth!AQ40,Growth!AQ42,Growth!AQ43,Growth!AQ44)</f>
        <v>4993030575603757</v>
      </c>
      <c r="AK7" s="38">
        <f>SUM(Growth!AR40,Growth!AR42,Growth!AR43,Growth!AR44)</f>
        <v>5242682104383945</v>
      </c>
    </row>
    <row r="8" spans="1:38" x14ac:dyDescent="0.35">
      <c r="A8" s="13" t="s">
        <v>47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</row>
    <row r="10" spans="1:38" s="24" customFormat="1" x14ac:dyDescent="0.35">
      <c r="A10" s="22" t="s">
        <v>52</v>
      </c>
    </row>
    <row r="11" spans="1:38" x14ac:dyDescent="0.35">
      <c r="A11" s="1" t="s">
        <v>48</v>
      </c>
      <c r="B11" s="1" t="s">
        <v>49</v>
      </c>
      <c r="C11" s="1">
        <v>2015</v>
      </c>
      <c r="D11" s="1">
        <v>2016</v>
      </c>
      <c r="E11" s="1">
        <v>2017</v>
      </c>
      <c r="F11" s="1">
        <v>2018</v>
      </c>
      <c r="G11" s="1">
        <v>2019</v>
      </c>
      <c r="H11" s="1">
        <v>2020</v>
      </c>
      <c r="I11" s="1">
        <v>2021</v>
      </c>
      <c r="J11" s="1">
        <v>2022</v>
      </c>
      <c r="K11" s="1">
        <v>2023</v>
      </c>
      <c r="L11" s="1">
        <v>2024</v>
      </c>
      <c r="M11" s="1">
        <v>2025</v>
      </c>
      <c r="N11" s="1">
        <v>2026</v>
      </c>
      <c r="O11" s="1">
        <v>2027</v>
      </c>
      <c r="P11" s="1">
        <v>2028</v>
      </c>
      <c r="Q11" s="1">
        <v>2029</v>
      </c>
      <c r="R11" s="1">
        <v>2030</v>
      </c>
      <c r="S11" s="1">
        <v>2031</v>
      </c>
      <c r="T11" s="1">
        <v>2032</v>
      </c>
      <c r="U11" s="1">
        <v>2033</v>
      </c>
      <c r="V11" s="1">
        <v>2034</v>
      </c>
      <c r="W11" s="1">
        <v>2035</v>
      </c>
      <c r="X11" s="1">
        <v>2036</v>
      </c>
      <c r="Y11" s="1">
        <v>2037</v>
      </c>
      <c r="Z11" s="1">
        <v>2038</v>
      </c>
      <c r="AA11" s="1">
        <v>2039</v>
      </c>
      <c r="AB11" s="1">
        <v>2040</v>
      </c>
      <c r="AC11" s="1">
        <v>2041</v>
      </c>
      <c r="AD11" s="1">
        <v>2042</v>
      </c>
      <c r="AE11" s="1">
        <v>2043</v>
      </c>
      <c r="AF11" s="1">
        <v>2044</v>
      </c>
      <c r="AG11" s="1">
        <v>2045</v>
      </c>
      <c r="AH11" s="1">
        <v>2046</v>
      </c>
      <c r="AI11" s="1">
        <v>2047</v>
      </c>
      <c r="AJ11" s="1">
        <v>2048</v>
      </c>
      <c r="AK11" s="1">
        <v>2049</v>
      </c>
      <c r="AL11" s="1">
        <v>2050</v>
      </c>
    </row>
    <row r="12" spans="1:38" x14ac:dyDescent="0.35">
      <c r="A12" s="8" t="s">
        <v>41</v>
      </c>
      <c r="B12" s="8" t="s">
        <v>3</v>
      </c>
      <c r="C12" s="38">
        <f>IFERROR(INDEX('Industry Breakdown'!$B$3:$H$9,MATCH('Indonesia Data'!$B12,'Industry Breakdown'!$A$3:$A$9,0),MATCH('Indonesia Data'!$A12,'Industry Breakdown'!$B$2:$G$2,0))*INDEX($B$3:$AK$8,MATCH($A12,$A$3:$A$8,0),MATCH(C$11,$B$2:$AK$2,0))/INDEX($B$3:$B$8,MATCH($A12,$A$3:$A$8,0),1),0)</f>
        <v>29132865236940</v>
      </c>
      <c r="D12" s="38">
        <f>IFERROR(INDEX('Industry Breakdown'!$B$3:$H$9,MATCH('Indonesia Data'!$B12,'Industry Breakdown'!$A$3:$A$9,0),MATCH('Indonesia Data'!$A12,'Industry Breakdown'!$B$2:$G$2,0))*INDEX($B$3:$AK$8,MATCH($A12,$A$3:$A$8,0),MATCH(D$11,$B$2:$AK$2,0))/INDEX($B$3:$B$8,MATCH($A12,$A$3:$A$8,0),1),0)</f>
        <v>30589508498787.004</v>
      </c>
      <c r="E12" s="38">
        <f>IFERROR(INDEX('Industry Breakdown'!$B$3:$H$9,MATCH('Indonesia Data'!$B12,'Industry Breakdown'!$A$3:$A$9,0),MATCH('Indonesia Data'!$A12,'Industry Breakdown'!$B$2:$G$2,0))*INDEX($B$3:$AK$8,MATCH($A12,$A$3:$A$8,0),MATCH(E$11,$B$2:$AK$2,0))/INDEX($B$3:$B$8,MATCH($A12,$A$3:$A$8,0),1),0)</f>
        <v>32118983923726.355</v>
      </c>
      <c r="F12" s="38">
        <f>IFERROR(INDEX('Industry Breakdown'!$B$3:$H$9,MATCH('Indonesia Data'!$B12,'Industry Breakdown'!$A$3:$A$9,0),MATCH('Indonesia Data'!$A12,'Industry Breakdown'!$B$2:$G$2,0))*INDEX($B$3:$AK$8,MATCH($A12,$A$3:$A$8,0),MATCH(F$11,$B$2:$AK$2,0))/INDEX($B$3:$B$8,MATCH($A12,$A$3:$A$8,0),1),0)</f>
        <v>33724933119912.676</v>
      </c>
      <c r="G12" s="38">
        <f>IFERROR(INDEX('Industry Breakdown'!$B$3:$H$9,MATCH('Indonesia Data'!$B12,'Industry Breakdown'!$A$3:$A$9,0),MATCH('Indonesia Data'!$A12,'Industry Breakdown'!$B$2:$G$2,0))*INDEX($B$3:$AK$8,MATCH($A12,$A$3:$A$8,0),MATCH(G$11,$B$2:$AK$2,0))/INDEX($B$3:$B$8,MATCH($A12,$A$3:$A$8,0),1),0)</f>
        <v>35411179775908.312</v>
      </c>
      <c r="H12" s="38">
        <f>IFERROR(INDEX('Industry Breakdown'!$B$3:$H$9,MATCH('Indonesia Data'!$B12,'Industry Breakdown'!$A$3:$A$9,0),MATCH('Indonesia Data'!$A12,'Industry Breakdown'!$B$2:$G$2,0))*INDEX($B$3:$AK$8,MATCH($A12,$A$3:$A$8,0),MATCH(H$11,$B$2:$AK$2,0))/INDEX($B$3:$B$8,MATCH($A12,$A$3:$A$8,0),1),0)</f>
        <v>37181738764703.727</v>
      </c>
      <c r="I12" s="38">
        <f>IFERROR(INDEX('Industry Breakdown'!$B$3:$H$9,MATCH('Indonesia Data'!$B12,'Industry Breakdown'!$A$3:$A$9,0),MATCH('Indonesia Data'!$A12,'Industry Breakdown'!$B$2:$G$2,0))*INDEX($B$3:$AK$8,MATCH($A12,$A$3:$A$8,0),MATCH(I$11,$B$2:$AK$2,0))/INDEX($B$3:$B$8,MATCH($A12,$A$3:$A$8,0),1),0)</f>
        <v>39040825702938.922</v>
      </c>
      <c r="J12" s="38">
        <f>IFERROR(INDEX('Industry Breakdown'!$B$3:$H$9,MATCH('Indonesia Data'!$B12,'Industry Breakdown'!$A$3:$A$9,0),MATCH('Indonesia Data'!$A12,'Industry Breakdown'!$B$2:$G$2,0))*INDEX($B$3:$AK$8,MATCH($A12,$A$3:$A$8,0),MATCH(J$11,$B$2:$AK$2,0))/INDEX($B$3:$B$8,MATCH($A12,$A$3:$A$8,0),1),0)</f>
        <v>40992866988085.867</v>
      </c>
      <c r="K12" s="38">
        <f>IFERROR(INDEX('Industry Breakdown'!$B$3:$H$9,MATCH('Indonesia Data'!$B12,'Industry Breakdown'!$A$3:$A$9,0),MATCH('Indonesia Data'!$A12,'Industry Breakdown'!$B$2:$G$2,0))*INDEX($B$3:$AK$8,MATCH($A12,$A$3:$A$8,0),MATCH(K$11,$B$2:$AK$2,0))/INDEX($B$3:$B$8,MATCH($A12,$A$3:$A$8,0),1),0)</f>
        <v>43042510337490.164</v>
      </c>
      <c r="L12" s="38">
        <f>IFERROR(INDEX('Industry Breakdown'!$B$3:$H$9,MATCH('Indonesia Data'!$B12,'Industry Breakdown'!$A$3:$A$9,0),MATCH('Indonesia Data'!$A12,'Industry Breakdown'!$B$2:$G$2,0))*INDEX($B$3:$AK$8,MATCH($A12,$A$3:$A$8,0),MATCH(L$11,$B$2:$AK$2,0))/INDEX($B$3:$B$8,MATCH($A12,$A$3:$A$8,0),1),0)</f>
        <v>45194635854364.672</v>
      </c>
      <c r="M12" s="38">
        <f>IFERROR(INDEX('Industry Breakdown'!$B$3:$H$9,MATCH('Indonesia Data'!$B12,'Industry Breakdown'!$A$3:$A$9,0),MATCH('Indonesia Data'!$A12,'Industry Breakdown'!$B$2:$G$2,0))*INDEX($B$3:$AK$8,MATCH($A12,$A$3:$A$8,0),MATCH(M$11,$B$2:$AK$2,0))/INDEX($B$3:$B$8,MATCH($A12,$A$3:$A$8,0),1),0)</f>
        <v>47454367647082.906</v>
      </c>
      <c r="N12" s="38">
        <f>IFERROR(INDEX('Industry Breakdown'!$B$3:$H$9,MATCH('Indonesia Data'!$B12,'Industry Breakdown'!$A$3:$A$9,0),MATCH('Indonesia Data'!$A12,'Industry Breakdown'!$B$2:$G$2,0))*INDEX($B$3:$AK$8,MATCH($A12,$A$3:$A$8,0),MATCH(N$11,$B$2:$AK$2,0))/INDEX($B$3:$B$8,MATCH($A12,$A$3:$A$8,0),1),0)</f>
        <v>49827086029437.047</v>
      </c>
      <c r="O12" s="38">
        <f>IFERROR(INDEX('Industry Breakdown'!$B$3:$H$9,MATCH('Indonesia Data'!$B12,'Industry Breakdown'!$A$3:$A$9,0),MATCH('Indonesia Data'!$A12,'Industry Breakdown'!$B$2:$G$2,0))*INDEX($B$3:$AK$8,MATCH($A12,$A$3:$A$8,0),MATCH(O$11,$B$2:$AK$2,0))/INDEX($B$3:$B$8,MATCH($A12,$A$3:$A$8,0),1),0)</f>
        <v>52318440330908.906</v>
      </c>
      <c r="P12" s="38">
        <f>IFERROR(INDEX('Industry Breakdown'!$B$3:$H$9,MATCH('Indonesia Data'!$B12,'Industry Breakdown'!$A$3:$A$9,0),MATCH('Indonesia Data'!$A12,'Industry Breakdown'!$B$2:$G$2,0))*INDEX($B$3:$AK$8,MATCH($A12,$A$3:$A$8,0),MATCH(P$11,$B$2:$AK$2,0))/INDEX($B$3:$B$8,MATCH($A12,$A$3:$A$8,0),1),0)</f>
        <v>54934362347454.352</v>
      </c>
      <c r="Q12" s="38">
        <f>IFERROR(INDEX('Industry Breakdown'!$B$3:$H$9,MATCH('Indonesia Data'!$B12,'Industry Breakdown'!$A$3:$A$9,0),MATCH('Indonesia Data'!$A12,'Industry Breakdown'!$B$2:$G$2,0))*INDEX($B$3:$AK$8,MATCH($A12,$A$3:$A$8,0),MATCH(Q$11,$B$2:$AK$2,0))/INDEX($B$3:$B$8,MATCH($A12,$A$3:$A$8,0),1),0)</f>
        <v>57681080464827.07</v>
      </c>
      <c r="R12" s="38">
        <f>IFERROR(INDEX('Industry Breakdown'!$B$3:$H$9,MATCH('Indonesia Data'!$B12,'Industry Breakdown'!$A$3:$A$9,0),MATCH('Indonesia Data'!$A12,'Industry Breakdown'!$B$2:$G$2,0))*INDEX($B$3:$AK$8,MATCH($A12,$A$3:$A$8,0),MATCH(R$11,$B$2:$AK$2,0))/INDEX($B$3:$B$8,MATCH($A12,$A$3:$A$8,0),1),0)</f>
        <v>60565134488068.437</v>
      </c>
      <c r="S12" s="38">
        <f>IFERROR(INDEX('Industry Breakdown'!$B$3:$H$9,MATCH('Indonesia Data'!$B12,'Industry Breakdown'!$A$3:$A$9,0),MATCH('Indonesia Data'!$A12,'Industry Breakdown'!$B$2:$G$2,0))*INDEX($B$3:$AK$8,MATCH($A12,$A$3:$A$8,0),MATCH(S$11,$B$2:$AK$2,0))/INDEX($B$3:$B$8,MATCH($A12,$A$3:$A$8,0),1),0)</f>
        <v>63593391212471.867</v>
      </c>
      <c r="T12" s="38">
        <f>IFERROR(INDEX('Industry Breakdown'!$B$3:$H$9,MATCH('Indonesia Data'!$B12,'Industry Breakdown'!$A$3:$A$9,0),MATCH('Indonesia Data'!$A12,'Industry Breakdown'!$B$2:$G$2,0))*INDEX($B$3:$AK$8,MATCH($A12,$A$3:$A$8,0),MATCH(T$11,$B$2:$AK$2,0))/INDEX($B$3:$B$8,MATCH($A12,$A$3:$A$8,0),1),0)</f>
        <v>66773060773095.453</v>
      </c>
      <c r="U12" s="38">
        <f>IFERROR(INDEX('Industry Breakdown'!$B$3:$H$9,MATCH('Indonesia Data'!$B12,'Industry Breakdown'!$A$3:$A$9,0),MATCH('Indonesia Data'!$A12,'Industry Breakdown'!$B$2:$G$2,0))*INDEX($B$3:$AK$8,MATCH($A12,$A$3:$A$8,0),MATCH(U$11,$B$2:$AK$2,0))/INDEX($B$3:$B$8,MATCH($A12,$A$3:$A$8,0),1),0)</f>
        <v>70111713811750.234</v>
      </c>
      <c r="V12" s="38">
        <f>IFERROR(INDEX('Industry Breakdown'!$B$3:$H$9,MATCH('Indonesia Data'!$B12,'Industry Breakdown'!$A$3:$A$9,0),MATCH('Indonesia Data'!$A12,'Industry Breakdown'!$B$2:$G$2,0))*INDEX($B$3:$AK$8,MATCH($A12,$A$3:$A$8,0),MATCH(V$11,$B$2:$AK$2,0))/INDEX($B$3:$B$8,MATCH($A12,$A$3:$A$8,0),1),0)</f>
        <v>73617299502337.75</v>
      </c>
      <c r="W12" s="38">
        <f>IFERROR(INDEX('Industry Breakdown'!$B$3:$H$9,MATCH('Indonesia Data'!$B12,'Industry Breakdown'!$A$3:$A$9,0),MATCH('Indonesia Data'!$A12,'Industry Breakdown'!$B$2:$G$2,0))*INDEX($B$3:$AK$8,MATCH($A12,$A$3:$A$8,0),MATCH(W$11,$B$2:$AK$2,0))/INDEX($B$3:$B$8,MATCH($A12,$A$3:$A$8,0),1),0)</f>
        <v>77298164477454.641</v>
      </c>
      <c r="X12" s="38">
        <f>IFERROR(INDEX('Industry Breakdown'!$B$3:$H$9,MATCH('Indonesia Data'!$B12,'Industry Breakdown'!$A$3:$A$9,0),MATCH('Indonesia Data'!$A12,'Industry Breakdown'!$B$2:$G$2,0))*INDEX($B$3:$AK$8,MATCH($A12,$A$3:$A$8,0),MATCH(X$11,$B$2:$AK$2,0))/INDEX($B$3:$B$8,MATCH($A12,$A$3:$A$8,0),1),0)</f>
        <v>81163072701327.375</v>
      </c>
      <c r="Y12" s="38">
        <f>IFERROR(INDEX('Industry Breakdown'!$B$3:$H$9,MATCH('Indonesia Data'!$B12,'Industry Breakdown'!$A$3:$A$9,0),MATCH('Indonesia Data'!$A12,'Industry Breakdown'!$B$2:$G$2,0))*INDEX($B$3:$AK$8,MATCH($A12,$A$3:$A$8,0),MATCH(Y$11,$B$2:$AK$2,0))/INDEX($B$3:$B$8,MATCH($A12,$A$3:$A$8,0),1),0)</f>
        <v>85221226336393.734</v>
      </c>
      <c r="Z12" s="38">
        <f>IFERROR(INDEX('Industry Breakdown'!$B$3:$H$9,MATCH('Indonesia Data'!$B12,'Industry Breakdown'!$A$3:$A$9,0),MATCH('Indonesia Data'!$A12,'Industry Breakdown'!$B$2:$G$2,0))*INDEX($B$3:$AK$8,MATCH($A12,$A$3:$A$8,0),MATCH(Z$11,$B$2:$AK$2,0))/INDEX($B$3:$B$8,MATCH($A12,$A$3:$A$8,0),1),0)</f>
        <v>89482287653213.422</v>
      </c>
      <c r="AA12" s="38">
        <f>IFERROR(INDEX('Industry Breakdown'!$B$3:$H$9,MATCH('Indonesia Data'!$B12,'Industry Breakdown'!$A$3:$A$9,0),MATCH('Indonesia Data'!$A12,'Industry Breakdown'!$B$2:$G$2,0))*INDEX($B$3:$AK$8,MATCH($A12,$A$3:$A$8,0),MATCH(AA$11,$B$2:$AK$2,0))/INDEX($B$3:$B$8,MATCH($A12,$A$3:$A$8,0),1),0)</f>
        <v>93956402035874.094</v>
      </c>
      <c r="AB12" s="38">
        <f>IFERROR(INDEX('Industry Breakdown'!$B$3:$H$9,MATCH('Indonesia Data'!$B12,'Industry Breakdown'!$A$3:$A$9,0),MATCH('Indonesia Data'!$A12,'Industry Breakdown'!$B$2:$G$2,0))*INDEX($B$3:$AK$8,MATCH($A12,$A$3:$A$8,0),MATCH(AB$11,$B$2:$AK$2,0))/INDEX($B$3:$B$8,MATCH($A12,$A$3:$A$8,0),1),0)</f>
        <v>98654222137667.828</v>
      </c>
      <c r="AC12" s="38">
        <f>IFERROR(INDEX('Industry Breakdown'!$B$3:$H$9,MATCH('Indonesia Data'!$B12,'Industry Breakdown'!$A$3:$A$9,0),MATCH('Indonesia Data'!$A12,'Industry Breakdown'!$B$2:$G$2,0))*INDEX($B$3:$AK$8,MATCH($A12,$A$3:$A$8,0),MATCH(AC$11,$B$2:$AK$2,0))/INDEX($B$3:$B$8,MATCH($A12,$A$3:$A$8,0),1),0)</f>
        <v>103586933244551.2</v>
      </c>
      <c r="AD12" s="38">
        <f>IFERROR(INDEX('Industry Breakdown'!$B$3:$H$9,MATCH('Indonesia Data'!$B12,'Industry Breakdown'!$A$3:$A$9,0),MATCH('Indonesia Data'!$A12,'Industry Breakdown'!$B$2:$G$2,0))*INDEX($B$3:$AK$8,MATCH($A12,$A$3:$A$8,0),MATCH(AD$11,$B$2:$AK$2,0))/INDEX($B$3:$B$8,MATCH($A12,$A$3:$A$8,0),1),0)</f>
        <v>108766279906778.78</v>
      </c>
      <c r="AE12" s="38">
        <f>IFERROR(INDEX('Industry Breakdown'!$B$3:$H$9,MATCH('Indonesia Data'!$B12,'Industry Breakdown'!$A$3:$A$9,0),MATCH('Indonesia Data'!$A12,'Industry Breakdown'!$B$2:$G$2,0))*INDEX($B$3:$AK$8,MATCH($A12,$A$3:$A$8,0),MATCH(AE$11,$B$2:$AK$2,0))/INDEX($B$3:$B$8,MATCH($A12,$A$3:$A$8,0),1),0)</f>
        <v>114204593902117.72</v>
      </c>
      <c r="AF12" s="38">
        <f>IFERROR(INDEX('Industry Breakdown'!$B$3:$H$9,MATCH('Indonesia Data'!$B12,'Industry Breakdown'!$A$3:$A$9,0),MATCH('Indonesia Data'!$A12,'Industry Breakdown'!$B$2:$G$2,0))*INDEX($B$3:$AK$8,MATCH($A12,$A$3:$A$8,0),MATCH(AF$11,$B$2:$AK$2,0))/INDEX($B$3:$B$8,MATCH($A12,$A$3:$A$8,0),1),0)</f>
        <v>119914823597223.62</v>
      </c>
      <c r="AG12" s="38">
        <f>IFERROR(INDEX('Industry Breakdown'!$B$3:$H$9,MATCH('Indonesia Data'!$B12,'Industry Breakdown'!$A$3:$A$9,0),MATCH('Indonesia Data'!$A12,'Industry Breakdown'!$B$2:$G$2,0))*INDEX($B$3:$AK$8,MATCH($A12,$A$3:$A$8,0),MATCH(AG$11,$B$2:$AK$2,0))/INDEX($B$3:$B$8,MATCH($A12,$A$3:$A$8,0),1),0)</f>
        <v>125910564777084.8</v>
      </c>
      <c r="AH12" s="38">
        <f>IFERROR(INDEX('Industry Breakdown'!$B$3:$H$9,MATCH('Indonesia Data'!$B12,'Industry Breakdown'!$A$3:$A$9,0),MATCH('Indonesia Data'!$A12,'Industry Breakdown'!$B$2:$G$2,0))*INDEX($B$3:$AK$8,MATCH($A12,$A$3:$A$8,0),MATCH(AH$11,$B$2:$AK$2,0))/INDEX($B$3:$B$8,MATCH($A12,$A$3:$A$8,0),1),0)</f>
        <v>132206093015939.05</v>
      </c>
      <c r="AI12" s="38">
        <f>IFERROR(INDEX('Industry Breakdown'!$B$3:$H$9,MATCH('Indonesia Data'!$B12,'Industry Breakdown'!$A$3:$A$9,0),MATCH('Indonesia Data'!$A12,'Industry Breakdown'!$B$2:$G$2,0))*INDEX($B$3:$AK$8,MATCH($A12,$A$3:$A$8,0),MATCH(AI$11,$B$2:$AK$2,0))/INDEX($B$3:$B$8,MATCH($A12,$A$3:$A$8,0),1),0)</f>
        <v>138816397666736.02</v>
      </c>
      <c r="AJ12" s="38">
        <f>IFERROR(INDEX('Industry Breakdown'!$B$3:$H$9,MATCH('Indonesia Data'!$B12,'Industry Breakdown'!$A$3:$A$9,0),MATCH('Indonesia Data'!$A12,'Industry Breakdown'!$B$2:$G$2,0))*INDEX($B$3:$AK$8,MATCH($A12,$A$3:$A$8,0),MATCH(AJ$11,$B$2:$AK$2,0))/INDEX($B$3:$B$8,MATCH($A12,$A$3:$A$8,0),1),0)</f>
        <v>145757217550072.81</v>
      </c>
      <c r="AK12" s="38">
        <f>IFERROR(INDEX('Industry Breakdown'!$B$3:$H$9,MATCH('Indonesia Data'!$B12,'Industry Breakdown'!$A$3:$A$9,0),MATCH('Indonesia Data'!$A12,'Industry Breakdown'!$B$2:$G$2,0))*INDEX($B$3:$AK$8,MATCH($A12,$A$3:$A$8,0),MATCH(AK$11,$B$2:$AK$2,0))/INDEX($B$3:$B$8,MATCH($A12,$A$3:$A$8,0),1),0)</f>
        <v>153045078427576.5</v>
      </c>
      <c r="AL12" s="38">
        <f>IFERROR(INDEX('Industry Breakdown'!$B$3:$H$9,MATCH('Indonesia Data'!$B12,'Industry Breakdown'!$A$3:$A$9,0),MATCH('Indonesia Data'!$A12,'Industry Breakdown'!$B$2:$G$2,0))*INDEX($B$3:$AK$8,MATCH($A12,$A$3:$A$8,0),MATCH(AL$11,$B$2:$AK$2,0))/INDEX($B$3:$B$8,MATCH($A12,$A$3:$A$8,0),1),0)</f>
        <v>160697332348955.25</v>
      </c>
    </row>
    <row r="13" spans="1:38" x14ac:dyDescent="0.35">
      <c r="A13" s="8" t="s">
        <v>41</v>
      </c>
      <c r="B13" s="5" t="s">
        <v>4</v>
      </c>
      <c r="C13" s="38">
        <f>IF($A13="natural gas",INDEX('Industry Breakdown'!$B$31:$AK$31,1,MATCH('Indonesia Data'!C$11,'Industry Breakdown'!$B$29:$AK$29,0)),)</f>
        <v>0</v>
      </c>
      <c r="D13" s="38">
        <f>IF($A13="natural gas",INDEX('Industry Breakdown'!$B$31:$AK$31,1,MATCH('Indonesia Data'!D$11,'Industry Breakdown'!$B$29:$AK$29,0)),)</f>
        <v>0</v>
      </c>
      <c r="E13" s="38">
        <f>IF($A13="natural gas",INDEX('Industry Breakdown'!$B$31:$AK$31,1,MATCH('Indonesia Data'!E$11,'Industry Breakdown'!$B$29:$AK$29,0)),)</f>
        <v>0</v>
      </c>
      <c r="F13" s="38">
        <f>IF($A13="natural gas",INDEX('Industry Breakdown'!$B$31:$AK$31,1,MATCH('Indonesia Data'!F$11,'Industry Breakdown'!$B$29:$AK$29,0)),)</f>
        <v>0</v>
      </c>
      <c r="G13" s="38">
        <f>IF($A13="natural gas",INDEX('Industry Breakdown'!$B$31:$AK$31,1,MATCH('Indonesia Data'!G$11,'Industry Breakdown'!$B$29:$AK$29,0)),)</f>
        <v>0</v>
      </c>
      <c r="H13" s="38">
        <f>IF($A13="natural gas",INDEX('Industry Breakdown'!$B$31:$AK$31,1,MATCH('Indonesia Data'!H$11,'Industry Breakdown'!$B$29:$AK$29,0)),)</f>
        <v>0</v>
      </c>
      <c r="I13" s="38">
        <f>IF($A13="natural gas",INDEX('Industry Breakdown'!$B$31:$AK$31,1,MATCH('Indonesia Data'!I$11,'Industry Breakdown'!$B$29:$AK$29,0)),)</f>
        <v>0</v>
      </c>
      <c r="J13" s="38">
        <f>IF($A13="natural gas",INDEX('Industry Breakdown'!$B$31:$AK$31,1,MATCH('Indonesia Data'!J$11,'Industry Breakdown'!$B$29:$AK$29,0)),)</f>
        <v>0</v>
      </c>
      <c r="K13" s="38">
        <f>IF($A13="natural gas",INDEX('Industry Breakdown'!$B$31:$AK$31,1,MATCH('Indonesia Data'!K$11,'Industry Breakdown'!$B$29:$AK$29,0)),)</f>
        <v>0</v>
      </c>
      <c r="L13" s="38">
        <f>IF($A13="natural gas",INDEX('Industry Breakdown'!$B$31:$AK$31,1,MATCH('Indonesia Data'!L$11,'Industry Breakdown'!$B$29:$AK$29,0)),)</f>
        <v>0</v>
      </c>
      <c r="M13" s="38">
        <f>IF($A13="natural gas",INDEX('Industry Breakdown'!$B$31:$AK$31,1,MATCH('Indonesia Data'!M$11,'Industry Breakdown'!$B$29:$AK$29,0)),)</f>
        <v>0</v>
      </c>
      <c r="N13" s="38">
        <f>IF($A13="natural gas",INDEX('Industry Breakdown'!$B$31:$AK$31,1,MATCH('Indonesia Data'!N$11,'Industry Breakdown'!$B$29:$AK$29,0)),)</f>
        <v>0</v>
      </c>
      <c r="O13" s="38">
        <f>IF($A13="natural gas",INDEX('Industry Breakdown'!$B$31:$AK$31,1,MATCH('Indonesia Data'!O$11,'Industry Breakdown'!$B$29:$AK$29,0)),)</f>
        <v>0</v>
      </c>
      <c r="P13" s="38">
        <f>IF($A13="natural gas",INDEX('Industry Breakdown'!$B$31:$AK$31,1,MATCH('Indonesia Data'!P$11,'Industry Breakdown'!$B$29:$AK$29,0)),)</f>
        <v>0</v>
      </c>
      <c r="Q13" s="38">
        <f>IF($A13="natural gas",INDEX('Industry Breakdown'!$B$31:$AK$31,1,MATCH('Indonesia Data'!Q$11,'Industry Breakdown'!$B$29:$AK$29,0)),)</f>
        <v>0</v>
      </c>
      <c r="R13" s="38">
        <f>IF($A13="natural gas",INDEX('Industry Breakdown'!$B$31:$AK$31,1,MATCH('Indonesia Data'!R$11,'Industry Breakdown'!$B$29:$AK$29,0)),)</f>
        <v>0</v>
      </c>
      <c r="S13" s="38">
        <f>IF($A13="natural gas",INDEX('Industry Breakdown'!$B$31:$AK$31,1,MATCH('Indonesia Data'!S$11,'Industry Breakdown'!$B$29:$AK$29,0)),)</f>
        <v>0</v>
      </c>
      <c r="T13" s="38">
        <f>IF($A13="natural gas",INDEX('Industry Breakdown'!$B$31:$AK$31,1,MATCH('Indonesia Data'!T$11,'Industry Breakdown'!$B$29:$AK$29,0)),)</f>
        <v>0</v>
      </c>
      <c r="U13" s="38">
        <f>IF($A13="natural gas",INDEX('Industry Breakdown'!$B$31:$AK$31,1,MATCH('Indonesia Data'!U$11,'Industry Breakdown'!$B$29:$AK$29,0)),)</f>
        <v>0</v>
      </c>
      <c r="V13" s="38">
        <f>IF($A13="natural gas",INDEX('Industry Breakdown'!$B$31:$AK$31,1,MATCH('Indonesia Data'!V$11,'Industry Breakdown'!$B$29:$AK$29,0)),)</f>
        <v>0</v>
      </c>
      <c r="W13" s="38">
        <f>IF($A13="natural gas",INDEX('Industry Breakdown'!$B$31:$AK$31,1,MATCH('Indonesia Data'!W$11,'Industry Breakdown'!$B$29:$AK$29,0)),)</f>
        <v>0</v>
      </c>
      <c r="X13" s="38">
        <f>IF($A13="natural gas",INDEX('Industry Breakdown'!$B$31:$AK$31,1,MATCH('Indonesia Data'!X$11,'Industry Breakdown'!$B$29:$AK$29,0)),)</f>
        <v>0</v>
      </c>
      <c r="Y13" s="38">
        <f>IF($A13="natural gas",INDEX('Industry Breakdown'!$B$31:$AK$31,1,MATCH('Indonesia Data'!Y$11,'Industry Breakdown'!$B$29:$AK$29,0)),)</f>
        <v>0</v>
      </c>
      <c r="Z13" s="38">
        <f>IF($A13="natural gas",INDEX('Industry Breakdown'!$B$31:$AK$31,1,MATCH('Indonesia Data'!Z$11,'Industry Breakdown'!$B$29:$AK$29,0)),)</f>
        <v>0</v>
      </c>
      <c r="AA13" s="38">
        <f>IF($A13="natural gas",INDEX('Industry Breakdown'!$B$31:$AK$31,1,MATCH('Indonesia Data'!AA$11,'Industry Breakdown'!$B$29:$AK$29,0)),)</f>
        <v>0</v>
      </c>
      <c r="AB13" s="38">
        <f>IF($A13="natural gas",INDEX('Industry Breakdown'!$B$31:$AK$31,1,MATCH('Indonesia Data'!AB$11,'Industry Breakdown'!$B$29:$AK$29,0)),)</f>
        <v>0</v>
      </c>
      <c r="AC13" s="38">
        <f>IF($A13="natural gas",INDEX('Industry Breakdown'!$B$31:$AK$31,1,MATCH('Indonesia Data'!AC$11,'Industry Breakdown'!$B$29:$AK$29,0)),)</f>
        <v>0</v>
      </c>
      <c r="AD13" s="38">
        <f>IF($A13="natural gas",INDEX('Industry Breakdown'!$B$31:$AK$31,1,MATCH('Indonesia Data'!AD$11,'Industry Breakdown'!$B$29:$AK$29,0)),)</f>
        <v>0</v>
      </c>
      <c r="AE13" s="38">
        <f>IF($A13="natural gas",INDEX('Industry Breakdown'!$B$31:$AK$31,1,MATCH('Indonesia Data'!AE$11,'Industry Breakdown'!$B$29:$AK$29,0)),)</f>
        <v>0</v>
      </c>
      <c r="AF13" s="38">
        <f>IF($A13="natural gas",INDEX('Industry Breakdown'!$B$31:$AK$31,1,MATCH('Indonesia Data'!AF$11,'Industry Breakdown'!$B$29:$AK$29,0)),)</f>
        <v>0</v>
      </c>
      <c r="AG13" s="38">
        <f>IF($A13="natural gas",INDEX('Industry Breakdown'!$B$31:$AK$31,1,MATCH('Indonesia Data'!AG$11,'Industry Breakdown'!$B$29:$AK$29,0)),)</f>
        <v>0</v>
      </c>
      <c r="AH13" s="38">
        <f>IF($A13="natural gas",INDEX('Industry Breakdown'!$B$31:$AK$31,1,MATCH('Indonesia Data'!AH$11,'Industry Breakdown'!$B$29:$AK$29,0)),)</f>
        <v>0</v>
      </c>
      <c r="AI13" s="38">
        <f>IF($A13="natural gas",INDEX('Industry Breakdown'!$B$31:$AK$31,1,MATCH('Indonesia Data'!AI$11,'Industry Breakdown'!$B$29:$AK$29,0)),)</f>
        <v>0</v>
      </c>
      <c r="AJ13" s="38">
        <f>IF($A13="natural gas",INDEX('Industry Breakdown'!$B$31:$AK$31,1,MATCH('Indonesia Data'!AJ$11,'Industry Breakdown'!$B$29:$AK$29,0)),)</f>
        <v>0</v>
      </c>
      <c r="AK13" s="38">
        <f>IF($A13="natural gas",INDEX('Industry Breakdown'!$B$31:$AK$31,1,MATCH('Indonesia Data'!AK$11,'Industry Breakdown'!$B$29:$AK$29,0)),)</f>
        <v>0</v>
      </c>
      <c r="AL13" s="38">
        <f>IF($A13="natural gas",INDEX('Industry Breakdown'!$B$31:$AK$31,1,MATCH('Indonesia Data'!AL$11,'Industry Breakdown'!$B$29:$AK$29,0)),)</f>
        <v>0</v>
      </c>
    </row>
    <row r="14" spans="1:38" x14ac:dyDescent="0.35">
      <c r="A14" s="8" t="s">
        <v>41</v>
      </c>
      <c r="B14" s="8" t="s">
        <v>5</v>
      </c>
      <c r="C14" s="38">
        <f>IFERROR(INDEX('Industry Breakdown'!$B$3:$H$9,MATCH('Indonesia Data'!$B14,'Industry Breakdown'!$A$3:$A$9,0),MATCH('Indonesia Data'!$A14,'Industry Breakdown'!$B$2:$G$2,0))*INDEX($B$3:$AK$8,MATCH($A14,$A$3:$A$8,0),MATCH(C$11,$B$2:$AK$2,0))/INDEX($B$3:$B$8,MATCH($A14,$A$3:$A$8,0),1),0)</f>
        <v>12355364842230</v>
      </c>
      <c r="D14" s="38">
        <f>IFERROR(INDEX('Industry Breakdown'!$B$3:$H$9,MATCH('Indonesia Data'!$B14,'Industry Breakdown'!$A$3:$A$9,0),MATCH('Indonesia Data'!$A14,'Industry Breakdown'!$B$2:$G$2,0))*INDEX($B$3:$AK$8,MATCH($A14,$A$3:$A$8,0),MATCH(D$11,$B$2:$AK$2,0))/INDEX($B$3:$B$8,MATCH($A14,$A$3:$A$8,0),1),0)</f>
        <v>12973133084341.502</v>
      </c>
      <c r="E14" s="38">
        <f>IFERROR(INDEX('Industry Breakdown'!$B$3:$H$9,MATCH('Indonesia Data'!$B14,'Industry Breakdown'!$A$3:$A$9,0),MATCH('Indonesia Data'!$A14,'Industry Breakdown'!$B$2:$G$2,0))*INDEX($B$3:$AK$8,MATCH($A14,$A$3:$A$8,0),MATCH(E$11,$B$2:$AK$2,0))/INDEX($B$3:$B$8,MATCH($A14,$A$3:$A$8,0),1),0)</f>
        <v>13621789738558.578</v>
      </c>
      <c r="F14" s="38">
        <f>IFERROR(INDEX('Industry Breakdown'!$B$3:$H$9,MATCH('Indonesia Data'!$B14,'Industry Breakdown'!$A$3:$A$9,0),MATCH('Indonesia Data'!$A14,'Industry Breakdown'!$B$2:$G$2,0))*INDEX($B$3:$AK$8,MATCH($A14,$A$3:$A$8,0),MATCH(F$11,$B$2:$AK$2,0))/INDEX($B$3:$B$8,MATCH($A14,$A$3:$A$8,0),1),0)</f>
        <v>14302879225486.508</v>
      </c>
      <c r="G14" s="38">
        <f>IFERROR(INDEX('Industry Breakdown'!$B$3:$H$9,MATCH('Indonesia Data'!$B14,'Industry Breakdown'!$A$3:$A$9,0),MATCH('Indonesia Data'!$A14,'Industry Breakdown'!$B$2:$G$2,0))*INDEX($B$3:$AK$8,MATCH($A14,$A$3:$A$8,0),MATCH(G$11,$B$2:$AK$2,0))/INDEX($B$3:$B$8,MATCH($A14,$A$3:$A$8,0),1),0)</f>
        <v>15018023186760.834</v>
      </c>
      <c r="H14" s="38">
        <f>IFERROR(INDEX('Industry Breakdown'!$B$3:$H$9,MATCH('Indonesia Data'!$B14,'Industry Breakdown'!$A$3:$A$9,0),MATCH('Indonesia Data'!$A14,'Industry Breakdown'!$B$2:$G$2,0))*INDEX($B$3:$AK$8,MATCH($A14,$A$3:$A$8,0),MATCH(H$11,$B$2:$AK$2,0))/INDEX($B$3:$B$8,MATCH($A14,$A$3:$A$8,0),1),0)</f>
        <v>15768924346098.875</v>
      </c>
      <c r="I14" s="38">
        <f>IFERROR(INDEX('Industry Breakdown'!$B$3:$H$9,MATCH('Indonesia Data'!$B14,'Industry Breakdown'!$A$3:$A$9,0),MATCH('Indonesia Data'!$A14,'Industry Breakdown'!$B$2:$G$2,0))*INDEX($B$3:$AK$8,MATCH($A14,$A$3:$A$8,0),MATCH(I$11,$B$2:$AK$2,0))/INDEX($B$3:$B$8,MATCH($A14,$A$3:$A$8,0),1),0)</f>
        <v>16557370563403.82</v>
      </c>
      <c r="J14" s="38">
        <f>IFERROR(INDEX('Industry Breakdown'!$B$3:$H$9,MATCH('Indonesia Data'!$B14,'Industry Breakdown'!$A$3:$A$9,0),MATCH('Indonesia Data'!$A14,'Industry Breakdown'!$B$2:$G$2,0))*INDEX($B$3:$AK$8,MATCH($A14,$A$3:$A$8,0),MATCH(J$11,$B$2:$AK$2,0))/INDEX($B$3:$B$8,MATCH($A14,$A$3:$A$8,0),1),0)</f>
        <v>17385239091574.014</v>
      </c>
      <c r="K14" s="38">
        <f>IFERROR(INDEX('Industry Breakdown'!$B$3:$H$9,MATCH('Indonesia Data'!$B14,'Industry Breakdown'!$A$3:$A$9,0),MATCH('Indonesia Data'!$A14,'Industry Breakdown'!$B$2:$G$2,0))*INDEX($B$3:$AK$8,MATCH($A14,$A$3:$A$8,0),MATCH(K$11,$B$2:$AK$2,0))/INDEX($B$3:$B$8,MATCH($A14,$A$3:$A$8,0),1),0)</f>
        <v>18254501046152.715</v>
      </c>
      <c r="L14" s="38">
        <f>IFERROR(INDEX('Industry Breakdown'!$B$3:$H$9,MATCH('Indonesia Data'!$B14,'Industry Breakdown'!$A$3:$A$9,0),MATCH('Indonesia Data'!$A14,'Industry Breakdown'!$B$2:$G$2,0))*INDEX($B$3:$AK$8,MATCH($A14,$A$3:$A$8,0),MATCH(L$11,$B$2:$AK$2,0))/INDEX($B$3:$B$8,MATCH($A14,$A$3:$A$8,0),1),0)</f>
        <v>19167226098460.352</v>
      </c>
      <c r="M14" s="38">
        <f>IFERROR(INDEX('Industry Breakdown'!$B$3:$H$9,MATCH('Indonesia Data'!$B14,'Industry Breakdown'!$A$3:$A$9,0),MATCH('Indonesia Data'!$A14,'Industry Breakdown'!$B$2:$G$2,0))*INDEX($B$3:$AK$8,MATCH($A14,$A$3:$A$8,0),MATCH(M$11,$B$2:$AK$2,0))/INDEX($B$3:$B$8,MATCH($A14,$A$3:$A$8,0),1),0)</f>
        <v>20125587403383.367</v>
      </c>
      <c r="N14" s="38">
        <f>IFERROR(INDEX('Industry Breakdown'!$B$3:$H$9,MATCH('Indonesia Data'!$B14,'Industry Breakdown'!$A$3:$A$9,0),MATCH('Indonesia Data'!$A14,'Industry Breakdown'!$B$2:$G$2,0))*INDEX($B$3:$AK$8,MATCH($A14,$A$3:$A$8,0),MATCH(N$11,$B$2:$AK$2,0))/INDEX($B$3:$B$8,MATCH($A14,$A$3:$A$8,0),1),0)</f>
        <v>21131866773552.539</v>
      </c>
      <c r="O14" s="38">
        <f>IFERROR(INDEX('Industry Breakdown'!$B$3:$H$9,MATCH('Indonesia Data'!$B14,'Industry Breakdown'!$A$3:$A$9,0),MATCH('Indonesia Data'!$A14,'Industry Breakdown'!$B$2:$G$2,0))*INDEX($B$3:$AK$8,MATCH($A14,$A$3:$A$8,0),MATCH(O$11,$B$2:$AK$2,0))/INDEX($B$3:$B$8,MATCH($A14,$A$3:$A$8,0),1),0)</f>
        <v>22188460112230.164</v>
      </c>
      <c r="P14" s="38">
        <f>IFERROR(INDEX('Industry Breakdown'!$B$3:$H$9,MATCH('Indonesia Data'!$B14,'Industry Breakdown'!$A$3:$A$9,0),MATCH('Indonesia Data'!$A14,'Industry Breakdown'!$B$2:$G$2,0))*INDEX($B$3:$AK$8,MATCH($A14,$A$3:$A$8,0),MATCH(P$11,$B$2:$AK$2,0))/INDEX($B$3:$B$8,MATCH($A14,$A$3:$A$8,0),1),0)</f>
        <v>23297883117841.672</v>
      </c>
      <c r="Q14" s="38">
        <f>IFERROR(INDEX('Industry Breakdown'!$B$3:$H$9,MATCH('Indonesia Data'!$B14,'Industry Breakdown'!$A$3:$A$9,0),MATCH('Indonesia Data'!$A14,'Industry Breakdown'!$B$2:$G$2,0))*INDEX($B$3:$AK$8,MATCH($A14,$A$3:$A$8,0),MATCH(Q$11,$B$2:$AK$2,0))/INDEX($B$3:$B$8,MATCH($A14,$A$3:$A$8,0),1),0)</f>
        <v>24462777273733.758</v>
      </c>
      <c r="R14" s="38">
        <f>IFERROR(INDEX('Industry Breakdown'!$B$3:$H$9,MATCH('Indonesia Data'!$B14,'Industry Breakdown'!$A$3:$A$9,0),MATCH('Indonesia Data'!$A14,'Industry Breakdown'!$B$2:$G$2,0))*INDEX($B$3:$AK$8,MATCH($A14,$A$3:$A$8,0),MATCH(R$11,$B$2:$AK$2,0))/INDEX($B$3:$B$8,MATCH($A14,$A$3:$A$8,0),1),0)</f>
        <v>25685916137420.449</v>
      </c>
      <c r="S14" s="38">
        <f>IFERROR(INDEX('Industry Breakdown'!$B$3:$H$9,MATCH('Indonesia Data'!$B14,'Industry Breakdown'!$A$3:$A$9,0),MATCH('Indonesia Data'!$A14,'Industry Breakdown'!$B$2:$G$2,0))*INDEX($B$3:$AK$8,MATCH($A14,$A$3:$A$8,0),MATCH(S$11,$B$2:$AK$2,0))/INDEX($B$3:$B$8,MATCH($A14,$A$3:$A$8,0),1),0)</f>
        <v>26970211944291.473</v>
      </c>
      <c r="T14" s="38">
        <f>IFERROR(INDEX('Industry Breakdown'!$B$3:$H$9,MATCH('Indonesia Data'!$B14,'Industry Breakdown'!$A$3:$A$9,0),MATCH('Indonesia Data'!$A14,'Industry Breakdown'!$B$2:$G$2,0))*INDEX($B$3:$AK$8,MATCH($A14,$A$3:$A$8,0),MATCH(T$11,$B$2:$AK$2,0))/INDEX($B$3:$B$8,MATCH($A14,$A$3:$A$8,0),1),0)</f>
        <v>28318722541506.051</v>
      </c>
      <c r="U14" s="38">
        <f>IFERROR(INDEX('Industry Breakdown'!$B$3:$H$9,MATCH('Indonesia Data'!$B14,'Industry Breakdown'!$A$3:$A$9,0),MATCH('Indonesia Data'!$A14,'Industry Breakdown'!$B$2:$G$2,0))*INDEX($B$3:$AK$8,MATCH($A14,$A$3:$A$8,0),MATCH(U$11,$B$2:$AK$2,0))/INDEX($B$3:$B$8,MATCH($A14,$A$3:$A$8,0),1),0)</f>
        <v>29734658668581.355</v>
      </c>
      <c r="V14" s="38">
        <f>IFERROR(INDEX('Industry Breakdown'!$B$3:$H$9,MATCH('Indonesia Data'!$B14,'Industry Breakdown'!$A$3:$A$9,0),MATCH('Indonesia Data'!$A14,'Industry Breakdown'!$B$2:$G$2,0))*INDEX($B$3:$AK$8,MATCH($A14,$A$3:$A$8,0),MATCH(V$11,$B$2:$AK$2,0))/INDEX($B$3:$B$8,MATCH($A14,$A$3:$A$8,0),1),0)</f>
        <v>31221391602010.422</v>
      </c>
      <c r="W14" s="38">
        <f>IFERROR(INDEX('Industry Breakdown'!$B$3:$H$9,MATCH('Indonesia Data'!$B14,'Industry Breakdown'!$A$3:$A$9,0),MATCH('Indonesia Data'!$A14,'Industry Breakdown'!$B$2:$G$2,0))*INDEX($B$3:$AK$8,MATCH($A14,$A$3:$A$8,0),MATCH(W$11,$B$2:$AK$2,0))/INDEX($B$3:$B$8,MATCH($A14,$A$3:$A$8,0),1),0)</f>
        <v>32782461182110.941</v>
      </c>
      <c r="X14" s="38">
        <f>IFERROR(INDEX('Industry Breakdown'!$B$3:$H$9,MATCH('Indonesia Data'!$B14,'Industry Breakdown'!$A$3:$A$9,0),MATCH('Indonesia Data'!$A14,'Industry Breakdown'!$B$2:$G$2,0))*INDEX($B$3:$AK$8,MATCH($A14,$A$3:$A$8,0),MATCH(X$11,$B$2:$AK$2,0))/INDEX($B$3:$B$8,MATCH($A14,$A$3:$A$8,0),1),0)</f>
        <v>34421584241216.488</v>
      </c>
      <c r="Y14" s="38">
        <f>IFERROR(INDEX('Industry Breakdown'!$B$3:$H$9,MATCH('Indonesia Data'!$B14,'Industry Breakdown'!$A$3:$A$9,0),MATCH('Indonesia Data'!$A14,'Industry Breakdown'!$B$2:$G$2,0))*INDEX($B$3:$AK$8,MATCH($A14,$A$3:$A$8,0),MATCH(Y$11,$B$2:$AK$2,0))/INDEX($B$3:$B$8,MATCH($A14,$A$3:$A$8,0),1),0)</f>
        <v>36142663453277.32</v>
      </c>
      <c r="Z14" s="38">
        <f>IFERROR(INDEX('Industry Breakdown'!$B$3:$H$9,MATCH('Indonesia Data'!$B14,'Industry Breakdown'!$A$3:$A$9,0),MATCH('Indonesia Data'!$A14,'Industry Breakdown'!$B$2:$G$2,0))*INDEX($B$3:$AK$8,MATCH($A14,$A$3:$A$8,0),MATCH(Z$11,$B$2:$AK$2,0))/INDEX($B$3:$B$8,MATCH($A14,$A$3:$A$8,0),1),0)</f>
        <v>37949796625941.187</v>
      </c>
      <c r="AA14" s="38">
        <f>IFERROR(INDEX('Industry Breakdown'!$B$3:$H$9,MATCH('Indonesia Data'!$B14,'Industry Breakdown'!$A$3:$A$9,0),MATCH('Indonesia Data'!$A14,'Industry Breakdown'!$B$2:$G$2,0))*INDEX($B$3:$AK$8,MATCH($A14,$A$3:$A$8,0),MATCH(AA$11,$B$2:$AK$2,0))/INDEX($B$3:$B$8,MATCH($A14,$A$3:$A$8,0),1),0)</f>
        <v>39847286457238.242</v>
      </c>
      <c r="AB14" s="38">
        <f>IFERROR(INDEX('Industry Breakdown'!$B$3:$H$9,MATCH('Indonesia Data'!$B14,'Industry Breakdown'!$A$3:$A$9,0),MATCH('Indonesia Data'!$A14,'Industry Breakdown'!$B$2:$G$2,0))*INDEX($B$3:$AK$8,MATCH($A14,$A$3:$A$8,0),MATCH(AB$11,$B$2:$AK$2,0))/INDEX($B$3:$B$8,MATCH($A14,$A$3:$A$8,0),1),0)</f>
        <v>41839650780100.156</v>
      </c>
      <c r="AC14" s="38">
        <f>IFERROR(INDEX('Industry Breakdown'!$B$3:$H$9,MATCH('Indonesia Data'!$B14,'Industry Breakdown'!$A$3:$A$9,0),MATCH('Indonesia Data'!$A14,'Industry Breakdown'!$B$2:$G$2,0))*INDEX($B$3:$AK$8,MATCH($A14,$A$3:$A$8,0),MATCH(AC$11,$B$2:$AK$2,0))/INDEX($B$3:$B$8,MATCH($A14,$A$3:$A$8,0),1),0)</f>
        <v>43931633319105.164</v>
      </c>
      <c r="AD14" s="38">
        <f>IFERROR(INDEX('Industry Breakdown'!$B$3:$H$9,MATCH('Indonesia Data'!$B14,'Industry Breakdown'!$A$3:$A$9,0),MATCH('Indonesia Data'!$A14,'Industry Breakdown'!$B$2:$G$2,0))*INDEX($B$3:$AK$8,MATCH($A14,$A$3:$A$8,0),MATCH(AD$11,$B$2:$AK$2,0))/INDEX($B$3:$B$8,MATCH($A14,$A$3:$A$8,0),1),0)</f>
        <v>46128214985060.43</v>
      </c>
      <c r="AE14" s="38">
        <f>IFERROR(INDEX('Industry Breakdown'!$B$3:$H$9,MATCH('Indonesia Data'!$B14,'Industry Breakdown'!$A$3:$A$9,0),MATCH('Indonesia Data'!$A14,'Industry Breakdown'!$B$2:$G$2,0))*INDEX($B$3:$AK$8,MATCH($A14,$A$3:$A$8,0),MATCH(AE$11,$B$2:$AK$2,0))/INDEX($B$3:$B$8,MATCH($A14,$A$3:$A$8,0),1),0)</f>
        <v>48434625734313.461</v>
      </c>
      <c r="AF14" s="38">
        <f>IFERROR(INDEX('Industry Breakdown'!$B$3:$H$9,MATCH('Indonesia Data'!$B14,'Industry Breakdown'!$A$3:$A$9,0),MATCH('Indonesia Data'!$A14,'Industry Breakdown'!$B$2:$G$2,0))*INDEX($B$3:$AK$8,MATCH($A14,$A$3:$A$8,0),MATCH(AF$11,$B$2:$AK$2,0))/INDEX($B$3:$B$8,MATCH($A14,$A$3:$A$8,0),1),0)</f>
        <v>50856357021029.133</v>
      </c>
      <c r="AG14" s="38">
        <f>IFERROR(INDEX('Industry Breakdown'!$B$3:$H$9,MATCH('Indonesia Data'!$B14,'Industry Breakdown'!$A$3:$A$9,0),MATCH('Indonesia Data'!$A14,'Industry Breakdown'!$B$2:$G$2,0))*INDEX($B$3:$AK$8,MATCH($A14,$A$3:$A$8,0),MATCH(AG$11,$B$2:$AK$2,0))/INDEX($B$3:$B$8,MATCH($A14,$A$3:$A$8,0),1),0)</f>
        <v>53399174872080.586</v>
      </c>
      <c r="AH14" s="38">
        <f>IFERROR(INDEX('Industry Breakdown'!$B$3:$H$9,MATCH('Indonesia Data'!$B14,'Industry Breakdown'!$A$3:$A$9,0),MATCH('Indonesia Data'!$A14,'Industry Breakdown'!$B$2:$G$2,0))*INDEX($B$3:$AK$8,MATCH($A14,$A$3:$A$8,0),MATCH(AH$11,$B$2:$AK$2,0))/INDEX($B$3:$B$8,MATCH($A14,$A$3:$A$8,0),1),0)</f>
        <v>56069133615684.617</v>
      </c>
      <c r="AI14" s="38">
        <f>IFERROR(INDEX('Industry Breakdown'!$B$3:$H$9,MATCH('Indonesia Data'!$B14,'Industry Breakdown'!$A$3:$A$9,0),MATCH('Indonesia Data'!$A14,'Industry Breakdown'!$B$2:$G$2,0))*INDEX($B$3:$AK$8,MATCH($A14,$A$3:$A$8,0),MATCH(AI$11,$B$2:$AK$2,0))/INDEX($B$3:$B$8,MATCH($A14,$A$3:$A$8,0),1),0)</f>
        <v>58872590296468.852</v>
      </c>
      <c r="AJ14" s="38">
        <f>IFERROR(INDEX('Industry Breakdown'!$B$3:$H$9,MATCH('Indonesia Data'!$B14,'Industry Breakdown'!$A$3:$A$9,0),MATCH('Indonesia Data'!$A14,'Industry Breakdown'!$B$2:$G$2,0))*INDEX($B$3:$AK$8,MATCH($A14,$A$3:$A$8,0),MATCH(AJ$11,$B$2:$AK$2,0))/INDEX($B$3:$B$8,MATCH($A14,$A$3:$A$8,0),1),0)</f>
        <v>61816219811292.305</v>
      </c>
      <c r="AK14" s="38">
        <f>IFERROR(INDEX('Industry Breakdown'!$B$3:$H$9,MATCH('Indonesia Data'!$B14,'Industry Breakdown'!$A$3:$A$9,0),MATCH('Indonesia Data'!$A14,'Industry Breakdown'!$B$2:$G$2,0))*INDEX($B$3:$AK$8,MATCH($A14,$A$3:$A$8,0),MATCH(AK$11,$B$2:$AK$2,0))/INDEX($B$3:$B$8,MATCH($A14,$A$3:$A$8,0),1),0)</f>
        <v>64907030801856.922</v>
      </c>
      <c r="AL14" s="38">
        <f>IFERROR(INDEX('Industry Breakdown'!$B$3:$H$9,MATCH('Indonesia Data'!$B14,'Industry Breakdown'!$A$3:$A$9,0),MATCH('Indonesia Data'!$A14,'Industry Breakdown'!$B$2:$G$2,0))*INDEX($B$3:$AK$8,MATCH($A14,$A$3:$A$8,0),MATCH(AL$11,$B$2:$AK$2,0))/INDEX($B$3:$B$8,MATCH($A14,$A$3:$A$8,0),1),0)</f>
        <v>68152382341949.75</v>
      </c>
    </row>
    <row r="15" spans="1:38" x14ac:dyDescent="0.35">
      <c r="A15" s="8" t="s">
        <v>41</v>
      </c>
      <c r="B15" s="5" t="s">
        <v>6</v>
      </c>
      <c r="C15" s="38">
        <f>IFERROR(INDEX('Industry Breakdown'!$B$3:$H$9,MATCH('Indonesia Data'!$B15,'Industry Breakdown'!$A$3:$A$9,0),MATCH('Indonesia Data'!$A15,'Industry Breakdown'!$B$2:$G$2,0))*INDEX($B$3:$AK$8,MATCH($A15,$A$3:$A$8,0),MATCH(C$11,$B$2:$AK$2,0))/INDEX($B$3:$B$8,MATCH($A15,$A$3:$A$8,0),1),0)</f>
        <v>0</v>
      </c>
      <c r="D15" s="38">
        <f>IFERROR(INDEX('Industry Breakdown'!$B$3:$H$9,MATCH('Indonesia Data'!$B15,'Industry Breakdown'!$A$3:$A$9,0),MATCH('Indonesia Data'!$A15,'Industry Breakdown'!$B$2:$G$2,0))*INDEX($B$3:$AK$8,MATCH($A15,$A$3:$A$8,0),MATCH(D$11,$B$2:$AK$2,0))/INDEX($B$3:$B$8,MATCH($A15,$A$3:$A$8,0),1),0)</f>
        <v>0</v>
      </c>
      <c r="E15" s="38">
        <f>IFERROR(INDEX('Industry Breakdown'!$B$3:$H$9,MATCH('Indonesia Data'!$B15,'Industry Breakdown'!$A$3:$A$9,0),MATCH('Indonesia Data'!$A15,'Industry Breakdown'!$B$2:$G$2,0))*INDEX($B$3:$AK$8,MATCH($A15,$A$3:$A$8,0),MATCH(E$11,$B$2:$AK$2,0))/INDEX($B$3:$B$8,MATCH($A15,$A$3:$A$8,0),1),0)</f>
        <v>0</v>
      </c>
      <c r="F15" s="38">
        <f>IFERROR(INDEX('Industry Breakdown'!$B$3:$H$9,MATCH('Indonesia Data'!$B15,'Industry Breakdown'!$A$3:$A$9,0),MATCH('Indonesia Data'!$A15,'Industry Breakdown'!$B$2:$G$2,0))*INDEX($B$3:$AK$8,MATCH($A15,$A$3:$A$8,0),MATCH(F$11,$B$2:$AK$2,0))/INDEX($B$3:$B$8,MATCH($A15,$A$3:$A$8,0),1),0)</f>
        <v>0</v>
      </c>
      <c r="G15" s="38">
        <f>IFERROR(INDEX('Industry Breakdown'!$B$3:$H$9,MATCH('Indonesia Data'!$B15,'Industry Breakdown'!$A$3:$A$9,0),MATCH('Indonesia Data'!$A15,'Industry Breakdown'!$B$2:$G$2,0))*INDEX($B$3:$AK$8,MATCH($A15,$A$3:$A$8,0),MATCH(G$11,$B$2:$AK$2,0))/INDEX($B$3:$B$8,MATCH($A15,$A$3:$A$8,0),1),0)</f>
        <v>0</v>
      </c>
      <c r="H15" s="38">
        <f>IFERROR(INDEX('Industry Breakdown'!$B$3:$H$9,MATCH('Indonesia Data'!$B15,'Industry Breakdown'!$A$3:$A$9,0),MATCH('Indonesia Data'!$A15,'Industry Breakdown'!$B$2:$G$2,0))*INDEX($B$3:$AK$8,MATCH($A15,$A$3:$A$8,0),MATCH(H$11,$B$2:$AK$2,0))/INDEX($B$3:$B$8,MATCH($A15,$A$3:$A$8,0),1),0)</f>
        <v>0</v>
      </c>
      <c r="I15" s="38">
        <f>IFERROR(INDEX('Industry Breakdown'!$B$3:$H$9,MATCH('Indonesia Data'!$B15,'Industry Breakdown'!$A$3:$A$9,0),MATCH('Indonesia Data'!$A15,'Industry Breakdown'!$B$2:$G$2,0))*INDEX($B$3:$AK$8,MATCH($A15,$A$3:$A$8,0),MATCH(I$11,$B$2:$AK$2,0))/INDEX($B$3:$B$8,MATCH($A15,$A$3:$A$8,0),1),0)</f>
        <v>0</v>
      </c>
      <c r="J15" s="38">
        <f>IFERROR(INDEX('Industry Breakdown'!$B$3:$H$9,MATCH('Indonesia Data'!$B15,'Industry Breakdown'!$A$3:$A$9,0),MATCH('Indonesia Data'!$A15,'Industry Breakdown'!$B$2:$G$2,0))*INDEX($B$3:$AK$8,MATCH($A15,$A$3:$A$8,0),MATCH(J$11,$B$2:$AK$2,0))/INDEX($B$3:$B$8,MATCH($A15,$A$3:$A$8,0),1),0)</f>
        <v>0</v>
      </c>
      <c r="K15" s="38">
        <f>IFERROR(INDEX('Industry Breakdown'!$B$3:$H$9,MATCH('Indonesia Data'!$B15,'Industry Breakdown'!$A$3:$A$9,0),MATCH('Indonesia Data'!$A15,'Industry Breakdown'!$B$2:$G$2,0))*INDEX($B$3:$AK$8,MATCH($A15,$A$3:$A$8,0),MATCH(K$11,$B$2:$AK$2,0))/INDEX($B$3:$B$8,MATCH($A15,$A$3:$A$8,0),1),0)</f>
        <v>0</v>
      </c>
      <c r="L15" s="38">
        <f>IFERROR(INDEX('Industry Breakdown'!$B$3:$H$9,MATCH('Indonesia Data'!$B15,'Industry Breakdown'!$A$3:$A$9,0),MATCH('Indonesia Data'!$A15,'Industry Breakdown'!$B$2:$G$2,0))*INDEX($B$3:$AK$8,MATCH($A15,$A$3:$A$8,0),MATCH(L$11,$B$2:$AK$2,0))/INDEX($B$3:$B$8,MATCH($A15,$A$3:$A$8,0),1),0)</f>
        <v>0</v>
      </c>
      <c r="M15" s="38">
        <f>IFERROR(INDEX('Industry Breakdown'!$B$3:$H$9,MATCH('Indonesia Data'!$B15,'Industry Breakdown'!$A$3:$A$9,0),MATCH('Indonesia Data'!$A15,'Industry Breakdown'!$B$2:$G$2,0))*INDEX($B$3:$AK$8,MATCH($A15,$A$3:$A$8,0),MATCH(M$11,$B$2:$AK$2,0))/INDEX($B$3:$B$8,MATCH($A15,$A$3:$A$8,0),1),0)</f>
        <v>0</v>
      </c>
      <c r="N15" s="38">
        <f>IFERROR(INDEX('Industry Breakdown'!$B$3:$H$9,MATCH('Indonesia Data'!$B15,'Industry Breakdown'!$A$3:$A$9,0),MATCH('Indonesia Data'!$A15,'Industry Breakdown'!$B$2:$G$2,0))*INDEX($B$3:$AK$8,MATCH($A15,$A$3:$A$8,0),MATCH(N$11,$B$2:$AK$2,0))/INDEX($B$3:$B$8,MATCH($A15,$A$3:$A$8,0),1),0)</f>
        <v>0</v>
      </c>
      <c r="O15" s="38">
        <f>IFERROR(INDEX('Industry Breakdown'!$B$3:$H$9,MATCH('Indonesia Data'!$B15,'Industry Breakdown'!$A$3:$A$9,0),MATCH('Indonesia Data'!$A15,'Industry Breakdown'!$B$2:$G$2,0))*INDEX($B$3:$AK$8,MATCH($A15,$A$3:$A$8,0),MATCH(O$11,$B$2:$AK$2,0))/INDEX($B$3:$B$8,MATCH($A15,$A$3:$A$8,0),1),0)</f>
        <v>0</v>
      </c>
      <c r="P15" s="38">
        <f>IFERROR(INDEX('Industry Breakdown'!$B$3:$H$9,MATCH('Indonesia Data'!$B15,'Industry Breakdown'!$A$3:$A$9,0),MATCH('Indonesia Data'!$A15,'Industry Breakdown'!$B$2:$G$2,0))*INDEX($B$3:$AK$8,MATCH($A15,$A$3:$A$8,0),MATCH(P$11,$B$2:$AK$2,0))/INDEX($B$3:$B$8,MATCH($A15,$A$3:$A$8,0),1),0)</f>
        <v>0</v>
      </c>
      <c r="Q15" s="38">
        <f>IFERROR(INDEX('Industry Breakdown'!$B$3:$H$9,MATCH('Indonesia Data'!$B15,'Industry Breakdown'!$A$3:$A$9,0),MATCH('Indonesia Data'!$A15,'Industry Breakdown'!$B$2:$G$2,0))*INDEX($B$3:$AK$8,MATCH($A15,$A$3:$A$8,0),MATCH(Q$11,$B$2:$AK$2,0))/INDEX($B$3:$B$8,MATCH($A15,$A$3:$A$8,0),1),0)</f>
        <v>0</v>
      </c>
      <c r="R15" s="38">
        <f>IFERROR(INDEX('Industry Breakdown'!$B$3:$H$9,MATCH('Indonesia Data'!$B15,'Industry Breakdown'!$A$3:$A$9,0),MATCH('Indonesia Data'!$A15,'Industry Breakdown'!$B$2:$G$2,0))*INDEX($B$3:$AK$8,MATCH($A15,$A$3:$A$8,0),MATCH(R$11,$B$2:$AK$2,0))/INDEX($B$3:$B$8,MATCH($A15,$A$3:$A$8,0),1),0)</f>
        <v>0</v>
      </c>
      <c r="S15" s="38">
        <f>IFERROR(INDEX('Industry Breakdown'!$B$3:$H$9,MATCH('Indonesia Data'!$B15,'Industry Breakdown'!$A$3:$A$9,0),MATCH('Indonesia Data'!$A15,'Industry Breakdown'!$B$2:$G$2,0))*INDEX($B$3:$AK$8,MATCH($A15,$A$3:$A$8,0),MATCH(S$11,$B$2:$AK$2,0))/INDEX($B$3:$B$8,MATCH($A15,$A$3:$A$8,0),1),0)</f>
        <v>0</v>
      </c>
      <c r="T15" s="38">
        <f>IFERROR(INDEX('Industry Breakdown'!$B$3:$H$9,MATCH('Indonesia Data'!$B15,'Industry Breakdown'!$A$3:$A$9,0),MATCH('Indonesia Data'!$A15,'Industry Breakdown'!$B$2:$G$2,0))*INDEX($B$3:$AK$8,MATCH($A15,$A$3:$A$8,0),MATCH(T$11,$B$2:$AK$2,0))/INDEX($B$3:$B$8,MATCH($A15,$A$3:$A$8,0),1),0)</f>
        <v>0</v>
      </c>
      <c r="U15" s="38">
        <f>IFERROR(INDEX('Industry Breakdown'!$B$3:$H$9,MATCH('Indonesia Data'!$B15,'Industry Breakdown'!$A$3:$A$9,0),MATCH('Indonesia Data'!$A15,'Industry Breakdown'!$B$2:$G$2,0))*INDEX($B$3:$AK$8,MATCH($A15,$A$3:$A$8,0),MATCH(U$11,$B$2:$AK$2,0))/INDEX($B$3:$B$8,MATCH($A15,$A$3:$A$8,0),1),0)</f>
        <v>0</v>
      </c>
      <c r="V15" s="38">
        <f>IFERROR(INDEX('Industry Breakdown'!$B$3:$H$9,MATCH('Indonesia Data'!$B15,'Industry Breakdown'!$A$3:$A$9,0),MATCH('Indonesia Data'!$A15,'Industry Breakdown'!$B$2:$G$2,0))*INDEX($B$3:$AK$8,MATCH($A15,$A$3:$A$8,0),MATCH(V$11,$B$2:$AK$2,0))/INDEX($B$3:$B$8,MATCH($A15,$A$3:$A$8,0),1),0)</f>
        <v>0</v>
      </c>
      <c r="W15" s="38">
        <f>IFERROR(INDEX('Industry Breakdown'!$B$3:$H$9,MATCH('Indonesia Data'!$B15,'Industry Breakdown'!$A$3:$A$9,0),MATCH('Indonesia Data'!$A15,'Industry Breakdown'!$B$2:$G$2,0))*INDEX($B$3:$AK$8,MATCH($A15,$A$3:$A$8,0),MATCH(W$11,$B$2:$AK$2,0))/INDEX($B$3:$B$8,MATCH($A15,$A$3:$A$8,0),1),0)</f>
        <v>0</v>
      </c>
      <c r="X15" s="38">
        <f>IFERROR(INDEX('Industry Breakdown'!$B$3:$H$9,MATCH('Indonesia Data'!$B15,'Industry Breakdown'!$A$3:$A$9,0),MATCH('Indonesia Data'!$A15,'Industry Breakdown'!$B$2:$G$2,0))*INDEX($B$3:$AK$8,MATCH($A15,$A$3:$A$8,0),MATCH(X$11,$B$2:$AK$2,0))/INDEX($B$3:$B$8,MATCH($A15,$A$3:$A$8,0),1),0)</f>
        <v>0</v>
      </c>
      <c r="Y15" s="38">
        <f>IFERROR(INDEX('Industry Breakdown'!$B$3:$H$9,MATCH('Indonesia Data'!$B15,'Industry Breakdown'!$A$3:$A$9,0),MATCH('Indonesia Data'!$A15,'Industry Breakdown'!$B$2:$G$2,0))*INDEX($B$3:$AK$8,MATCH($A15,$A$3:$A$8,0),MATCH(Y$11,$B$2:$AK$2,0))/INDEX($B$3:$B$8,MATCH($A15,$A$3:$A$8,0),1),0)</f>
        <v>0</v>
      </c>
      <c r="Z15" s="38">
        <f>IFERROR(INDEX('Industry Breakdown'!$B$3:$H$9,MATCH('Indonesia Data'!$B15,'Industry Breakdown'!$A$3:$A$9,0),MATCH('Indonesia Data'!$A15,'Industry Breakdown'!$B$2:$G$2,0))*INDEX($B$3:$AK$8,MATCH($A15,$A$3:$A$8,0),MATCH(Z$11,$B$2:$AK$2,0))/INDEX($B$3:$B$8,MATCH($A15,$A$3:$A$8,0),1),0)</f>
        <v>0</v>
      </c>
      <c r="AA15" s="38">
        <f>IFERROR(INDEX('Industry Breakdown'!$B$3:$H$9,MATCH('Indonesia Data'!$B15,'Industry Breakdown'!$A$3:$A$9,0),MATCH('Indonesia Data'!$A15,'Industry Breakdown'!$B$2:$G$2,0))*INDEX($B$3:$AK$8,MATCH($A15,$A$3:$A$8,0),MATCH(AA$11,$B$2:$AK$2,0))/INDEX($B$3:$B$8,MATCH($A15,$A$3:$A$8,0),1),0)</f>
        <v>0</v>
      </c>
      <c r="AB15" s="38">
        <f>IFERROR(INDEX('Industry Breakdown'!$B$3:$H$9,MATCH('Indonesia Data'!$B15,'Industry Breakdown'!$A$3:$A$9,0),MATCH('Indonesia Data'!$A15,'Industry Breakdown'!$B$2:$G$2,0))*INDEX($B$3:$AK$8,MATCH($A15,$A$3:$A$8,0),MATCH(AB$11,$B$2:$AK$2,0))/INDEX($B$3:$B$8,MATCH($A15,$A$3:$A$8,0),1),0)</f>
        <v>0</v>
      </c>
      <c r="AC15" s="38">
        <f>IFERROR(INDEX('Industry Breakdown'!$B$3:$H$9,MATCH('Indonesia Data'!$B15,'Industry Breakdown'!$A$3:$A$9,0),MATCH('Indonesia Data'!$A15,'Industry Breakdown'!$B$2:$G$2,0))*INDEX($B$3:$AK$8,MATCH($A15,$A$3:$A$8,0),MATCH(AC$11,$B$2:$AK$2,0))/INDEX($B$3:$B$8,MATCH($A15,$A$3:$A$8,0),1),0)</f>
        <v>0</v>
      </c>
      <c r="AD15" s="38">
        <f>IFERROR(INDEX('Industry Breakdown'!$B$3:$H$9,MATCH('Indonesia Data'!$B15,'Industry Breakdown'!$A$3:$A$9,0),MATCH('Indonesia Data'!$A15,'Industry Breakdown'!$B$2:$G$2,0))*INDEX($B$3:$AK$8,MATCH($A15,$A$3:$A$8,0),MATCH(AD$11,$B$2:$AK$2,0))/INDEX($B$3:$B$8,MATCH($A15,$A$3:$A$8,0),1),0)</f>
        <v>0</v>
      </c>
      <c r="AE15" s="38">
        <f>IFERROR(INDEX('Industry Breakdown'!$B$3:$H$9,MATCH('Indonesia Data'!$B15,'Industry Breakdown'!$A$3:$A$9,0),MATCH('Indonesia Data'!$A15,'Industry Breakdown'!$B$2:$G$2,0))*INDEX($B$3:$AK$8,MATCH($A15,$A$3:$A$8,0),MATCH(AE$11,$B$2:$AK$2,0))/INDEX($B$3:$B$8,MATCH($A15,$A$3:$A$8,0),1),0)</f>
        <v>0</v>
      </c>
      <c r="AF15" s="38">
        <f>IFERROR(INDEX('Industry Breakdown'!$B$3:$H$9,MATCH('Indonesia Data'!$B15,'Industry Breakdown'!$A$3:$A$9,0),MATCH('Indonesia Data'!$A15,'Industry Breakdown'!$B$2:$G$2,0))*INDEX($B$3:$AK$8,MATCH($A15,$A$3:$A$8,0),MATCH(AF$11,$B$2:$AK$2,0))/INDEX($B$3:$B$8,MATCH($A15,$A$3:$A$8,0),1),0)</f>
        <v>0</v>
      </c>
      <c r="AG15" s="38">
        <f>IFERROR(INDEX('Industry Breakdown'!$B$3:$H$9,MATCH('Indonesia Data'!$B15,'Industry Breakdown'!$A$3:$A$9,0),MATCH('Indonesia Data'!$A15,'Industry Breakdown'!$B$2:$G$2,0))*INDEX($B$3:$AK$8,MATCH($A15,$A$3:$A$8,0),MATCH(AG$11,$B$2:$AK$2,0))/INDEX($B$3:$B$8,MATCH($A15,$A$3:$A$8,0),1),0)</f>
        <v>0</v>
      </c>
      <c r="AH15" s="38">
        <f>IFERROR(INDEX('Industry Breakdown'!$B$3:$H$9,MATCH('Indonesia Data'!$B15,'Industry Breakdown'!$A$3:$A$9,0),MATCH('Indonesia Data'!$A15,'Industry Breakdown'!$B$2:$G$2,0))*INDEX($B$3:$AK$8,MATCH($A15,$A$3:$A$8,0),MATCH(AH$11,$B$2:$AK$2,0))/INDEX($B$3:$B$8,MATCH($A15,$A$3:$A$8,0),1),0)</f>
        <v>0</v>
      </c>
      <c r="AI15" s="38">
        <f>IFERROR(INDEX('Industry Breakdown'!$B$3:$H$9,MATCH('Indonesia Data'!$B15,'Industry Breakdown'!$A$3:$A$9,0),MATCH('Indonesia Data'!$A15,'Industry Breakdown'!$B$2:$G$2,0))*INDEX($B$3:$AK$8,MATCH($A15,$A$3:$A$8,0),MATCH(AI$11,$B$2:$AK$2,0))/INDEX($B$3:$B$8,MATCH($A15,$A$3:$A$8,0),1),0)</f>
        <v>0</v>
      </c>
      <c r="AJ15" s="38">
        <f>IFERROR(INDEX('Industry Breakdown'!$B$3:$H$9,MATCH('Indonesia Data'!$B15,'Industry Breakdown'!$A$3:$A$9,0),MATCH('Indonesia Data'!$A15,'Industry Breakdown'!$B$2:$G$2,0))*INDEX($B$3:$AK$8,MATCH($A15,$A$3:$A$8,0),MATCH(AJ$11,$B$2:$AK$2,0))/INDEX($B$3:$B$8,MATCH($A15,$A$3:$A$8,0),1),0)</f>
        <v>0</v>
      </c>
      <c r="AK15" s="38">
        <f>IFERROR(INDEX('Industry Breakdown'!$B$3:$H$9,MATCH('Indonesia Data'!$B15,'Industry Breakdown'!$A$3:$A$9,0),MATCH('Indonesia Data'!$A15,'Industry Breakdown'!$B$2:$G$2,0))*INDEX($B$3:$AK$8,MATCH($A15,$A$3:$A$8,0),MATCH(AK$11,$B$2:$AK$2,0))/INDEX($B$3:$B$8,MATCH($A15,$A$3:$A$8,0),1),0)</f>
        <v>0</v>
      </c>
      <c r="AL15" s="38">
        <f>IFERROR(INDEX('Industry Breakdown'!$B$3:$H$9,MATCH('Indonesia Data'!$B15,'Industry Breakdown'!$A$3:$A$9,0),MATCH('Indonesia Data'!$A15,'Industry Breakdown'!$B$2:$G$2,0))*INDEX($B$3:$AK$8,MATCH($A15,$A$3:$A$8,0),MATCH(AL$11,$B$2:$AK$2,0))/INDEX($B$3:$B$8,MATCH($A15,$A$3:$A$8,0),1),0)</f>
        <v>0</v>
      </c>
    </row>
    <row r="16" spans="1:38" x14ac:dyDescent="0.35">
      <c r="A16" s="8" t="s">
        <v>41</v>
      </c>
      <c r="B16" s="5" t="s">
        <v>7</v>
      </c>
      <c r="C16" s="38">
        <f>IFERROR(INDEX('Industry Breakdown'!$B$3:$H$9,MATCH('Indonesia Data'!$B16,'Industry Breakdown'!$A$3:$A$9,0),MATCH('Indonesia Data'!$A16,'Industry Breakdown'!$B$2:$G$2,0))*INDEX($B$3:$AK$8,MATCH($A16,$A$3:$A$8,0),MATCH(C$11,$B$2:$AK$2,0))/INDEX($B$3:$B$8,MATCH($A16,$A$3:$A$8,0),1),0)</f>
        <v>0</v>
      </c>
      <c r="D16" s="38">
        <f>IFERROR(INDEX('Industry Breakdown'!$B$3:$H$9,MATCH('Indonesia Data'!$B16,'Industry Breakdown'!$A$3:$A$9,0),MATCH('Indonesia Data'!$A16,'Industry Breakdown'!$B$2:$G$2,0))*INDEX($B$3:$AK$8,MATCH($A16,$A$3:$A$8,0),MATCH(D$11,$B$2:$AK$2,0))/INDEX($B$3:$B$8,MATCH($A16,$A$3:$A$8,0),1),0)</f>
        <v>0</v>
      </c>
      <c r="E16" s="38">
        <f>IFERROR(INDEX('Industry Breakdown'!$B$3:$H$9,MATCH('Indonesia Data'!$B16,'Industry Breakdown'!$A$3:$A$9,0),MATCH('Indonesia Data'!$A16,'Industry Breakdown'!$B$2:$G$2,0))*INDEX($B$3:$AK$8,MATCH($A16,$A$3:$A$8,0),MATCH(E$11,$B$2:$AK$2,0))/INDEX($B$3:$B$8,MATCH($A16,$A$3:$A$8,0),1),0)</f>
        <v>0</v>
      </c>
      <c r="F16" s="38">
        <f>IFERROR(INDEX('Industry Breakdown'!$B$3:$H$9,MATCH('Indonesia Data'!$B16,'Industry Breakdown'!$A$3:$A$9,0),MATCH('Indonesia Data'!$A16,'Industry Breakdown'!$B$2:$G$2,0))*INDEX($B$3:$AK$8,MATCH($A16,$A$3:$A$8,0),MATCH(F$11,$B$2:$AK$2,0))/INDEX($B$3:$B$8,MATCH($A16,$A$3:$A$8,0),1),0)</f>
        <v>0</v>
      </c>
      <c r="G16" s="38">
        <f>IFERROR(INDEX('Industry Breakdown'!$B$3:$H$9,MATCH('Indonesia Data'!$B16,'Industry Breakdown'!$A$3:$A$9,0),MATCH('Indonesia Data'!$A16,'Industry Breakdown'!$B$2:$G$2,0))*INDEX($B$3:$AK$8,MATCH($A16,$A$3:$A$8,0),MATCH(G$11,$B$2:$AK$2,0))/INDEX($B$3:$B$8,MATCH($A16,$A$3:$A$8,0),1),0)</f>
        <v>0</v>
      </c>
      <c r="H16" s="38">
        <f>IFERROR(INDEX('Industry Breakdown'!$B$3:$H$9,MATCH('Indonesia Data'!$B16,'Industry Breakdown'!$A$3:$A$9,0),MATCH('Indonesia Data'!$A16,'Industry Breakdown'!$B$2:$G$2,0))*INDEX($B$3:$AK$8,MATCH($A16,$A$3:$A$8,0),MATCH(H$11,$B$2:$AK$2,0))/INDEX($B$3:$B$8,MATCH($A16,$A$3:$A$8,0),1),0)</f>
        <v>0</v>
      </c>
      <c r="I16" s="38">
        <f>IFERROR(INDEX('Industry Breakdown'!$B$3:$H$9,MATCH('Indonesia Data'!$B16,'Industry Breakdown'!$A$3:$A$9,0),MATCH('Indonesia Data'!$A16,'Industry Breakdown'!$B$2:$G$2,0))*INDEX($B$3:$AK$8,MATCH($A16,$A$3:$A$8,0),MATCH(I$11,$B$2:$AK$2,0))/INDEX($B$3:$B$8,MATCH($A16,$A$3:$A$8,0),1),0)</f>
        <v>0</v>
      </c>
      <c r="J16" s="38">
        <f>IFERROR(INDEX('Industry Breakdown'!$B$3:$H$9,MATCH('Indonesia Data'!$B16,'Industry Breakdown'!$A$3:$A$9,0),MATCH('Indonesia Data'!$A16,'Industry Breakdown'!$B$2:$G$2,0))*INDEX($B$3:$AK$8,MATCH($A16,$A$3:$A$8,0),MATCH(J$11,$B$2:$AK$2,0))/INDEX($B$3:$B$8,MATCH($A16,$A$3:$A$8,0),1),0)</f>
        <v>0</v>
      </c>
      <c r="K16" s="38">
        <f>IFERROR(INDEX('Industry Breakdown'!$B$3:$H$9,MATCH('Indonesia Data'!$B16,'Industry Breakdown'!$A$3:$A$9,0),MATCH('Indonesia Data'!$A16,'Industry Breakdown'!$B$2:$G$2,0))*INDEX($B$3:$AK$8,MATCH($A16,$A$3:$A$8,0),MATCH(K$11,$B$2:$AK$2,0))/INDEX($B$3:$B$8,MATCH($A16,$A$3:$A$8,0),1),0)</f>
        <v>0</v>
      </c>
      <c r="L16" s="38">
        <f>IFERROR(INDEX('Industry Breakdown'!$B$3:$H$9,MATCH('Indonesia Data'!$B16,'Industry Breakdown'!$A$3:$A$9,0),MATCH('Indonesia Data'!$A16,'Industry Breakdown'!$B$2:$G$2,0))*INDEX($B$3:$AK$8,MATCH($A16,$A$3:$A$8,0),MATCH(L$11,$B$2:$AK$2,0))/INDEX($B$3:$B$8,MATCH($A16,$A$3:$A$8,0),1),0)</f>
        <v>0</v>
      </c>
      <c r="M16" s="38">
        <f>IFERROR(INDEX('Industry Breakdown'!$B$3:$H$9,MATCH('Indonesia Data'!$B16,'Industry Breakdown'!$A$3:$A$9,0),MATCH('Indonesia Data'!$A16,'Industry Breakdown'!$B$2:$G$2,0))*INDEX($B$3:$AK$8,MATCH($A16,$A$3:$A$8,0),MATCH(M$11,$B$2:$AK$2,0))/INDEX($B$3:$B$8,MATCH($A16,$A$3:$A$8,0),1),0)</f>
        <v>0</v>
      </c>
      <c r="N16" s="38">
        <f>IFERROR(INDEX('Industry Breakdown'!$B$3:$H$9,MATCH('Indonesia Data'!$B16,'Industry Breakdown'!$A$3:$A$9,0),MATCH('Indonesia Data'!$A16,'Industry Breakdown'!$B$2:$G$2,0))*INDEX($B$3:$AK$8,MATCH($A16,$A$3:$A$8,0),MATCH(N$11,$B$2:$AK$2,0))/INDEX($B$3:$B$8,MATCH($A16,$A$3:$A$8,0),1),0)</f>
        <v>0</v>
      </c>
      <c r="O16" s="38">
        <f>IFERROR(INDEX('Industry Breakdown'!$B$3:$H$9,MATCH('Indonesia Data'!$B16,'Industry Breakdown'!$A$3:$A$9,0),MATCH('Indonesia Data'!$A16,'Industry Breakdown'!$B$2:$G$2,0))*INDEX($B$3:$AK$8,MATCH($A16,$A$3:$A$8,0),MATCH(O$11,$B$2:$AK$2,0))/INDEX($B$3:$B$8,MATCH($A16,$A$3:$A$8,0),1),0)</f>
        <v>0</v>
      </c>
      <c r="P16" s="38">
        <f>IFERROR(INDEX('Industry Breakdown'!$B$3:$H$9,MATCH('Indonesia Data'!$B16,'Industry Breakdown'!$A$3:$A$9,0),MATCH('Indonesia Data'!$A16,'Industry Breakdown'!$B$2:$G$2,0))*INDEX($B$3:$AK$8,MATCH($A16,$A$3:$A$8,0),MATCH(P$11,$B$2:$AK$2,0))/INDEX($B$3:$B$8,MATCH($A16,$A$3:$A$8,0),1),0)</f>
        <v>0</v>
      </c>
      <c r="Q16" s="38">
        <f>IFERROR(INDEX('Industry Breakdown'!$B$3:$H$9,MATCH('Indonesia Data'!$B16,'Industry Breakdown'!$A$3:$A$9,0),MATCH('Indonesia Data'!$A16,'Industry Breakdown'!$B$2:$G$2,0))*INDEX($B$3:$AK$8,MATCH($A16,$A$3:$A$8,0),MATCH(Q$11,$B$2:$AK$2,0))/INDEX($B$3:$B$8,MATCH($A16,$A$3:$A$8,0),1),0)</f>
        <v>0</v>
      </c>
      <c r="R16" s="38">
        <f>IFERROR(INDEX('Industry Breakdown'!$B$3:$H$9,MATCH('Indonesia Data'!$B16,'Industry Breakdown'!$A$3:$A$9,0),MATCH('Indonesia Data'!$A16,'Industry Breakdown'!$B$2:$G$2,0))*INDEX($B$3:$AK$8,MATCH($A16,$A$3:$A$8,0),MATCH(R$11,$B$2:$AK$2,0))/INDEX($B$3:$B$8,MATCH($A16,$A$3:$A$8,0),1),0)</f>
        <v>0</v>
      </c>
      <c r="S16" s="38">
        <f>IFERROR(INDEX('Industry Breakdown'!$B$3:$H$9,MATCH('Indonesia Data'!$B16,'Industry Breakdown'!$A$3:$A$9,0),MATCH('Indonesia Data'!$A16,'Industry Breakdown'!$B$2:$G$2,0))*INDEX($B$3:$AK$8,MATCH($A16,$A$3:$A$8,0),MATCH(S$11,$B$2:$AK$2,0))/INDEX($B$3:$B$8,MATCH($A16,$A$3:$A$8,0),1),0)</f>
        <v>0</v>
      </c>
      <c r="T16" s="38">
        <f>IFERROR(INDEX('Industry Breakdown'!$B$3:$H$9,MATCH('Indonesia Data'!$B16,'Industry Breakdown'!$A$3:$A$9,0),MATCH('Indonesia Data'!$A16,'Industry Breakdown'!$B$2:$G$2,0))*INDEX($B$3:$AK$8,MATCH($A16,$A$3:$A$8,0),MATCH(T$11,$B$2:$AK$2,0))/INDEX($B$3:$B$8,MATCH($A16,$A$3:$A$8,0),1),0)</f>
        <v>0</v>
      </c>
      <c r="U16" s="38">
        <f>IFERROR(INDEX('Industry Breakdown'!$B$3:$H$9,MATCH('Indonesia Data'!$B16,'Industry Breakdown'!$A$3:$A$9,0),MATCH('Indonesia Data'!$A16,'Industry Breakdown'!$B$2:$G$2,0))*INDEX($B$3:$AK$8,MATCH($A16,$A$3:$A$8,0),MATCH(U$11,$B$2:$AK$2,0))/INDEX($B$3:$B$8,MATCH($A16,$A$3:$A$8,0),1),0)</f>
        <v>0</v>
      </c>
      <c r="V16" s="38">
        <f>IFERROR(INDEX('Industry Breakdown'!$B$3:$H$9,MATCH('Indonesia Data'!$B16,'Industry Breakdown'!$A$3:$A$9,0),MATCH('Indonesia Data'!$A16,'Industry Breakdown'!$B$2:$G$2,0))*INDEX($B$3:$AK$8,MATCH($A16,$A$3:$A$8,0),MATCH(V$11,$B$2:$AK$2,0))/INDEX($B$3:$B$8,MATCH($A16,$A$3:$A$8,0),1),0)</f>
        <v>0</v>
      </c>
      <c r="W16" s="38">
        <f>IFERROR(INDEX('Industry Breakdown'!$B$3:$H$9,MATCH('Indonesia Data'!$B16,'Industry Breakdown'!$A$3:$A$9,0),MATCH('Indonesia Data'!$A16,'Industry Breakdown'!$B$2:$G$2,0))*INDEX($B$3:$AK$8,MATCH($A16,$A$3:$A$8,0),MATCH(W$11,$B$2:$AK$2,0))/INDEX($B$3:$B$8,MATCH($A16,$A$3:$A$8,0),1),0)</f>
        <v>0</v>
      </c>
      <c r="X16" s="38">
        <f>IFERROR(INDEX('Industry Breakdown'!$B$3:$H$9,MATCH('Indonesia Data'!$B16,'Industry Breakdown'!$A$3:$A$9,0),MATCH('Indonesia Data'!$A16,'Industry Breakdown'!$B$2:$G$2,0))*INDEX($B$3:$AK$8,MATCH($A16,$A$3:$A$8,0),MATCH(X$11,$B$2:$AK$2,0))/INDEX($B$3:$B$8,MATCH($A16,$A$3:$A$8,0),1),0)</f>
        <v>0</v>
      </c>
      <c r="Y16" s="38">
        <f>IFERROR(INDEX('Industry Breakdown'!$B$3:$H$9,MATCH('Indonesia Data'!$B16,'Industry Breakdown'!$A$3:$A$9,0),MATCH('Indonesia Data'!$A16,'Industry Breakdown'!$B$2:$G$2,0))*INDEX($B$3:$AK$8,MATCH($A16,$A$3:$A$8,0),MATCH(Y$11,$B$2:$AK$2,0))/INDEX($B$3:$B$8,MATCH($A16,$A$3:$A$8,0),1),0)</f>
        <v>0</v>
      </c>
      <c r="Z16" s="38">
        <f>IFERROR(INDEX('Industry Breakdown'!$B$3:$H$9,MATCH('Indonesia Data'!$B16,'Industry Breakdown'!$A$3:$A$9,0),MATCH('Indonesia Data'!$A16,'Industry Breakdown'!$B$2:$G$2,0))*INDEX($B$3:$AK$8,MATCH($A16,$A$3:$A$8,0),MATCH(Z$11,$B$2:$AK$2,0))/INDEX($B$3:$B$8,MATCH($A16,$A$3:$A$8,0),1),0)</f>
        <v>0</v>
      </c>
      <c r="AA16" s="38">
        <f>IFERROR(INDEX('Industry Breakdown'!$B$3:$H$9,MATCH('Indonesia Data'!$B16,'Industry Breakdown'!$A$3:$A$9,0),MATCH('Indonesia Data'!$A16,'Industry Breakdown'!$B$2:$G$2,0))*INDEX($B$3:$AK$8,MATCH($A16,$A$3:$A$8,0),MATCH(AA$11,$B$2:$AK$2,0))/INDEX($B$3:$B$8,MATCH($A16,$A$3:$A$8,0),1),0)</f>
        <v>0</v>
      </c>
      <c r="AB16" s="38">
        <f>IFERROR(INDEX('Industry Breakdown'!$B$3:$H$9,MATCH('Indonesia Data'!$B16,'Industry Breakdown'!$A$3:$A$9,0),MATCH('Indonesia Data'!$A16,'Industry Breakdown'!$B$2:$G$2,0))*INDEX($B$3:$AK$8,MATCH($A16,$A$3:$A$8,0),MATCH(AB$11,$B$2:$AK$2,0))/INDEX($B$3:$B$8,MATCH($A16,$A$3:$A$8,0),1),0)</f>
        <v>0</v>
      </c>
      <c r="AC16" s="38">
        <f>IFERROR(INDEX('Industry Breakdown'!$B$3:$H$9,MATCH('Indonesia Data'!$B16,'Industry Breakdown'!$A$3:$A$9,0),MATCH('Indonesia Data'!$A16,'Industry Breakdown'!$B$2:$G$2,0))*INDEX($B$3:$AK$8,MATCH($A16,$A$3:$A$8,0),MATCH(AC$11,$B$2:$AK$2,0))/INDEX($B$3:$B$8,MATCH($A16,$A$3:$A$8,0),1),0)</f>
        <v>0</v>
      </c>
      <c r="AD16" s="38">
        <f>IFERROR(INDEX('Industry Breakdown'!$B$3:$H$9,MATCH('Indonesia Data'!$B16,'Industry Breakdown'!$A$3:$A$9,0),MATCH('Indonesia Data'!$A16,'Industry Breakdown'!$B$2:$G$2,0))*INDEX($B$3:$AK$8,MATCH($A16,$A$3:$A$8,0),MATCH(AD$11,$B$2:$AK$2,0))/INDEX($B$3:$B$8,MATCH($A16,$A$3:$A$8,0),1),0)</f>
        <v>0</v>
      </c>
      <c r="AE16" s="38">
        <f>IFERROR(INDEX('Industry Breakdown'!$B$3:$H$9,MATCH('Indonesia Data'!$B16,'Industry Breakdown'!$A$3:$A$9,0),MATCH('Indonesia Data'!$A16,'Industry Breakdown'!$B$2:$G$2,0))*INDEX($B$3:$AK$8,MATCH($A16,$A$3:$A$8,0),MATCH(AE$11,$B$2:$AK$2,0))/INDEX($B$3:$B$8,MATCH($A16,$A$3:$A$8,0),1),0)</f>
        <v>0</v>
      </c>
      <c r="AF16" s="38">
        <f>IFERROR(INDEX('Industry Breakdown'!$B$3:$H$9,MATCH('Indonesia Data'!$B16,'Industry Breakdown'!$A$3:$A$9,0),MATCH('Indonesia Data'!$A16,'Industry Breakdown'!$B$2:$G$2,0))*INDEX($B$3:$AK$8,MATCH($A16,$A$3:$A$8,0),MATCH(AF$11,$B$2:$AK$2,0))/INDEX($B$3:$B$8,MATCH($A16,$A$3:$A$8,0),1),0)</f>
        <v>0</v>
      </c>
      <c r="AG16" s="38">
        <f>IFERROR(INDEX('Industry Breakdown'!$B$3:$H$9,MATCH('Indonesia Data'!$B16,'Industry Breakdown'!$A$3:$A$9,0),MATCH('Indonesia Data'!$A16,'Industry Breakdown'!$B$2:$G$2,0))*INDEX($B$3:$AK$8,MATCH($A16,$A$3:$A$8,0),MATCH(AG$11,$B$2:$AK$2,0))/INDEX($B$3:$B$8,MATCH($A16,$A$3:$A$8,0),1),0)</f>
        <v>0</v>
      </c>
      <c r="AH16" s="38">
        <f>IFERROR(INDEX('Industry Breakdown'!$B$3:$H$9,MATCH('Indonesia Data'!$B16,'Industry Breakdown'!$A$3:$A$9,0),MATCH('Indonesia Data'!$A16,'Industry Breakdown'!$B$2:$G$2,0))*INDEX($B$3:$AK$8,MATCH($A16,$A$3:$A$8,0),MATCH(AH$11,$B$2:$AK$2,0))/INDEX($B$3:$B$8,MATCH($A16,$A$3:$A$8,0),1),0)</f>
        <v>0</v>
      </c>
      <c r="AI16" s="38">
        <f>IFERROR(INDEX('Industry Breakdown'!$B$3:$H$9,MATCH('Indonesia Data'!$B16,'Industry Breakdown'!$A$3:$A$9,0),MATCH('Indonesia Data'!$A16,'Industry Breakdown'!$B$2:$G$2,0))*INDEX($B$3:$AK$8,MATCH($A16,$A$3:$A$8,0),MATCH(AI$11,$B$2:$AK$2,0))/INDEX($B$3:$B$8,MATCH($A16,$A$3:$A$8,0),1),0)</f>
        <v>0</v>
      </c>
      <c r="AJ16" s="38">
        <f>IFERROR(INDEX('Industry Breakdown'!$B$3:$H$9,MATCH('Indonesia Data'!$B16,'Industry Breakdown'!$A$3:$A$9,0),MATCH('Indonesia Data'!$A16,'Industry Breakdown'!$B$2:$G$2,0))*INDEX($B$3:$AK$8,MATCH($A16,$A$3:$A$8,0),MATCH(AJ$11,$B$2:$AK$2,0))/INDEX($B$3:$B$8,MATCH($A16,$A$3:$A$8,0),1),0)</f>
        <v>0</v>
      </c>
      <c r="AK16" s="38">
        <f>IFERROR(INDEX('Industry Breakdown'!$B$3:$H$9,MATCH('Indonesia Data'!$B16,'Industry Breakdown'!$A$3:$A$9,0),MATCH('Indonesia Data'!$A16,'Industry Breakdown'!$B$2:$G$2,0))*INDEX($B$3:$AK$8,MATCH($A16,$A$3:$A$8,0),MATCH(AK$11,$B$2:$AK$2,0))/INDEX($B$3:$B$8,MATCH($A16,$A$3:$A$8,0),1),0)</f>
        <v>0</v>
      </c>
      <c r="AL16" s="38">
        <f>IFERROR(INDEX('Industry Breakdown'!$B$3:$H$9,MATCH('Indonesia Data'!$B16,'Industry Breakdown'!$A$3:$A$9,0),MATCH('Indonesia Data'!$A16,'Industry Breakdown'!$B$2:$G$2,0))*INDEX($B$3:$AK$8,MATCH($A16,$A$3:$A$8,0),MATCH(AL$11,$B$2:$AK$2,0))/INDEX($B$3:$B$8,MATCH($A16,$A$3:$A$8,0),1),0)</f>
        <v>0</v>
      </c>
    </row>
    <row r="17" spans="1:38" x14ac:dyDescent="0.35">
      <c r="A17" s="8" t="s">
        <v>41</v>
      </c>
      <c r="B17" s="5" t="s">
        <v>8</v>
      </c>
      <c r="C17" s="38">
        <f>IF($A17="electricity",INDEX('Industry Breakdown'!$B$23:$AL$23,1,MATCH('Indonesia Data'!C$11,'Industry Breakdown'!$B$17:$AL$17,0)),0)</f>
        <v>3273192705613.5479</v>
      </c>
      <c r="D17" s="38">
        <f>IF($A17="electricity",INDEX('Industry Breakdown'!$B$23:$AL$23,1,MATCH('Indonesia Data'!D$11,'Industry Breakdown'!$B$17:$AL$17,0)),0)</f>
        <v>3311535933032.688</v>
      </c>
      <c r="E17" s="38">
        <f>IF($A17="electricity",INDEX('Industry Breakdown'!$B$23:$AL$23,1,MATCH('Indonesia Data'!E$11,'Industry Breakdown'!$B$17:$AL$17,0)),0)</f>
        <v>3348758480907.832</v>
      </c>
      <c r="F17" s="38">
        <f>IF($A17="electricity",INDEX('Industry Breakdown'!$B$23:$AL$23,1,MATCH('Indonesia Data'!F$11,'Industry Breakdown'!$B$17:$AL$17,0)),0)</f>
        <v>3384938949941.814</v>
      </c>
      <c r="G17" s="38">
        <f>IF($A17="electricity",INDEX('Industry Breakdown'!$B$23:$AL$23,1,MATCH('Indonesia Data'!G$11,'Industry Breakdown'!$B$17:$AL$17,0)),0)</f>
        <v>3420255256034.3442</v>
      </c>
      <c r="H17" s="38">
        <f>IF($A17="electricity",INDEX('Industry Breakdown'!$B$23:$AL$23,1,MATCH('Indonesia Data'!H$11,'Industry Breakdown'!$B$17:$AL$17,0)),0)</f>
        <v>3454834481970.9321</v>
      </c>
      <c r="I17" s="38">
        <f>IF($A17="electricity",INDEX('Industry Breakdown'!$B$23:$AL$23,1,MATCH('Indonesia Data'!I$11,'Industry Breakdown'!$B$17:$AL$17,0)),0)</f>
        <v>3488663919473.0254</v>
      </c>
      <c r="J17" s="38">
        <f>IF($A17="electricity",INDEX('Industry Breakdown'!$B$23:$AL$23,1,MATCH('Indonesia Data'!J$11,'Industry Breakdown'!$B$17:$AL$17,0)),0)</f>
        <v>3521667318869.3203</v>
      </c>
      <c r="K17" s="38">
        <f>IF($A17="electricity",INDEX('Industry Breakdown'!$B$23:$AL$23,1,MATCH('Indonesia Data'!K$11,'Industry Breakdown'!$B$17:$AL$17,0)),0)</f>
        <v>3553819263602.7158</v>
      </c>
      <c r="L17" s="38">
        <f>IF($A17="electricity",INDEX('Industry Breakdown'!$B$23:$AL$23,1,MATCH('Indonesia Data'!L$11,'Industry Breakdown'!$B$17:$AL$17,0)),0)</f>
        <v>3585119753673.2095</v>
      </c>
      <c r="M17" s="38">
        <f>IF($A17="electricity",INDEX('Industry Breakdown'!$B$23:$AL$23,1,MATCH('Indonesia Data'!M$11,'Industry Breakdown'!$B$17:$AL$17,0)),0)</f>
        <v>3615568789080.8042</v>
      </c>
      <c r="N17" s="38">
        <f>IF($A17="electricity",INDEX('Industry Breakdown'!$B$23:$AL$23,1,MATCH('Indonesia Data'!N$11,'Industry Breakdown'!$B$17:$AL$17,0)),0)</f>
        <v>3645140953268.397</v>
      </c>
      <c r="O17" s="38">
        <f>IF($A17="electricity",INDEX('Industry Breakdown'!$B$23:$AL$23,1,MATCH('Indonesia Data'!O$11,'Industry Breakdown'!$B$17:$AL$17,0)),0)</f>
        <v>3673861662793.0884</v>
      </c>
      <c r="P17" s="38">
        <f>IF($A17="electricity",INDEX('Industry Breakdown'!$B$23:$AL$23,1,MATCH('Indonesia Data'!P$11,'Industry Breakdown'!$B$17:$AL$17,0)),0)</f>
        <v>3701730917654.8809</v>
      </c>
      <c r="Q17" s="38">
        <f>IF($A17="electricity",INDEX('Industry Breakdown'!$B$23:$AL$23,1,MATCH('Indonesia Data'!Q$11,'Industry Breakdown'!$B$17:$AL$17,0)),0)</f>
        <v>3728799550967.9761</v>
      </c>
      <c r="R17" s="38">
        <f>IF($A17="electricity",INDEX('Industry Breakdown'!$B$23:$AL$23,1,MATCH('Indonesia Data'!R$11,'Industry Breakdown'!$B$17:$AL$17,0)),0)</f>
        <v>3755067562732.374</v>
      </c>
      <c r="S17" s="38">
        <f>IF($A17="electricity",INDEX('Industry Breakdown'!$B$23:$AL$23,1,MATCH('Indonesia Data'!S$11,'Industry Breakdown'!$B$17:$AL$17,0)),0)</f>
        <v>3780547661226.6255</v>
      </c>
      <c r="T17" s="38">
        <f>IF($A17="electricity",INDEX('Industry Breakdown'!$B$23:$AL$23,1,MATCH('Indonesia Data'!T$11,'Industry Breakdown'!$B$17:$AL$17,0)),0)</f>
        <v>3805214429893.6294</v>
      </c>
      <c r="U17" s="38">
        <f>IF($A17="electricity",INDEX('Industry Breakdown'!$B$23:$AL$23,1,MATCH('Indonesia Data'!U$11,'Industry Breakdown'!$B$17:$AL$17,0)),0)</f>
        <v>3829055160454.834</v>
      </c>
      <c r="V17" s="38">
        <f>IF($A17="electricity",INDEX('Industry Breakdown'!$B$23:$AL$23,1,MATCH('Indonesia Data'!V$11,'Industry Breakdown'!$B$17:$AL$17,0)),0)</f>
        <v>3852031728074.5889</v>
      </c>
      <c r="W17" s="38">
        <f>IF($A17="electricity",INDEX('Industry Breakdown'!$B$23:$AL$23,1,MATCH('Indonesia Data'!W$11,'Industry Breakdown'!$B$17:$AL$17,0)),0)</f>
        <v>3874080591360.1377</v>
      </c>
      <c r="X17" s="38">
        <f>IF($A17="electricity",INDEX('Industry Breakdown'!$B$23:$AL$23,1,MATCH('Indonesia Data'!X$11,'Industry Breakdown'!$B$17:$AL$17,0)),0)</f>
        <v>3895214458590.0327</v>
      </c>
      <c r="Y17" s="38">
        <f>IF($A17="electricity",INDEX('Industry Breakdown'!$B$23:$AL$23,1,MATCH('Indonesia Data'!Y$11,'Industry Breakdown'!$B$17:$AL$17,0)),0)</f>
        <v>3915446038042.8247</v>
      </c>
      <c r="Z17" s="38">
        <f>IF($A17="electricity",INDEX('Industry Breakdown'!$B$23:$AL$23,1,MATCH('Indonesia Data'!Z$11,'Industry Breakdown'!$B$17:$AL$17,0)),0)</f>
        <v>3934737204882.8608</v>
      </c>
      <c r="AA17" s="38">
        <f>IF($A17="electricity",INDEX('Industry Breakdown'!$B$23:$AL$23,1,MATCH('Indonesia Data'!AA$11,'Industry Breakdown'!$B$17:$AL$17,0)),0)</f>
        <v>3953113375667.2441</v>
      </c>
      <c r="AB17" s="38">
        <f>IF($A17="electricity",INDEX('Industry Breakdown'!$B$23:$AL$23,1,MATCH('Indonesia Data'!AB$11,'Industry Breakdown'!$B$17:$AL$17,0)),0)</f>
        <v>3970561842117.4219</v>
      </c>
      <c r="AC17" s="38">
        <f>IF($A17="electricity",INDEX('Industry Breakdown'!$B$23:$AL$23,1,MATCH('Indonesia Data'!AC$11,'Industry Breakdown'!$B$17:$AL$17,0)),0)</f>
        <v>3987095312511.9473</v>
      </c>
      <c r="AD17" s="38">
        <f>IF($A17="electricity",INDEX('Industry Breakdown'!$B$23:$AL$23,1,MATCH('Indonesia Data'!AD$11,'Industry Breakdown'!$B$17:$AL$17,0)),0)</f>
        <v>4002688370293.7153</v>
      </c>
      <c r="AE17" s="38">
        <f>IF($A17="electricity",INDEX('Industry Breakdown'!$B$23:$AL$23,1,MATCH('Indonesia Data'!AE$11,'Industry Breakdown'!$B$17:$AL$17,0)),0)</f>
        <v>4017379140298.3813</v>
      </c>
      <c r="AF17" s="38">
        <f>IF($A17="electricity",INDEX('Industry Breakdown'!$B$23:$AL$23,1,MATCH('Indonesia Data'!AF$11,'Industry Breakdown'!$B$17:$AL$17,0)),0)</f>
        <v>4031129497690.2915</v>
      </c>
      <c r="AG17" s="38">
        <f>IF($A17="electricity",INDEX('Industry Breakdown'!$B$23:$AL$23,1,MATCH('Indonesia Data'!AG$11,'Industry Breakdown'!$B$17:$AL$17,0)),0)</f>
        <v>4043977567305.0977</v>
      </c>
      <c r="AH17" s="38">
        <f>IF($A17="electricity",INDEX('Industry Breakdown'!$B$23:$AL$23,1,MATCH('Indonesia Data'!AH$11,'Industry Breakdown'!$B$17:$AL$17,0)),0)</f>
        <v>4055923349142.8022</v>
      </c>
      <c r="AI17" s="38">
        <f>IF($A17="electricity",INDEX('Industry Breakdown'!$B$23:$AL$23,1,MATCH('Indonesia Data'!AI$11,'Industry Breakdown'!$B$17:$AL$17,0)),0)</f>
        <v>4066979551481.9541</v>
      </c>
      <c r="AJ17" s="38">
        <f>IF($A17="electricity",INDEX('Industry Breakdown'!$B$23:$AL$23,1,MATCH('Indonesia Data'!AJ$11,'Industry Breakdown'!$B$17:$AL$17,0)),0)</f>
        <v>4077171590879.6548</v>
      </c>
      <c r="AK17" s="38">
        <f>IF($A17="electricity",INDEX('Industry Breakdown'!$B$23:$AL$23,1,MATCH('Indonesia Data'!AK$11,'Industry Breakdown'!$B$17:$AL$17,0)),0)</f>
        <v>4086537592171.5566</v>
      </c>
      <c r="AL17" s="38">
        <f>IF($A17="electricity",INDEX('Industry Breakdown'!$B$23:$AL$23,1,MATCH('Indonesia Data'!AL$11,'Industry Breakdown'!$B$17:$AL$17,0)),0)</f>
        <v>4095077555357.6606</v>
      </c>
    </row>
    <row r="18" spans="1:38" x14ac:dyDescent="0.35">
      <c r="A18" s="8" t="s">
        <v>41</v>
      </c>
      <c r="B18" s="5" t="s">
        <v>11</v>
      </c>
      <c r="C18" s="38">
        <f>IFERROR(INDEX('Industry Breakdown'!$B$3:$H$9,MATCH('Indonesia Data'!$B18,'Industry Breakdown'!$A$3:$A$9,0),MATCH('Indonesia Data'!$A18,'Industry Breakdown'!$B$2:$G$2,0))*INDEX($B$3:$AK$8,MATCH($A18,$A$3:$A$8,0),MATCH(C$11,$B$2:$AK$2,0))/INDEX($B$3:$B$8,MATCH($A18,$A$3:$A$8,0),1),0)</f>
        <v>1692801376319.9998</v>
      </c>
      <c r="D18" s="38">
        <f>IFERROR(INDEX('Industry Breakdown'!$B$3:$H$9,MATCH('Indonesia Data'!$B18,'Industry Breakdown'!$A$3:$A$9,0),MATCH('Indonesia Data'!$A18,'Industry Breakdown'!$B$2:$G$2,0))*INDEX($B$3:$AK$8,MATCH($A18,$A$3:$A$8,0),MATCH(D$11,$B$2:$AK$2,0))/INDEX($B$3:$B$8,MATCH($A18,$A$3:$A$8,0),1),0)</f>
        <v>1777441445136</v>
      </c>
      <c r="E18" s="38">
        <f>IFERROR(INDEX('Industry Breakdown'!$B$3:$H$9,MATCH('Indonesia Data'!$B18,'Industry Breakdown'!$A$3:$A$9,0),MATCH('Indonesia Data'!$A18,'Industry Breakdown'!$B$2:$G$2,0))*INDEX($B$3:$AK$8,MATCH($A18,$A$3:$A$8,0),MATCH(E$11,$B$2:$AK$2,0))/INDEX($B$3:$B$8,MATCH($A18,$A$3:$A$8,0),1),0)</f>
        <v>1866313517392.8003</v>
      </c>
      <c r="F18" s="38">
        <f>IFERROR(INDEX('Industry Breakdown'!$B$3:$H$9,MATCH('Indonesia Data'!$B18,'Industry Breakdown'!$A$3:$A$9,0),MATCH('Indonesia Data'!$A18,'Industry Breakdown'!$B$2:$G$2,0))*INDEX($B$3:$AK$8,MATCH($A18,$A$3:$A$8,0),MATCH(F$11,$B$2:$AK$2,0))/INDEX($B$3:$B$8,MATCH($A18,$A$3:$A$8,0),1),0)</f>
        <v>1959629193262.4404</v>
      </c>
      <c r="G18" s="38">
        <f>IFERROR(INDEX('Industry Breakdown'!$B$3:$H$9,MATCH('Indonesia Data'!$B18,'Industry Breakdown'!$A$3:$A$9,0),MATCH('Indonesia Data'!$A18,'Industry Breakdown'!$B$2:$G$2,0))*INDEX($B$3:$AK$8,MATCH($A18,$A$3:$A$8,0),MATCH(G$11,$B$2:$AK$2,0))/INDEX($B$3:$B$8,MATCH($A18,$A$3:$A$8,0),1),0)</f>
        <v>2057610652925.5627</v>
      </c>
      <c r="H18" s="38">
        <f>IFERROR(INDEX('Industry Breakdown'!$B$3:$H$9,MATCH('Indonesia Data'!$B18,'Industry Breakdown'!$A$3:$A$9,0),MATCH('Indonesia Data'!$A18,'Industry Breakdown'!$B$2:$G$2,0))*INDEX($B$3:$AK$8,MATCH($A18,$A$3:$A$8,0),MATCH(H$11,$B$2:$AK$2,0))/INDEX($B$3:$B$8,MATCH($A18,$A$3:$A$8,0),1),0)</f>
        <v>2160491185571.8411</v>
      </c>
      <c r="I18" s="38">
        <f>IFERROR(INDEX('Industry Breakdown'!$B$3:$H$9,MATCH('Indonesia Data'!$B18,'Industry Breakdown'!$A$3:$A$9,0),MATCH('Indonesia Data'!$A18,'Industry Breakdown'!$B$2:$G$2,0))*INDEX($B$3:$AK$8,MATCH($A18,$A$3:$A$8,0),MATCH(I$11,$B$2:$AK$2,0))/INDEX($B$3:$B$8,MATCH($A18,$A$3:$A$8,0),1),0)</f>
        <v>2268515744850.4331</v>
      </c>
      <c r="J18" s="38">
        <f>IFERROR(INDEX('Industry Breakdown'!$B$3:$H$9,MATCH('Indonesia Data'!$B18,'Industry Breakdown'!$A$3:$A$9,0),MATCH('Indonesia Data'!$A18,'Industry Breakdown'!$B$2:$G$2,0))*INDEX($B$3:$AK$8,MATCH($A18,$A$3:$A$8,0),MATCH(J$11,$B$2:$AK$2,0))/INDEX($B$3:$B$8,MATCH($A18,$A$3:$A$8,0),1),0)</f>
        <v>2381941532092.9551</v>
      </c>
      <c r="K18" s="38">
        <f>IFERROR(INDEX('Industry Breakdown'!$B$3:$H$9,MATCH('Indonesia Data'!$B18,'Industry Breakdown'!$A$3:$A$9,0),MATCH('Indonesia Data'!$A18,'Industry Breakdown'!$B$2:$G$2,0))*INDEX($B$3:$AK$8,MATCH($A18,$A$3:$A$8,0),MATCH(K$11,$B$2:$AK$2,0))/INDEX($B$3:$B$8,MATCH($A18,$A$3:$A$8,0),1),0)</f>
        <v>2501038608697.6025</v>
      </c>
      <c r="L18" s="38">
        <f>IFERROR(INDEX('Industry Breakdown'!$B$3:$H$9,MATCH('Indonesia Data'!$B18,'Industry Breakdown'!$A$3:$A$9,0),MATCH('Indonesia Data'!$A18,'Industry Breakdown'!$B$2:$G$2,0))*INDEX($B$3:$AK$8,MATCH($A18,$A$3:$A$8,0),MATCH(L$11,$B$2:$AK$2,0))/INDEX($B$3:$B$8,MATCH($A18,$A$3:$A$8,0),1),0)</f>
        <v>2626090539132.4829</v>
      </c>
      <c r="M18" s="38">
        <f>IFERROR(INDEX('Industry Breakdown'!$B$3:$H$9,MATCH('Indonesia Data'!$B18,'Industry Breakdown'!$A$3:$A$9,0),MATCH('Indonesia Data'!$A18,'Industry Breakdown'!$B$2:$G$2,0))*INDEX($B$3:$AK$8,MATCH($A18,$A$3:$A$8,0),MATCH(M$11,$B$2:$AK$2,0))/INDEX($B$3:$B$8,MATCH($A18,$A$3:$A$8,0),1),0)</f>
        <v>2757395066089.1069</v>
      </c>
      <c r="N18" s="38">
        <f>IFERROR(INDEX('Industry Breakdown'!$B$3:$H$9,MATCH('Indonesia Data'!$B18,'Industry Breakdown'!$A$3:$A$9,0),MATCH('Indonesia Data'!$A18,'Industry Breakdown'!$B$2:$G$2,0))*INDEX($B$3:$AK$8,MATCH($A18,$A$3:$A$8,0),MATCH(N$11,$B$2:$AK$2,0))/INDEX($B$3:$B$8,MATCH($A18,$A$3:$A$8,0),1),0)</f>
        <v>2895264819393.5625</v>
      </c>
      <c r="O18" s="38">
        <f>IFERROR(INDEX('Industry Breakdown'!$B$3:$H$9,MATCH('Indonesia Data'!$B18,'Industry Breakdown'!$A$3:$A$9,0),MATCH('Indonesia Data'!$A18,'Industry Breakdown'!$B$2:$G$2,0))*INDEX($B$3:$AK$8,MATCH($A18,$A$3:$A$8,0),MATCH(O$11,$B$2:$AK$2,0))/INDEX($B$3:$B$8,MATCH($A18,$A$3:$A$8,0),1),0)</f>
        <v>3040028060363.2412</v>
      </c>
      <c r="P18" s="38">
        <f>IFERROR(INDEX('Industry Breakdown'!$B$3:$H$9,MATCH('Indonesia Data'!$B18,'Industry Breakdown'!$A$3:$A$9,0),MATCH('Indonesia Data'!$A18,'Industry Breakdown'!$B$2:$G$2,0))*INDEX($B$3:$AK$8,MATCH($A18,$A$3:$A$8,0),MATCH(P$11,$B$2:$AK$2,0))/INDEX($B$3:$B$8,MATCH($A18,$A$3:$A$8,0),1),0)</f>
        <v>3192029463381.4028</v>
      </c>
      <c r="Q18" s="38">
        <f>IFERROR(INDEX('Industry Breakdown'!$B$3:$H$9,MATCH('Indonesia Data'!$B18,'Industry Breakdown'!$A$3:$A$9,0),MATCH('Indonesia Data'!$A18,'Industry Breakdown'!$B$2:$G$2,0))*INDEX($B$3:$AK$8,MATCH($A18,$A$3:$A$8,0),MATCH(Q$11,$B$2:$AK$2,0))/INDEX($B$3:$B$8,MATCH($A18,$A$3:$A$8,0),1),0)</f>
        <v>3351630936550.4731</v>
      </c>
      <c r="R18" s="38">
        <f>IFERROR(INDEX('Industry Breakdown'!$B$3:$H$9,MATCH('Indonesia Data'!$B18,'Industry Breakdown'!$A$3:$A$9,0),MATCH('Indonesia Data'!$A18,'Industry Breakdown'!$B$2:$G$2,0))*INDEX($B$3:$AK$8,MATCH($A18,$A$3:$A$8,0),MATCH(R$11,$B$2:$AK$2,0))/INDEX($B$3:$B$8,MATCH($A18,$A$3:$A$8,0),1),0)</f>
        <v>3519212483377.9971</v>
      </c>
      <c r="S18" s="38">
        <f>IFERROR(INDEX('Industry Breakdown'!$B$3:$H$9,MATCH('Indonesia Data'!$B18,'Industry Breakdown'!$A$3:$A$9,0),MATCH('Indonesia Data'!$A18,'Industry Breakdown'!$B$2:$G$2,0))*INDEX($B$3:$AK$8,MATCH($A18,$A$3:$A$8,0),MATCH(S$11,$B$2:$AK$2,0))/INDEX($B$3:$B$8,MATCH($A18,$A$3:$A$8,0),1),0)</f>
        <v>3695173107546.8975</v>
      </c>
      <c r="T18" s="38">
        <f>IFERROR(INDEX('Industry Breakdown'!$B$3:$H$9,MATCH('Indonesia Data'!$B18,'Industry Breakdown'!$A$3:$A$9,0),MATCH('Indonesia Data'!$A18,'Industry Breakdown'!$B$2:$G$2,0))*INDEX($B$3:$AK$8,MATCH($A18,$A$3:$A$8,0),MATCH(T$11,$B$2:$AK$2,0))/INDEX($B$3:$B$8,MATCH($A18,$A$3:$A$8,0),1),0)</f>
        <v>3879931762924.2422</v>
      </c>
      <c r="U18" s="38">
        <f>IFERROR(INDEX('Industry Breakdown'!$B$3:$H$9,MATCH('Indonesia Data'!$B18,'Industry Breakdown'!$A$3:$A$9,0),MATCH('Indonesia Data'!$A18,'Industry Breakdown'!$B$2:$G$2,0))*INDEX($B$3:$AK$8,MATCH($A18,$A$3:$A$8,0),MATCH(U$11,$B$2:$AK$2,0))/INDEX($B$3:$B$8,MATCH($A18,$A$3:$A$8,0),1),0)</f>
        <v>4073928351070.4546</v>
      </c>
      <c r="V18" s="38">
        <f>IFERROR(INDEX('Industry Breakdown'!$B$3:$H$9,MATCH('Indonesia Data'!$B18,'Industry Breakdown'!$A$3:$A$9,0),MATCH('Indonesia Data'!$A18,'Industry Breakdown'!$B$2:$G$2,0))*INDEX($B$3:$AK$8,MATCH($A18,$A$3:$A$8,0),MATCH(V$11,$B$2:$AK$2,0))/INDEX($B$3:$B$8,MATCH($A18,$A$3:$A$8,0),1),0)</f>
        <v>4277624768623.9775</v>
      </c>
      <c r="W18" s="38">
        <f>IFERROR(INDEX('Industry Breakdown'!$B$3:$H$9,MATCH('Indonesia Data'!$B18,'Industry Breakdown'!$A$3:$A$9,0),MATCH('Indonesia Data'!$A18,'Industry Breakdown'!$B$2:$G$2,0))*INDEX($B$3:$AK$8,MATCH($A18,$A$3:$A$8,0),MATCH(W$11,$B$2:$AK$2,0))/INDEX($B$3:$B$8,MATCH($A18,$A$3:$A$8,0),1),0)</f>
        <v>4491506007055.1768</v>
      </c>
      <c r="X18" s="38">
        <f>IFERROR(INDEX('Industry Breakdown'!$B$3:$H$9,MATCH('Indonesia Data'!$B18,'Industry Breakdown'!$A$3:$A$9,0),MATCH('Indonesia Data'!$A18,'Industry Breakdown'!$B$2:$G$2,0))*INDEX($B$3:$AK$8,MATCH($A18,$A$3:$A$8,0),MATCH(X$11,$B$2:$AK$2,0))/INDEX($B$3:$B$8,MATCH($A18,$A$3:$A$8,0),1),0)</f>
        <v>4716081307407.9355</v>
      </c>
      <c r="Y18" s="38">
        <f>IFERROR(INDEX('Industry Breakdown'!$B$3:$H$9,MATCH('Indonesia Data'!$B18,'Industry Breakdown'!$A$3:$A$9,0),MATCH('Indonesia Data'!$A18,'Industry Breakdown'!$B$2:$G$2,0))*INDEX($B$3:$AK$8,MATCH($A18,$A$3:$A$8,0),MATCH(Y$11,$B$2:$AK$2,0))/INDEX($B$3:$B$8,MATCH($A18,$A$3:$A$8,0),1),0)</f>
        <v>4951885372778.333</v>
      </c>
      <c r="Z18" s="38">
        <f>IFERROR(INDEX('Industry Breakdown'!$B$3:$H$9,MATCH('Indonesia Data'!$B18,'Industry Breakdown'!$A$3:$A$9,0),MATCH('Indonesia Data'!$A18,'Industry Breakdown'!$B$2:$G$2,0))*INDEX($B$3:$AK$8,MATCH($A18,$A$3:$A$8,0),MATCH(Z$11,$B$2:$AK$2,0))/INDEX($B$3:$B$8,MATCH($A18,$A$3:$A$8,0),1),0)</f>
        <v>5199479641417.249</v>
      </c>
      <c r="AA18" s="38">
        <f>IFERROR(INDEX('Industry Breakdown'!$B$3:$H$9,MATCH('Indonesia Data'!$B18,'Industry Breakdown'!$A$3:$A$9,0),MATCH('Indonesia Data'!$A18,'Industry Breakdown'!$B$2:$G$2,0))*INDEX($B$3:$AK$8,MATCH($A18,$A$3:$A$8,0),MATCH(AA$11,$B$2:$AK$2,0))/INDEX($B$3:$B$8,MATCH($A18,$A$3:$A$8,0),1),0)</f>
        <v>5459453623488.1113</v>
      </c>
      <c r="AB18" s="38">
        <f>IFERROR(INDEX('Industry Breakdown'!$B$3:$H$9,MATCH('Indonesia Data'!$B18,'Industry Breakdown'!$A$3:$A$9,0),MATCH('Indonesia Data'!$A18,'Industry Breakdown'!$B$2:$G$2,0))*INDEX($B$3:$AK$8,MATCH($A18,$A$3:$A$8,0),MATCH(AB$11,$B$2:$AK$2,0))/INDEX($B$3:$B$8,MATCH($A18,$A$3:$A$8,0),1),0)</f>
        <v>5732426304662.5176</v>
      </c>
      <c r="AC18" s="38">
        <f>IFERROR(INDEX('Industry Breakdown'!$B$3:$H$9,MATCH('Indonesia Data'!$B18,'Industry Breakdown'!$A$3:$A$9,0),MATCH('Indonesia Data'!$A18,'Industry Breakdown'!$B$2:$G$2,0))*INDEX($B$3:$AK$8,MATCH($A18,$A$3:$A$8,0),MATCH(AC$11,$B$2:$AK$2,0))/INDEX($B$3:$B$8,MATCH($A18,$A$3:$A$8,0),1),0)</f>
        <v>6019047619895.6436</v>
      </c>
      <c r="AD18" s="38">
        <f>IFERROR(INDEX('Industry Breakdown'!$B$3:$H$9,MATCH('Indonesia Data'!$B18,'Industry Breakdown'!$A$3:$A$9,0),MATCH('Indonesia Data'!$A18,'Industry Breakdown'!$B$2:$G$2,0))*INDEX($B$3:$AK$8,MATCH($A18,$A$3:$A$8,0),MATCH(AD$11,$B$2:$AK$2,0))/INDEX($B$3:$B$8,MATCH($A18,$A$3:$A$8,0),1),0)</f>
        <v>6320000000890.4258</v>
      </c>
      <c r="AE18" s="38">
        <f>IFERROR(INDEX('Industry Breakdown'!$B$3:$H$9,MATCH('Indonesia Data'!$B18,'Industry Breakdown'!$A$3:$A$9,0),MATCH('Indonesia Data'!$A18,'Industry Breakdown'!$B$2:$G$2,0))*INDEX($B$3:$AK$8,MATCH($A18,$A$3:$A$8,0),MATCH(AE$11,$B$2:$AK$2,0))/INDEX($B$3:$B$8,MATCH($A18,$A$3:$A$8,0),1),0)</f>
        <v>6636000000934.9482</v>
      </c>
      <c r="AF18" s="38">
        <f>IFERROR(INDEX('Industry Breakdown'!$B$3:$H$9,MATCH('Indonesia Data'!$B18,'Industry Breakdown'!$A$3:$A$9,0),MATCH('Indonesia Data'!$A18,'Industry Breakdown'!$B$2:$G$2,0))*INDEX($B$3:$AK$8,MATCH($A18,$A$3:$A$8,0),MATCH(AF$11,$B$2:$AK$2,0))/INDEX($B$3:$B$8,MATCH($A18,$A$3:$A$8,0),1),0)</f>
        <v>6967800000981.6963</v>
      </c>
      <c r="AG18" s="38">
        <f>IFERROR(INDEX('Industry Breakdown'!$B$3:$H$9,MATCH('Indonesia Data'!$B18,'Industry Breakdown'!$A$3:$A$9,0),MATCH('Indonesia Data'!$A18,'Industry Breakdown'!$B$2:$G$2,0))*INDEX($B$3:$AK$8,MATCH($A18,$A$3:$A$8,0),MATCH(AG$11,$B$2:$AK$2,0))/INDEX($B$3:$B$8,MATCH($A18,$A$3:$A$8,0),1),0)</f>
        <v>7316190001030.7812</v>
      </c>
      <c r="AH18" s="38">
        <f>IFERROR(INDEX('Industry Breakdown'!$B$3:$H$9,MATCH('Indonesia Data'!$B18,'Industry Breakdown'!$A$3:$A$9,0),MATCH('Indonesia Data'!$A18,'Industry Breakdown'!$B$2:$G$2,0))*INDEX($B$3:$AK$8,MATCH($A18,$A$3:$A$8,0),MATCH(AH$11,$B$2:$AK$2,0))/INDEX($B$3:$B$8,MATCH($A18,$A$3:$A$8,0),1),0)</f>
        <v>7681999501082.3203</v>
      </c>
      <c r="AI18" s="38">
        <f>IFERROR(INDEX('Industry Breakdown'!$B$3:$H$9,MATCH('Indonesia Data'!$B18,'Industry Breakdown'!$A$3:$A$9,0),MATCH('Indonesia Data'!$A18,'Industry Breakdown'!$B$2:$G$2,0))*INDEX($B$3:$AK$8,MATCH($A18,$A$3:$A$8,0),MATCH(AI$11,$B$2:$AK$2,0))/INDEX($B$3:$B$8,MATCH($A18,$A$3:$A$8,0),1),0)</f>
        <v>8066099476136.4365</v>
      </c>
      <c r="AJ18" s="38">
        <f>IFERROR(INDEX('Industry Breakdown'!$B$3:$H$9,MATCH('Indonesia Data'!$B18,'Industry Breakdown'!$A$3:$A$9,0),MATCH('Indonesia Data'!$A18,'Industry Breakdown'!$B$2:$G$2,0))*INDEX($B$3:$AK$8,MATCH($A18,$A$3:$A$8,0),MATCH(AJ$11,$B$2:$AK$2,0))/INDEX($B$3:$B$8,MATCH($A18,$A$3:$A$8,0),1),0)</f>
        <v>8469404449943.2598</v>
      </c>
      <c r="AK18" s="38">
        <f>IFERROR(INDEX('Industry Breakdown'!$B$3:$H$9,MATCH('Indonesia Data'!$B18,'Industry Breakdown'!$A$3:$A$9,0),MATCH('Indonesia Data'!$A18,'Industry Breakdown'!$B$2:$G$2,0))*INDEX($B$3:$AK$8,MATCH($A18,$A$3:$A$8,0),MATCH(AK$11,$B$2:$AK$2,0))/INDEX($B$3:$B$8,MATCH($A18,$A$3:$A$8,0),1),0)</f>
        <v>8892874672440.4238</v>
      </c>
      <c r="AL18" s="38">
        <f>IFERROR(INDEX('Industry Breakdown'!$B$3:$H$9,MATCH('Indonesia Data'!$B18,'Industry Breakdown'!$A$3:$A$9,0),MATCH('Indonesia Data'!$A18,'Industry Breakdown'!$B$2:$G$2,0))*INDEX($B$3:$AK$8,MATCH($A18,$A$3:$A$8,0),MATCH(AL$11,$B$2:$AK$2,0))/INDEX($B$3:$B$8,MATCH($A18,$A$3:$A$8,0),1),0)</f>
        <v>9337518406062.4414</v>
      </c>
    </row>
    <row r="19" spans="1:38" x14ac:dyDescent="0.35">
      <c r="A19" s="8" t="s">
        <v>41</v>
      </c>
      <c r="B19" s="8" t="s">
        <v>9</v>
      </c>
      <c r="C19" s="38">
        <f t="shared" ref="C19" si="0">INDEX($B$3:$AK$8,MATCH($A19,$A$3:$A$8,0),MATCH(C$11,$B$2:$AK$2,0))-SUM(C12:C18)</f>
        <v>180086187202191</v>
      </c>
      <c r="D19" s="38">
        <f t="shared" ref="D19" si="1">INDEX($B$3:$AK$8,MATCH($A19,$A$3:$A$8,0),MATCH(D$11,$B$2:$AK$2,0))-SUM(D12:D18)</f>
        <v>189215812970162.12</v>
      </c>
      <c r="E19" s="38">
        <f t="shared" ref="E19" si="2">INDEX($B$3:$AK$8,MATCH($A19,$A$3:$A$8,0),MATCH(E$11,$B$2:$AK$2,0))-SUM(E12:E18)</f>
        <v>198804957867446.75</v>
      </c>
      <c r="F19" s="38">
        <f t="shared" ref="F19" si="3">INDEX($B$3:$AK$8,MATCH($A19,$A$3:$A$8,0),MATCH(F$11,$B$2:$AK$2,0))-SUM(F12:F18)</f>
        <v>208876463215830.5</v>
      </c>
      <c r="G19" s="38">
        <f t="shared" ref="G19" si="4">INDEX($B$3:$AK$8,MATCH($A19,$A$3:$A$8,0),MATCH(G$11,$B$2:$AK$2,0))-SUM(G12:G18)</f>
        <v>219454217018026.59</v>
      </c>
      <c r="H19" s="38">
        <f t="shared" ref="H19" si="5">INDEX($B$3:$AK$8,MATCH($A19,$A$3:$A$8,0),MATCH(H$11,$B$2:$AK$2,0))-SUM(H12:H18)</f>
        <v>230563361405793.06</v>
      </c>
      <c r="I19" s="38">
        <f t="shared" ref="I19" si="6">INDEX($B$3:$AK$8,MATCH($A19,$A$3:$A$8,0),MATCH(I$11,$B$2:$AK$2,0))-SUM(I12:I18)</f>
        <v>242230441762679.19</v>
      </c>
      <c r="J19" s="38">
        <f t="shared" ref="J19" si="7">INDEX($B$3:$AK$8,MATCH($A19,$A$3:$A$8,0),MATCH(J$11,$B$2:$AK$2,0))-SUM(J12:J18)</f>
        <v>254483393647390.53</v>
      </c>
      <c r="K19" s="38">
        <f t="shared" ref="K19" si="8">INDEX($B$3:$AK$8,MATCH($A19,$A$3:$A$8,0),MATCH(K$11,$B$2:$AK$2,0))-SUM(K12:K18)</f>
        <v>267351494750970.12</v>
      </c>
      <c r="L19" s="38">
        <f t="shared" ref="L19" si="9">INDEX($B$3:$AK$8,MATCH($A19,$A$3:$A$8,0),MATCH(L$11,$B$2:$AK$2,0))-SUM(L12:L18)</f>
        <v>280865459961628.28</v>
      </c>
      <c r="M19" s="38">
        <f t="shared" ref="M19" si="10">INDEX($B$3:$AK$8,MATCH($A19,$A$3:$A$8,0),MATCH(M$11,$B$2:$AK$2,0))-SUM(M12:M18)</f>
        <v>295057539911985.75</v>
      </c>
      <c r="N19" s="38">
        <f t="shared" ref="N19" si="11">INDEX($B$3:$AK$8,MATCH($A19,$A$3:$A$8,0),MATCH(N$11,$B$2:$AK$2,0))-SUM(N12:N18)</f>
        <v>309961623182851.5</v>
      </c>
      <c r="O19" s="38">
        <f t="shared" ref="O19" si="12">INDEX($B$3:$AK$8,MATCH($A19,$A$3:$A$8,0),MATCH(O$11,$B$2:$AK$2,0))-SUM(O12:O18)</f>
        <v>325613240680132.87</v>
      </c>
      <c r="P19" s="38">
        <f t="shared" ref="P19" si="13">INDEX($B$3:$AK$8,MATCH($A19,$A$3:$A$8,0),MATCH(P$11,$B$2:$AK$2,0))-SUM(P12:P18)</f>
        <v>342049726542417.31</v>
      </c>
      <c r="Q19" s="38">
        <f t="shared" ref="Q19" si="14">INDEX($B$3:$AK$8,MATCH($A19,$A$3:$A$8,0),MATCH(Q$11,$B$2:$AK$2,0))-SUM(Q12:Q18)</f>
        <v>359310230782107.87</v>
      </c>
      <c r="R19" s="38">
        <f t="shared" ref="R19" si="15">INDEX($B$3:$AK$8,MATCH($A19,$A$3:$A$8,0),MATCH(R$11,$B$2:$AK$2,0))-SUM(R12:R18)</f>
        <v>377435914286997.31</v>
      </c>
      <c r="S19" s="38">
        <f t="shared" ref="S19" si="16">INDEX($B$3:$AK$8,MATCH($A19,$A$3:$A$8,0),MATCH(S$11,$B$2:$AK$2,0))-SUM(S12:S18)</f>
        <v>396469983280989.56</v>
      </c>
      <c r="T19" s="38">
        <f t="shared" ref="T19" si="17">INDEX($B$3:$AK$8,MATCH($A19,$A$3:$A$8,0),MATCH(T$11,$B$2:$AK$2,0))-SUM(T12:T18)</f>
        <v>416457843059433.37</v>
      </c>
      <c r="U19" s="38">
        <f t="shared" ref="U19" si="18">INDEX($B$3:$AK$8,MATCH($A19,$A$3:$A$8,0),MATCH(U$11,$B$2:$AK$2,0))-SUM(U12:U18)</f>
        <v>437447155203338.56</v>
      </c>
      <c r="V19" s="38">
        <f t="shared" ref="V19" si="19">INDEX($B$3:$AK$8,MATCH($A19,$A$3:$A$8,0),MATCH(V$11,$B$2:$AK$2,0))-SUM(V12:V18)</f>
        <v>459487989153908.5</v>
      </c>
      <c r="W19" s="38">
        <f t="shared" ref="W19" si="20">INDEX($B$3:$AK$8,MATCH($A19,$A$3:$A$8,0),MATCH(W$11,$B$2:$AK$2,0))-SUM(W12:W18)</f>
        <v>482632941334722.12</v>
      </c>
      <c r="X19" s="38">
        <f t="shared" ref="X19" si="21">INDEX($B$3:$AK$8,MATCH($A19,$A$3:$A$8,0),MATCH(X$11,$B$2:$AK$2,0))-SUM(X12:X18)</f>
        <v>506937158563796.31</v>
      </c>
      <c r="Y19" s="38">
        <f t="shared" ref="Y19" si="22">INDEX($B$3:$AK$8,MATCH($A19,$A$3:$A$8,0),MATCH(Y$11,$B$2:$AK$2,0))-SUM(Y12:Y18)</f>
        <v>532458545635462.87</v>
      </c>
      <c r="Z19" s="38">
        <f t="shared" ref="Z19" si="23">INDEX($B$3:$AK$8,MATCH($A19,$A$3:$A$8,0),MATCH(Z$11,$B$2:$AK$2,0))-SUM(Z12:Z18)</f>
        <v>559257954052298.12</v>
      </c>
      <c r="AA19" s="38">
        <f t="shared" ref="AA19" si="24">INDEX($B$3:$AK$8,MATCH($A19,$A$3:$A$8,0),MATCH(AA$11,$B$2:$AK$2,0))-SUM(AA12:AA18)</f>
        <v>587399212444372.75</v>
      </c>
      <c r="AB19" s="38">
        <f t="shared" ref="AB19" si="25">INDEX($B$3:$AK$8,MATCH($A19,$A$3:$A$8,0),MATCH(AB$11,$B$2:$AK$2,0))-SUM(AB12:AB18)</f>
        <v>616949380268924.75</v>
      </c>
      <c r="AC19" s="38">
        <f t="shared" ref="AC19" si="26">INDEX($B$3:$AK$8,MATCH($A19,$A$3:$A$8,0),MATCH(AC$11,$B$2:$AK$2,0))-SUM(AC12:AC18)</f>
        <v>647978843904082.25</v>
      </c>
      <c r="AD19" s="38">
        <f t="shared" ref="AD19" si="27">INDEX($B$3:$AK$8,MATCH($A19,$A$3:$A$8,0),MATCH(AD$11,$B$2:$AK$2,0))-SUM(AD12:AD18)</f>
        <v>680561547807130.25</v>
      </c>
      <c r="AE19" s="38">
        <f t="shared" ref="AE19" si="28">INDEX($B$3:$AK$8,MATCH($A19,$A$3:$A$8,0),MATCH(AE$11,$B$2:$AK$2,0))-SUM(AE12:AE18)</f>
        <v>714775068845996.87</v>
      </c>
      <c r="AF19" s="38">
        <f t="shared" ref="AF19" si="29">INDEX($B$3:$AK$8,MATCH($A19,$A$3:$A$8,0),MATCH(AF$11,$B$2:$AK$2,0))-SUM(AF12:AF18)</f>
        <v>750700940887919.75</v>
      </c>
      <c r="AG19" s="38">
        <f t="shared" ref="AG19" si="30">INDEX($B$3:$AK$8,MATCH($A19,$A$3:$A$8,0),MATCH(AG$11,$B$2:$AK$2,0))-SUM(AG12:AG18)</f>
        <v>788424696337585.5</v>
      </c>
      <c r="AH19" s="38">
        <f t="shared" ref="AH19" si="31">INDEX($B$3:$AK$8,MATCH($A19,$A$3:$A$8,0),MATCH(AH$11,$B$2:$AK$2,0))-SUM(AH12:AH18)</f>
        <v>828036184250992.37</v>
      </c>
      <c r="AI19" s="38">
        <f t="shared" ref="AI19" si="32">INDEX($B$3:$AK$8,MATCH($A19,$A$3:$A$8,0),MATCH(AI$11,$B$2:$AK$2,0))-SUM(AI12:AI18)</f>
        <v>869629733428660</v>
      </c>
      <c r="AJ19" s="38">
        <f t="shared" ref="AJ19" si="33">INDEX($B$3:$AK$8,MATCH($A19,$A$3:$A$8,0),MATCH(AJ$11,$B$2:$AK$2,0))-SUM(AJ12:AJ18)</f>
        <v>913304377038269.5</v>
      </c>
      <c r="AK19" s="38">
        <f t="shared" ref="AK19" si="34">INDEX($B$3:$AK$8,MATCH($A19,$A$3:$A$8,0),MATCH(AK$11,$B$2:$AK$2,0))-SUM(AK12:AK18)</f>
        <v>959164088468435</v>
      </c>
      <c r="AL19" s="38">
        <f t="shared" ref="AL19" si="35">INDEX($B$3:$AK$8,MATCH($A19,$A$3:$A$8,0),MATCH(AL$11,$B$2:$AK$2,0))-SUM(AL12:AL18)</f>
        <v>1007318079808279.1</v>
      </c>
    </row>
    <row r="20" spans="1:38" x14ac:dyDescent="0.35">
      <c r="A20" s="8" t="s">
        <v>38</v>
      </c>
      <c r="B20" s="8" t="s">
        <v>3</v>
      </c>
      <c r="C20" s="38">
        <f>IFERROR(INDEX('Industry Breakdown'!$B$3:$H$9,MATCH('Indonesia Data'!$B20,'Industry Breakdown'!$A$3:$A$9,0),MATCH('Indonesia Data'!$A20,'Industry Breakdown'!$B$2:$G$2,0))*INDEX($B$3:$AK$8,MATCH($A20,$A$3:$A$8,0),MATCH(C$11,$B$2:$AK$2,0))/INDEX($B$3:$B$8,MATCH($A20,$A$3:$A$8,0),1),0)</f>
        <v>233337258000000</v>
      </c>
      <c r="D20" s="38">
        <f>IFERROR(INDEX('Industry Breakdown'!$B$3:$H$9,MATCH('Indonesia Data'!$B20,'Industry Breakdown'!$A$3:$A$9,0),MATCH('Indonesia Data'!$A20,'Industry Breakdown'!$B$2:$G$2,0))*INDEX($B$3:$AK$8,MATCH($A20,$A$3:$A$8,0),MATCH(D$11,$B$2:$AK$2,0))/INDEX($B$3:$B$8,MATCH($A20,$A$3:$A$8,0),1),0)</f>
        <v>245004120900000</v>
      </c>
      <c r="E20" s="38">
        <f>IFERROR(INDEX('Industry Breakdown'!$B$3:$H$9,MATCH('Indonesia Data'!$B20,'Industry Breakdown'!$A$3:$A$9,0),MATCH('Indonesia Data'!$A20,'Industry Breakdown'!$B$2:$G$2,0))*INDEX($B$3:$AK$8,MATCH($A20,$A$3:$A$8,0),MATCH(E$11,$B$2:$AK$2,0))/INDEX($B$3:$B$8,MATCH($A20,$A$3:$A$8,0),1),0)</f>
        <v>257254326945000.03</v>
      </c>
      <c r="F20" s="38">
        <f>IFERROR(INDEX('Industry Breakdown'!$B$3:$H$9,MATCH('Indonesia Data'!$B20,'Industry Breakdown'!$A$3:$A$9,0),MATCH('Indonesia Data'!$A20,'Industry Breakdown'!$B$2:$G$2,0))*INDEX($B$3:$AK$8,MATCH($A20,$A$3:$A$8,0),MATCH(F$11,$B$2:$AK$2,0))/INDEX($B$3:$B$8,MATCH($A20,$A$3:$A$8,0),1),0)</f>
        <v>270117043292250</v>
      </c>
      <c r="G20" s="38">
        <f>IFERROR(INDEX('Industry Breakdown'!$B$3:$H$9,MATCH('Indonesia Data'!$B20,'Industry Breakdown'!$A$3:$A$9,0),MATCH('Indonesia Data'!$A20,'Industry Breakdown'!$B$2:$G$2,0))*INDEX($B$3:$AK$8,MATCH($A20,$A$3:$A$8,0),MATCH(G$11,$B$2:$AK$2,0))/INDEX($B$3:$B$8,MATCH($A20,$A$3:$A$8,0),1),0)</f>
        <v>283622895456862.56</v>
      </c>
      <c r="H20" s="38">
        <f>IFERROR(INDEX('Industry Breakdown'!$B$3:$H$9,MATCH('Indonesia Data'!$B20,'Industry Breakdown'!$A$3:$A$9,0),MATCH('Indonesia Data'!$A20,'Industry Breakdown'!$B$2:$G$2,0))*INDEX($B$3:$AK$8,MATCH($A20,$A$3:$A$8,0),MATCH(H$11,$B$2:$AK$2,0))/INDEX($B$3:$B$8,MATCH($A20,$A$3:$A$8,0),1),0)</f>
        <v>297804040229705.69</v>
      </c>
      <c r="I20" s="38">
        <f>IFERROR(INDEX('Industry Breakdown'!$B$3:$H$9,MATCH('Indonesia Data'!$B20,'Industry Breakdown'!$A$3:$A$9,0),MATCH('Indonesia Data'!$A20,'Industry Breakdown'!$B$2:$G$2,0))*INDEX($B$3:$AK$8,MATCH($A20,$A$3:$A$8,0),MATCH(I$11,$B$2:$AK$2,0))/INDEX($B$3:$B$8,MATCH($A20,$A$3:$A$8,0),1),0)</f>
        <v>312694242241191</v>
      </c>
      <c r="J20" s="38">
        <f>IFERROR(INDEX('Industry Breakdown'!$B$3:$H$9,MATCH('Indonesia Data'!$B20,'Industry Breakdown'!$A$3:$A$9,0),MATCH('Indonesia Data'!$A20,'Industry Breakdown'!$B$2:$G$2,0))*INDEX($B$3:$AK$8,MATCH($A20,$A$3:$A$8,0),MATCH(J$11,$B$2:$AK$2,0))/INDEX($B$3:$B$8,MATCH($A20,$A$3:$A$8,0),1),0)</f>
        <v>328328954353250.5</v>
      </c>
      <c r="K20" s="38">
        <f>IFERROR(INDEX('Industry Breakdown'!$B$3:$H$9,MATCH('Indonesia Data'!$B20,'Industry Breakdown'!$A$3:$A$9,0),MATCH('Indonesia Data'!$A20,'Industry Breakdown'!$B$2:$G$2,0))*INDEX($B$3:$AK$8,MATCH($A20,$A$3:$A$8,0),MATCH(K$11,$B$2:$AK$2,0))/INDEX($B$3:$B$8,MATCH($A20,$A$3:$A$8,0),1),0)</f>
        <v>344745402070913</v>
      </c>
      <c r="L20" s="38">
        <f>IFERROR(INDEX('Industry Breakdown'!$B$3:$H$9,MATCH('Indonesia Data'!$B20,'Industry Breakdown'!$A$3:$A$9,0),MATCH('Indonesia Data'!$A20,'Industry Breakdown'!$B$2:$G$2,0))*INDEX($B$3:$AK$8,MATCH($A20,$A$3:$A$8,0),MATCH(L$11,$B$2:$AK$2,0))/INDEX($B$3:$B$8,MATCH($A20,$A$3:$A$8,0),1),0)</f>
        <v>361982672174458.69</v>
      </c>
      <c r="M20" s="38">
        <f>IFERROR(INDEX('Industry Breakdown'!$B$3:$H$9,MATCH('Indonesia Data'!$B20,'Industry Breakdown'!$A$3:$A$9,0),MATCH('Indonesia Data'!$A20,'Industry Breakdown'!$B$2:$G$2,0))*INDEX($B$3:$AK$8,MATCH($A20,$A$3:$A$8,0),MATCH(M$11,$B$2:$AK$2,0))/INDEX($B$3:$B$8,MATCH($A20,$A$3:$A$8,0),1),0)</f>
        <v>380081805783181.69</v>
      </c>
      <c r="N20" s="38">
        <f>IFERROR(INDEX('Industry Breakdown'!$B$3:$H$9,MATCH('Indonesia Data'!$B20,'Industry Breakdown'!$A$3:$A$9,0),MATCH('Indonesia Data'!$A20,'Industry Breakdown'!$B$2:$G$2,0))*INDEX($B$3:$AK$8,MATCH($A20,$A$3:$A$8,0),MATCH(N$11,$B$2:$AK$2,0))/INDEX($B$3:$B$8,MATCH($A20,$A$3:$A$8,0),1),0)</f>
        <v>399085896072340.75</v>
      </c>
      <c r="O20" s="38">
        <f>IFERROR(INDEX('Industry Breakdown'!$B$3:$H$9,MATCH('Indonesia Data'!$B20,'Industry Breakdown'!$A$3:$A$9,0),MATCH('Indonesia Data'!$A20,'Industry Breakdown'!$B$2:$G$2,0))*INDEX($B$3:$AK$8,MATCH($A20,$A$3:$A$8,0),MATCH(O$11,$B$2:$AK$2,0))/INDEX($B$3:$B$8,MATCH($A20,$A$3:$A$8,0),1),0)</f>
        <v>419040190875957.81</v>
      </c>
      <c r="P20" s="38">
        <f>IFERROR(INDEX('Industry Breakdown'!$B$3:$H$9,MATCH('Indonesia Data'!$B20,'Industry Breakdown'!$A$3:$A$9,0),MATCH('Indonesia Data'!$A20,'Industry Breakdown'!$B$2:$G$2,0))*INDEX($B$3:$AK$8,MATCH($A20,$A$3:$A$8,0),MATCH(P$11,$B$2:$AK$2,0))/INDEX($B$3:$B$8,MATCH($A20,$A$3:$A$8,0),1),0)</f>
        <v>439992200419755.69</v>
      </c>
      <c r="Q20" s="38">
        <f>IFERROR(INDEX('Industry Breakdown'!$B$3:$H$9,MATCH('Indonesia Data'!$B20,'Industry Breakdown'!$A$3:$A$9,0),MATCH('Indonesia Data'!$A20,'Industry Breakdown'!$B$2:$G$2,0))*INDEX($B$3:$AK$8,MATCH($A20,$A$3:$A$8,0),MATCH(Q$11,$B$2:$AK$2,0))/INDEX($B$3:$B$8,MATCH($A20,$A$3:$A$8,0),1),0)</f>
        <v>461991810440743.37</v>
      </c>
      <c r="R20" s="38">
        <f>IFERROR(INDEX('Industry Breakdown'!$B$3:$H$9,MATCH('Indonesia Data'!$B20,'Industry Breakdown'!$A$3:$A$9,0),MATCH('Indonesia Data'!$A20,'Industry Breakdown'!$B$2:$G$2,0))*INDEX($B$3:$AK$8,MATCH($A20,$A$3:$A$8,0),MATCH(R$11,$B$2:$AK$2,0))/INDEX($B$3:$B$8,MATCH($A20,$A$3:$A$8,0),1),0)</f>
        <v>485091400962780.62</v>
      </c>
      <c r="S20" s="38">
        <f>IFERROR(INDEX('Industry Breakdown'!$B$3:$H$9,MATCH('Indonesia Data'!$B20,'Industry Breakdown'!$A$3:$A$9,0),MATCH('Indonesia Data'!$A20,'Industry Breakdown'!$B$2:$G$2,0))*INDEX($B$3:$AK$8,MATCH($A20,$A$3:$A$8,0),MATCH(S$11,$B$2:$AK$2,0))/INDEX($B$3:$B$8,MATCH($A20,$A$3:$A$8,0),1),0)</f>
        <v>509345971010919.69</v>
      </c>
      <c r="T20" s="38">
        <f>IFERROR(INDEX('Industry Breakdown'!$B$3:$H$9,MATCH('Indonesia Data'!$B20,'Industry Breakdown'!$A$3:$A$9,0),MATCH('Indonesia Data'!$A20,'Industry Breakdown'!$B$2:$G$2,0))*INDEX($B$3:$AK$8,MATCH($A20,$A$3:$A$8,0),MATCH(T$11,$B$2:$AK$2,0))/INDEX($B$3:$B$8,MATCH($A20,$A$3:$A$8,0),1),0)</f>
        <v>534813269561465.69</v>
      </c>
      <c r="U20" s="38">
        <f>IFERROR(INDEX('Industry Breakdown'!$B$3:$H$9,MATCH('Indonesia Data'!$B20,'Industry Breakdown'!$A$3:$A$9,0),MATCH('Indonesia Data'!$A20,'Industry Breakdown'!$B$2:$G$2,0))*INDEX($B$3:$AK$8,MATCH($A20,$A$3:$A$8,0),MATCH(U$11,$B$2:$AK$2,0))/INDEX($B$3:$B$8,MATCH($A20,$A$3:$A$8,0),1),0)</f>
        <v>561553933039539.06</v>
      </c>
      <c r="V20" s="38">
        <f>IFERROR(INDEX('Industry Breakdown'!$B$3:$H$9,MATCH('Indonesia Data'!$B20,'Industry Breakdown'!$A$3:$A$9,0),MATCH('Indonesia Data'!$A20,'Industry Breakdown'!$B$2:$G$2,0))*INDEX($B$3:$AK$8,MATCH($A20,$A$3:$A$8,0),MATCH(V$11,$B$2:$AK$2,0))/INDEX($B$3:$B$8,MATCH($A20,$A$3:$A$8,0),1),0)</f>
        <v>589631629691516</v>
      </c>
      <c r="W20" s="38">
        <f>IFERROR(INDEX('Industry Breakdown'!$B$3:$H$9,MATCH('Indonesia Data'!$B20,'Industry Breakdown'!$A$3:$A$9,0),MATCH('Indonesia Data'!$A20,'Industry Breakdown'!$B$2:$G$2,0))*INDEX($B$3:$AK$8,MATCH($A20,$A$3:$A$8,0),MATCH(W$11,$B$2:$AK$2,0))/INDEX($B$3:$B$8,MATCH($A20,$A$3:$A$8,0),1),0)</f>
        <v>619113211176091.87</v>
      </c>
      <c r="X20" s="38">
        <f>IFERROR(INDEX('Industry Breakdown'!$B$3:$H$9,MATCH('Indonesia Data'!$B20,'Industry Breakdown'!$A$3:$A$9,0),MATCH('Indonesia Data'!$A20,'Industry Breakdown'!$B$2:$G$2,0))*INDEX($B$3:$AK$8,MATCH($A20,$A$3:$A$8,0),MATCH(X$11,$B$2:$AK$2,0))/INDEX($B$3:$B$8,MATCH($A20,$A$3:$A$8,0),1),0)</f>
        <v>650068871734896.37</v>
      </c>
      <c r="Y20" s="38">
        <f>IFERROR(INDEX('Industry Breakdown'!$B$3:$H$9,MATCH('Indonesia Data'!$B20,'Industry Breakdown'!$A$3:$A$9,0),MATCH('Indonesia Data'!$A20,'Industry Breakdown'!$B$2:$G$2,0))*INDEX($B$3:$AK$8,MATCH($A20,$A$3:$A$8,0),MATCH(Y$11,$B$2:$AK$2,0))/INDEX($B$3:$B$8,MATCH($A20,$A$3:$A$8,0),1),0)</f>
        <v>682572315321641.25</v>
      </c>
      <c r="Z20" s="38">
        <f>IFERROR(INDEX('Industry Breakdown'!$B$3:$H$9,MATCH('Indonesia Data'!$B20,'Industry Breakdown'!$A$3:$A$9,0),MATCH('Indonesia Data'!$A20,'Industry Breakdown'!$B$2:$G$2,0))*INDEX($B$3:$AK$8,MATCH($A20,$A$3:$A$8,0),MATCH(Z$11,$B$2:$AK$2,0))/INDEX($B$3:$B$8,MATCH($A20,$A$3:$A$8,0),1),0)</f>
        <v>716700931087723.37</v>
      </c>
      <c r="AA20" s="38">
        <f>IFERROR(INDEX('Industry Breakdown'!$B$3:$H$9,MATCH('Indonesia Data'!$B20,'Industry Breakdown'!$A$3:$A$9,0),MATCH('Indonesia Data'!$A20,'Industry Breakdown'!$B$2:$G$2,0))*INDEX($B$3:$AK$8,MATCH($A20,$A$3:$A$8,0),MATCH(AA$11,$B$2:$AK$2,0))/INDEX($B$3:$B$8,MATCH($A20,$A$3:$A$8,0),1),0)</f>
        <v>752535977642109.62</v>
      </c>
      <c r="AB20" s="38">
        <f>IFERROR(INDEX('Industry Breakdown'!$B$3:$H$9,MATCH('Indonesia Data'!$B20,'Industry Breakdown'!$A$3:$A$9,0),MATCH('Indonesia Data'!$A20,'Industry Breakdown'!$B$2:$G$2,0))*INDEX($B$3:$AK$8,MATCH($A20,$A$3:$A$8,0),MATCH(AB$11,$B$2:$AK$2,0))/INDEX($B$3:$B$8,MATCH($A20,$A$3:$A$8,0),1),0)</f>
        <v>790162776524215</v>
      </c>
      <c r="AC20" s="38">
        <f>IFERROR(INDEX('Industry Breakdown'!$B$3:$H$9,MATCH('Indonesia Data'!$B20,'Industry Breakdown'!$A$3:$A$9,0),MATCH('Indonesia Data'!$A20,'Industry Breakdown'!$B$2:$G$2,0))*INDEX($B$3:$AK$8,MATCH($A20,$A$3:$A$8,0),MATCH(AC$11,$B$2:$AK$2,0))/INDEX($B$3:$B$8,MATCH($A20,$A$3:$A$8,0),1),0)</f>
        <v>829670915350425.87</v>
      </c>
      <c r="AD20" s="38">
        <f>IFERROR(INDEX('Industry Breakdown'!$B$3:$H$9,MATCH('Indonesia Data'!$B20,'Industry Breakdown'!$A$3:$A$9,0),MATCH('Indonesia Data'!$A20,'Industry Breakdown'!$B$2:$G$2,0))*INDEX($B$3:$AK$8,MATCH($A20,$A$3:$A$8,0),MATCH(AD$11,$B$2:$AK$2,0))/INDEX($B$3:$B$8,MATCH($A20,$A$3:$A$8,0),1),0)</f>
        <v>871154461117947.25</v>
      </c>
      <c r="AE20" s="38">
        <f>IFERROR(INDEX('Industry Breakdown'!$B$3:$H$9,MATCH('Indonesia Data'!$B20,'Industry Breakdown'!$A$3:$A$9,0),MATCH('Indonesia Data'!$A20,'Industry Breakdown'!$B$2:$G$2,0))*INDEX($B$3:$AK$8,MATCH($A20,$A$3:$A$8,0),MATCH(AE$11,$B$2:$AK$2,0))/INDEX($B$3:$B$8,MATCH($A20,$A$3:$A$8,0),1),0)</f>
        <v>914712184173844.62</v>
      </c>
      <c r="AF20" s="38">
        <f>IFERROR(INDEX('Industry Breakdown'!$B$3:$H$9,MATCH('Indonesia Data'!$B20,'Industry Breakdown'!$A$3:$A$9,0),MATCH('Indonesia Data'!$A20,'Industry Breakdown'!$B$2:$G$2,0))*INDEX($B$3:$AK$8,MATCH($A20,$A$3:$A$8,0),MATCH(AF$11,$B$2:$AK$2,0))/INDEX($B$3:$B$8,MATCH($A20,$A$3:$A$8,0),1),0)</f>
        <v>960447793382537</v>
      </c>
      <c r="AG20" s="38">
        <f>IFERROR(INDEX('Industry Breakdown'!$B$3:$H$9,MATCH('Indonesia Data'!$B20,'Industry Breakdown'!$A$3:$A$9,0),MATCH('Indonesia Data'!$A20,'Industry Breakdown'!$B$2:$G$2,0))*INDEX($B$3:$AK$8,MATCH($A20,$A$3:$A$8,0),MATCH(AG$11,$B$2:$AK$2,0))/INDEX($B$3:$B$8,MATCH($A20,$A$3:$A$8,0),1),0)</f>
        <v>1008470183051663.7</v>
      </c>
      <c r="AH20" s="38">
        <f>IFERROR(INDEX('Industry Breakdown'!$B$3:$H$9,MATCH('Indonesia Data'!$B20,'Industry Breakdown'!$A$3:$A$9,0),MATCH('Indonesia Data'!$A20,'Industry Breakdown'!$B$2:$G$2,0))*INDEX($B$3:$AK$8,MATCH($A20,$A$3:$A$8,0),MATCH(AH$11,$B$2:$AK$2,0))/INDEX($B$3:$B$8,MATCH($A20,$A$3:$A$8,0),1),0)</f>
        <v>1058893692204247</v>
      </c>
      <c r="AI20" s="38">
        <f>IFERROR(INDEX('Industry Breakdown'!$B$3:$H$9,MATCH('Indonesia Data'!$B20,'Industry Breakdown'!$A$3:$A$9,0),MATCH('Indonesia Data'!$A20,'Industry Breakdown'!$B$2:$G$2,0))*INDEX($B$3:$AK$8,MATCH($A20,$A$3:$A$8,0),MATCH(AI$11,$B$2:$AK$2,0))/INDEX($B$3:$B$8,MATCH($A20,$A$3:$A$8,0),1),0)</f>
        <v>1111838376814459.4</v>
      </c>
      <c r="AJ20" s="38">
        <f>IFERROR(INDEX('Industry Breakdown'!$B$3:$H$9,MATCH('Indonesia Data'!$B20,'Industry Breakdown'!$A$3:$A$9,0),MATCH('Indonesia Data'!$A20,'Industry Breakdown'!$B$2:$G$2,0))*INDEX($B$3:$AK$8,MATCH($A20,$A$3:$A$8,0),MATCH(AJ$11,$B$2:$AK$2,0))/INDEX($B$3:$B$8,MATCH($A20,$A$3:$A$8,0),1),0)</f>
        <v>1167430295655182.5</v>
      </c>
      <c r="AK20" s="38">
        <f>IFERROR(INDEX('Industry Breakdown'!$B$3:$H$9,MATCH('Indonesia Data'!$B20,'Industry Breakdown'!$A$3:$A$9,0),MATCH('Indonesia Data'!$A20,'Industry Breakdown'!$B$2:$G$2,0))*INDEX($B$3:$AK$8,MATCH($A20,$A$3:$A$8,0),MATCH(AK$11,$B$2:$AK$2,0))/INDEX($B$3:$B$8,MATCH($A20,$A$3:$A$8,0),1),0)</f>
        <v>1225801810437941.7</v>
      </c>
      <c r="AL20" s="38">
        <f>IFERROR(INDEX('Industry Breakdown'!$B$3:$H$9,MATCH('Indonesia Data'!$B20,'Industry Breakdown'!$A$3:$A$9,0),MATCH('Indonesia Data'!$A20,'Industry Breakdown'!$B$2:$G$2,0))*INDEX($B$3:$AK$8,MATCH($A20,$A$3:$A$8,0),MATCH(AL$11,$B$2:$AK$2,0))/INDEX($B$3:$B$8,MATCH($A20,$A$3:$A$8,0),1),0)</f>
        <v>1287091900959838.5</v>
      </c>
    </row>
    <row r="21" spans="1:38" x14ac:dyDescent="0.35">
      <c r="A21" s="8" t="s">
        <v>38</v>
      </c>
      <c r="B21" s="8" t="s">
        <v>4</v>
      </c>
      <c r="C21" s="38">
        <f>IF($A21="natural gas",INDEX('Industry Breakdown'!$B$31:$AK$31,1,MATCH('Indonesia Data'!C$11,'Industry Breakdown'!$B$29:$AK$29,0)),)</f>
        <v>0</v>
      </c>
      <c r="D21" s="38">
        <f>IF($A21="natural gas",INDEX('Industry Breakdown'!$B$31:$AK$31,1,MATCH('Indonesia Data'!D$11,'Industry Breakdown'!$B$29:$AK$29,0)),)</f>
        <v>0</v>
      </c>
      <c r="E21" s="38">
        <f>IF($A21="natural gas",INDEX('Industry Breakdown'!$B$31:$AK$31,1,MATCH('Indonesia Data'!E$11,'Industry Breakdown'!$B$29:$AK$29,0)),)</f>
        <v>0</v>
      </c>
      <c r="F21" s="38">
        <f>IF($A21="natural gas",INDEX('Industry Breakdown'!$B$31:$AK$31,1,MATCH('Indonesia Data'!F$11,'Industry Breakdown'!$B$29:$AK$29,0)),)</f>
        <v>0</v>
      </c>
      <c r="G21" s="38">
        <f>IF($A21="natural gas",INDEX('Industry Breakdown'!$B$31:$AK$31,1,MATCH('Indonesia Data'!G$11,'Industry Breakdown'!$B$29:$AK$29,0)),)</f>
        <v>0</v>
      </c>
      <c r="H21" s="38">
        <f>IF($A21="natural gas",INDEX('Industry Breakdown'!$B$31:$AK$31,1,MATCH('Indonesia Data'!H$11,'Industry Breakdown'!$B$29:$AK$29,0)),)</f>
        <v>0</v>
      </c>
      <c r="I21" s="38">
        <f>IF($A21="natural gas",INDEX('Industry Breakdown'!$B$31:$AK$31,1,MATCH('Indonesia Data'!I$11,'Industry Breakdown'!$B$29:$AK$29,0)),)</f>
        <v>0</v>
      </c>
      <c r="J21" s="38">
        <f>IF($A21="natural gas",INDEX('Industry Breakdown'!$B$31:$AK$31,1,MATCH('Indonesia Data'!J$11,'Industry Breakdown'!$B$29:$AK$29,0)),)</f>
        <v>0</v>
      </c>
      <c r="K21" s="38">
        <f>IF($A21="natural gas",INDEX('Industry Breakdown'!$B$31:$AK$31,1,MATCH('Indonesia Data'!K$11,'Industry Breakdown'!$B$29:$AK$29,0)),)</f>
        <v>0</v>
      </c>
      <c r="L21" s="38">
        <f>IF($A21="natural gas",INDEX('Industry Breakdown'!$B$31:$AK$31,1,MATCH('Indonesia Data'!L$11,'Industry Breakdown'!$B$29:$AK$29,0)),)</f>
        <v>0</v>
      </c>
      <c r="M21" s="38">
        <f>IF($A21="natural gas",INDEX('Industry Breakdown'!$B$31:$AK$31,1,MATCH('Indonesia Data'!M$11,'Industry Breakdown'!$B$29:$AK$29,0)),)</f>
        <v>0</v>
      </c>
      <c r="N21" s="38">
        <f>IF($A21="natural gas",INDEX('Industry Breakdown'!$B$31:$AK$31,1,MATCH('Indonesia Data'!N$11,'Industry Breakdown'!$B$29:$AK$29,0)),)</f>
        <v>0</v>
      </c>
      <c r="O21" s="38">
        <f>IF($A21="natural gas",INDEX('Industry Breakdown'!$B$31:$AK$31,1,MATCH('Indonesia Data'!O$11,'Industry Breakdown'!$B$29:$AK$29,0)),)</f>
        <v>0</v>
      </c>
      <c r="P21" s="38">
        <f>IF($A21="natural gas",INDEX('Industry Breakdown'!$B$31:$AK$31,1,MATCH('Indonesia Data'!P$11,'Industry Breakdown'!$B$29:$AK$29,0)),)</f>
        <v>0</v>
      </c>
      <c r="Q21" s="38">
        <f>IF($A21="natural gas",INDEX('Industry Breakdown'!$B$31:$AK$31,1,MATCH('Indonesia Data'!Q$11,'Industry Breakdown'!$B$29:$AK$29,0)),)</f>
        <v>0</v>
      </c>
      <c r="R21" s="38">
        <f>IF($A21="natural gas",INDEX('Industry Breakdown'!$B$31:$AK$31,1,MATCH('Indonesia Data'!R$11,'Industry Breakdown'!$B$29:$AK$29,0)),)</f>
        <v>0</v>
      </c>
      <c r="S21" s="38">
        <f>IF($A21="natural gas",INDEX('Industry Breakdown'!$B$31:$AK$31,1,MATCH('Indonesia Data'!S$11,'Industry Breakdown'!$B$29:$AK$29,0)),)</f>
        <v>0</v>
      </c>
      <c r="T21" s="38">
        <f>IF($A21="natural gas",INDEX('Industry Breakdown'!$B$31:$AK$31,1,MATCH('Indonesia Data'!T$11,'Industry Breakdown'!$B$29:$AK$29,0)),)</f>
        <v>0</v>
      </c>
      <c r="U21" s="38">
        <f>IF($A21="natural gas",INDEX('Industry Breakdown'!$B$31:$AK$31,1,MATCH('Indonesia Data'!U$11,'Industry Breakdown'!$B$29:$AK$29,0)),)</f>
        <v>0</v>
      </c>
      <c r="V21" s="38">
        <f>IF($A21="natural gas",INDEX('Industry Breakdown'!$B$31:$AK$31,1,MATCH('Indonesia Data'!V$11,'Industry Breakdown'!$B$29:$AK$29,0)),)</f>
        <v>0</v>
      </c>
      <c r="W21" s="38">
        <f>IF($A21="natural gas",INDEX('Industry Breakdown'!$B$31:$AK$31,1,MATCH('Indonesia Data'!W$11,'Industry Breakdown'!$B$29:$AK$29,0)),)</f>
        <v>0</v>
      </c>
      <c r="X21" s="38">
        <f>IF($A21="natural gas",INDEX('Industry Breakdown'!$B$31:$AK$31,1,MATCH('Indonesia Data'!X$11,'Industry Breakdown'!$B$29:$AK$29,0)),)</f>
        <v>0</v>
      </c>
      <c r="Y21" s="38">
        <f>IF($A21="natural gas",INDEX('Industry Breakdown'!$B$31:$AK$31,1,MATCH('Indonesia Data'!Y$11,'Industry Breakdown'!$B$29:$AK$29,0)),)</f>
        <v>0</v>
      </c>
      <c r="Z21" s="38">
        <f>IF($A21="natural gas",INDEX('Industry Breakdown'!$B$31:$AK$31,1,MATCH('Indonesia Data'!Z$11,'Industry Breakdown'!$B$29:$AK$29,0)),)</f>
        <v>0</v>
      </c>
      <c r="AA21" s="38">
        <f>IF($A21="natural gas",INDEX('Industry Breakdown'!$B$31:$AK$31,1,MATCH('Indonesia Data'!AA$11,'Industry Breakdown'!$B$29:$AK$29,0)),)</f>
        <v>0</v>
      </c>
      <c r="AB21" s="38">
        <f>IF($A21="natural gas",INDEX('Industry Breakdown'!$B$31:$AK$31,1,MATCH('Indonesia Data'!AB$11,'Industry Breakdown'!$B$29:$AK$29,0)),)</f>
        <v>0</v>
      </c>
      <c r="AC21" s="38">
        <f>IF($A21="natural gas",INDEX('Industry Breakdown'!$B$31:$AK$31,1,MATCH('Indonesia Data'!AC$11,'Industry Breakdown'!$B$29:$AK$29,0)),)</f>
        <v>0</v>
      </c>
      <c r="AD21" s="38">
        <f>IF($A21="natural gas",INDEX('Industry Breakdown'!$B$31:$AK$31,1,MATCH('Indonesia Data'!AD$11,'Industry Breakdown'!$B$29:$AK$29,0)),)</f>
        <v>0</v>
      </c>
      <c r="AE21" s="38">
        <f>IF($A21="natural gas",INDEX('Industry Breakdown'!$B$31:$AK$31,1,MATCH('Indonesia Data'!AE$11,'Industry Breakdown'!$B$29:$AK$29,0)),)</f>
        <v>0</v>
      </c>
      <c r="AF21" s="38">
        <f>IF($A21="natural gas",INDEX('Industry Breakdown'!$B$31:$AK$31,1,MATCH('Indonesia Data'!AF$11,'Industry Breakdown'!$B$29:$AK$29,0)),)</f>
        <v>0</v>
      </c>
      <c r="AG21" s="38">
        <f>IF($A21="natural gas",INDEX('Industry Breakdown'!$B$31:$AK$31,1,MATCH('Indonesia Data'!AG$11,'Industry Breakdown'!$B$29:$AK$29,0)),)</f>
        <v>0</v>
      </c>
      <c r="AH21" s="38">
        <f>IF($A21="natural gas",INDEX('Industry Breakdown'!$B$31:$AK$31,1,MATCH('Indonesia Data'!AH$11,'Industry Breakdown'!$B$29:$AK$29,0)),)</f>
        <v>0</v>
      </c>
      <c r="AI21" s="38">
        <f>IF($A21="natural gas",INDEX('Industry Breakdown'!$B$31:$AK$31,1,MATCH('Indonesia Data'!AI$11,'Industry Breakdown'!$B$29:$AK$29,0)),)</f>
        <v>0</v>
      </c>
      <c r="AJ21" s="38">
        <f>IF($A21="natural gas",INDEX('Industry Breakdown'!$B$31:$AK$31,1,MATCH('Indonesia Data'!AJ$11,'Industry Breakdown'!$B$29:$AK$29,0)),)</f>
        <v>0</v>
      </c>
      <c r="AK21" s="38">
        <f>IF($A21="natural gas",INDEX('Industry Breakdown'!$B$31:$AK$31,1,MATCH('Indonesia Data'!AK$11,'Industry Breakdown'!$B$29:$AK$29,0)),)</f>
        <v>0</v>
      </c>
      <c r="AL21" s="38">
        <f>IF($A21="natural gas",INDEX('Industry Breakdown'!$B$31:$AK$31,1,MATCH('Indonesia Data'!AL$11,'Industry Breakdown'!$B$29:$AK$29,0)),)</f>
        <v>0</v>
      </c>
    </row>
    <row r="22" spans="1:38" x14ac:dyDescent="0.35">
      <c r="A22" s="8" t="s">
        <v>38</v>
      </c>
      <c r="B22" s="8" t="s">
        <v>5</v>
      </c>
      <c r="C22" s="38">
        <f>IFERROR(INDEX('Industry Breakdown'!$B$3:$H$9,MATCH('Indonesia Data'!$B22,'Industry Breakdown'!$A$3:$A$9,0),MATCH('Indonesia Data'!$A22,'Industry Breakdown'!$B$2:$G$2,0))*INDEX($B$3:$AK$8,MATCH($A22,$A$3:$A$8,0),MATCH(C$11,$B$2:$AK$2,0))/INDEX($B$3:$B$8,MATCH($A22,$A$3:$A$8,0),1),0)</f>
        <v>782596496385</v>
      </c>
      <c r="D22" s="38">
        <f>IFERROR(INDEX('Industry Breakdown'!$B$3:$H$9,MATCH('Indonesia Data'!$B22,'Industry Breakdown'!$A$3:$A$9,0),MATCH('Indonesia Data'!$A22,'Industry Breakdown'!$B$2:$G$2,0))*INDEX($B$3:$AK$8,MATCH($A22,$A$3:$A$8,0),MATCH(D$11,$B$2:$AK$2,0))/INDEX($B$3:$B$8,MATCH($A22,$A$3:$A$8,0),1),0)</f>
        <v>821726321204.25</v>
      </c>
      <c r="E22" s="38">
        <f>IFERROR(INDEX('Industry Breakdown'!$B$3:$H$9,MATCH('Indonesia Data'!$B22,'Industry Breakdown'!$A$3:$A$9,0),MATCH('Indonesia Data'!$A22,'Industry Breakdown'!$B$2:$G$2,0))*INDEX($B$3:$AK$8,MATCH($A22,$A$3:$A$8,0),MATCH(E$11,$B$2:$AK$2,0))/INDEX($B$3:$B$8,MATCH($A22,$A$3:$A$8,0),1),0)</f>
        <v>862812637264.46265</v>
      </c>
      <c r="F22" s="38">
        <f>IFERROR(INDEX('Industry Breakdown'!$B$3:$H$9,MATCH('Indonesia Data'!$B22,'Industry Breakdown'!$A$3:$A$9,0),MATCH('Indonesia Data'!$A22,'Industry Breakdown'!$B$2:$G$2,0))*INDEX($B$3:$AK$8,MATCH($A22,$A$3:$A$8,0),MATCH(F$11,$B$2:$AK$2,0))/INDEX($B$3:$B$8,MATCH($A22,$A$3:$A$8,0),1),0)</f>
        <v>905953269127.68567</v>
      </c>
      <c r="G22" s="38">
        <f>IFERROR(INDEX('Industry Breakdown'!$B$3:$H$9,MATCH('Indonesia Data'!$B22,'Industry Breakdown'!$A$3:$A$9,0),MATCH('Indonesia Data'!$A22,'Industry Breakdown'!$B$2:$G$2,0))*INDEX($B$3:$AK$8,MATCH($A22,$A$3:$A$8,0),MATCH(G$11,$B$2:$AK$2,0))/INDEX($B$3:$B$8,MATCH($A22,$A$3:$A$8,0),1),0)</f>
        <v>951250932584.06995</v>
      </c>
      <c r="H22" s="38">
        <f>IFERROR(INDEX('Industry Breakdown'!$B$3:$H$9,MATCH('Indonesia Data'!$B22,'Industry Breakdown'!$A$3:$A$9,0),MATCH('Indonesia Data'!$A22,'Industry Breakdown'!$B$2:$G$2,0))*INDEX($B$3:$AK$8,MATCH($A22,$A$3:$A$8,0),MATCH(H$11,$B$2:$AK$2,0))/INDEX($B$3:$B$8,MATCH($A22,$A$3:$A$8,0),1),0)</f>
        <v>998813479213.27368</v>
      </c>
      <c r="I22" s="38">
        <f>IFERROR(INDEX('Industry Breakdown'!$B$3:$H$9,MATCH('Indonesia Data'!$B22,'Industry Breakdown'!$A$3:$A$9,0),MATCH('Indonesia Data'!$A22,'Industry Breakdown'!$B$2:$G$2,0))*INDEX($B$3:$AK$8,MATCH($A22,$A$3:$A$8,0),MATCH(I$11,$B$2:$AK$2,0))/INDEX($B$3:$B$8,MATCH($A22,$A$3:$A$8,0),1),0)</f>
        <v>1048754153173.9374</v>
      </c>
      <c r="J22" s="38">
        <f>IFERROR(INDEX('Industry Breakdown'!$B$3:$H$9,MATCH('Indonesia Data'!$B22,'Industry Breakdown'!$A$3:$A$9,0),MATCH('Indonesia Data'!$A22,'Industry Breakdown'!$B$2:$G$2,0))*INDEX($B$3:$AK$8,MATCH($A22,$A$3:$A$8,0),MATCH(J$11,$B$2:$AK$2,0))/INDEX($B$3:$B$8,MATCH($A22,$A$3:$A$8,0),1),0)</f>
        <v>1101191860832.6343</v>
      </c>
      <c r="K22" s="38">
        <f>IFERROR(INDEX('Industry Breakdown'!$B$3:$H$9,MATCH('Indonesia Data'!$B22,'Industry Breakdown'!$A$3:$A$9,0),MATCH('Indonesia Data'!$A22,'Industry Breakdown'!$B$2:$G$2,0))*INDEX($B$3:$AK$8,MATCH($A22,$A$3:$A$8,0),MATCH(K$11,$B$2:$AK$2,0))/INDEX($B$3:$B$8,MATCH($A22,$A$3:$A$8,0),1),0)</f>
        <v>1156251453874.2659</v>
      </c>
      <c r="L22" s="38">
        <f>IFERROR(INDEX('Industry Breakdown'!$B$3:$H$9,MATCH('Indonesia Data'!$B22,'Industry Breakdown'!$A$3:$A$9,0),MATCH('Indonesia Data'!$A22,'Industry Breakdown'!$B$2:$G$2,0))*INDEX($B$3:$AK$8,MATCH($A22,$A$3:$A$8,0),MATCH(L$11,$B$2:$AK$2,0))/INDEX($B$3:$B$8,MATCH($A22,$A$3:$A$8,0),1),0)</f>
        <v>1214064026567.979</v>
      </c>
      <c r="M22" s="38">
        <f>IFERROR(INDEX('Industry Breakdown'!$B$3:$H$9,MATCH('Indonesia Data'!$B22,'Industry Breakdown'!$A$3:$A$9,0),MATCH('Indonesia Data'!$A22,'Industry Breakdown'!$B$2:$G$2,0))*INDEX($B$3:$AK$8,MATCH($A22,$A$3:$A$8,0),MATCH(M$11,$B$2:$AK$2,0))/INDEX($B$3:$B$8,MATCH($A22,$A$3:$A$8,0),1),0)</f>
        <v>1274767227896.3782</v>
      </c>
      <c r="N22" s="38">
        <f>IFERROR(INDEX('Industry Breakdown'!$B$3:$H$9,MATCH('Indonesia Data'!$B22,'Industry Breakdown'!$A$3:$A$9,0),MATCH('Indonesia Data'!$A22,'Industry Breakdown'!$B$2:$G$2,0))*INDEX($B$3:$AK$8,MATCH($A22,$A$3:$A$8,0),MATCH(N$11,$B$2:$AK$2,0))/INDEX($B$3:$B$8,MATCH($A22,$A$3:$A$8,0),1),0)</f>
        <v>1338505589291.197</v>
      </c>
      <c r="O22" s="38">
        <f>IFERROR(INDEX('Industry Breakdown'!$B$3:$H$9,MATCH('Indonesia Data'!$B22,'Industry Breakdown'!$A$3:$A$9,0),MATCH('Indonesia Data'!$A22,'Industry Breakdown'!$B$2:$G$2,0))*INDEX($B$3:$AK$8,MATCH($A22,$A$3:$A$8,0),MATCH(O$11,$B$2:$AK$2,0))/INDEX($B$3:$B$8,MATCH($A22,$A$3:$A$8,0),1),0)</f>
        <v>1405430868755.7571</v>
      </c>
      <c r="P22" s="38">
        <f>IFERROR(INDEX('Industry Breakdown'!$B$3:$H$9,MATCH('Indonesia Data'!$B22,'Industry Breakdown'!$A$3:$A$9,0),MATCH('Indonesia Data'!$A22,'Industry Breakdown'!$B$2:$G$2,0))*INDEX($B$3:$AK$8,MATCH($A22,$A$3:$A$8,0),MATCH(P$11,$B$2:$AK$2,0))/INDEX($B$3:$B$8,MATCH($A22,$A$3:$A$8,0),1),0)</f>
        <v>1475702412193.5449</v>
      </c>
      <c r="Q22" s="38">
        <f>IFERROR(INDEX('Industry Breakdown'!$B$3:$H$9,MATCH('Indonesia Data'!$B22,'Industry Breakdown'!$A$3:$A$9,0),MATCH('Indonesia Data'!$A22,'Industry Breakdown'!$B$2:$G$2,0))*INDEX($B$3:$AK$8,MATCH($A22,$A$3:$A$8,0),MATCH(Q$11,$B$2:$AK$2,0))/INDEX($B$3:$B$8,MATCH($A22,$A$3:$A$8,0),1),0)</f>
        <v>1549487532803.2219</v>
      </c>
      <c r="R22" s="38">
        <f>IFERROR(INDEX('Industry Breakdown'!$B$3:$H$9,MATCH('Indonesia Data'!$B22,'Industry Breakdown'!$A$3:$A$9,0),MATCH('Indonesia Data'!$A22,'Industry Breakdown'!$B$2:$G$2,0))*INDEX($B$3:$AK$8,MATCH($A22,$A$3:$A$8,0),MATCH(R$11,$B$2:$AK$2,0))/INDEX($B$3:$B$8,MATCH($A22,$A$3:$A$8,0),1),0)</f>
        <v>1626961909443.3831</v>
      </c>
      <c r="S22" s="38">
        <f>IFERROR(INDEX('Industry Breakdown'!$B$3:$H$9,MATCH('Indonesia Data'!$B22,'Industry Breakdown'!$A$3:$A$9,0),MATCH('Indonesia Data'!$A22,'Industry Breakdown'!$B$2:$G$2,0))*INDEX($B$3:$AK$8,MATCH($A22,$A$3:$A$8,0),MATCH(S$11,$B$2:$AK$2,0))/INDEX($B$3:$B$8,MATCH($A22,$A$3:$A$8,0),1),0)</f>
        <v>1708310004915.5525</v>
      </c>
      <c r="T22" s="38">
        <f>IFERROR(INDEX('Industry Breakdown'!$B$3:$H$9,MATCH('Indonesia Data'!$B22,'Industry Breakdown'!$A$3:$A$9,0),MATCH('Indonesia Data'!$A22,'Industry Breakdown'!$B$2:$G$2,0))*INDEX($B$3:$AK$8,MATCH($A22,$A$3:$A$8,0),MATCH(T$11,$B$2:$AK$2,0))/INDEX($B$3:$B$8,MATCH($A22,$A$3:$A$8,0),1),0)</f>
        <v>1793725505161.3301</v>
      </c>
      <c r="U22" s="38">
        <f>IFERROR(INDEX('Industry Breakdown'!$B$3:$H$9,MATCH('Indonesia Data'!$B22,'Industry Breakdown'!$A$3:$A$9,0),MATCH('Indonesia Data'!$A22,'Industry Breakdown'!$B$2:$G$2,0))*INDEX($B$3:$AK$8,MATCH($A22,$A$3:$A$8,0),MATCH(U$11,$B$2:$AK$2,0))/INDEX($B$3:$B$8,MATCH($A22,$A$3:$A$8,0),1),0)</f>
        <v>1883411780419.397</v>
      </c>
      <c r="V22" s="38">
        <f>IFERROR(INDEX('Industry Breakdown'!$B$3:$H$9,MATCH('Indonesia Data'!$B22,'Industry Breakdown'!$A$3:$A$9,0),MATCH('Indonesia Data'!$A22,'Industry Breakdown'!$B$2:$G$2,0))*INDEX($B$3:$AK$8,MATCH($A22,$A$3:$A$8,0),MATCH(V$11,$B$2:$AK$2,0))/INDEX($B$3:$B$8,MATCH($A22,$A$3:$A$8,0),1),0)</f>
        <v>1977582369440.3667</v>
      </c>
      <c r="W22" s="38">
        <f>IFERROR(INDEX('Industry Breakdown'!$B$3:$H$9,MATCH('Indonesia Data'!$B22,'Industry Breakdown'!$A$3:$A$9,0),MATCH('Indonesia Data'!$A22,'Industry Breakdown'!$B$2:$G$2,0))*INDEX($B$3:$AK$8,MATCH($A22,$A$3:$A$8,0),MATCH(W$11,$B$2:$AK$2,0))/INDEX($B$3:$B$8,MATCH($A22,$A$3:$A$8,0),1),0)</f>
        <v>2076461487912.385</v>
      </c>
      <c r="X22" s="38">
        <f>IFERROR(INDEX('Industry Breakdown'!$B$3:$H$9,MATCH('Indonesia Data'!$B22,'Industry Breakdown'!$A$3:$A$9,0),MATCH('Indonesia Data'!$A22,'Industry Breakdown'!$B$2:$G$2,0))*INDEX($B$3:$AK$8,MATCH($A22,$A$3:$A$8,0),MATCH(X$11,$B$2:$AK$2,0))/INDEX($B$3:$B$8,MATCH($A22,$A$3:$A$8,0),1),0)</f>
        <v>2180284562308.0044</v>
      </c>
      <c r="Y22" s="38">
        <f>IFERROR(INDEX('Industry Breakdown'!$B$3:$H$9,MATCH('Indonesia Data'!$B22,'Industry Breakdown'!$A$3:$A$9,0),MATCH('Indonesia Data'!$A22,'Industry Breakdown'!$B$2:$G$2,0))*INDEX($B$3:$AK$8,MATCH($A22,$A$3:$A$8,0),MATCH(Y$11,$B$2:$AK$2,0))/INDEX($B$3:$B$8,MATCH($A22,$A$3:$A$8,0),1),0)</f>
        <v>2289298790423.4048</v>
      </c>
      <c r="Z22" s="38">
        <f>IFERROR(INDEX('Industry Breakdown'!$B$3:$H$9,MATCH('Indonesia Data'!$B22,'Industry Breakdown'!$A$3:$A$9,0),MATCH('Indonesia Data'!$A22,'Industry Breakdown'!$B$2:$G$2,0))*INDEX($B$3:$AK$8,MATCH($A22,$A$3:$A$8,0),MATCH(Z$11,$B$2:$AK$2,0))/INDEX($B$3:$B$8,MATCH($A22,$A$3:$A$8,0),1),0)</f>
        <v>2403763729944.5752</v>
      </c>
      <c r="AA22" s="38">
        <f>IFERROR(INDEX('Industry Breakdown'!$B$3:$H$9,MATCH('Indonesia Data'!$B22,'Industry Breakdown'!$A$3:$A$9,0),MATCH('Indonesia Data'!$A22,'Industry Breakdown'!$B$2:$G$2,0))*INDEX($B$3:$AK$8,MATCH($A22,$A$3:$A$8,0),MATCH(AA$11,$B$2:$AK$2,0))/INDEX($B$3:$B$8,MATCH($A22,$A$3:$A$8,0),1),0)</f>
        <v>2523951916441.8042</v>
      </c>
      <c r="AB22" s="38">
        <f>IFERROR(INDEX('Industry Breakdown'!$B$3:$H$9,MATCH('Indonesia Data'!$B22,'Industry Breakdown'!$A$3:$A$9,0),MATCH('Indonesia Data'!$A22,'Industry Breakdown'!$B$2:$G$2,0))*INDEX($B$3:$AK$8,MATCH($A22,$A$3:$A$8,0),MATCH(AB$11,$B$2:$AK$2,0))/INDEX($B$3:$B$8,MATCH($A22,$A$3:$A$8,0),1),0)</f>
        <v>2650149512263.894</v>
      </c>
      <c r="AC22" s="38">
        <f>IFERROR(INDEX('Industry Breakdown'!$B$3:$H$9,MATCH('Indonesia Data'!$B22,'Industry Breakdown'!$A$3:$A$9,0),MATCH('Indonesia Data'!$A22,'Industry Breakdown'!$B$2:$G$2,0))*INDEX($B$3:$AK$8,MATCH($A22,$A$3:$A$8,0),MATCH(AC$11,$B$2:$AK$2,0))/INDEX($B$3:$B$8,MATCH($A22,$A$3:$A$8,0),1),0)</f>
        <v>2782656987877.0889</v>
      </c>
      <c r="AD22" s="38">
        <f>IFERROR(INDEX('Industry Breakdown'!$B$3:$H$9,MATCH('Indonesia Data'!$B22,'Industry Breakdown'!$A$3:$A$9,0),MATCH('Indonesia Data'!$A22,'Industry Breakdown'!$B$2:$G$2,0))*INDEX($B$3:$AK$8,MATCH($A22,$A$3:$A$8,0),MATCH(AD$11,$B$2:$AK$2,0))/INDEX($B$3:$B$8,MATCH($A22,$A$3:$A$8,0),1),0)</f>
        <v>2921789837270.9438</v>
      </c>
      <c r="AE22" s="38">
        <f>IFERROR(INDEX('Industry Breakdown'!$B$3:$H$9,MATCH('Indonesia Data'!$B22,'Industry Breakdown'!$A$3:$A$9,0),MATCH('Indonesia Data'!$A22,'Industry Breakdown'!$B$2:$G$2,0))*INDEX($B$3:$AK$8,MATCH($A22,$A$3:$A$8,0),MATCH(AE$11,$B$2:$AK$2,0))/INDEX($B$3:$B$8,MATCH($A22,$A$3:$A$8,0),1),0)</f>
        <v>3067879329134.4907</v>
      </c>
      <c r="AF22" s="38">
        <f>IFERROR(INDEX('Industry Breakdown'!$B$3:$H$9,MATCH('Indonesia Data'!$B22,'Industry Breakdown'!$A$3:$A$9,0),MATCH('Indonesia Data'!$A22,'Industry Breakdown'!$B$2:$G$2,0))*INDEX($B$3:$AK$8,MATCH($A22,$A$3:$A$8,0),MATCH(AF$11,$B$2:$AK$2,0))/INDEX($B$3:$B$8,MATCH($A22,$A$3:$A$8,0),1),0)</f>
        <v>3221273295591.2158</v>
      </c>
      <c r="AG22" s="38">
        <f>IFERROR(INDEX('Industry Breakdown'!$B$3:$H$9,MATCH('Indonesia Data'!$B22,'Industry Breakdown'!$A$3:$A$9,0),MATCH('Indonesia Data'!$A22,'Industry Breakdown'!$B$2:$G$2,0))*INDEX($B$3:$AK$8,MATCH($A22,$A$3:$A$8,0),MATCH(AG$11,$B$2:$AK$2,0))/INDEX($B$3:$B$8,MATCH($A22,$A$3:$A$8,0),1),0)</f>
        <v>3382336960370.7769</v>
      </c>
      <c r="AH22" s="38">
        <f>IFERROR(INDEX('Industry Breakdown'!$B$3:$H$9,MATCH('Indonesia Data'!$B22,'Industry Breakdown'!$A$3:$A$9,0),MATCH('Indonesia Data'!$A22,'Industry Breakdown'!$B$2:$G$2,0))*INDEX($B$3:$AK$8,MATCH($A22,$A$3:$A$8,0),MATCH(AH$11,$B$2:$AK$2,0))/INDEX($B$3:$B$8,MATCH($A22,$A$3:$A$8,0),1),0)</f>
        <v>3551453808389.3154</v>
      </c>
      <c r="AI22" s="38">
        <f>IFERROR(INDEX('Industry Breakdown'!$B$3:$H$9,MATCH('Indonesia Data'!$B22,'Industry Breakdown'!$A$3:$A$9,0),MATCH('Indonesia Data'!$A22,'Industry Breakdown'!$B$2:$G$2,0))*INDEX($B$3:$AK$8,MATCH($A22,$A$3:$A$8,0),MATCH(AI$11,$B$2:$AK$2,0))/INDEX($B$3:$B$8,MATCH($A22,$A$3:$A$8,0),1),0)</f>
        <v>3729026498808.7817</v>
      </c>
      <c r="AJ22" s="38">
        <f>IFERROR(INDEX('Industry Breakdown'!$B$3:$H$9,MATCH('Indonesia Data'!$B22,'Industry Breakdown'!$A$3:$A$9,0),MATCH('Indonesia Data'!$A22,'Industry Breakdown'!$B$2:$G$2,0))*INDEX($B$3:$AK$8,MATCH($A22,$A$3:$A$8,0),MATCH(AJ$11,$B$2:$AK$2,0))/INDEX($B$3:$B$8,MATCH($A22,$A$3:$A$8,0),1),0)</f>
        <v>3915477823749.2212</v>
      </c>
      <c r="AK22" s="38">
        <f>IFERROR(INDEX('Industry Breakdown'!$B$3:$H$9,MATCH('Indonesia Data'!$B22,'Industry Breakdown'!$A$3:$A$9,0),MATCH('Indonesia Data'!$A22,'Industry Breakdown'!$B$2:$G$2,0))*INDEX($B$3:$AK$8,MATCH($A22,$A$3:$A$8,0),MATCH(AK$11,$B$2:$AK$2,0))/INDEX($B$3:$B$8,MATCH($A22,$A$3:$A$8,0),1),0)</f>
        <v>4111251714936.6826</v>
      </c>
      <c r="AL22" s="38">
        <f>IFERROR(INDEX('Industry Breakdown'!$B$3:$H$9,MATCH('Indonesia Data'!$B22,'Industry Breakdown'!$A$3:$A$9,0),MATCH('Indonesia Data'!$A22,'Industry Breakdown'!$B$2:$G$2,0))*INDEX($B$3:$AK$8,MATCH($A22,$A$3:$A$8,0),MATCH(AL$11,$B$2:$AK$2,0))/INDEX($B$3:$B$8,MATCH($A22,$A$3:$A$8,0),1),0)</f>
        <v>4316814300683.5166</v>
      </c>
    </row>
    <row r="23" spans="1:38" x14ac:dyDescent="0.35">
      <c r="A23" s="8" t="s">
        <v>38</v>
      </c>
      <c r="B23" s="8" t="s">
        <v>6</v>
      </c>
      <c r="C23" s="38">
        <f>IFERROR(INDEX('Industry Breakdown'!$B$3:$H$9,MATCH('Indonesia Data'!$B23,'Industry Breakdown'!$A$3:$A$9,0),MATCH('Indonesia Data'!$A23,'Industry Breakdown'!$B$2:$G$2,0))*INDEX($B$3:$AK$8,MATCH($A23,$A$3:$A$8,0),MATCH(C$11,$B$2:$AK$2,0))/INDEX($B$3:$B$8,MATCH($A23,$A$3:$A$8,0),1),0)</f>
        <v>0</v>
      </c>
      <c r="D23" s="38">
        <f>IFERROR(INDEX('Industry Breakdown'!$B$3:$H$9,MATCH('Indonesia Data'!$B23,'Industry Breakdown'!$A$3:$A$9,0),MATCH('Indonesia Data'!$A23,'Industry Breakdown'!$B$2:$G$2,0))*INDEX($B$3:$AK$8,MATCH($A23,$A$3:$A$8,0),MATCH(D$11,$B$2:$AK$2,0))/INDEX($B$3:$B$8,MATCH($A23,$A$3:$A$8,0),1),0)</f>
        <v>0</v>
      </c>
      <c r="E23" s="38">
        <f>IFERROR(INDEX('Industry Breakdown'!$B$3:$H$9,MATCH('Indonesia Data'!$B23,'Industry Breakdown'!$A$3:$A$9,0),MATCH('Indonesia Data'!$A23,'Industry Breakdown'!$B$2:$G$2,0))*INDEX($B$3:$AK$8,MATCH($A23,$A$3:$A$8,0),MATCH(E$11,$B$2:$AK$2,0))/INDEX($B$3:$B$8,MATCH($A23,$A$3:$A$8,0),1),0)</f>
        <v>0</v>
      </c>
      <c r="F23" s="38">
        <f>IFERROR(INDEX('Industry Breakdown'!$B$3:$H$9,MATCH('Indonesia Data'!$B23,'Industry Breakdown'!$A$3:$A$9,0),MATCH('Indonesia Data'!$A23,'Industry Breakdown'!$B$2:$G$2,0))*INDEX($B$3:$AK$8,MATCH($A23,$A$3:$A$8,0),MATCH(F$11,$B$2:$AK$2,0))/INDEX($B$3:$B$8,MATCH($A23,$A$3:$A$8,0),1),0)</f>
        <v>0</v>
      </c>
      <c r="G23" s="38">
        <f>IFERROR(INDEX('Industry Breakdown'!$B$3:$H$9,MATCH('Indonesia Data'!$B23,'Industry Breakdown'!$A$3:$A$9,0),MATCH('Indonesia Data'!$A23,'Industry Breakdown'!$B$2:$G$2,0))*INDEX($B$3:$AK$8,MATCH($A23,$A$3:$A$8,0),MATCH(G$11,$B$2:$AK$2,0))/INDEX($B$3:$B$8,MATCH($A23,$A$3:$A$8,0),1),0)</f>
        <v>0</v>
      </c>
      <c r="H23" s="38">
        <f>IFERROR(INDEX('Industry Breakdown'!$B$3:$H$9,MATCH('Indonesia Data'!$B23,'Industry Breakdown'!$A$3:$A$9,0),MATCH('Indonesia Data'!$A23,'Industry Breakdown'!$B$2:$G$2,0))*INDEX($B$3:$AK$8,MATCH($A23,$A$3:$A$8,0),MATCH(H$11,$B$2:$AK$2,0))/INDEX($B$3:$B$8,MATCH($A23,$A$3:$A$8,0),1),0)</f>
        <v>0</v>
      </c>
      <c r="I23" s="38">
        <f>IFERROR(INDEX('Industry Breakdown'!$B$3:$H$9,MATCH('Indonesia Data'!$B23,'Industry Breakdown'!$A$3:$A$9,0),MATCH('Indonesia Data'!$A23,'Industry Breakdown'!$B$2:$G$2,0))*INDEX($B$3:$AK$8,MATCH($A23,$A$3:$A$8,0),MATCH(I$11,$B$2:$AK$2,0))/INDEX($B$3:$B$8,MATCH($A23,$A$3:$A$8,0),1),0)</f>
        <v>0</v>
      </c>
      <c r="J23" s="38">
        <f>IFERROR(INDEX('Industry Breakdown'!$B$3:$H$9,MATCH('Indonesia Data'!$B23,'Industry Breakdown'!$A$3:$A$9,0),MATCH('Indonesia Data'!$A23,'Industry Breakdown'!$B$2:$G$2,0))*INDEX($B$3:$AK$8,MATCH($A23,$A$3:$A$8,0),MATCH(J$11,$B$2:$AK$2,0))/INDEX($B$3:$B$8,MATCH($A23,$A$3:$A$8,0),1),0)</f>
        <v>0</v>
      </c>
      <c r="K23" s="38">
        <f>IFERROR(INDEX('Industry Breakdown'!$B$3:$H$9,MATCH('Indonesia Data'!$B23,'Industry Breakdown'!$A$3:$A$9,0),MATCH('Indonesia Data'!$A23,'Industry Breakdown'!$B$2:$G$2,0))*INDEX($B$3:$AK$8,MATCH($A23,$A$3:$A$8,0),MATCH(K$11,$B$2:$AK$2,0))/INDEX($B$3:$B$8,MATCH($A23,$A$3:$A$8,0),1),0)</f>
        <v>0</v>
      </c>
      <c r="L23" s="38">
        <f>IFERROR(INDEX('Industry Breakdown'!$B$3:$H$9,MATCH('Indonesia Data'!$B23,'Industry Breakdown'!$A$3:$A$9,0),MATCH('Indonesia Data'!$A23,'Industry Breakdown'!$B$2:$G$2,0))*INDEX($B$3:$AK$8,MATCH($A23,$A$3:$A$8,0),MATCH(L$11,$B$2:$AK$2,0))/INDEX($B$3:$B$8,MATCH($A23,$A$3:$A$8,0),1),0)</f>
        <v>0</v>
      </c>
      <c r="M23" s="38">
        <f>IFERROR(INDEX('Industry Breakdown'!$B$3:$H$9,MATCH('Indonesia Data'!$B23,'Industry Breakdown'!$A$3:$A$9,0),MATCH('Indonesia Data'!$A23,'Industry Breakdown'!$B$2:$G$2,0))*INDEX($B$3:$AK$8,MATCH($A23,$A$3:$A$8,0),MATCH(M$11,$B$2:$AK$2,0))/INDEX($B$3:$B$8,MATCH($A23,$A$3:$A$8,0),1),0)</f>
        <v>0</v>
      </c>
      <c r="N23" s="38">
        <f>IFERROR(INDEX('Industry Breakdown'!$B$3:$H$9,MATCH('Indonesia Data'!$B23,'Industry Breakdown'!$A$3:$A$9,0),MATCH('Indonesia Data'!$A23,'Industry Breakdown'!$B$2:$G$2,0))*INDEX($B$3:$AK$8,MATCH($A23,$A$3:$A$8,0),MATCH(N$11,$B$2:$AK$2,0))/INDEX($B$3:$B$8,MATCH($A23,$A$3:$A$8,0),1),0)</f>
        <v>0</v>
      </c>
      <c r="O23" s="38">
        <f>IFERROR(INDEX('Industry Breakdown'!$B$3:$H$9,MATCH('Indonesia Data'!$B23,'Industry Breakdown'!$A$3:$A$9,0),MATCH('Indonesia Data'!$A23,'Industry Breakdown'!$B$2:$G$2,0))*INDEX($B$3:$AK$8,MATCH($A23,$A$3:$A$8,0),MATCH(O$11,$B$2:$AK$2,0))/INDEX($B$3:$B$8,MATCH($A23,$A$3:$A$8,0),1),0)</f>
        <v>0</v>
      </c>
      <c r="P23" s="38">
        <f>IFERROR(INDEX('Industry Breakdown'!$B$3:$H$9,MATCH('Indonesia Data'!$B23,'Industry Breakdown'!$A$3:$A$9,0),MATCH('Indonesia Data'!$A23,'Industry Breakdown'!$B$2:$G$2,0))*INDEX($B$3:$AK$8,MATCH($A23,$A$3:$A$8,0),MATCH(P$11,$B$2:$AK$2,0))/INDEX($B$3:$B$8,MATCH($A23,$A$3:$A$8,0),1),0)</f>
        <v>0</v>
      </c>
      <c r="Q23" s="38">
        <f>IFERROR(INDEX('Industry Breakdown'!$B$3:$H$9,MATCH('Indonesia Data'!$B23,'Industry Breakdown'!$A$3:$A$9,0),MATCH('Indonesia Data'!$A23,'Industry Breakdown'!$B$2:$G$2,0))*INDEX($B$3:$AK$8,MATCH($A23,$A$3:$A$8,0),MATCH(Q$11,$B$2:$AK$2,0))/INDEX($B$3:$B$8,MATCH($A23,$A$3:$A$8,0),1),0)</f>
        <v>0</v>
      </c>
      <c r="R23" s="38">
        <f>IFERROR(INDEX('Industry Breakdown'!$B$3:$H$9,MATCH('Indonesia Data'!$B23,'Industry Breakdown'!$A$3:$A$9,0),MATCH('Indonesia Data'!$A23,'Industry Breakdown'!$B$2:$G$2,0))*INDEX($B$3:$AK$8,MATCH($A23,$A$3:$A$8,0),MATCH(R$11,$B$2:$AK$2,0))/INDEX($B$3:$B$8,MATCH($A23,$A$3:$A$8,0),1),0)</f>
        <v>0</v>
      </c>
      <c r="S23" s="38">
        <f>IFERROR(INDEX('Industry Breakdown'!$B$3:$H$9,MATCH('Indonesia Data'!$B23,'Industry Breakdown'!$A$3:$A$9,0),MATCH('Indonesia Data'!$A23,'Industry Breakdown'!$B$2:$G$2,0))*INDEX($B$3:$AK$8,MATCH($A23,$A$3:$A$8,0),MATCH(S$11,$B$2:$AK$2,0))/INDEX($B$3:$B$8,MATCH($A23,$A$3:$A$8,0),1),0)</f>
        <v>0</v>
      </c>
      <c r="T23" s="38">
        <f>IFERROR(INDEX('Industry Breakdown'!$B$3:$H$9,MATCH('Indonesia Data'!$B23,'Industry Breakdown'!$A$3:$A$9,0),MATCH('Indonesia Data'!$A23,'Industry Breakdown'!$B$2:$G$2,0))*INDEX($B$3:$AK$8,MATCH($A23,$A$3:$A$8,0),MATCH(T$11,$B$2:$AK$2,0))/INDEX($B$3:$B$8,MATCH($A23,$A$3:$A$8,0),1),0)</f>
        <v>0</v>
      </c>
      <c r="U23" s="38">
        <f>IFERROR(INDEX('Industry Breakdown'!$B$3:$H$9,MATCH('Indonesia Data'!$B23,'Industry Breakdown'!$A$3:$A$9,0),MATCH('Indonesia Data'!$A23,'Industry Breakdown'!$B$2:$G$2,0))*INDEX($B$3:$AK$8,MATCH($A23,$A$3:$A$8,0),MATCH(U$11,$B$2:$AK$2,0))/INDEX($B$3:$B$8,MATCH($A23,$A$3:$A$8,0),1),0)</f>
        <v>0</v>
      </c>
      <c r="V23" s="38">
        <f>IFERROR(INDEX('Industry Breakdown'!$B$3:$H$9,MATCH('Indonesia Data'!$B23,'Industry Breakdown'!$A$3:$A$9,0),MATCH('Indonesia Data'!$A23,'Industry Breakdown'!$B$2:$G$2,0))*INDEX($B$3:$AK$8,MATCH($A23,$A$3:$A$8,0),MATCH(V$11,$B$2:$AK$2,0))/INDEX($B$3:$B$8,MATCH($A23,$A$3:$A$8,0),1),0)</f>
        <v>0</v>
      </c>
      <c r="W23" s="38">
        <f>IFERROR(INDEX('Industry Breakdown'!$B$3:$H$9,MATCH('Indonesia Data'!$B23,'Industry Breakdown'!$A$3:$A$9,0),MATCH('Indonesia Data'!$A23,'Industry Breakdown'!$B$2:$G$2,0))*INDEX($B$3:$AK$8,MATCH($A23,$A$3:$A$8,0),MATCH(W$11,$B$2:$AK$2,0))/INDEX($B$3:$B$8,MATCH($A23,$A$3:$A$8,0),1),0)</f>
        <v>0</v>
      </c>
      <c r="X23" s="38">
        <f>IFERROR(INDEX('Industry Breakdown'!$B$3:$H$9,MATCH('Indonesia Data'!$B23,'Industry Breakdown'!$A$3:$A$9,0),MATCH('Indonesia Data'!$A23,'Industry Breakdown'!$B$2:$G$2,0))*INDEX($B$3:$AK$8,MATCH($A23,$A$3:$A$8,0),MATCH(X$11,$B$2:$AK$2,0))/INDEX($B$3:$B$8,MATCH($A23,$A$3:$A$8,0),1),0)</f>
        <v>0</v>
      </c>
      <c r="Y23" s="38">
        <f>IFERROR(INDEX('Industry Breakdown'!$B$3:$H$9,MATCH('Indonesia Data'!$B23,'Industry Breakdown'!$A$3:$A$9,0),MATCH('Indonesia Data'!$A23,'Industry Breakdown'!$B$2:$G$2,0))*INDEX($B$3:$AK$8,MATCH($A23,$A$3:$A$8,0),MATCH(Y$11,$B$2:$AK$2,0))/INDEX($B$3:$B$8,MATCH($A23,$A$3:$A$8,0),1),0)</f>
        <v>0</v>
      </c>
      <c r="Z23" s="38">
        <f>IFERROR(INDEX('Industry Breakdown'!$B$3:$H$9,MATCH('Indonesia Data'!$B23,'Industry Breakdown'!$A$3:$A$9,0),MATCH('Indonesia Data'!$A23,'Industry Breakdown'!$B$2:$G$2,0))*INDEX($B$3:$AK$8,MATCH($A23,$A$3:$A$8,0),MATCH(Z$11,$B$2:$AK$2,0))/INDEX($B$3:$B$8,MATCH($A23,$A$3:$A$8,0),1),0)</f>
        <v>0</v>
      </c>
      <c r="AA23" s="38">
        <f>IFERROR(INDEX('Industry Breakdown'!$B$3:$H$9,MATCH('Indonesia Data'!$B23,'Industry Breakdown'!$A$3:$A$9,0),MATCH('Indonesia Data'!$A23,'Industry Breakdown'!$B$2:$G$2,0))*INDEX($B$3:$AK$8,MATCH($A23,$A$3:$A$8,0),MATCH(AA$11,$B$2:$AK$2,0))/INDEX($B$3:$B$8,MATCH($A23,$A$3:$A$8,0),1),0)</f>
        <v>0</v>
      </c>
      <c r="AB23" s="38">
        <f>IFERROR(INDEX('Industry Breakdown'!$B$3:$H$9,MATCH('Indonesia Data'!$B23,'Industry Breakdown'!$A$3:$A$9,0),MATCH('Indonesia Data'!$A23,'Industry Breakdown'!$B$2:$G$2,0))*INDEX($B$3:$AK$8,MATCH($A23,$A$3:$A$8,0),MATCH(AB$11,$B$2:$AK$2,0))/INDEX($B$3:$B$8,MATCH($A23,$A$3:$A$8,0),1),0)</f>
        <v>0</v>
      </c>
      <c r="AC23" s="38">
        <f>IFERROR(INDEX('Industry Breakdown'!$B$3:$H$9,MATCH('Indonesia Data'!$B23,'Industry Breakdown'!$A$3:$A$9,0),MATCH('Indonesia Data'!$A23,'Industry Breakdown'!$B$2:$G$2,0))*INDEX($B$3:$AK$8,MATCH($A23,$A$3:$A$8,0),MATCH(AC$11,$B$2:$AK$2,0))/INDEX($B$3:$B$8,MATCH($A23,$A$3:$A$8,0),1),0)</f>
        <v>0</v>
      </c>
      <c r="AD23" s="38">
        <f>IFERROR(INDEX('Industry Breakdown'!$B$3:$H$9,MATCH('Indonesia Data'!$B23,'Industry Breakdown'!$A$3:$A$9,0),MATCH('Indonesia Data'!$A23,'Industry Breakdown'!$B$2:$G$2,0))*INDEX($B$3:$AK$8,MATCH($A23,$A$3:$A$8,0),MATCH(AD$11,$B$2:$AK$2,0))/INDEX($B$3:$B$8,MATCH($A23,$A$3:$A$8,0),1),0)</f>
        <v>0</v>
      </c>
      <c r="AE23" s="38">
        <f>IFERROR(INDEX('Industry Breakdown'!$B$3:$H$9,MATCH('Indonesia Data'!$B23,'Industry Breakdown'!$A$3:$A$9,0),MATCH('Indonesia Data'!$A23,'Industry Breakdown'!$B$2:$G$2,0))*INDEX($B$3:$AK$8,MATCH($A23,$A$3:$A$8,0),MATCH(AE$11,$B$2:$AK$2,0))/INDEX($B$3:$B$8,MATCH($A23,$A$3:$A$8,0),1),0)</f>
        <v>0</v>
      </c>
      <c r="AF23" s="38">
        <f>IFERROR(INDEX('Industry Breakdown'!$B$3:$H$9,MATCH('Indonesia Data'!$B23,'Industry Breakdown'!$A$3:$A$9,0),MATCH('Indonesia Data'!$A23,'Industry Breakdown'!$B$2:$G$2,0))*INDEX($B$3:$AK$8,MATCH($A23,$A$3:$A$8,0),MATCH(AF$11,$B$2:$AK$2,0))/INDEX($B$3:$B$8,MATCH($A23,$A$3:$A$8,0),1),0)</f>
        <v>0</v>
      </c>
      <c r="AG23" s="38">
        <f>IFERROR(INDEX('Industry Breakdown'!$B$3:$H$9,MATCH('Indonesia Data'!$B23,'Industry Breakdown'!$A$3:$A$9,0),MATCH('Indonesia Data'!$A23,'Industry Breakdown'!$B$2:$G$2,0))*INDEX($B$3:$AK$8,MATCH($A23,$A$3:$A$8,0),MATCH(AG$11,$B$2:$AK$2,0))/INDEX($B$3:$B$8,MATCH($A23,$A$3:$A$8,0),1),0)</f>
        <v>0</v>
      </c>
      <c r="AH23" s="38">
        <f>IFERROR(INDEX('Industry Breakdown'!$B$3:$H$9,MATCH('Indonesia Data'!$B23,'Industry Breakdown'!$A$3:$A$9,0),MATCH('Indonesia Data'!$A23,'Industry Breakdown'!$B$2:$G$2,0))*INDEX($B$3:$AK$8,MATCH($A23,$A$3:$A$8,0),MATCH(AH$11,$B$2:$AK$2,0))/INDEX($B$3:$B$8,MATCH($A23,$A$3:$A$8,0),1),0)</f>
        <v>0</v>
      </c>
      <c r="AI23" s="38">
        <f>IFERROR(INDEX('Industry Breakdown'!$B$3:$H$9,MATCH('Indonesia Data'!$B23,'Industry Breakdown'!$A$3:$A$9,0),MATCH('Indonesia Data'!$A23,'Industry Breakdown'!$B$2:$G$2,0))*INDEX($B$3:$AK$8,MATCH($A23,$A$3:$A$8,0),MATCH(AI$11,$B$2:$AK$2,0))/INDEX($B$3:$B$8,MATCH($A23,$A$3:$A$8,0),1),0)</f>
        <v>0</v>
      </c>
      <c r="AJ23" s="38">
        <f>IFERROR(INDEX('Industry Breakdown'!$B$3:$H$9,MATCH('Indonesia Data'!$B23,'Industry Breakdown'!$A$3:$A$9,0),MATCH('Indonesia Data'!$A23,'Industry Breakdown'!$B$2:$G$2,0))*INDEX($B$3:$AK$8,MATCH($A23,$A$3:$A$8,0),MATCH(AJ$11,$B$2:$AK$2,0))/INDEX($B$3:$B$8,MATCH($A23,$A$3:$A$8,0),1),0)</f>
        <v>0</v>
      </c>
      <c r="AK23" s="38">
        <f>IFERROR(INDEX('Industry Breakdown'!$B$3:$H$9,MATCH('Indonesia Data'!$B23,'Industry Breakdown'!$A$3:$A$9,0),MATCH('Indonesia Data'!$A23,'Industry Breakdown'!$B$2:$G$2,0))*INDEX($B$3:$AK$8,MATCH($A23,$A$3:$A$8,0),MATCH(AK$11,$B$2:$AK$2,0))/INDEX($B$3:$B$8,MATCH($A23,$A$3:$A$8,0),1),0)</f>
        <v>0</v>
      </c>
      <c r="AL23" s="38">
        <f>IFERROR(INDEX('Industry Breakdown'!$B$3:$H$9,MATCH('Indonesia Data'!$B23,'Industry Breakdown'!$A$3:$A$9,0),MATCH('Indonesia Data'!$A23,'Industry Breakdown'!$B$2:$G$2,0))*INDEX($B$3:$AK$8,MATCH($A23,$A$3:$A$8,0),MATCH(AL$11,$B$2:$AK$2,0))/INDEX($B$3:$B$8,MATCH($A23,$A$3:$A$8,0),1),0)</f>
        <v>0</v>
      </c>
    </row>
    <row r="24" spans="1:38" x14ac:dyDescent="0.35">
      <c r="A24" s="8" t="s">
        <v>38</v>
      </c>
      <c r="B24" s="8" t="s">
        <v>7</v>
      </c>
      <c r="C24" s="38">
        <f>IFERROR(INDEX('Industry Breakdown'!$B$3:$H$9,MATCH('Indonesia Data'!$B24,'Industry Breakdown'!$A$3:$A$9,0),MATCH('Indonesia Data'!$A24,'Industry Breakdown'!$B$2:$G$2,0))*INDEX($B$3:$AK$8,MATCH($A24,$A$3:$A$8,0),MATCH(C$11,$B$2:$AK$2,0))/INDEX($B$3:$B$8,MATCH($A24,$A$3:$A$8,0),1),0)</f>
        <v>0</v>
      </c>
      <c r="D24" s="38">
        <f>IFERROR(INDEX('Industry Breakdown'!$B$3:$H$9,MATCH('Indonesia Data'!$B24,'Industry Breakdown'!$A$3:$A$9,0),MATCH('Indonesia Data'!$A24,'Industry Breakdown'!$B$2:$G$2,0))*INDEX($B$3:$AK$8,MATCH($A24,$A$3:$A$8,0),MATCH(D$11,$B$2:$AK$2,0))/INDEX($B$3:$B$8,MATCH($A24,$A$3:$A$8,0),1),0)</f>
        <v>0</v>
      </c>
      <c r="E24" s="38">
        <f>IFERROR(INDEX('Industry Breakdown'!$B$3:$H$9,MATCH('Indonesia Data'!$B24,'Industry Breakdown'!$A$3:$A$9,0),MATCH('Indonesia Data'!$A24,'Industry Breakdown'!$B$2:$G$2,0))*INDEX($B$3:$AK$8,MATCH($A24,$A$3:$A$8,0),MATCH(E$11,$B$2:$AK$2,0))/INDEX($B$3:$B$8,MATCH($A24,$A$3:$A$8,0),1),0)</f>
        <v>0</v>
      </c>
      <c r="F24" s="38">
        <f>IFERROR(INDEX('Industry Breakdown'!$B$3:$H$9,MATCH('Indonesia Data'!$B24,'Industry Breakdown'!$A$3:$A$9,0),MATCH('Indonesia Data'!$A24,'Industry Breakdown'!$B$2:$G$2,0))*INDEX($B$3:$AK$8,MATCH($A24,$A$3:$A$8,0),MATCH(F$11,$B$2:$AK$2,0))/INDEX($B$3:$B$8,MATCH($A24,$A$3:$A$8,0),1),0)</f>
        <v>0</v>
      </c>
      <c r="G24" s="38">
        <f>IFERROR(INDEX('Industry Breakdown'!$B$3:$H$9,MATCH('Indonesia Data'!$B24,'Industry Breakdown'!$A$3:$A$9,0),MATCH('Indonesia Data'!$A24,'Industry Breakdown'!$B$2:$G$2,0))*INDEX($B$3:$AK$8,MATCH($A24,$A$3:$A$8,0),MATCH(G$11,$B$2:$AK$2,0))/INDEX($B$3:$B$8,MATCH($A24,$A$3:$A$8,0),1),0)</f>
        <v>0</v>
      </c>
      <c r="H24" s="38">
        <f>IFERROR(INDEX('Industry Breakdown'!$B$3:$H$9,MATCH('Indonesia Data'!$B24,'Industry Breakdown'!$A$3:$A$9,0),MATCH('Indonesia Data'!$A24,'Industry Breakdown'!$B$2:$G$2,0))*INDEX($B$3:$AK$8,MATCH($A24,$A$3:$A$8,0),MATCH(H$11,$B$2:$AK$2,0))/INDEX($B$3:$B$8,MATCH($A24,$A$3:$A$8,0),1),0)</f>
        <v>0</v>
      </c>
      <c r="I24" s="38">
        <f>IFERROR(INDEX('Industry Breakdown'!$B$3:$H$9,MATCH('Indonesia Data'!$B24,'Industry Breakdown'!$A$3:$A$9,0),MATCH('Indonesia Data'!$A24,'Industry Breakdown'!$B$2:$G$2,0))*INDEX($B$3:$AK$8,MATCH($A24,$A$3:$A$8,0),MATCH(I$11,$B$2:$AK$2,0))/INDEX($B$3:$B$8,MATCH($A24,$A$3:$A$8,0),1),0)</f>
        <v>0</v>
      </c>
      <c r="J24" s="38">
        <f>IFERROR(INDEX('Industry Breakdown'!$B$3:$H$9,MATCH('Indonesia Data'!$B24,'Industry Breakdown'!$A$3:$A$9,0),MATCH('Indonesia Data'!$A24,'Industry Breakdown'!$B$2:$G$2,0))*INDEX($B$3:$AK$8,MATCH($A24,$A$3:$A$8,0),MATCH(J$11,$B$2:$AK$2,0))/INDEX($B$3:$B$8,MATCH($A24,$A$3:$A$8,0),1),0)</f>
        <v>0</v>
      </c>
      <c r="K24" s="38">
        <f>IFERROR(INDEX('Industry Breakdown'!$B$3:$H$9,MATCH('Indonesia Data'!$B24,'Industry Breakdown'!$A$3:$A$9,0),MATCH('Indonesia Data'!$A24,'Industry Breakdown'!$B$2:$G$2,0))*INDEX($B$3:$AK$8,MATCH($A24,$A$3:$A$8,0),MATCH(K$11,$B$2:$AK$2,0))/INDEX($B$3:$B$8,MATCH($A24,$A$3:$A$8,0),1),0)</f>
        <v>0</v>
      </c>
      <c r="L24" s="38">
        <f>IFERROR(INDEX('Industry Breakdown'!$B$3:$H$9,MATCH('Indonesia Data'!$B24,'Industry Breakdown'!$A$3:$A$9,0),MATCH('Indonesia Data'!$A24,'Industry Breakdown'!$B$2:$G$2,0))*INDEX($B$3:$AK$8,MATCH($A24,$A$3:$A$8,0),MATCH(L$11,$B$2:$AK$2,0))/INDEX($B$3:$B$8,MATCH($A24,$A$3:$A$8,0),1),0)</f>
        <v>0</v>
      </c>
      <c r="M24" s="38">
        <f>IFERROR(INDEX('Industry Breakdown'!$B$3:$H$9,MATCH('Indonesia Data'!$B24,'Industry Breakdown'!$A$3:$A$9,0),MATCH('Indonesia Data'!$A24,'Industry Breakdown'!$B$2:$G$2,0))*INDEX($B$3:$AK$8,MATCH($A24,$A$3:$A$8,0),MATCH(M$11,$B$2:$AK$2,0))/INDEX($B$3:$B$8,MATCH($A24,$A$3:$A$8,0),1),0)</f>
        <v>0</v>
      </c>
      <c r="N24" s="38">
        <f>IFERROR(INDEX('Industry Breakdown'!$B$3:$H$9,MATCH('Indonesia Data'!$B24,'Industry Breakdown'!$A$3:$A$9,0),MATCH('Indonesia Data'!$A24,'Industry Breakdown'!$B$2:$G$2,0))*INDEX($B$3:$AK$8,MATCH($A24,$A$3:$A$8,0),MATCH(N$11,$B$2:$AK$2,0))/INDEX($B$3:$B$8,MATCH($A24,$A$3:$A$8,0),1),0)</f>
        <v>0</v>
      </c>
      <c r="O24" s="38">
        <f>IFERROR(INDEX('Industry Breakdown'!$B$3:$H$9,MATCH('Indonesia Data'!$B24,'Industry Breakdown'!$A$3:$A$9,0),MATCH('Indonesia Data'!$A24,'Industry Breakdown'!$B$2:$G$2,0))*INDEX($B$3:$AK$8,MATCH($A24,$A$3:$A$8,0),MATCH(O$11,$B$2:$AK$2,0))/INDEX($B$3:$B$8,MATCH($A24,$A$3:$A$8,0),1),0)</f>
        <v>0</v>
      </c>
      <c r="P24" s="38">
        <f>IFERROR(INDEX('Industry Breakdown'!$B$3:$H$9,MATCH('Indonesia Data'!$B24,'Industry Breakdown'!$A$3:$A$9,0),MATCH('Indonesia Data'!$A24,'Industry Breakdown'!$B$2:$G$2,0))*INDEX($B$3:$AK$8,MATCH($A24,$A$3:$A$8,0),MATCH(P$11,$B$2:$AK$2,0))/INDEX($B$3:$B$8,MATCH($A24,$A$3:$A$8,0),1),0)</f>
        <v>0</v>
      </c>
      <c r="Q24" s="38">
        <f>IFERROR(INDEX('Industry Breakdown'!$B$3:$H$9,MATCH('Indonesia Data'!$B24,'Industry Breakdown'!$A$3:$A$9,0),MATCH('Indonesia Data'!$A24,'Industry Breakdown'!$B$2:$G$2,0))*INDEX($B$3:$AK$8,MATCH($A24,$A$3:$A$8,0),MATCH(Q$11,$B$2:$AK$2,0))/INDEX($B$3:$B$8,MATCH($A24,$A$3:$A$8,0),1),0)</f>
        <v>0</v>
      </c>
      <c r="R24" s="38">
        <f>IFERROR(INDEX('Industry Breakdown'!$B$3:$H$9,MATCH('Indonesia Data'!$B24,'Industry Breakdown'!$A$3:$A$9,0),MATCH('Indonesia Data'!$A24,'Industry Breakdown'!$B$2:$G$2,0))*INDEX($B$3:$AK$8,MATCH($A24,$A$3:$A$8,0),MATCH(R$11,$B$2:$AK$2,0))/INDEX($B$3:$B$8,MATCH($A24,$A$3:$A$8,0),1),0)</f>
        <v>0</v>
      </c>
      <c r="S24" s="38">
        <f>IFERROR(INDEX('Industry Breakdown'!$B$3:$H$9,MATCH('Indonesia Data'!$B24,'Industry Breakdown'!$A$3:$A$9,0),MATCH('Indonesia Data'!$A24,'Industry Breakdown'!$B$2:$G$2,0))*INDEX($B$3:$AK$8,MATCH($A24,$A$3:$A$8,0),MATCH(S$11,$B$2:$AK$2,0))/INDEX($B$3:$B$8,MATCH($A24,$A$3:$A$8,0),1),0)</f>
        <v>0</v>
      </c>
      <c r="T24" s="38">
        <f>IFERROR(INDEX('Industry Breakdown'!$B$3:$H$9,MATCH('Indonesia Data'!$B24,'Industry Breakdown'!$A$3:$A$9,0),MATCH('Indonesia Data'!$A24,'Industry Breakdown'!$B$2:$G$2,0))*INDEX($B$3:$AK$8,MATCH($A24,$A$3:$A$8,0),MATCH(T$11,$B$2:$AK$2,0))/INDEX($B$3:$B$8,MATCH($A24,$A$3:$A$8,0),1),0)</f>
        <v>0</v>
      </c>
      <c r="U24" s="38">
        <f>IFERROR(INDEX('Industry Breakdown'!$B$3:$H$9,MATCH('Indonesia Data'!$B24,'Industry Breakdown'!$A$3:$A$9,0),MATCH('Indonesia Data'!$A24,'Industry Breakdown'!$B$2:$G$2,0))*INDEX($B$3:$AK$8,MATCH($A24,$A$3:$A$8,0),MATCH(U$11,$B$2:$AK$2,0))/INDEX($B$3:$B$8,MATCH($A24,$A$3:$A$8,0),1),0)</f>
        <v>0</v>
      </c>
      <c r="V24" s="38">
        <f>IFERROR(INDEX('Industry Breakdown'!$B$3:$H$9,MATCH('Indonesia Data'!$B24,'Industry Breakdown'!$A$3:$A$9,0),MATCH('Indonesia Data'!$A24,'Industry Breakdown'!$B$2:$G$2,0))*INDEX($B$3:$AK$8,MATCH($A24,$A$3:$A$8,0),MATCH(V$11,$B$2:$AK$2,0))/INDEX($B$3:$B$8,MATCH($A24,$A$3:$A$8,0),1),0)</f>
        <v>0</v>
      </c>
      <c r="W24" s="38">
        <f>IFERROR(INDEX('Industry Breakdown'!$B$3:$H$9,MATCH('Indonesia Data'!$B24,'Industry Breakdown'!$A$3:$A$9,0),MATCH('Indonesia Data'!$A24,'Industry Breakdown'!$B$2:$G$2,0))*INDEX($B$3:$AK$8,MATCH($A24,$A$3:$A$8,0),MATCH(W$11,$B$2:$AK$2,0))/INDEX($B$3:$B$8,MATCH($A24,$A$3:$A$8,0),1),0)</f>
        <v>0</v>
      </c>
      <c r="X24" s="38">
        <f>IFERROR(INDEX('Industry Breakdown'!$B$3:$H$9,MATCH('Indonesia Data'!$B24,'Industry Breakdown'!$A$3:$A$9,0),MATCH('Indonesia Data'!$A24,'Industry Breakdown'!$B$2:$G$2,0))*INDEX($B$3:$AK$8,MATCH($A24,$A$3:$A$8,0),MATCH(X$11,$B$2:$AK$2,0))/INDEX($B$3:$B$8,MATCH($A24,$A$3:$A$8,0),1),0)</f>
        <v>0</v>
      </c>
      <c r="Y24" s="38">
        <f>IFERROR(INDEX('Industry Breakdown'!$B$3:$H$9,MATCH('Indonesia Data'!$B24,'Industry Breakdown'!$A$3:$A$9,0),MATCH('Indonesia Data'!$A24,'Industry Breakdown'!$B$2:$G$2,0))*INDEX($B$3:$AK$8,MATCH($A24,$A$3:$A$8,0),MATCH(Y$11,$B$2:$AK$2,0))/INDEX($B$3:$B$8,MATCH($A24,$A$3:$A$8,0),1),0)</f>
        <v>0</v>
      </c>
      <c r="Z24" s="38">
        <f>IFERROR(INDEX('Industry Breakdown'!$B$3:$H$9,MATCH('Indonesia Data'!$B24,'Industry Breakdown'!$A$3:$A$9,0),MATCH('Indonesia Data'!$A24,'Industry Breakdown'!$B$2:$G$2,0))*INDEX($B$3:$AK$8,MATCH($A24,$A$3:$A$8,0),MATCH(Z$11,$B$2:$AK$2,0))/INDEX($B$3:$B$8,MATCH($A24,$A$3:$A$8,0),1),0)</f>
        <v>0</v>
      </c>
      <c r="AA24" s="38">
        <f>IFERROR(INDEX('Industry Breakdown'!$B$3:$H$9,MATCH('Indonesia Data'!$B24,'Industry Breakdown'!$A$3:$A$9,0),MATCH('Indonesia Data'!$A24,'Industry Breakdown'!$B$2:$G$2,0))*INDEX($B$3:$AK$8,MATCH($A24,$A$3:$A$8,0),MATCH(AA$11,$B$2:$AK$2,0))/INDEX($B$3:$B$8,MATCH($A24,$A$3:$A$8,0),1),0)</f>
        <v>0</v>
      </c>
      <c r="AB24" s="38">
        <f>IFERROR(INDEX('Industry Breakdown'!$B$3:$H$9,MATCH('Indonesia Data'!$B24,'Industry Breakdown'!$A$3:$A$9,0),MATCH('Indonesia Data'!$A24,'Industry Breakdown'!$B$2:$G$2,0))*INDEX($B$3:$AK$8,MATCH($A24,$A$3:$A$8,0),MATCH(AB$11,$B$2:$AK$2,0))/INDEX($B$3:$B$8,MATCH($A24,$A$3:$A$8,0),1),0)</f>
        <v>0</v>
      </c>
      <c r="AC24" s="38">
        <f>IFERROR(INDEX('Industry Breakdown'!$B$3:$H$9,MATCH('Indonesia Data'!$B24,'Industry Breakdown'!$A$3:$A$9,0),MATCH('Indonesia Data'!$A24,'Industry Breakdown'!$B$2:$G$2,0))*INDEX($B$3:$AK$8,MATCH($A24,$A$3:$A$8,0),MATCH(AC$11,$B$2:$AK$2,0))/INDEX($B$3:$B$8,MATCH($A24,$A$3:$A$8,0),1),0)</f>
        <v>0</v>
      </c>
      <c r="AD24" s="38">
        <f>IFERROR(INDEX('Industry Breakdown'!$B$3:$H$9,MATCH('Indonesia Data'!$B24,'Industry Breakdown'!$A$3:$A$9,0),MATCH('Indonesia Data'!$A24,'Industry Breakdown'!$B$2:$G$2,0))*INDEX($B$3:$AK$8,MATCH($A24,$A$3:$A$8,0),MATCH(AD$11,$B$2:$AK$2,0))/INDEX($B$3:$B$8,MATCH($A24,$A$3:$A$8,0),1),0)</f>
        <v>0</v>
      </c>
      <c r="AE24" s="38">
        <f>IFERROR(INDEX('Industry Breakdown'!$B$3:$H$9,MATCH('Indonesia Data'!$B24,'Industry Breakdown'!$A$3:$A$9,0),MATCH('Indonesia Data'!$A24,'Industry Breakdown'!$B$2:$G$2,0))*INDEX($B$3:$AK$8,MATCH($A24,$A$3:$A$8,0),MATCH(AE$11,$B$2:$AK$2,0))/INDEX($B$3:$B$8,MATCH($A24,$A$3:$A$8,0),1),0)</f>
        <v>0</v>
      </c>
      <c r="AF24" s="38">
        <f>IFERROR(INDEX('Industry Breakdown'!$B$3:$H$9,MATCH('Indonesia Data'!$B24,'Industry Breakdown'!$A$3:$A$9,0),MATCH('Indonesia Data'!$A24,'Industry Breakdown'!$B$2:$G$2,0))*INDEX($B$3:$AK$8,MATCH($A24,$A$3:$A$8,0),MATCH(AF$11,$B$2:$AK$2,0))/INDEX($B$3:$B$8,MATCH($A24,$A$3:$A$8,0),1),0)</f>
        <v>0</v>
      </c>
      <c r="AG24" s="38">
        <f>IFERROR(INDEX('Industry Breakdown'!$B$3:$H$9,MATCH('Indonesia Data'!$B24,'Industry Breakdown'!$A$3:$A$9,0),MATCH('Indonesia Data'!$A24,'Industry Breakdown'!$B$2:$G$2,0))*INDEX($B$3:$AK$8,MATCH($A24,$A$3:$A$8,0),MATCH(AG$11,$B$2:$AK$2,0))/INDEX($B$3:$B$8,MATCH($A24,$A$3:$A$8,0),1),0)</f>
        <v>0</v>
      </c>
      <c r="AH24" s="38">
        <f>IFERROR(INDEX('Industry Breakdown'!$B$3:$H$9,MATCH('Indonesia Data'!$B24,'Industry Breakdown'!$A$3:$A$9,0),MATCH('Indonesia Data'!$A24,'Industry Breakdown'!$B$2:$G$2,0))*INDEX($B$3:$AK$8,MATCH($A24,$A$3:$A$8,0),MATCH(AH$11,$B$2:$AK$2,0))/INDEX($B$3:$B$8,MATCH($A24,$A$3:$A$8,0),1),0)</f>
        <v>0</v>
      </c>
      <c r="AI24" s="38">
        <f>IFERROR(INDEX('Industry Breakdown'!$B$3:$H$9,MATCH('Indonesia Data'!$B24,'Industry Breakdown'!$A$3:$A$9,0),MATCH('Indonesia Data'!$A24,'Industry Breakdown'!$B$2:$G$2,0))*INDEX($B$3:$AK$8,MATCH($A24,$A$3:$A$8,0),MATCH(AI$11,$B$2:$AK$2,0))/INDEX($B$3:$B$8,MATCH($A24,$A$3:$A$8,0),1),0)</f>
        <v>0</v>
      </c>
      <c r="AJ24" s="38">
        <f>IFERROR(INDEX('Industry Breakdown'!$B$3:$H$9,MATCH('Indonesia Data'!$B24,'Industry Breakdown'!$A$3:$A$9,0),MATCH('Indonesia Data'!$A24,'Industry Breakdown'!$B$2:$G$2,0))*INDEX($B$3:$AK$8,MATCH($A24,$A$3:$A$8,0),MATCH(AJ$11,$B$2:$AK$2,0))/INDEX($B$3:$B$8,MATCH($A24,$A$3:$A$8,0),1),0)</f>
        <v>0</v>
      </c>
      <c r="AK24" s="38">
        <f>IFERROR(INDEX('Industry Breakdown'!$B$3:$H$9,MATCH('Indonesia Data'!$B24,'Industry Breakdown'!$A$3:$A$9,0),MATCH('Indonesia Data'!$A24,'Industry Breakdown'!$B$2:$G$2,0))*INDEX($B$3:$AK$8,MATCH($A24,$A$3:$A$8,0),MATCH(AK$11,$B$2:$AK$2,0))/INDEX($B$3:$B$8,MATCH($A24,$A$3:$A$8,0),1),0)</f>
        <v>0</v>
      </c>
      <c r="AL24" s="38">
        <f>IFERROR(INDEX('Industry Breakdown'!$B$3:$H$9,MATCH('Indonesia Data'!$B24,'Industry Breakdown'!$A$3:$A$9,0),MATCH('Indonesia Data'!$A24,'Industry Breakdown'!$B$2:$G$2,0))*INDEX($B$3:$AK$8,MATCH($A24,$A$3:$A$8,0),MATCH(AL$11,$B$2:$AK$2,0))/INDEX($B$3:$B$8,MATCH($A24,$A$3:$A$8,0),1),0)</f>
        <v>0</v>
      </c>
    </row>
    <row r="25" spans="1:38" x14ac:dyDescent="0.35">
      <c r="A25" s="8" t="s">
        <v>38</v>
      </c>
      <c r="B25" s="8" t="s">
        <v>8</v>
      </c>
      <c r="C25" s="38">
        <f>IF($A25="electricity",INDEX('Industry Breakdown'!$B$23:$AL$23,1,MATCH('Indonesia Data'!C$11,'Industry Breakdown'!$B$17:$AL$17,0)),0)</f>
        <v>0</v>
      </c>
      <c r="D25" s="38">
        <f>IF($A25="electricity",INDEX('Industry Breakdown'!$B$23:$AL$23,1,MATCH('Indonesia Data'!D$11,'Industry Breakdown'!$B$17:$AL$17,0)),0)</f>
        <v>0</v>
      </c>
      <c r="E25" s="38">
        <f>IF($A25="electricity",INDEX('Industry Breakdown'!$B$23:$AL$23,1,MATCH('Indonesia Data'!E$11,'Industry Breakdown'!$B$17:$AL$17,0)),0)</f>
        <v>0</v>
      </c>
      <c r="F25" s="38">
        <f>IF($A25="electricity",INDEX('Industry Breakdown'!$B$23:$AL$23,1,MATCH('Indonesia Data'!F$11,'Industry Breakdown'!$B$17:$AL$17,0)),0)</f>
        <v>0</v>
      </c>
      <c r="G25" s="38">
        <f>IF($A25="electricity",INDEX('Industry Breakdown'!$B$23:$AL$23,1,MATCH('Indonesia Data'!G$11,'Industry Breakdown'!$B$17:$AL$17,0)),0)</f>
        <v>0</v>
      </c>
      <c r="H25" s="38">
        <f>IF($A25="electricity",INDEX('Industry Breakdown'!$B$23:$AL$23,1,MATCH('Indonesia Data'!H$11,'Industry Breakdown'!$B$17:$AL$17,0)),0)</f>
        <v>0</v>
      </c>
      <c r="I25" s="38">
        <f>IF($A25="electricity",INDEX('Industry Breakdown'!$B$23:$AL$23,1,MATCH('Indonesia Data'!I$11,'Industry Breakdown'!$B$17:$AL$17,0)),0)</f>
        <v>0</v>
      </c>
      <c r="J25" s="38">
        <f>IF($A25="electricity",INDEX('Industry Breakdown'!$B$23:$AL$23,1,MATCH('Indonesia Data'!J$11,'Industry Breakdown'!$B$17:$AL$17,0)),0)</f>
        <v>0</v>
      </c>
      <c r="K25" s="38">
        <f>IF($A25="electricity",INDEX('Industry Breakdown'!$B$23:$AL$23,1,MATCH('Indonesia Data'!K$11,'Industry Breakdown'!$B$17:$AL$17,0)),0)</f>
        <v>0</v>
      </c>
      <c r="L25" s="38">
        <f>IF($A25="electricity",INDEX('Industry Breakdown'!$B$23:$AL$23,1,MATCH('Indonesia Data'!L$11,'Industry Breakdown'!$B$17:$AL$17,0)),0)</f>
        <v>0</v>
      </c>
      <c r="M25" s="38">
        <f>IF($A25="electricity",INDEX('Industry Breakdown'!$B$23:$AL$23,1,MATCH('Indonesia Data'!M$11,'Industry Breakdown'!$B$17:$AL$17,0)),0)</f>
        <v>0</v>
      </c>
      <c r="N25" s="38">
        <f>IF($A25="electricity",INDEX('Industry Breakdown'!$B$23:$AL$23,1,MATCH('Indonesia Data'!N$11,'Industry Breakdown'!$B$17:$AL$17,0)),0)</f>
        <v>0</v>
      </c>
      <c r="O25" s="38">
        <f>IF($A25="electricity",INDEX('Industry Breakdown'!$B$23:$AL$23,1,MATCH('Indonesia Data'!O$11,'Industry Breakdown'!$B$17:$AL$17,0)),0)</f>
        <v>0</v>
      </c>
      <c r="P25" s="38">
        <f>IF($A25="electricity",INDEX('Industry Breakdown'!$B$23:$AL$23,1,MATCH('Indonesia Data'!P$11,'Industry Breakdown'!$B$17:$AL$17,0)),0)</f>
        <v>0</v>
      </c>
      <c r="Q25" s="38">
        <f>IF($A25="electricity",INDEX('Industry Breakdown'!$B$23:$AL$23,1,MATCH('Indonesia Data'!Q$11,'Industry Breakdown'!$B$17:$AL$17,0)),0)</f>
        <v>0</v>
      </c>
      <c r="R25" s="38">
        <f>IF($A25="electricity",INDEX('Industry Breakdown'!$B$23:$AL$23,1,MATCH('Indonesia Data'!R$11,'Industry Breakdown'!$B$17:$AL$17,0)),0)</f>
        <v>0</v>
      </c>
      <c r="S25" s="38">
        <f>IF($A25="electricity",INDEX('Industry Breakdown'!$B$23:$AL$23,1,MATCH('Indonesia Data'!S$11,'Industry Breakdown'!$B$17:$AL$17,0)),0)</f>
        <v>0</v>
      </c>
      <c r="T25" s="38">
        <f>IF($A25="electricity",INDEX('Industry Breakdown'!$B$23:$AL$23,1,MATCH('Indonesia Data'!T$11,'Industry Breakdown'!$B$17:$AL$17,0)),0)</f>
        <v>0</v>
      </c>
      <c r="U25" s="38">
        <f>IF($A25="electricity",INDEX('Industry Breakdown'!$B$23:$AL$23,1,MATCH('Indonesia Data'!U$11,'Industry Breakdown'!$B$17:$AL$17,0)),0)</f>
        <v>0</v>
      </c>
      <c r="V25" s="38">
        <f>IF($A25="electricity",INDEX('Industry Breakdown'!$B$23:$AL$23,1,MATCH('Indonesia Data'!V$11,'Industry Breakdown'!$B$17:$AL$17,0)),0)</f>
        <v>0</v>
      </c>
      <c r="W25" s="38">
        <f>IF($A25="electricity",INDEX('Industry Breakdown'!$B$23:$AL$23,1,MATCH('Indonesia Data'!W$11,'Industry Breakdown'!$B$17:$AL$17,0)),0)</f>
        <v>0</v>
      </c>
      <c r="X25" s="38">
        <f>IF($A25="electricity",INDEX('Industry Breakdown'!$B$23:$AL$23,1,MATCH('Indonesia Data'!X$11,'Industry Breakdown'!$B$17:$AL$17,0)),0)</f>
        <v>0</v>
      </c>
      <c r="Y25" s="38">
        <f>IF($A25="electricity",INDEX('Industry Breakdown'!$B$23:$AL$23,1,MATCH('Indonesia Data'!Y$11,'Industry Breakdown'!$B$17:$AL$17,0)),0)</f>
        <v>0</v>
      </c>
      <c r="Z25" s="38">
        <f>IF($A25="electricity",INDEX('Industry Breakdown'!$B$23:$AL$23,1,MATCH('Indonesia Data'!Z$11,'Industry Breakdown'!$B$17:$AL$17,0)),0)</f>
        <v>0</v>
      </c>
      <c r="AA25" s="38">
        <f>IF($A25="electricity",INDEX('Industry Breakdown'!$B$23:$AL$23,1,MATCH('Indonesia Data'!AA$11,'Industry Breakdown'!$B$17:$AL$17,0)),0)</f>
        <v>0</v>
      </c>
      <c r="AB25" s="38">
        <f>IF($A25="electricity",INDEX('Industry Breakdown'!$B$23:$AL$23,1,MATCH('Indonesia Data'!AB$11,'Industry Breakdown'!$B$17:$AL$17,0)),0)</f>
        <v>0</v>
      </c>
      <c r="AC25" s="38">
        <f>IF($A25="electricity",INDEX('Industry Breakdown'!$B$23:$AL$23,1,MATCH('Indonesia Data'!AC$11,'Industry Breakdown'!$B$17:$AL$17,0)),0)</f>
        <v>0</v>
      </c>
      <c r="AD25" s="38">
        <f>IF($A25="electricity",INDEX('Industry Breakdown'!$B$23:$AL$23,1,MATCH('Indonesia Data'!AD$11,'Industry Breakdown'!$B$17:$AL$17,0)),0)</f>
        <v>0</v>
      </c>
      <c r="AE25" s="38">
        <f>IF($A25="electricity",INDEX('Industry Breakdown'!$B$23:$AL$23,1,MATCH('Indonesia Data'!AE$11,'Industry Breakdown'!$B$17:$AL$17,0)),0)</f>
        <v>0</v>
      </c>
      <c r="AF25" s="38">
        <f>IF($A25="electricity",INDEX('Industry Breakdown'!$B$23:$AL$23,1,MATCH('Indonesia Data'!AF$11,'Industry Breakdown'!$B$17:$AL$17,0)),0)</f>
        <v>0</v>
      </c>
      <c r="AG25" s="38">
        <f>IF($A25="electricity",INDEX('Industry Breakdown'!$B$23:$AL$23,1,MATCH('Indonesia Data'!AG$11,'Industry Breakdown'!$B$17:$AL$17,0)),0)</f>
        <v>0</v>
      </c>
      <c r="AH25" s="38">
        <f>IF($A25="electricity",INDEX('Industry Breakdown'!$B$23:$AL$23,1,MATCH('Indonesia Data'!AH$11,'Industry Breakdown'!$B$17:$AL$17,0)),0)</f>
        <v>0</v>
      </c>
      <c r="AI25" s="38">
        <f>IF($A25="electricity",INDEX('Industry Breakdown'!$B$23:$AL$23,1,MATCH('Indonesia Data'!AI$11,'Industry Breakdown'!$B$17:$AL$17,0)),0)</f>
        <v>0</v>
      </c>
      <c r="AJ25" s="38">
        <f>IF($A25="electricity",INDEX('Industry Breakdown'!$B$23:$AL$23,1,MATCH('Indonesia Data'!AJ$11,'Industry Breakdown'!$B$17:$AL$17,0)),0)</f>
        <v>0</v>
      </c>
      <c r="AK25" s="38">
        <f>IF($A25="electricity",INDEX('Industry Breakdown'!$B$23:$AL$23,1,MATCH('Indonesia Data'!AK$11,'Industry Breakdown'!$B$17:$AL$17,0)),0)</f>
        <v>0</v>
      </c>
      <c r="AL25" s="38">
        <f>IF($A25="electricity",INDEX('Industry Breakdown'!$B$23:$AL$23,1,MATCH('Indonesia Data'!AL$11,'Industry Breakdown'!$B$17:$AL$17,0)),0)</f>
        <v>0</v>
      </c>
    </row>
    <row r="26" spans="1:38" x14ac:dyDescent="0.35">
      <c r="A26" s="8" t="s">
        <v>38</v>
      </c>
      <c r="B26" s="8" t="s">
        <v>11</v>
      </c>
      <c r="C26" s="38">
        <f>IFERROR(INDEX('Industry Breakdown'!$B$3:$H$9,MATCH('Indonesia Data'!$B26,'Industry Breakdown'!$A$3:$A$9,0),MATCH('Indonesia Data'!$A26,'Industry Breakdown'!$B$2:$G$2,0))*INDEX($B$3:$AK$8,MATCH($A26,$A$3:$A$8,0),MATCH(C$11,$B$2:$AK$2,0))/INDEX($B$3:$B$8,MATCH($A26,$A$3:$A$8,0),1),0)</f>
        <v>0</v>
      </c>
      <c r="D26" s="38">
        <f>IFERROR(INDEX('Industry Breakdown'!$B$3:$H$9,MATCH('Indonesia Data'!$B26,'Industry Breakdown'!$A$3:$A$9,0),MATCH('Indonesia Data'!$A26,'Industry Breakdown'!$B$2:$G$2,0))*INDEX($B$3:$AK$8,MATCH($A26,$A$3:$A$8,0),MATCH(D$11,$B$2:$AK$2,0))/INDEX($B$3:$B$8,MATCH($A26,$A$3:$A$8,0),1),0)</f>
        <v>0</v>
      </c>
      <c r="E26" s="38">
        <f>IFERROR(INDEX('Industry Breakdown'!$B$3:$H$9,MATCH('Indonesia Data'!$B26,'Industry Breakdown'!$A$3:$A$9,0),MATCH('Indonesia Data'!$A26,'Industry Breakdown'!$B$2:$G$2,0))*INDEX($B$3:$AK$8,MATCH($A26,$A$3:$A$8,0),MATCH(E$11,$B$2:$AK$2,0))/INDEX($B$3:$B$8,MATCH($A26,$A$3:$A$8,0),1),0)</f>
        <v>0</v>
      </c>
      <c r="F26" s="38">
        <f>IFERROR(INDEX('Industry Breakdown'!$B$3:$H$9,MATCH('Indonesia Data'!$B26,'Industry Breakdown'!$A$3:$A$9,0),MATCH('Indonesia Data'!$A26,'Industry Breakdown'!$B$2:$G$2,0))*INDEX($B$3:$AK$8,MATCH($A26,$A$3:$A$8,0),MATCH(F$11,$B$2:$AK$2,0))/INDEX($B$3:$B$8,MATCH($A26,$A$3:$A$8,0),1),0)</f>
        <v>0</v>
      </c>
      <c r="G26" s="38">
        <f>IFERROR(INDEX('Industry Breakdown'!$B$3:$H$9,MATCH('Indonesia Data'!$B26,'Industry Breakdown'!$A$3:$A$9,0),MATCH('Indonesia Data'!$A26,'Industry Breakdown'!$B$2:$G$2,0))*INDEX($B$3:$AK$8,MATCH($A26,$A$3:$A$8,0),MATCH(G$11,$B$2:$AK$2,0))/INDEX($B$3:$B$8,MATCH($A26,$A$3:$A$8,0),1),0)</f>
        <v>0</v>
      </c>
      <c r="H26" s="38">
        <f>IFERROR(INDEX('Industry Breakdown'!$B$3:$H$9,MATCH('Indonesia Data'!$B26,'Industry Breakdown'!$A$3:$A$9,0),MATCH('Indonesia Data'!$A26,'Industry Breakdown'!$B$2:$G$2,0))*INDEX($B$3:$AK$8,MATCH($A26,$A$3:$A$8,0),MATCH(H$11,$B$2:$AK$2,0))/INDEX($B$3:$B$8,MATCH($A26,$A$3:$A$8,0),1),0)</f>
        <v>0</v>
      </c>
      <c r="I26" s="38">
        <f>IFERROR(INDEX('Industry Breakdown'!$B$3:$H$9,MATCH('Indonesia Data'!$B26,'Industry Breakdown'!$A$3:$A$9,0),MATCH('Indonesia Data'!$A26,'Industry Breakdown'!$B$2:$G$2,0))*INDEX($B$3:$AK$8,MATCH($A26,$A$3:$A$8,0),MATCH(I$11,$B$2:$AK$2,0))/INDEX($B$3:$B$8,MATCH($A26,$A$3:$A$8,0),1),0)</f>
        <v>0</v>
      </c>
      <c r="J26" s="38">
        <f>IFERROR(INDEX('Industry Breakdown'!$B$3:$H$9,MATCH('Indonesia Data'!$B26,'Industry Breakdown'!$A$3:$A$9,0),MATCH('Indonesia Data'!$A26,'Industry Breakdown'!$B$2:$G$2,0))*INDEX($B$3:$AK$8,MATCH($A26,$A$3:$A$8,0),MATCH(J$11,$B$2:$AK$2,0))/INDEX($B$3:$B$8,MATCH($A26,$A$3:$A$8,0),1),0)</f>
        <v>0</v>
      </c>
      <c r="K26" s="38">
        <f>IFERROR(INDEX('Industry Breakdown'!$B$3:$H$9,MATCH('Indonesia Data'!$B26,'Industry Breakdown'!$A$3:$A$9,0),MATCH('Indonesia Data'!$A26,'Industry Breakdown'!$B$2:$G$2,0))*INDEX($B$3:$AK$8,MATCH($A26,$A$3:$A$8,0),MATCH(K$11,$B$2:$AK$2,0))/INDEX($B$3:$B$8,MATCH($A26,$A$3:$A$8,0),1),0)</f>
        <v>0</v>
      </c>
      <c r="L26" s="38">
        <f>IFERROR(INDEX('Industry Breakdown'!$B$3:$H$9,MATCH('Indonesia Data'!$B26,'Industry Breakdown'!$A$3:$A$9,0),MATCH('Indonesia Data'!$A26,'Industry Breakdown'!$B$2:$G$2,0))*INDEX($B$3:$AK$8,MATCH($A26,$A$3:$A$8,0),MATCH(L$11,$B$2:$AK$2,0))/INDEX($B$3:$B$8,MATCH($A26,$A$3:$A$8,0),1),0)</f>
        <v>0</v>
      </c>
      <c r="M26" s="38">
        <f>IFERROR(INDEX('Industry Breakdown'!$B$3:$H$9,MATCH('Indonesia Data'!$B26,'Industry Breakdown'!$A$3:$A$9,0),MATCH('Indonesia Data'!$A26,'Industry Breakdown'!$B$2:$G$2,0))*INDEX($B$3:$AK$8,MATCH($A26,$A$3:$A$8,0),MATCH(M$11,$B$2:$AK$2,0))/INDEX($B$3:$B$8,MATCH($A26,$A$3:$A$8,0),1),0)</f>
        <v>0</v>
      </c>
      <c r="N26" s="38">
        <f>IFERROR(INDEX('Industry Breakdown'!$B$3:$H$9,MATCH('Indonesia Data'!$B26,'Industry Breakdown'!$A$3:$A$9,0),MATCH('Indonesia Data'!$A26,'Industry Breakdown'!$B$2:$G$2,0))*INDEX($B$3:$AK$8,MATCH($A26,$A$3:$A$8,0),MATCH(N$11,$B$2:$AK$2,0))/INDEX($B$3:$B$8,MATCH($A26,$A$3:$A$8,0),1),0)</f>
        <v>0</v>
      </c>
      <c r="O26" s="38">
        <f>IFERROR(INDEX('Industry Breakdown'!$B$3:$H$9,MATCH('Indonesia Data'!$B26,'Industry Breakdown'!$A$3:$A$9,0),MATCH('Indonesia Data'!$A26,'Industry Breakdown'!$B$2:$G$2,0))*INDEX($B$3:$AK$8,MATCH($A26,$A$3:$A$8,0),MATCH(O$11,$B$2:$AK$2,0))/INDEX($B$3:$B$8,MATCH($A26,$A$3:$A$8,0),1),0)</f>
        <v>0</v>
      </c>
      <c r="P26" s="38">
        <f>IFERROR(INDEX('Industry Breakdown'!$B$3:$H$9,MATCH('Indonesia Data'!$B26,'Industry Breakdown'!$A$3:$A$9,0),MATCH('Indonesia Data'!$A26,'Industry Breakdown'!$B$2:$G$2,0))*INDEX($B$3:$AK$8,MATCH($A26,$A$3:$A$8,0),MATCH(P$11,$B$2:$AK$2,0))/INDEX($B$3:$B$8,MATCH($A26,$A$3:$A$8,0),1),0)</f>
        <v>0</v>
      </c>
      <c r="Q26" s="38">
        <f>IFERROR(INDEX('Industry Breakdown'!$B$3:$H$9,MATCH('Indonesia Data'!$B26,'Industry Breakdown'!$A$3:$A$9,0),MATCH('Indonesia Data'!$A26,'Industry Breakdown'!$B$2:$G$2,0))*INDEX($B$3:$AK$8,MATCH($A26,$A$3:$A$8,0),MATCH(Q$11,$B$2:$AK$2,0))/INDEX($B$3:$B$8,MATCH($A26,$A$3:$A$8,0),1),0)</f>
        <v>0</v>
      </c>
      <c r="R26" s="38">
        <f>IFERROR(INDEX('Industry Breakdown'!$B$3:$H$9,MATCH('Indonesia Data'!$B26,'Industry Breakdown'!$A$3:$A$9,0),MATCH('Indonesia Data'!$A26,'Industry Breakdown'!$B$2:$G$2,0))*INDEX($B$3:$AK$8,MATCH($A26,$A$3:$A$8,0),MATCH(R$11,$B$2:$AK$2,0))/INDEX($B$3:$B$8,MATCH($A26,$A$3:$A$8,0),1),0)</f>
        <v>0</v>
      </c>
      <c r="S26" s="38">
        <f>IFERROR(INDEX('Industry Breakdown'!$B$3:$H$9,MATCH('Indonesia Data'!$B26,'Industry Breakdown'!$A$3:$A$9,0),MATCH('Indonesia Data'!$A26,'Industry Breakdown'!$B$2:$G$2,0))*INDEX($B$3:$AK$8,MATCH($A26,$A$3:$A$8,0),MATCH(S$11,$B$2:$AK$2,0))/INDEX($B$3:$B$8,MATCH($A26,$A$3:$A$8,0),1),0)</f>
        <v>0</v>
      </c>
      <c r="T26" s="38">
        <f>IFERROR(INDEX('Industry Breakdown'!$B$3:$H$9,MATCH('Indonesia Data'!$B26,'Industry Breakdown'!$A$3:$A$9,0),MATCH('Indonesia Data'!$A26,'Industry Breakdown'!$B$2:$G$2,0))*INDEX($B$3:$AK$8,MATCH($A26,$A$3:$A$8,0),MATCH(T$11,$B$2:$AK$2,0))/INDEX($B$3:$B$8,MATCH($A26,$A$3:$A$8,0),1),0)</f>
        <v>0</v>
      </c>
      <c r="U26" s="38">
        <f>IFERROR(INDEX('Industry Breakdown'!$B$3:$H$9,MATCH('Indonesia Data'!$B26,'Industry Breakdown'!$A$3:$A$9,0),MATCH('Indonesia Data'!$A26,'Industry Breakdown'!$B$2:$G$2,0))*INDEX($B$3:$AK$8,MATCH($A26,$A$3:$A$8,0),MATCH(U$11,$B$2:$AK$2,0))/INDEX($B$3:$B$8,MATCH($A26,$A$3:$A$8,0),1),0)</f>
        <v>0</v>
      </c>
      <c r="V26" s="38">
        <f>IFERROR(INDEX('Industry Breakdown'!$B$3:$H$9,MATCH('Indonesia Data'!$B26,'Industry Breakdown'!$A$3:$A$9,0),MATCH('Indonesia Data'!$A26,'Industry Breakdown'!$B$2:$G$2,0))*INDEX($B$3:$AK$8,MATCH($A26,$A$3:$A$8,0),MATCH(V$11,$B$2:$AK$2,0))/INDEX($B$3:$B$8,MATCH($A26,$A$3:$A$8,0),1),0)</f>
        <v>0</v>
      </c>
      <c r="W26" s="38">
        <f>IFERROR(INDEX('Industry Breakdown'!$B$3:$H$9,MATCH('Indonesia Data'!$B26,'Industry Breakdown'!$A$3:$A$9,0),MATCH('Indonesia Data'!$A26,'Industry Breakdown'!$B$2:$G$2,0))*INDEX($B$3:$AK$8,MATCH($A26,$A$3:$A$8,0),MATCH(W$11,$B$2:$AK$2,0))/INDEX($B$3:$B$8,MATCH($A26,$A$3:$A$8,0),1),0)</f>
        <v>0</v>
      </c>
      <c r="X26" s="38">
        <f>IFERROR(INDEX('Industry Breakdown'!$B$3:$H$9,MATCH('Indonesia Data'!$B26,'Industry Breakdown'!$A$3:$A$9,0),MATCH('Indonesia Data'!$A26,'Industry Breakdown'!$B$2:$G$2,0))*INDEX($B$3:$AK$8,MATCH($A26,$A$3:$A$8,0),MATCH(X$11,$B$2:$AK$2,0))/INDEX($B$3:$B$8,MATCH($A26,$A$3:$A$8,0),1),0)</f>
        <v>0</v>
      </c>
      <c r="Y26" s="38">
        <f>IFERROR(INDEX('Industry Breakdown'!$B$3:$H$9,MATCH('Indonesia Data'!$B26,'Industry Breakdown'!$A$3:$A$9,0),MATCH('Indonesia Data'!$A26,'Industry Breakdown'!$B$2:$G$2,0))*INDEX($B$3:$AK$8,MATCH($A26,$A$3:$A$8,0),MATCH(Y$11,$B$2:$AK$2,0))/INDEX($B$3:$B$8,MATCH($A26,$A$3:$A$8,0),1),0)</f>
        <v>0</v>
      </c>
      <c r="Z26" s="38">
        <f>IFERROR(INDEX('Industry Breakdown'!$B$3:$H$9,MATCH('Indonesia Data'!$B26,'Industry Breakdown'!$A$3:$A$9,0),MATCH('Indonesia Data'!$A26,'Industry Breakdown'!$B$2:$G$2,0))*INDEX($B$3:$AK$8,MATCH($A26,$A$3:$A$8,0),MATCH(Z$11,$B$2:$AK$2,0))/INDEX($B$3:$B$8,MATCH($A26,$A$3:$A$8,0),1),0)</f>
        <v>0</v>
      </c>
      <c r="AA26" s="38">
        <f>IFERROR(INDEX('Industry Breakdown'!$B$3:$H$9,MATCH('Indonesia Data'!$B26,'Industry Breakdown'!$A$3:$A$9,0),MATCH('Indonesia Data'!$A26,'Industry Breakdown'!$B$2:$G$2,0))*INDEX($B$3:$AK$8,MATCH($A26,$A$3:$A$8,0),MATCH(AA$11,$B$2:$AK$2,0))/INDEX($B$3:$B$8,MATCH($A26,$A$3:$A$8,0),1),0)</f>
        <v>0</v>
      </c>
      <c r="AB26" s="38">
        <f>IFERROR(INDEX('Industry Breakdown'!$B$3:$H$9,MATCH('Indonesia Data'!$B26,'Industry Breakdown'!$A$3:$A$9,0),MATCH('Indonesia Data'!$A26,'Industry Breakdown'!$B$2:$G$2,0))*INDEX($B$3:$AK$8,MATCH($A26,$A$3:$A$8,0),MATCH(AB$11,$B$2:$AK$2,0))/INDEX($B$3:$B$8,MATCH($A26,$A$3:$A$8,0),1),0)</f>
        <v>0</v>
      </c>
      <c r="AC26" s="38">
        <f>IFERROR(INDEX('Industry Breakdown'!$B$3:$H$9,MATCH('Indonesia Data'!$B26,'Industry Breakdown'!$A$3:$A$9,0),MATCH('Indonesia Data'!$A26,'Industry Breakdown'!$B$2:$G$2,0))*INDEX($B$3:$AK$8,MATCH($A26,$A$3:$A$8,0),MATCH(AC$11,$B$2:$AK$2,0))/INDEX($B$3:$B$8,MATCH($A26,$A$3:$A$8,0),1),0)</f>
        <v>0</v>
      </c>
      <c r="AD26" s="38">
        <f>IFERROR(INDEX('Industry Breakdown'!$B$3:$H$9,MATCH('Indonesia Data'!$B26,'Industry Breakdown'!$A$3:$A$9,0),MATCH('Indonesia Data'!$A26,'Industry Breakdown'!$B$2:$G$2,0))*INDEX($B$3:$AK$8,MATCH($A26,$A$3:$A$8,0),MATCH(AD$11,$B$2:$AK$2,0))/INDEX($B$3:$B$8,MATCH($A26,$A$3:$A$8,0),1),0)</f>
        <v>0</v>
      </c>
      <c r="AE26" s="38">
        <f>IFERROR(INDEX('Industry Breakdown'!$B$3:$H$9,MATCH('Indonesia Data'!$B26,'Industry Breakdown'!$A$3:$A$9,0),MATCH('Indonesia Data'!$A26,'Industry Breakdown'!$B$2:$G$2,0))*INDEX($B$3:$AK$8,MATCH($A26,$A$3:$A$8,0),MATCH(AE$11,$B$2:$AK$2,0))/INDEX($B$3:$B$8,MATCH($A26,$A$3:$A$8,0),1),0)</f>
        <v>0</v>
      </c>
      <c r="AF26" s="38">
        <f>IFERROR(INDEX('Industry Breakdown'!$B$3:$H$9,MATCH('Indonesia Data'!$B26,'Industry Breakdown'!$A$3:$A$9,0),MATCH('Indonesia Data'!$A26,'Industry Breakdown'!$B$2:$G$2,0))*INDEX($B$3:$AK$8,MATCH($A26,$A$3:$A$8,0),MATCH(AF$11,$B$2:$AK$2,0))/INDEX($B$3:$B$8,MATCH($A26,$A$3:$A$8,0),1),0)</f>
        <v>0</v>
      </c>
      <c r="AG26" s="38">
        <f>IFERROR(INDEX('Industry Breakdown'!$B$3:$H$9,MATCH('Indonesia Data'!$B26,'Industry Breakdown'!$A$3:$A$9,0),MATCH('Indonesia Data'!$A26,'Industry Breakdown'!$B$2:$G$2,0))*INDEX($B$3:$AK$8,MATCH($A26,$A$3:$A$8,0),MATCH(AG$11,$B$2:$AK$2,0))/INDEX($B$3:$B$8,MATCH($A26,$A$3:$A$8,0),1),0)</f>
        <v>0</v>
      </c>
      <c r="AH26" s="38">
        <f>IFERROR(INDEX('Industry Breakdown'!$B$3:$H$9,MATCH('Indonesia Data'!$B26,'Industry Breakdown'!$A$3:$A$9,0),MATCH('Indonesia Data'!$A26,'Industry Breakdown'!$B$2:$G$2,0))*INDEX($B$3:$AK$8,MATCH($A26,$A$3:$A$8,0),MATCH(AH$11,$B$2:$AK$2,0))/INDEX($B$3:$B$8,MATCH($A26,$A$3:$A$8,0),1),0)</f>
        <v>0</v>
      </c>
      <c r="AI26" s="38">
        <f>IFERROR(INDEX('Industry Breakdown'!$B$3:$H$9,MATCH('Indonesia Data'!$B26,'Industry Breakdown'!$A$3:$A$9,0),MATCH('Indonesia Data'!$A26,'Industry Breakdown'!$B$2:$G$2,0))*INDEX($B$3:$AK$8,MATCH($A26,$A$3:$A$8,0),MATCH(AI$11,$B$2:$AK$2,0))/INDEX($B$3:$B$8,MATCH($A26,$A$3:$A$8,0),1),0)</f>
        <v>0</v>
      </c>
      <c r="AJ26" s="38">
        <f>IFERROR(INDEX('Industry Breakdown'!$B$3:$H$9,MATCH('Indonesia Data'!$B26,'Industry Breakdown'!$A$3:$A$9,0),MATCH('Indonesia Data'!$A26,'Industry Breakdown'!$B$2:$G$2,0))*INDEX($B$3:$AK$8,MATCH($A26,$A$3:$A$8,0),MATCH(AJ$11,$B$2:$AK$2,0))/INDEX($B$3:$B$8,MATCH($A26,$A$3:$A$8,0),1),0)</f>
        <v>0</v>
      </c>
      <c r="AK26" s="38">
        <f>IFERROR(INDEX('Industry Breakdown'!$B$3:$H$9,MATCH('Indonesia Data'!$B26,'Industry Breakdown'!$A$3:$A$9,0),MATCH('Indonesia Data'!$A26,'Industry Breakdown'!$B$2:$G$2,0))*INDEX($B$3:$AK$8,MATCH($A26,$A$3:$A$8,0),MATCH(AK$11,$B$2:$AK$2,0))/INDEX($B$3:$B$8,MATCH($A26,$A$3:$A$8,0),1),0)</f>
        <v>0</v>
      </c>
      <c r="AL26" s="38">
        <f>IFERROR(INDEX('Industry Breakdown'!$B$3:$H$9,MATCH('Indonesia Data'!$B26,'Industry Breakdown'!$A$3:$A$9,0),MATCH('Indonesia Data'!$A26,'Industry Breakdown'!$B$2:$G$2,0))*INDEX($B$3:$AK$8,MATCH($A26,$A$3:$A$8,0),MATCH(AL$11,$B$2:$AK$2,0))/INDEX($B$3:$B$8,MATCH($A26,$A$3:$A$8,0),1),0)</f>
        <v>0</v>
      </c>
    </row>
    <row r="27" spans="1:38" x14ac:dyDescent="0.35">
      <c r="A27" s="8" t="s">
        <v>38</v>
      </c>
      <c r="B27" s="8" t="s">
        <v>9</v>
      </c>
      <c r="C27" s="38">
        <f t="shared" ref="C27:C59" si="36">INDEX($B$3:$AK$8,MATCH($A27,$A$3:$A$8,0),MATCH(C$11,$B$2:$AK$2,0))-SUM(C20:C26)</f>
        <v>1037901820373449.5</v>
      </c>
      <c r="D27" s="38">
        <f t="shared" ref="D27" si="37">INDEX($B$3:$AK$8,MATCH($A27,$A$3:$A$8,0),MATCH(D$11,$B$2:$AK$2,0))-SUM(D20:D26)</f>
        <v>1089796911392122</v>
      </c>
      <c r="E27" s="38">
        <f t="shared" ref="E27" si="38">INDEX($B$3:$AK$8,MATCH($A27,$A$3:$A$8,0),MATCH(E$11,$B$2:$AK$2,0))-SUM(E20:E26)</f>
        <v>1144286756961728.2</v>
      </c>
      <c r="F27" s="38">
        <f t="shared" ref="F27" si="39">INDEX($B$3:$AK$8,MATCH($A27,$A$3:$A$8,0),MATCH(F$11,$B$2:$AK$2,0))-SUM(F20:F26)</f>
        <v>1201501094809814.5</v>
      </c>
      <c r="G27" s="38">
        <f t="shared" ref="G27" si="40">INDEX($B$3:$AK$8,MATCH($A27,$A$3:$A$8,0),MATCH(G$11,$B$2:$AK$2,0))-SUM(G20:G26)</f>
        <v>1261576149550305.5</v>
      </c>
      <c r="H27" s="38">
        <f t="shared" ref="H27" si="41">INDEX($B$3:$AK$8,MATCH($A27,$A$3:$A$8,0),MATCH(H$11,$B$2:$AK$2,0))-SUM(H20:H26)</f>
        <v>1324654957027820.7</v>
      </c>
      <c r="I27" s="38">
        <f t="shared" ref="I27" si="42">INDEX($B$3:$AK$8,MATCH($A27,$A$3:$A$8,0),MATCH(I$11,$B$2:$AK$2,0))-SUM(I20:I26)</f>
        <v>1390887704879211.7</v>
      </c>
      <c r="J27" s="38">
        <f t="shared" ref="J27" si="43">INDEX($B$3:$AK$8,MATCH($A27,$A$3:$A$8,0),MATCH(J$11,$B$2:$AK$2,0))-SUM(J20:J26)</f>
        <v>1460432090123172.5</v>
      </c>
      <c r="K27" s="38">
        <f t="shared" ref="K27" si="44">INDEX($B$3:$AK$8,MATCH($A27,$A$3:$A$8,0),MATCH(K$11,$B$2:$AK$2,0))-SUM(K20:K26)</f>
        <v>1533453694629331</v>
      </c>
      <c r="L27" s="38">
        <f t="shared" ref="L27" si="45">INDEX($B$3:$AK$8,MATCH($A27,$A$3:$A$8,0),MATCH(L$11,$B$2:$AK$2,0))-SUM(L20:L26)</f>
        <v>1610126379360797.2</v>
      </c>
      <c r="M27" s="38">
        <f t="shared" ref="M27" si="46">INDEX($B$3:$AK$8,MATCH($A27,$A$3:$A$8,0),MATCH(M$11,$B$2:$AK$2,0))-SUM(M20:M26)</f>
        <v>1690632698328837.5</v>
      </c>
      <c r="N27" s="38">
        <f t="shared" ref="N27" si="47">INDEX($B$3:$AK$8,MATCH($A27,$A$3:$A$8,0),MATCH(N$11,$B$2:$AK$2,0))-SUM(N20:N26)</f>
        <v>1775164333245279.2</v>
      </c>
      <c r="O27" s="38">
        <f t="shared" ref="O27" si="48">INDEX($B$3:$AK$8,MATCH($A27,$A$3:$A$8,0),MATCH(O$11,$B$2:$AK$2,0))-SUM(O20:O26)</f>
        <v>1863922549907543.5</v>
      </c>
      <c r="P27" s="38">
        <f t="shared" ref="P27" si="49">INDEX($B$3:$AK$8,MATCH($A27,$A$3:$A$8,0),MATCH(P$11,$B$2:$AK$2,0))-SUM(P20:P26)</f>
        <v>1957118677402920.7</v>
      </c>
      <c r="Q27" s="38">
        <f t="shared" ref="Q27" si="50">INDEX($B$3:$AK$8,MATCH($A27,$A$3:$A$8,0),MATCH(Q$11,$B$2:$AK$2,0))-SUM(Q20:Q26)</f>
        <v>2054974611273066.5</v>
      </c>
      <c r="R27" s="38">
        <f t="shared" ref="R27" si="51">INDEX($B$3:$AK$8,MATCH($A27,$A$3:$A$8,0),MATCH(R$11,$B$2:$AK$2,0))-SUM(R20:R26)</f>
        <v>2157723341836720</v>
      </c>
      <c r="S27" s="38">
        <f t="shared" ref="S27" si="52">INDEX($B$3:$AK$8,MATCH($A27,$A$3:$A$8,0),MATCH(S$11,$B$2:$AK$2,0))-SUM(S20:S26)</f>
        <v>2265609508928556</v>
      </c>
      <c r="T27" s="38">
        <f t="shared" ref="T27" si="53">INDEX($B$3:$AK$8,MATCH($A27,$A$3:$A$8,0),MATCH(T$11,$B$2:$AK$2,0))-SUM(T20:T26)</f>
        <v>2378889984374984</v>
      </c>
      <c r="U27" s="38">
        <f t="shared" ref="U27" si="54">INDEX($B$3:$AK$8,MATCH($A27,$A$3:$A$8,0),MATCH(U$11,$B$2:$AK$2,0))-SUM(U20:U26)</f>
        <v>2497834483593733.5</v>
      </c>
      <c r="V27" s="38">
        <f t="shared" ref="V27" si="55">INDEX($B$3:$AK$8,MATCH($A27,$A$3:$A$8,0),MATCH(V$11,$B$2:$AK$2,0))-SUM(V20:V26)</f>
        <v>2622726207773420</v>
      </c>
      <c r="W27" s="38">
        <f t="shared" ref="W27" si="56">INDEX($B$3:$AK$8,MATCH($A27,$A$3:$A$8,0),MATCH(W$11,$B$2:$AK$2,0))-SUM(W20:W26)</f>
        <v>2753862518162091</v>
      </c>
      <c r="X27" s="38">
        <f t="shared" ref="X27" si="57">INDEX($B$3:$AK$8,MATCH($A27,$A$3:$A$8,0),MATCH(X$11,$B$2:$AK$2,0))-SUM(X20:X26)</f>
        <v>2891555644070195.5</v>
      </c>
      <c r="Y27" s="38">
        <f t="shared" ref="Y27" si="58">INDEX($B$3:$AK$8,MATCH($A27,$A$3:$A$8,0),MATCH(Y$11,$B$2:$AK$2,0))-SUM(Y20:Y26)</f>
        <v>3036133426273706</v>
      </c>
      <c r="Z27" s="38">
        <f t="shared" ref="Z27" si="59">INDEX($B$3:$AK$8,MATCH($A27,$A$3:$A$8,0),MATCH(Z$11,$B$2:$AK$2,0))-SUM(Z20:Z26)</f>
        <v>3187940097587391</v>
      </c>
      <c r="AA27" s="38">
        <f t="shared" ref="AA27" si="60">INDEX($B$3:$AK$8,MATCH($A27,$A$3:$A$8,0),MATCH(AA$11,$B$2:$AK$2,0))-SUM(AA20:AA26)</f>
        <v>3347337102466761</v>
      </c>
      <c r="AB27" s="38">
        <f t="shared" ref="AB27" si="61">INDEX($B$3:$AK$8,MATCH($A27,$A$3:$A$8,0),MATCH(AB$11,$B$2:$AK$2,0))-SUM(AB20:AB26)</f>
        <v>3514703957590099</v>
      </c>
      <c r="AC27" s="38">
        <f t="shared" ref="AC27" si="62">INDEX($B$3:$AK$8,MATCH($A27,$A$3:$A$8,0),MATCH(AC$11,$B$2:$AK$2,0))-SUM(AC20:AC26)</f>
        <v>3690439155469604</v>
      </c>
      <c r="AD27" s="38">
        <f t="shared" ref="AD27" si="63">INDEX($B$3:$AK$8,MATCH($A27,$A$3:$A$8,0),MATCH(AD$11,$B$2:$AK$2,0))-SUM(AD20:AD26)</f>
        <v>3874961113243085</v>
      </c>
      <c r="AE27" s="38">
        <f t="shared" ref="AE27" si="64">INDEX($B$3:$AK$8,MATCH($A27,$A$3:$A$8,0),MATCH(AE$11,$B$2:$AK$2,0))-SUM(AE20:AE26)</f>
        <v>4068709168905239</v>
      </c>
      <c r="AF27" s="38">
        <f t="shared" ref="AF27" si="65">INDEX($B$3:$AK$8,MATCH($A27,$A$3:$A$8,0),MATCH(AF$11,$B$2:$AK$2,0))-SUM(AF20:AF26)</f>
        <v>4272144627350502</v>
      </c>
      <c r="AG27" s="38">
        <f t="shared" ref="AG27" si="66">INDEX($B$3:$AK$8,MATCH($A27,$A$3:$A$8,0),MATCH(AG$11,$B$2:$AK$2,0))-SUM(AG20:AG26)</f>
        <v>4485751858718026.5</v>
      </c>
      <c r="AH27" s="38">
        <f t="shared" ref="AH27" si="67">INDEX($B$3:$AK$8,MATCH($A27,$A$3:$A$8,0),MATCH(AH$11,$B$2:$AK$2,0))-SUM(AH20:AH26)</f>
        <v>4710039451653928</v>
      </c>
      <c r="AI27" s="38">
        <f t="shared" ref="AI27" si="68">INDEX($B$3:$AK$8,MATCH($A27,$A$3:$A$8,0),MATCH(AI$11,$B$2:$AK$2,0))-SUM(AI20:AI26)</f>
        <v>4945541424236625</v>
      </c>
      <c r="AJ27" s="38">
        <f t="shared" ref="AJ27" si="69">INDEX($B$3:$AK$8,MATCH($A27,$A$3:$A$8,0),MATCH(AJ$11,$B$2:$AK$2,0))-SUM(AJ20:AJ26)</f>
        <v>5192818495448456</v>
      </c>
      <c r="AK27" s="38">
        <f t="shared" ref="AK27" si="70">INDEX($B$3:$AK$8,MATCH($A27,$A$3:$A$8,0),MATCH(AK$11,$B$2:$AK$2,0))-SUM(AK20:AK26)</f>
        <v>5452459420220880</v>
      </c>
      <c r="AL27" s="38">
        <f t="shared" ref="AL27" si="71">INDEX($B$3:$AK$8,MATCH($A27,$A$3:$A$8,0),MATCH(AL$11,$B$2:$AK$2,0))-SUM(AL20:AL26)</f>
        <v>5725082391231923</v>
      </c>
    </row>
    <row r="28" spans="1:38" x14ac:dyDescent="0.35">
      <c r="A28" s="8" t="s">
        <v>45</v>
      </c>
      <c r="B28" s="8" t="s">
        <v>3</v>
      </c>
      <c r="C28" s="38">
        <f>IFERROR(INDEX('Industry Breakdown'!$B$3:$H$9,MATCH('Indonesia Data'!$B28,'Industry Breakdown'!$A$3:$A$9,0),MATCH('Indonesia Data'!$A28,'Industry Breakdown'!$B$2:$G$2,0))*INDEX($B$3:$AK$8,MATCH($A28,$A$3:$A$8,0),MATCH(C$11,$B$2:$AK$2,0))/INDEX($B$3:$B$8,MATCH($A28,$A$3:$A$8,0),1),0)</f>
        <v>60040999999.999992</v>
      </c>
      <c r="D28" s="38">
        <f>IFERROR(INDEX('Industry Breakdown'!$B$3:$H$9,MATCH('Indonesia Data'!$B28,'Industry Breakdown'!$A$3:$A$9,0),MATCH('Indonesia Data'!$A28,'Industry Breakdown'!$B$2:$G$2,0))*INDEX($B$3:$AK$8,MATCH($A28,$A$3:$A$8,0),MATCH(D$11,$B$2:$AK$2,0))/INDEX($B$3:$B$8,MATCH($A28,$A$3:$A$8,0),1),0)</f>
        <v>63043050000</v>
      </c>
      <c r="E28" s="38">
        <f>IFERROR(INDEX('Industry Breakdown'!$B$3:$H$9,MATCH('Indonesia Data'!$B28,'Industry Breakdown'!$A$3:$A$9,0),MATCH('Indonesia Data'!$A28,'Industry Breakdown'!$B$2:$G$2,0))*INDEX($B$3:$AK$8,MATCH($A28,$A$3:$A$8,0),MATCH(E$11,$B$2:$AK$2,0))/INDEX($B$3:$B$8,MATCH($A28,$A$3:$A$8,0),1),0)</f>
        <v>66195202500</v>
      </c>
      <c r="F28" s="38">
        <f>IFERROR(INDEX('Industry Breakdown'!$B$3:$H$9,MATCH('Indonesia Data'!$B28,'Industry Breakdown'!$A$3:$A$9,0),MATCH('Indonesia Data'!$A28,'Industry Breakdown'!$B$2:$G$2,0))*INDEX($B$3:$AK$8,MATCH($A28,$A$3:$A$8,0),MATCH(F$11,$B$2:$AK$2,0))/INDEX($B$3:$B$8,MATCH($A28,$A$3:$A$8,0),1),0)</f>
        <v>69504962625</v>
      </c>
      <c r="G28" s="38">
        <f>IFERROR(INDEX('Industry Breakdown'!$B$3:$H$9,MATCH('Indonesia Data'!$B28,'Industry Breakdown'!$A$3:$A$9,0),MATCH('Indonesia Data'!$A28,'Industry Breakdown'!$B$2:$G$2,0))*INDEX($B$3:$AK$8,MATCH($A28,$A$3:$A$8,0),MATCH(G$11,$B$2:$AK$2,0))/INDEX($B$3:$B$8,MATCH($A28,$A$3:$A$8,0),1),0)</f>
        <v>72980210756.25</v>
      </c>
      <c r="H28" s="38">
        <f>IFERROR(INDEX('Industry Breakdown'!$B$3:$H$9,MATCH('Indonesia Data'!$B28,'Industry Breakdown'!$A$3:$A$9,0),MATCH('Indonesia Data'!$A28,'Industry Breakdown'!$B$2:$G$2,0))*INDEX($B$3:$AK$8,MATCH($A28,$A$3:$A$8,0),MATCH(H$11,$B$2:$AK$2,0))/INDEX($B$3:$B$8,MATCH($A28,$A$3:$A$8,0),1),0)</f>
        <v>76629221294.0625</v>
      </c>
      <c r="I28" s="38">
        <f>IFERROR(INDEX('Industry Breakdown'!$B$3:$H$9,MATCH('Indonesia Data'!$B28,'Industry Breakdown'!$A$3:$A$9,0),MATCH('Indonesia Data'!$A28,'Industry Breakdown'!$B$2:$G$2,0))*INDEX($B$3:$AK$8,MATCH($A28,$A$3:$A$8,0),MATCH(I$11,$B$2:$AK$2,0))/INDEX($B$3:$B$8,MATCH($A28,$A$3:$A$8,0),1),0)</f>
        <v>80460682358.765625</v>
      </c>
      <c r="J28" s="38">
        <f>IFERROR(INDEX('Industry Breakdown'!$B$3:$H$9,MATCH('Indonesia Data'!$B28,'Industry Breakdown'!$A$3:$A$9,0),MATCH('Indonesia Data'!$A28,'Industry Breakdown'!$B$2:$G$2,0))*INDEX($B$3:$AK$8,MATCH($A28,$A$3:$A$8,0),MATCH(J$11,$B$2:$AK$2,0))/INDEX($B$3:$B$8,MATCH($A28,$A$3:$A$8,0),1),0)</f>
        <v>84483716476.703918</v>
      </c>
      <c r="K28" s="38">
        <f>IFERROR(INDEX('Industry Breakdown'!$B$3:$H$9,MATCH('Indonesia Data'!$B28,'Industry Breakdown'!$A$3:$A$9,0),MATCH('Indonesia Data'!$A28,'Industry Breakdown'!$B$2:$G$2,0))*INDEX($B$3:$AK$8,MATCH($A28,$A$3:$A$8,0),MATCH(K$11,$B$2:$AK$2,0))/INDEX($B$3:$B$8,MATCH($A28,$A$3:$A$8,0),1),0)</f>
        <v>88707902300.539124</v>
      </c>
      <c r="L28" s="38">
        <f>IFERROR(INDEX('Industry Breakdown'!$B$3:$H$9,MATCH('Indonesia Data'!$B28,'Industry Breakdown'!$A$3:$A$9,0),MATCH('Indonesia Data'!$A28,'Industry Breakdown'!$B$2:$G$2,0))*INDEX($B$3:$AK$8,MATCH($A28,$A$3:$A$8,0),MATCH(L$11,$B$2:$AK$2,0))/INDEX($B$3:$B$8,MATCH($A28,$A$3:$A$8,0),1),0)</f>
        <v>93143297415.566086</v>
      </c>
      <c r="M28" s="38">
        <f>IFERROR(INDEX('Industry Breakdown'!$B$3:$H$9,MATCH('Indonesia Data'!$B28,'Industry Breakdown'!$A$3:$A$9,0),MATCH('Indonesia Data'!$A28,'Industry Breakdown'!$B$2:$G$2,0))*INDEX($B$3:$AK$8,MATCH($A28,$A$3:$A$8,0),MATCH(M$11,$B$2:$AK$2,0))/INDEX($B$3:$B$8,MATCH($A28,$A$3:$A$8,0),1),0)</f>
        <v>97800462286.344376</v>
      </c>
      <c r="N28" s="38">
        <f>IFERROR(INDEX('Industry Breakdown'!$B$3:$H$9,MATCH('Indonesia Data'!$B28,'Industry Breakdown'!$A$3:$A$9,0),MATCH('Indonesia Data'!$A28,'Industry Breakdown'!$B$2:$G$2,0))*INDEX($B$3:$AK$8,MATCH($A28,$A$3:$A$8,0),MATCH(N$11,$B$2:$AK$2,0))/INDEX($B$3:$B$8,MATCH($A28,$A$3:$A$8,0),1),0)</f>
        <v>102690485400.66161</v>
      </c>
      <c r="O28" s="38">
        <f>IFERROR(INDEX('Industry Breakdown'!$B$3:$H$9,MATCH('Indonesia Data'!$B28,'Industry Breakdown'!$A$3:$A$9,0),MATCH('Indonesia Data'!$A28,'Industry Breakdown'!$B$2:$G$2,0))*INDEX($B$3:$AK$8,MATCH($A28,$A$3:$A$8,0),MATCH(O$11,$B$2:$AK$2,0))/INDEX($B$3:$B$8,MATCH($A28,$A$3:$A$8,0),1),0)</f>
        <v>107825009670.69469</v>
      </c>
      <c r="P28" s="38">
        <f>IFERROR(INDEX('Industry Breakdown'!$B$3:$H$9,MATCH('Indonesia Data'!$B28,'Industry Breakdown'!$A$3:$A$9,0),MATCH('Indonesia Data'!$A28,'Industry Breakdown'!$B$2:$G$2,0))*INDEX($B$3:$AK$8,MATCH($A28,$A$3:$A$8,0),MATCH(P$11,$B$2:$AK$2,0))/INDEX($B$3:$B$8,MATCH($A28,$A$3:$A$8,0),1),0)</f>
        <v>113216260154.22943</v>
      </c>
      <c r="Q28" s="38">
        <f>IFERROR(INDEX('Industry Breakdown'!$B$3:$H$9,MATCH('Indonesia Data'!$B28,'Industry Breakdown'!$A$3:$A$9,0),MATCH('Indonesia Data'!$A28,'Industry Breakdown'!$B$2:$G$2,0))*INDEX($B$3:$AK$8,MATCH($A28,$A$3:$A$8,0),MATCH(Q$11,$B$2:$AK$2,0))/INDEX($B$3:$B$8,MATCH($A28,$A$3:$A$8,0),1),0)</f>
        <v>118877073161.9409</v>
      </c>
      <c r="R28" s="38">
        <f>IFERROR(INDEX('Industry Breakdown'!$B$3:$H$9,MATCH('Indonesia Data'!$B28,'Industry Breakdown'!$A$3:$A$9,0),MATCH('Indonesia Data'!$A28,'Industry Breakdown'!$B$2:$G$2,0))*INDEX($B$3:$AK$8,MATCH($A28,$A$3:$A$8,0),MATCH(R$11,$B$2:$AK$2,0))/INDEX($B$3:$B$8,MATCH($A28,$A$3:$A$8,0),1),0)</f>
        <v>124820926820.03796</v>
      </c>
      <c r="S28" s="38">
        <f>IFERROR(INDEX('Industry Breakdown'!$B$3:$H$9,MATCH('Indonesia Data'!$B28,'Industry Breakdown'!$A$3:$A$9,0),MATCH('Indonesia Data'!$A28,'Industry Breakdown'!$B$2:$G$2,0))*INDEX($B$3:$AK$8,MATCH($A28,$A$3:$A$8,0),MATCH(S$11,$B$2:$AK$2,0))/INDEX($B$3:$B$8,MATCH($A28,$A$3:$A$8,0),1),0)</f>
        <v>131061973161.03986</v>
      </c>
      <c r="T28" s="38">
        <f>IFERROR(INDEX('Industry Breakdown'!$B$3:$H$9,MATCH('Indonesia Data'!$B28,'Industry Breakdown'!$A$3:$A$9,0),MATCH('Indonesia Data'!$A28,'Industry Breakdown'!$B$2:$G$2,0))*INDEX($B$3:$AK$8,MATCH($A28,$A$3:$A$8,0),MATCH(T$11,$B$2:$AK$2,0))/INDEX($B$3:$B$8,MATCH($A28,$A$3:$A$8,0),1),0)</f>
        <v>137615071819.09186</v>
      </c>
      <c r="U28" s="38">
        <f>IFERROR(INDEX('Industry Breakdown'!$B$3:$H$9,MATCH('Indonesia Data'!$B28,'Industry Breakdown'!$A$3:$A$9,0),MATCH('Indonesia Data'!$A28,'Industry Breakdown'!$B$2:$G$2,0))*INDEX($B$3:$AK$8,MATCH($A28,$A$3:$A$8,0),MATCH(U$11,$B$2:$AK$2,0))/INDEX($B$3:$B$8,MATCH($A28,$A$3:$A$8,0),1),0)</f>
        <v>144495825410.04645</v>
      </c>
      <c r="V28" s="38">
        <f>IFERROR(INDEX('Industry Breakdown'!$B$3:$H$9,MATCH('Indonesia Data'!$B28,'Industry Breakdown'!$A$3:$A$9,0),MATCH('Indonesia Data'!$A28,'Industry Breakdown'!$B$2:$G$2,0))*INDEX($B$3:$AK$8,MATCH($A28,$A$3:$A$8,0),MATCH(V$11,$B$2:$AK$2,0))/INDEX($B$3:$B$8,MATCH($A28,$A$3:$A$8,0),1),0)</f>
        <v>151720616680.5488</v>
      </c>
      <c r="W28" s="38">
        <f>IFERROR(INDEX('Industry Breakdown'!$B$3:$H$9,MATCH('Indonesia Data'!$B28,'Industry Breakdown'!$A$3:$A$9,0),MATCH('Indonesia Data'!$A28,'Industry Breakdown'!$B$2:$G$2,0))*INDEX($B$3:$AK$8,MATCH($A28,$A$3:$A$8,0),MATCH(W$11,$B$2:$AK$2,0))/INDEX($B$3:$B$8,MATCH($A28,$A$3:$A$8,0),1),0)</f>
        <v>159306647514.57623</v>
      </c>
      <c r="X28" s="38">
        <f>IFERROR(INDEX('Industry Breakdown'!$B$3:$H$9,MATCH('Indonesia Data'!$B28,'Industry Breakdown'!$A$3:$A$9,0),MATCH('Indonesia Data'!$A28,'Industry Breakdown'!$B$2:$G$2,0))*INDEX($B$3:$AK$8,MATCH($A28,$A$3:$A$8,0),MATCH(X$11,$B$2:$AK$2,0))/INDEX($B$3:$B$8,MATCH($A28,$A$3:$A$8,0),1),0)</f>
        <v>167271979890.30505</v>
      </c>
      <c r="Y28" s="38">
        <f>IFERROR(INDEX('Industry Breakdown'!$B$3:$H$9,MATCH('Indonesia Data'!$B28,'Industry Breakdown'!$A$3:$A$9,0),MATCH('Indonesia Data'!$A28,'Industry Breakdown'!$B$2:$G$2,0))*INDEX($B$3:$AK$8,MATCH($A28,$A$3:$A$8,0),MATCH(Y$11,$B$2:$AK$2,0))/INDEX($B$3:$B$8,MATCH($A28,$A$3:$A$8,0),1),0)</f>
        <v>175635578884.82031</v>
      </c>
      <c r="Z28" s="38">
        <f>IFERROR(INDEX('Industry Breakdown'!$B$3:$H$9,MATCH('Indonesia Data'!$B28,'Industry Breakdown'!$A$3:$A$9,0),MATCH('Indonesia Data'!$A28,'Industry Breakdown'!$B$2:$G$2,0))*INDEX($B$3:$AK$8,MATCH($A28,$A$3:$A$8,0),MATCH(Z$11,$B$2:$AK$2,0))/INDEX($B$3:$B$8,MATCH($A28,$A$3:$A$8,0),1),0)</f>
        <v>184417357829.06134</v>
      </c>
      <c r="AA28" s="38">
        <f>IFERROR(INDEX('Industry Breakdown'!$B$3:$H$9,MATCH('Indonesia Data'!$B28,'Industry Breakdown'!$A$3:$A$9,0),MATCH('Indonesia Data'!$A28,'Industry Breakdown'!$B$2:$G$2,0))*INDEX($B$3:$AK$8,MATCH($A28,$A$3:$A$8,0),MATCH(AA$11,$B$2:$AK$2,0))/INDEX($B$3:$B$8,MATCH($A28,$A$3:$A$8,0),1),0)</f>
        <v>193638225720.51443</v>
      </c>
      <c r="AB28" s="38">
        <f>IFERROR(INDEX('Industry Breakdown'!$B$3:$H$9,MATCH('Indonesia Data'!$B28,'Industry Breakdown'!$A$3:$A$9,0),MATCH('Indonesia Data'!$A28,'Industry Breakdown'!$B$2:$G$2,0))*INDEX($B$3:$AK$8,MATCH($A28,$A$3:$A$8,0),MATCH(AB$11,$B$2:$AK$2,0))/INDEX($B$3:$B$8,MATCH($A28,$A$3:$A$8,0),1),0)</f>
        <v>203320137006.54013</v>
      </c>
      <c r="AC28" s="38">
        <f>IFERROR(INDEX('Industry Breakdown'!$B$3:$H$9,MATCH('Indonesia Data'!$B28,'Industry Breakdown'!$A$3:$A$9,0),MATCH('Indonesia Data'!$A28,'Industry Breakdown'!$B$2:$G$2,0))*INDEX($B$3:$AK$8,MATCH($A28,$A$3:$A$8,0),MATCH(AC$11,$B$2:$AK$2,0))/INDEX($B$3:$B$8,MATCH($A28,$A$3:$A$8,0),1),0)</f>
        <v>213486143856.86713</v>
      </c>
      <c r="AD28" s="38">
        <f>IFERROR(INDEX('Industry Breakdown'!$B$3:$H$9,MATCH('Indonesia Data'!$B28,'Industry Breakdown'!$A$3:$A$9,0),MATCH('Indonesia Data'!$A28,'Industry Breakdown'!$B$2:$G$2,0))*INDEX($B$3:$AK$8,MATCH($A28,$A$3:$A$8,0),MATCH(AD$11,$B$2:$AK$2,0))/INDEX($B$3:$B$8,MATCH($A28,$A$3:$A$8,0),1),0)</f>
        <v>224160451049.71048</v>
      </c>
      <c r="AE28" s="38">
        <f>IFERROR(INDEX('Industry Breakdown'!$B$3:$H$9,MATCH('Indonesia Data'!$B28,'Industry Breakdown'!$A$3:$A$9,0),MATCH('Indonesia Data'!$A28,'Industry Breakdown'!$B$2:$G$2,0))*INDEX($B$3:$AK$8,MATCH($A28,$A$3:$A$8,0),MATCH(AE$11,$B$2:$AK$2,0))/INDEX($B$3:$B$8,MATCH($A28,$A$3:$A$8,0),1),0)</f>
        <v>235368473602.19601</v>
      </c>
      <c r="AF28" s="38">
        <f>IFERROR(INDEX('Industry Breakdown'!$B$3:$H$9,MATCH('Indonesia Data'!$B28,'Industry Breakdown'!$A$3:$A$9,0),MATCH('Indonesia Data'!$A28,'Industry Breakdown'!$B$2:$G$2,0))*INDEX($B$3:$AK$8,MATCH($A28,$A$3:$A$8,0),MATCH(AF$11,$B$2:$AK$2,0))/INDEX($B$3:$B$8,MATCH($A28,$A$3:$A$8,0),1),0)</f>
        <v>247136897282.30582</v>
      </c>
      <c r="AG28" s="38">
        <f>IFERROR(INDEX('Industry Breakdown'!$B$3:$H$9,MATCH('Indonesia Data'!$B28,'Industry Breakdown'!$A$3:$A$9,0),MATCH('Indonesia Data'!$A28,'Industry Breakdown'!$B$2:$G$2,0))*INDEX($B$3:$AK$8,MATCH($A28,$A$3:$A$8,0),MATCH(AG$11,$B$2:$AK$2,0))/INDEX($B$3:$B$8,MATCH($A28,$A$3:$A$8,0),1),0)</f>
        <v>259493742146.42111</v>
      </c>
      <c r="AH28" s="38">
        <f>IFERROR(INDEX('Industry Breakdown'!$B$3:$H$9,MATCH('Indonesia Data'!$B28,'Industry Breakdown'!$A$3:$A$9,0),MATCH('Indonesia Data'!$A28,'Industry Breakdown'!$B$2:$G$2,0))*INDEX($B$3:$AK$8,MATCH($A28,$A$3:$A$8,0),MATCH(AH$11,$B$2:$AK$2,0))/INDEX($B$3:$B$8,MATCH($A28,$A$3:$A$8,0),1),0)</f>
        <v>272468429253.74219</v>
      </c>
      <c r="AI28" s="38">
        <f>IFERROR(INDEX('Industry Breakdown'!$B$3:$H$9,MATCH('Indonesia Data'!$B28,'Industry Breakdown'!$A$3:$A$9,0),MATCH('Indonesia Data'!$A28,'Industry Breakdown'!$B$2:$G$2,0))*INDEX($B$3:$AK$8,MATCH($A28,$A$3:$A$8,0),MATCH(AI$11,$B$2:$AK$2,0))/INDEX($B$3:$B$8,MATCH($A28,$A$3:$A$8,0),1),0)</f>
        <v>286091850716.42938</v>
      </c>
      <c r="AJ28" s="38">
        <f>IFERROR(INDEX('Industry Breakdown'!$B$3:$H$9,MATCH('Indonesia Data'!$B28,'Industry Breakdown'!$A$3:$A$9,0),MATCH('Indonesia Data'!$A28,'Industry Breakdown'!$B$2:$G$2,0))*INDEX($B$3:$AK$8,MATCH($A28,$A$3:$A$8,0),MATCH(AJ$11,$B$2:$AK$2,0))/INDEX($B$3:$B$8,MATCH($A28,$A$3:$A$8,0),1),0)</f>
        <v>300396443252.25085</v>
      </c>
      <c r="AK28" s="38">
        <f>IFERROR(INDEX('Industry Breakdown'!$B$3:$H$9,MATCH('Indonesia Data'!$B28,'Industry Breakdown'!$A$3:$A$9,0),MATCH('Indonesia Data'!$A28,'Industry Breakdown'!$B$2:$G$2,0))*INDEX($B$3:$AK$8,MATCH($A28,$A$3:$A$8,0),MATCH(AK$11,$B$2:$AK$2,0))/INDEX($B$3:$B$8,MATCH($A28,$A$3:$A$8,0),1),0)</f>
        <v>315416265414.8634</v>
      </c>
      <c r="AL28" s="38">
        <f>IFERROR(INDEX('Industry Breakdown'!$B$3:$H$9,MATCH('Indonesia Data'!$B28,'Industry Breakdown'!$A$3:$A$9,0),MATCH('Indonesia Data'!$A28,'Industry Breakdown'!$B$2:$G$2,0))*INDEX($B$3:$AK$8,MATCH($A28,$A$3:$A$8,0),MATCH(AL$11,$B$2:$AK$2,0))/INDEX($B$3:$B$8,MATCH($A28,$A$3:$A$8,0),1),0)</f>
        <v>331187078685.60657</v>
      </c>
    </row>
    <row r="29" spans="1:38" x14ac:dyDescent="0.35">
      <c r="A29" s="8" t="s">
        <v>45</v>
      </c>
      <c r="B29" s="8" t="s">
        <v>4</v>
      </c>
      <c r="C29" s="38">
        <f>IF($A29="natural gas",INDEX('Industry Breakdown'!$B$31:$AK$31,1,MATCH('Indonesia Data'!C$11,'Industry Breakdown'!$B$29:$AK$29,0)),)</f>
        <v>220503481000000</v>
      </c>
      <c r="D29" s="38">
        <f>IF($A29="natural gas",INDEX('Industry Breakdown'!$B$31:$AK$31,1,MATCH('Indonesia Data'!D$11,'Industry Breakdown'!$B$29:$AK$29,0)),)</f>
        <v>213081651466275.22</v>
      </c>
      <c r="E29" s="38">
        <f>IF($A29="natural gas",INDEX('Industry Breakdown'!$B$31:$AK$31,1,MATCH('Indonesia Data'!E$11,'Industry Breakdown'!$B$29:$AK$29,0)),)</f>
        <v>205659821932550.41</v>
      </c>
      <c r="F29" s="38">
        <f>IF($A29="natural gas",INDEX('Industry Breakdown'!$B$31:$AK$31,1,MATCH('Indonesia Data'!F$11,'Industry Breakdown'!$B$29:$AK$29,0)),)</f>
        <v>198237992398825.62</v>
      </c>
      <c r="G29" s="38">
        <f>IF($A29="natural gas",INDEX('Industry Breakdown'!$B$31:$AK$31,1,MATCH('Indonesia Data'!G$11,'Industry Breakdown'!$B$29:$AK$29,0)),)</f>
        <v>190816162865100.84</v>
      </c>
      <c r="H29" s="38">
        <f>IF($A29="natural gas",INDEX('Industry Breakdown'!$B$31:$AK$31,1,MATCH('Indonesia Data'!H$11,'Industry Breakdown'!$B$29:$AK$29,0)),)</f>
        <v>183394333331376</v>
      </c>
      <c r="I29" s="38">
        <f>IF($A29="natural gas",INDEX('Industry Breakdown'!$B$31:$AK$31,1,MATCH('Indonesia Data'!I$11,'Industry Breakdown'!$B$29:$AK$29,0)),)</f>
        <v>181967140075878.91</v>
      </c>
      <c r="J29" s="38">
        <f>IF($A29="natural gas",INDEX('Industry Breakdown'!$B$31:$AK$31,1,MATCH('Indonesia Data'!J$11,'Industry Breakdown'!$B$29:$AK$29,0)),)</f>
        <v>180539946820381.81</v>
      </c>
      <c r="K29" s="38">
        <f>IF($A29="natural gas",INDEX('Industry Breakdown'!$B$31:$AK$31,1,MATCH('Indonesia Data'!K$11,'Industry Breakdown'!$B$29:$AK$29,0)),)</f>
        <v>179112753564884.72</v>
      </c>
      <c r="L29" s="38">
        <f>IF($A29="natural gas",INDEX('Industry Breakdown'!$B$31:$AK$31,1,MATCH('Indonesia Data'!L$11,'Industry Breakdown'!$B$29:$AK$29,0)),)</f>
        <v>177685560309387.62</v>
      </c>
      <c r="M29" s="38">
        <f>IF($A29="natural gas",INDEX('Industry Breakdown'!$B$31:$AK$31,1,MATCH('Indonesia Data'!M$11,'Industry Breakdown'!$B$29:$AK$29,0)),)</f>
        <v>176258367053890.59</v>
      </c>
      <c r="N29" s="38">
        <f>IF($A29="natural gas",INDEX('Industry Breakdown'!$B$31:$AK$31,1,MATCH('Indonesia Data'!N$11,'Industry Breakdown'!$B$29:$AK$29,0)),)</f>
        <v>179826350192633.31</v>
      </c>
      <c r="O29" s="38">
        <f>IF($A29="natural gas",INDEX('Industry Breakdown'!$B$31:$AK$31,1,MATCH('Indonesia Data'!O$11,'Industry Breakdown'!$B$29:$AK$29,0)),)</f>
        <v>183394333331376.03</v>
      </c>
      <c r="P29" s="38">
        <f>IF($A29="natural gas",INDEX('Industry Breakdown'!$B$31:$AK$31,1,MATCH('Indonesia Data'!P$11,'Industry Breakdown'!$B$29:$AK$29,0)),)</f>
        <v>186962316470118.75</v>
      </c>
      <c r="Q29" s="38">
        <f>IF($A29="natural gas",INDEX('Industry Breakdown'!$B$31:$AK$31,1,MATCH('Indonesia Data'!Q$11,'Industry Breakdown'!$B$29:$AK$29,0)),)</f>
        <v>190530299608861.47</v>
      </c>
      <c r="R29" s="38">
        <f>IF($A29="natural gas",INDEX('Industry Breakdown'!$B$31:$AK$31,1,MATCH('Indonesia Data'!R$11,'Industry Breakdown'!$B$29:$AK$29,0)),)</f>
        <v>194098282747604.19</v>
      </c>
      <c r="S29" s="38">
        <f>IF($A29="natural gas",INDEX('Industry Breakdown'!$B$31:$AK$31,1,MATCH('Indonesia Data'!S$11,'Industry Breakdown'!$B$29:$AK$29,0)),)</f>
        <v>204231354861633.53</v>
      </c>
      <c r="T29" s="38">
        <f>IF($A29="natural gas",INDEX('Industry Breakdown'!$B$31:$AK$31,1,MATCH('Indonesia Data'!T$11,'Industry Breakdown'!$B$29:$AK$29,0)),)</f>
        <v>214364426975662.87</v>
      </c>
      <c r="U29" s="38">
        <f>IF($A29="natural gas",INDEX('Industry Breakdown'!$B$31:$AK$31,1,MATCH('Indonesia Data'!U$11,'Industry Breakdown'!$B$29:$AK$29,0)),)</f>
        <v>224497499089692.22</v>
      </c>
      <c r="V29" s="38">
        <f>IF($A29="natural gas",INDEX('Industry Breakdown'!$B$31:$AK$31,1,MATCH('Indonesia Data'!V$11,'Industry Breakdown'!$B$29:$AK$29,0)),)</f>
        <v>234630571203721.53</v>
      </c>
      <c r="W29" s="38">
        <f>IF($A29="natural gas",INDEX('Industry Breakdown'!$B$31:$AK$31,1,MATCH('Indonesia Data'!W$11,'Industry Breakdown'!$B$29:$AK$29,0)),)</f>
        <v>244763643317750.87</v>
      </c>
      <c r="X29" s="38">
        <f>IF($A29="natural gas",INDEX('Industry Breakdown'!$B$31:$AK$31,1,MATCH('Indonesia Data'!X$11,'Industry Breakdown'!$B$29:$AK$29,0)),)</f>
        <v>253041364199634</v>
      </c>
      <c r="Y29" s="38">
        <f>IF($A29="natural gas",INDEX('Industry Breakdown'!$B$31:$AK$31,1,MATCH('Indonesia Data'!Y$11,'Industry Breakdown'!$B$29:$AK$29,0)),)</f>
        <v>261319085081517.12</v>
      </c>
      <c r="Z29" s="38">
        <f>IF($A29="natural gas",INDEX('Industry Breakdown'!$B$31:$AK$31,1,MATCH('Indonesia Data'!Z$11,'Industry Breakdown'!$B$29:$AK$29,0)),)</f>
        <v>269596805963400.22</v>
      </c>
      <c r="AA29" s="38">
        <f>IF($A29="natural gas",INDEX('Industry Breakdown'!$B$31:$AK$31,1,MATCH('Indonesia Data'!AA$11,'Industry Breakdown'!$B$29:$AK$29,0)),)</f>
        <v>277874526845283.34</v>
      </c>
      <c r="AB29" s="38">
        <f>IF($A29="natural gas",INDEX('Industry Breakdown'!$B$31:$AK$31,1,MATCH('Indonesia Data'!AB$11,'Industry Breakdown'!$B$29:$AK$29,0)),)</f>
        <v>286152247727166.5</v>
      </c>
      <c r="AC29" s="38">
        <f>IF($A29="natural gas",INDEX('Industry Breakdown'!$B$31:$AK$31,1,MATCH('Indonesia Data'!AC$11,'Industry Breakdown'!$B$29:$AK$29,0)),)</f>
        <v>292146459400254.31</v>
      </c>
      <c r="AD29" s="38">
        <f>IF($A29="natural gas",INDEX('Industry Breakdown'!$B$31:$AK$31,1,MATCH('Indonesia Data'!AD$11,'Industry Breakdown'!$B$29:$AK$29,0)),)</f>
        <v>298140671073342.06</v>
      </c>
      <c r="AE29" s="38">
        <f>IF($A29="natural gas",INDEX('Industry Breakdown'!$B$31:$AK$31,1,MATCH('Indonesia Data'!AE$11,'Industry Breakdown'!$B$29:$AK$29,0)),)</f>
        <v>304134882746429.87</v>
      </c>
      <c r="AF29" s="38">
        <f>IF($A29="natural gas",INDEX('Industry Breakdown'!$B$31:$AK$31,1,MATCH('Indonesia Data'!AF$11,'Industry Breakdown'!$B$29:$AK$29,0)),)</f>
        <v>310129094419517.62</v>
      </c>
      <c r="AG29" s="38">
        <f>IF($A29="natural gas",INDEX('Industry Breakdown'!$B$31:$AK$31,1,MATCH('Indonesia Data'!AG$11,'Industry Breakdown'!$B$29:$AK$29,0)),)</f>
        <v>316123306092605.31</v>
      </c>
      <c r="AH29" s="38">
        <f>IF($A29="natural gas",INDEX('Industry Breakdown'!$B$31:$AK$31,1,MATCH('Indonesia Data'!AH$11,'Industry Breakdown'!$B$29:$AK$29,0)),)</f>
        <v>306561111280774.81</v>
      </c>
      <c r="AI29" s="38">
        <f>IF($A29="natural gas",INDEX('Industry Breakdown'!$B$31:$AK$31,1,MATCH('Indonesia Data'!AI$11,'Industry Breakdown'!$B$29:$AK$29,0)),)</f>
        <v>294608367765986.69</v>
      </c>
      <c r="AJ29" s="38">
        <f>IF($A29="natural gas",INDEX('Industry Breakdown'!$B$31:$AK$31,1,MATCH('Indonesia Data'!AJ$11,'Industry Breakdown'!$B$29:$AK$29,0)),)</f>
        <v>278671376412935.87</v>
      </c>
      <c r="AK29" s="38">
        <f>IF($A29="natural gas",INDEX('Industry Breakdown'!$B$31:$AK$31,1,MATCH('Indonesia Data'!AK$11,'Industry Breakdown'!$B$29:$AK$29,0)),)</f>
        <v>254765889383359.66</v>
      </c>
      <c r="AL29" s="38">
        <f>IF($A29="natural gas",INDEX('Industry Breakdown'!$B$31:$AK$31,1,MATCH('Indonesia Data'!AL$11,'Industry Breakdown'!$B$29:$AK$29,0)),)</f>
        <v>268312332033452.87</v>
      </c>
    </row>
    <row r="30" spans="1:38" x14ac:dyDescent="0.35">
      <c r="A30" s="8" t="s">
        <v>45</v>
      </c>
      <c r="B30" s="8" t="s">
        <v>5</v>
      </c>
      <c r="C30" s="38">
        <f>IFERROR(INDEX('Industry Breakdown'!$B$3:$H$9,MATCH('Indonesia Data'!$B30,'Industry Breakdown'!$A$3:$A$9,0),MATCH('Indonesia Data'!$A30,'Industry Breakdown'!$B$2:$G$2,0))*INDEX($B$3:$AK$8,MATCH($A30,$A$3:$A$8,0),MATCH(C$11,$B$2:$AK$2,0))/INDEX($B$3:$B$8,MATCH($A30,$A$3:$A$8,0),1),0)</f>
        <v>1615900000000</v>
      </c>
      <c r="D30" s="38">
        <f>IFERROR(INDEX('Industry Breakdown'!$B$3:$H$9,MATCH('Indonesia Data'!$B30,'Industry Breakdown'!$A$3:$A$9,0),MATCH('Indonesia Data'!$A30,'Industry Breakdown'!$B$2:$G$2,0))*INDEX($B$3:$AK$8,MATCH($A30,$A$3:$A$8,0),MATCH(D$11,$B$2:$AK$2,0))/INDEX($B$3:$B$8,MATCH($A30,$A$3:$A$8,0),1),0)</f>
        <v>1696695000000</v>
      </c>
      <c r="E30" s="38">
        <f>IFERROR(INDEX('Industry Breakdown'!$B$3:$H$9,MATCH('Indonesia Data'!$B30,'Industry Breakdown'!$A$3:$A$9,0),MATCH('Indonesia Data'!$A30,'Industry Breakdown'!$B$2:$G$2,0))*INDEX($B$3:$AK$8,MATCH($A30,$A$3:$A$8,0),MATCH(E$11,$B$2:$AK$2,0))/INDEX($B$3:$B$8,MATCH($A30,$A$3:$A$8,0),1),0)</f>
        <v>1781529750000</v>
      </c>
      <c r="F30" s="38">
        <f>IFERROR(INDEX('Industry Breakdown'!$B$3:$H$9,MATCH('Indonesia Data'!$B30,'Industry Breakdown'!$A$3:$A$9,0),MATCH('Indonesia Data'!$A30,'Industry Breakdown'!$B$2:$G$2,0))*INDEX($B$3:$AK$8,MATCH($A30,$A$3:$A$8,0),MATCH(F$11,$B$2:$AK$2,0))/INDEX($B$3:$B$8,MATCH($A30,$A$3:$A$8,0),1),0)</f>
        <v>1870606237500</v>
      </c>
      <c r="G30" s="38">
        <f>IFERROR(INDEX('Industry Breakdown'!$B$3:$H$9,MATCH('Indonesia Data'!$B30,'Industry Breakdown'!$A$3:$A$9,0),MATCH('Indonesia Data'!$A30,'Industry Breakdown'!$B$2:$G$2,0))*INDEX($B$3:$AK$8,MATCH($A30,$A$3:$A$8,0),MATCH(G$11,$B$2:$AK$2,0))/INDEX($B$3:$B$8,MATCH($A30,$A$3:$A$8,0),1),0)</f>
        <v>1964136549375</v>
      </c>
      <c r="H30" s="38">
        <f>IFERROR(INDEX('Industry Breakdown'!$B$3:$H$9,MATCH('Indonesia Data'!$B30,'Industry Breakdown'!$A$3:$A$9,0),MATCH('Indonesia Data'!$A30,'Industry Breakdown'!$B$2:$G$2,0))*INDEX($B$3:$AK$8,MATCH($A30,$A$3:$A$8,0),MATCH(H$11,$B$2:$AK$2,0))/INDEX($B$3:$B$8,MATCH($A30,$A$3:$A$8,0),1),0)</f>
        <v>2062343376843.75</v>
      </c>
      <c r="I30" s="38">
        <f>IFERROR(INDEX('Industry Breakdown'!$B$3:$H$9,MATCH('Indonesia Data'!$B30,'Industry Breakdown'!$A$3:$A$9,0),MATCH('Indonesia Data'!$A30,'Industry Breakdown'!$B$2:$G$2,0))*INDEX($B$3:$AK$8,MATCH($A30,$A$3:$A$8,0),MATCH(I$11,$B$2:$AK$2,0))/INDEX($B$3:$B$8,MATCH($A30,$A$3:$A$8,0),1),0)</f>
        <v>2165460545685.9375</v>
      </c>
      <c r="J30" s="38">
        <f>IFERROR(INDEX('Industry Breakdown'!$B$3:$H$9,MATCH('Indonesia Data'!$B30,'Industry Breakdown'!$A$3:$A$9,0),MATCH('Indonesia Data'!$A30,'Industry Breakdown'!$B$2:$G$2,0))*INDEX($B$3:$AK$8,MATCH($A30,$A$3:$A$8,0),MATCH(J$11,$B$2:$AK$2,0))/INDEX($B$3:$B$8,MATCH($A30,$A$3:$A$8,0),1),0)</f>
        <v>2273733572970.2349</v>
      </c>
      <c r="K30" s="38">
        <f>IFERROR(INDEX('Industry Breakdown'!$B$3:$H$9,MATCH('Indonesia Data'!$B30,'Industry Breakdown'!$A$3:$A$9,0),MATCH('Indonesia Data'!$A30,'Industry Breakdown'!$B$2:$G$2,0))*INDEX($B$3:$AK$8,MATCH($A30,$A$3:$A$8,0),MATCH(K$11,$B$2:$AK$2,0))/INDEX($B$3:$B$8,MATCH($A30,$A$3:$A$8,0),1),0)</f>
        <v>2387420251618.7466</v>
      </c>
      <c r="L30" s="38">
        <f>IFERROR(INDEX('Industry Breakdown'!$B$3:$H$9,MATCH('Indonesia Data'!$B30,'Industry Breakdown'!$A$3:$A$9,0),MATCH('Indonesia Data'!$A30,'Industry Breakdown'!$B$2:$G$2,0))*INDEX($B$3:$AK$8,MATCH($A30,$A$3:$A$8,0),MATCH(L$11,$B$2:$AK$2,0))/INDEX($B$3:$B$8,MATCH($A30,$A$3:$A$8,0),1),0)</f>
        <v>2506791264199.6841</v>
      </c>
      <c r="M30" s="38">
        <f>IFERROR(INDEX('Industry Breakdown'!$B$3:$H$9,MATCH('Indonesia Data'!$B30,'Industry Breakdown'!$A$3:$A$9,0),MATCH('Indonesia Data'!$A30,'Industry Breakdown'!$B$2:$G$2,0))*INDEX($B$3:$AK$8,MATCH($A30,$A$3:$A$8,0),MATCH(M$11,$B$2:$AK$2,0))/INDEX($B$3:$B$8,MATCH($A30,$A$3:$A$8,0),1),0)</f>
        <v>2632130827409.668</v>
      </c>
      <c r="N30" s="38">
        <f>IFERROR(INDEX('Industry Breakdown'!$B$3:$H$9,MATCH('Indonesia Data'!$B30,'Industry Breakdown'!$A$3:$A$9,0),MATCH('Indonesia Data'!$A30,'Industry Breakdown'!$B$2:$G$2,0))*INDEX($B$3:$AK$8,MATCH($A30,$A$3:$A$8,0),MATCH(N$11,$B$2:$AK$2,0))/INDEX($B$3:$B$8,MATCH($A30,$A$3:$A$8,0),1),0)</f>
        <v>2763737368780.1514</v>
      </c>
      <c r="O30" s="38">
        <f>IFERROR(INDEX('Industry Breakdown'!$B$3:$H$9,MATCH('Indonesia Data'!$B30,'Industry Breakdown'!$A$3:$A$9,0),MATCH('Indonesia Data'!$A30,'Industry Breakdown'!$B$2:$G$2,0))*INDEX($B$3:$AK$8,MATCH($A30,$A$3:$A$8,0),MATCH(O$11,$B$2:$AK$2,0))/INDEX($B$3:$B$8,MATCH($A30,$A$3:$A$8,0),1),0)</f>
        <v>2901924237219.1592</v>
      </c>
      <c r="P30" s="38">
        <f>IFERROR(INDEX('Industry Breakdown'!$B$3:$H$9,MATCH('Indonesia Data'!$B30,'Industry Breakdown'!$A$3:$A$9,0),MATCH('Indonesia Data'!$A30,'Industry Breakdown'!$B$2:$G$2,0))*INDEX($B$3:$AK$8,MATCH($A30,$A$3:$A$8,0),MATCH(P$11,$B$2:$AK$2,0))/INDEX($B$3:$B$8,MATCH($A30,$A$3:$A$8,0),1),0)</f>
        <v>3047020449080.1177</v>
      </c>
      <c r="Q30" s="38">
        <f>IFERROR(INDEX('Industry Breakdown'!$B$3:$H$9,MATCH('Indonesia Data'!$B30,'Industry Breakdown'!$A$3:$A$9,0),MATCH('Indonesia Data'!$A30,'Industry Breakdown'!$B$2:$G$2,0))*INDEX($B$3:$AK$8,MATCH($A30,$A$3:$A$8,0),MATCH(Q$11,$B$2:$AK$2,0))/INDEX($B$3:$B$8,MATCH($A30,$A$3:$A$8,0),1),0)</f>
        <v>3199371471534.124</v>
      </c>
      <c r="R30" s="38">
        <f>IFERROR(INDEX('Industry Breakdown'!$B$3:$H$9,MATCH('Indonesia Data'!$B30,'Industry Breakdown'!$A$3:$A$9,0),MATCH('Indonesia Data'!$A30,'Industry Breakdown'!$B$2:$G$2,0))*INDEX($B$3:$AK$8,MATCH($A30,$A$3:$A$8,0),MATCH(R$11,$B$2:$AK$2,0))/INDEX($B$3:$B$8,MATCH($A30,$A$3:$A$8,0),1),0)</f>
        <v>3359340045110.8296</v>
      </c>
      <c r="S30" s="38">
        <f>IFERROR(INDEX('Industry Breakdown'!$B$3:$H$9,MATCH('Indonesia Data'!$B30,'Industry Breakdown'!$A$3:$A$9,0),MATCH('Indonesia Data'!$A30,'Industry Breakdown'!$B$2:$G$2,0))*INDEX($B$3:$AK$8,MATCH($A30,$A$3:$A$8,0),MATCH(S$11,$B$2:$AK$2,0))/INDEX($B$3:$B$8,MATCH($A30,$A$3:$A$8,0),1),0)</f>
        <v>3527307047366.3716</v>
      </c>
      <c r="T30" s="38">
        <f>IFERROR(INDEX('Industry Breakdown'!$B$3:$H$9,MATCH('Indonesia Data'!$B30,'Industry Breakdown'!$A$3:$A$9,0),MATCH('Indonesia Data'!$A30,'Industry Breakdown'!$B$2:$G$2,0))*INDEX($B$3:$AK$8,MATCH($A30,$A$3:$A$8,0),MATCH(T$11,$B$2:$AK$2,0))/INDEX($B$3:$B$8,MATCH($A30,$A$3:$A$8,0),1),0)</f>
        <v>3703672399734.6899</v>
      </c>
      <c r="U30" s="38">
        <f>IFERROR(INDEX('Industry Breakdown'!$B$3:$H$9,MATCH('Indonesia Data'!$B30,'Industry Breakdown'!$A$3:$A$9,0),MATCH('Indonesia Data'!$A30,'Industry Breakdown'!$B$2:$G$2,0))*INDEX($B$3:$AK$8,MATCH($A30,$A$3:$A$8,0),MATCH(U$11,$B$2:$AK$2,0))/INDEX($B$3:$B$8,MATCH($A30,$A$3:$A$8,0),1),0)</f>
        <v>3888856019721.4248</v>
      </c>
      <c r="V30" s="38">
        <f>IFERROR(INDEX('Industry Breakdown'!$B$3:$H$9,MATCH('Indonesia Data'!$B30,'Industry Breakdown'!$A$3:$A$9,0),MATCH('Indonesia Data'!$A30,'Industry Breakdown'!$B$2:$G$2,0))*INDEX($B$3:$AK$8,MATCH($A30,$A$3:$A$8,0),MATCH(V$11,$B$2:$AK$2,0))/INDEX($B$3:$B$8,MATCH($A30,$A$3:$A$8,0),1),0)</f>
        <v>4083298820707.4961</v>
      </c>
      <c r="W30" s="38">
        <f>IFERROR(INDEX('Industry Breakdown'!$B$3:$H$9,MATCH('Indonesia Data'!$B30,'Industry Breakdown'!$A$3:$A$9,0),MATCH('Indonesia Data'!$A30,'Industry Breakdown'!$B$2:$G$2,0))*INDEX($B$3:$AK$8,MATCH($A30,$A$3:$A$8,0),MATCH(W$11,$B$2:$AK$2,0))/INDEX($B$3:$B$8,MATCH($A30,$A$3:$A$8,0),1),0)</f>
        <v>4287463761742.8716</v>
      </c>
      <c r="X30" s="38">
        <f>IFERROR(INDEX('Industry Breakdown'!$B$3:$H$9,MATCH('Indonesia Data'!$B30,'Industry Breakdown'!$A$3:$A$9,0),MATCH('Indonesia Data'!$A30,'Industry Breakdown'!$B$2:$G$2,0))*INDEX($B$3:$AK$8,MATCH($A30,$A$3:$A$8,0),MATCH(X$11,$B$2:$AK$2,0))/INDEX($B$3:$B$8,MATCH($A30,$A$3:$A$8,0),1),0)</f>
        <v>4501836949830.0146</v>
      </c>
      <c r="Y30" s="38">
        <f>IFERROR(INDEX('Industry Breakdown'!$B$3:$H$9,MATCH('Indonesia Data'!$B30,'Industry Breakdown'!$A$3:$A$9,0),MATCH('Indonesia Data'!$A30,'Industry Breakdown'!$B$2:$G$2,0))*INDEX($B$3:$AK$8,MATCH($A30,$A$3:$A$8,0),MATCH(Y$11,$B$2:$AK$2,0))/INDEX($B$3:$B$8,MATCH($A30,$A$3:$A$8,0),1),0)</f>
        <v>4726928797321.5156</v>
      </c>
      <c r="Z30" s="38">
        <f>IFERROR(INDEX('Industry Breakdown'!$B$3:$H$9,MATCH('Indonesia Data'!$B30,'Industry Breakdown'!$A$3:$A$9,0),MATCH('Indonesia Data'!$A30,'Industry Breakdown'!$B$2:$G$2,0))*INDEX($B$3:$AK$8,MATCH($A30,$A$3:$A$8,0),MATCH(Z$11,$B$2:$AK$2,0))/INDEX($B$3:$B$8,MATCH($A30,$A$3:$A$8,0),1),0)</f>
        <v>4963275237187.5918</v>
      </c>
      <c r="AA30" s="38">
        <f>IFERROR(INDEX('Industry Breakdown'!$B$3:$H$9,MATCH('Indonesia Data'!$B30,'Industry Breakdown'!$A$3:$A$9,0),MATCH('Indonesia Data'!$A30,'Industry Breakdown'!$B$2:$G$2,0))*INDEX($B$3:$AK$8,MATCH($A30,$A$3:$A$8,0),MATCH(AA$11,$B$2:$AK$2,0))/INDEX($B$3:$B$8,MATCH($A30,$A$3:$A$8,0),1),0)</f>
        <v>5211438999046.9717</v>
      </c>
      <c r="AB30" s="38">
        <f>IFERROR(INDEX('Industry Breakdown'!$B$3:$H$9,MATCH('Indonesia Data'!$B30,'Industry Breakdown'!$A$3:$A$9,0),MATCH('Indonesia Data'!$A30,'Industry Breakdown'!$B$2:$G$2,0))*INDEX($B$3:$AK$8,MATCH($A30,$A$3:$A$8,0),MATCH(AB$11,$B$2:$AK$2,0))/INDEX($B$3:$B$8,MATCH($A30,$A$3:$A$8,0),1),0)</f>
        <v>5472010948999.3203</v>
      </c>
      <c r="AC30" s="38">
        <f>IFERROR(INDEX('Industry Breakdown'!$B$3:$H$9,MATCH('Indonesia Data'!$B30,'Industry Breakdown'!$A$3:$A$9,0),MATCH('Indonesia Data'!$A30,'Industry Breakdown'!$B$2:$G$2,0))*INDEX($B$3:$AK$8,MATCH($A30,$A$3:$A$8,0),MATCH(AC$11,$B$2:$AK$2,0))/INDEX($B$3:$B$8,MATCH($A30,$A$3:$A$8,0),1),0)</f>
        <v>5745611496449.2861</v>
      </c>
      <c r="AD30" s="38">
        <f>IFERROR(INDEX('Industry Breakdown'!$B$3:$H$9,MATCH('Indonesia Data'!$B30,'Industry Breakdown'!$A$3:$A$9,0),MATCH('Indonesia Data'!$A30,'Industry Breakdown'!$B$2:$G$2,0))*INDEX($B$3:$AK$8,MATCH($A30,$A$3:$A$8,0),MATCH(AD$11,$B$2:$AK$2,0))/INDEX($B$3:$B$8,MATCH($A30,$A$3:$A$8,0),1),0)</f>
        <v>6032892071271.751</v>
      </c>
      <c r="AE30" s="38">
        <f>IFERROR(INDEX('Industry Breakdown'!$B$3:$H$9,MATCH('Indonesia Data'!$B30,'Industry Breakdown'!$A$3:$A$9,0),MATCH('Indonesia Data'!$A30,'Industry Breakdown'!$B$2:$G$2,0))*INDEX($B$3:$AK$8,MATCH($A30,$A$3:$A$8,0),MATCH(AE$11,$B$2:$AK$2,0))/INDEX($B$3:$B$8,MATCH($A30,$A$3:$A$8,0),1),0)</f>
        <v>6334536674835.3389</v>
      </c>
      <c r="AF30" s="38">
        <f>IFERROR(INDEX('Industry Breakdown'!$B$3:$H$9,MATCH('Indonesia Data'!$B30,'Industry Breakdown'!$A$3:$A$9,0),MATCH('Indonesia Data'!$A30,'Industry Breakdown'!$B$2:$G$2,0))*INDEX($B$3:$AK$8,MATCH($A30,$A$3:$A$8,0),MATCH(AF$11,$B$2:$AK$2,0))/INDEX($B$3:$B$8,MATCH($A30,$A$3:$A$8,0),1),0)</f>
        <v>6651263508577.1055</v>
      </c>
      <c r="AG30" s="38">
        <f>IFERROR(INDEX('Industry Breakdown'!$B$3:$H$9,MATCH('Indonesia Data'!$B30,'Industry Breakdown'!$A$3:$A$9,0),MATCH('Indonesia Data'!$A30,'Industry Breakdown'!$B$2:$G$2,0))*INDEX($B$3:$AK$8,MATCH($A30,$A$3:$A$8,0),MATCH(AG$11,$B$2:$AK$2,0))/INDEX($B$3:$B$8,MATCH($A30,$A$3:$A$8,0),1),0)</f>
        <v>6983826684005.9609</v>
      </c>
      <c r="AH30" s="38">
        <f>IFERROR(INDEX('Industry Breakdown'!$B$3:$H$9,MATCH('Indonesia Data'!$B30,'Industry Breakdown'!$A$3:$A$9,0),MATCH('Indonesia Data'!$A30,'Industry Breakdown'!$B$2:$G$2,0))*INDEX($B$3:$AK$8,MATCH($A30,$A$3:$A$8,0),MATCH(AH$11,$B$2:$AK$2,0))/INDEX($B$3:$B$8,MATCH($A30,$A$3:$A$8,0),1),0)</f>
        <v>7333018018206.2607</v>
      </c>
      <c r="AI30" s="38">
        <f>IFERROR(INDEX('Industry Breakdown'!$B$3:$H$9,MATCH('Indonesia Data'!$B30,'Industry Breakdown'!$A$3:$A$9,0),MATCH('Indonesia Data'!$A30,'Industry Breakdown'!$B$2:$G$2,0))*INDEX($B$3:$AK$8,MATCH($A30,$A$3:$A$8,0),MATCH(AI$11,$B$2:$AK$2,0))/INDEX($B$3:$B$8,MATCH($A30,$A$3:$A$8,0),1),0)</f>
        <v>7699668919116.5732</v>
      </c>
      <c r="AJ30" s="38">
        <f>IFERROR(INDEX('Industry Breakdown'!$B$3:$H$9,MATCH('Indonesia Data'!$B30,'Industry Breakdown'!$A$3:$A$9,0),MATCH('Indonesia Data'!$A30,'Industry Breakdown'!$B$2:$G$2,0))*INDEX($B$3:$AK$8,MATCH($A30,$A$3:$A$8,0),MATCH(AJ$11,$B$2:$AK$2,0))/INDEX($B$3:$B$8,MATCH($A30,$A$3:$A$8,0),1),0)</f>
        <v>8084652365072.4023</v>
      </c>
      <c r="AK30" s="38">
        <f>IFERROR(INDEX('Industry Breakdown'!$B$3:$H$9,MATCH('Indonesia Data'!$B30,'Industry Breakdown'!$A$3:$A$9,0),MATCH('Indonesia Data'!$A30,'Industry Breakdown'!$B$2:$G$2,0))*INDEX($B$3:$AK$8,MATCH($A30,$A$3:$A$8,0),MATCH(AK$11,$B$2:$AK$2,0))/INDEX($B$3:$B$8,MATCH($A30,$A$3:$A$8,0),1),0)</f>
        <v>8488884983326.0234</v>
      </c>
      <c r="AL30" s="38">
        <f>IFERROR(INDEX('Industry Breakdown'!$B$3:$H$9,MATCH('Indonesia Data'!$B30,'Industry Breakdown'!$A$3:$A$9,0),MATCH('Indonesia Data'!$A30,'Industry Breakdown'!$B$2:$G$2,0))*INDEX($B$3:$AK$8,MATCH($A30,$A$3:$A$8,0),MATCH(AL$11,$B$2:$AK$2,0))/INDEX($B$3:$B$8,MATCH($A30,$A$3:$A$8,0),1),0)</f>
        <v>8913329232492.3242</v>
      </c>
    </row>
    <row r="31" spans="1:38" x14ac:dyDescent="0.35">
      <c r="A31" s="8" t="s">
        <v>45</v>
      </c>
      <c r="B31" s="8" t="s">
        <v>6</v>
      </c>
      <c r="C31" s="38">
        <f>IFERROR(INDEX('Industry Breakdown'!$B$3:$H$9,MATCH('Indonesia Data'!$B31,'Industry Breakdown'!$A$3:$A$9,0),MATCH('Indonesia Data'!$A31,'Industry Breakdown'!$B$2:$G$2,0))*INDEX($B$3:$AK$8,MATCH($A31,$A$3:$A$8,0),MATCH(C$11,$B$2:$AK$2,0))/INDEX($B$3:$B$8,MATCH($A31,$A$3:$A$8,0),1),0)</f>
        <v>478000000000000</v>
      </c>
      <c r="D31" s="38">
        <f>IFERROR(INDEX('Industry Breakdown'!$B$3:$H$9,MATCH('Indonesia Data'!$B31,'Industry Breakdown'!$A$3:$A$9,0),MATCH('Indonesia Data'!$A31,'Industry Breakdown'!$B$2:$G$2,0))*INDEX($B$3:$AK$8,MATCH($A31,$A$3:$A$8,0),MATCH(D$11,$B$2:$AK$2,0))/INDEX($B$3:$B$8,MATCH($A31,$A$3:$A$8,0),1),0)</f>
        <v>501900000000000.06</v>
      </c>
      <c r="E31" s="38">
        <f>IFERROR(INDEX('Industry Breakdown'!$B$3:$H$9,MATCH('Indonesia Data'!$B31,'Industry Breakdown'!$A$3:$A$9,0),MATCH('Indonesia Data'!$A31,'Industry Breakdown'!$B$2:$G$2,0))*INDEX($B$3:$AK$8,MATCH($A31,$A$3:$A$8,0),MATCH(E$11,$B$2:$AK$2,0))/INDEX($B$3:$B$8,MATCH($A31,$A$3:$A$8,0),1),0)</f>
        <v>526995000000000.06</v>
      </c>
      <c r="F31" s="38">
        <f>IFERROR(INDEX('Industry Breakdown'!$B$3:$H$9,MATCH('Indonesia Data'!$B31,'Industry Breakdown'!$A$3:$A$9,0),MATCH('Indonesia Data'!$A31,'Industry Breakdown'!$B$2:$G$2,0))*INDEX($B$3:$AK$8,MATCH($A31,$A$3:$A$8,0),MATCH(F$11,$B$2:$AK$2,0))/INDEX($B$3:$B$8,MATCH($A31,$A$3:$A$8,0),1),0)</f>
        <v>553344750000000.06</v>
      </c>
      <c r="G31" s="38">
        <f>IFERROR(INDEX('Industry Breakdown'!$B$3:$H$9,MATCH('Indonesia Data'!$B31,'Industry Breakdown'!$A$3:$A$9,0),MATCH('Indonesia Data'!$A31,'Industry Breakdown'!$B$2:$G$2,0))*INDEX($B$3:$AK$8,MATCH($A31,$A$3:$A$8,0),MATCH(G$11,$B$2:$AK$2,0))/INDEX($B$3:$B$8,MATCH($A31,$A$3:$A$8,0),1),0)</f>
        <v>581011987500000</v>
      </c>
      <c r="H31" s="38">
        <f>IFERROR(INDEX('Industry Breakdown'!$B$3:$H$9,MATCH('Indonesia Data'!$B31,'Industry Breakdown'!$A$3:$A$9,0),MATCH('Indonesia Data'!$A31,'Industry Breakdown'!$B$2:$G$2,0))*INDEX($B$3:$AK$8,MATCH($A31,$A$3:$A$8,0),MATCH(H$11,$B$2:$AK$2,0))/INDEX($B$3:$B$8,MATCH($A31,$A$3:$A$8,0),1),0)</f>
        <v>610062586875000</v>
      </c>
      <c r="I31" s="38">
        <f>IFERROR(INDEX('Industry Breakdown'!$B$3:$H$9,MATCH('Indonesia Data'!$B31,'Industry Breakdown'!$A$3:$A$9,0),MATCH('Indonesia Data'!$A31,'Industry Breakdown'!$B$2:$G$2,0))*INDEX($B$3:$AK$8,MATCH($A31,$A$3:$A$8,0),MATCH(I$11,$B$2:$AK$2,0))/INDEX($B$3:$B$8,MATCH($A31,$A$3:$A$8,0),1),0)</f>
        <v>640565716218750</v>
      </c>
      <c r="J31" s="38">
        <f>IFERROR(INDEX('Industry Breakdown'!$B$3:$H$9,MATCH('Indonesia Data'!$B31,'Industry Breakdown'!$A$3:$A$9,0),MATCH('Indonesia Data'!$A31,'Industry Breakdown'!$B$2:$G$2,0))*INDEX($B$3:$AK$8,MATCH($A31,$A$3:$A$8,0),MATCH(J$11,$B$2:$AK$2,0))/INDEX($B$3:$B$8,MATCH($A31,$A$3:$A$8,0),1),0)</f>
        <v>672594002029687.62</v>
      </c>
      <c r="K31" s="38">
        <f>IFERROR(INDEX('Industry Breakdown'!$B$3:$H$9,MATCH('Indonesia Data'!$B31,'Industry Breakdown'!$A$3:$A$9,0),MATCH('Indonesia Data'!$A31,'Industry Breakdown'!$B$2:$G$2,0))*INDEX($B$3:$AK$8,MATCH($A31,$A$3:$A$8,0),MATCH(K$11,$B$2:$AK$2,0))/INDEX($B$3:$B$8,MATCH($A31,$A$3:$A$8,0),1),0)</f>
        <v>706223702131172</v>
      </c>
      <c r="L31" s="38">
        <f>IFERROR(INDEX('Industry Breakdown'!$B$3:$H$9,MATCH('Indonesia Data'!$B31,'Industry Breakdown'!$A$3:$A$9,0),MATCH('Indonesia Data'!$A31,'Industry Breakdown'!$B$2:$G$2,0))*INDEX($B$3:$AK$8,MATCH($A31,$A$3:$A$8,0),MATCH(L$11,$B$2:$AK$2,0))/INDEX($B$3:$B$8,MATCH($A31,$A$3:$A$8,0),1),0)</f>
        <v>741534887237730.62</v>
      </c>
      <c r="M31" s="38">
        <f>IFERROR(INDEX('Industry Breakdown'!$B$3:$H$9,MATCH('Indonesia Data'!$B31,'Industry Breakdown'!$A$3:$A$9,0),MATCH('Indonesia Data'!$A31,'Industry Breakdown'!$B$2:$G$2,0))*INDEX($B$3:$AK$8,MATCH($A31,$A$3:$A$8,0),MATCH(M$11,$B$2:$AK$2,0))/INDEX($B$3:$B$8,MATCH($A31,$A$3:$A$8,0),1),0)</f>
        <v>778611631599617.12</v>
      </c>
      <c r="N31" s="38">
        <f>IFERROR(INDEX('Industry Breakdown'!$B$3:$H$9,MATCH('Indonesia Data'!$B31,'Industry Breakdown'!$A$3:$A$9,0),MATCH('Indonesia Data'!$A31,'Industry Breakdown'!$B$2:$G$2,0))*INDEX($B$3:$AK$8,MATCH($A31,$A$3:$A$8,0),MATCH(N$11,$B$2:$AK$2,0))/INDEX($B$3:$B$8,MATCH($A31,$A$3:$A$8,0),1),0)</f>
        <v>817542213179598</v>
      </c>
      <c r="O31" s="38">
        <f>IFERROR(INDEX('Industry Breakdown'!$B$3:$H$9,MATCH('Indonesia Data'!$B31,'Industry Breakdown'!$A$3:$A$9,0),MATCH('Indonesia Data'!$A31,'Industry Breakdown'!$B$2:$G$2,0))*INDEX($B$3:$AK$8,MATCH($A31,$A$3:$A$8,0),MATCH(O$11,$B$2:$AK$2,0))/INDEX($B$3:$B$8,MATCH($A31,$A$3:$A$8,0),1),0)</f>
        <v>858419323838577.87</v>
      </c>
      <c r="P31" s="38">
        <f>IFERROR(INDEX('Industry Breakdown'!$B$3:$H$9,MATCH('Indonesia Data'!$B31,'Industry Breakdown'!$A$3:$A$9,0),MATCH('Indonesia Data'!$A31,'Industry Breakdown'!$B$2:$G$2,0))*INDEX($B$3:$AK$8,MATCH($A31,$A$3:$A$8,0),MATCH(P$11,$B$2:$AK$2,0))/INDEX($B$3:$B$8,MATCH($A31,$A$3:$A$8,0),1),0)</f>
        <v>901340290030507</v>
      </c>
      <c r="Q31" s="38">
        <f>IFERROR(INDEX('Industry Breakdown'!$B$3:$H$9,MATCH('Indonesia Data'!$B31,'Industry Breakdown'!$A$3:$A$9,0),MATCH('Indonesia Data'!$A31,'Industry Breakdown'!$B$2:$G$2,0))*INDEX($B$3:$AK$8,MATCH($A31,$A$3:$A$8,0),MATCH(Q$11,$B$2:$AK$2,0))/INDEX($B$3:$B$8,MATCH($A31,$A$3:$A$8,0),1),0)</f>
        <v>946407304532032.25</v>
      </c>
      <c r="R31" s="38">
        <f>IFERROR(INDEX('Industry Breakdown'!$B$3:$H$9,MATCH('Indonesia Data'!$B31,'Industry Breakdown'!$A$3:$A$9,0),MATCH('Indonesia Data'!$A31,'Industry Breakdown'!$B$2:$G$2,0))*INDEX($B$3:$AK$8,MATCH($A31,$A$3:$A$8,0),MATCH(R$11,$B$2:$AK$2,0))/INDEX($B$3:$B$8,MATCH($A31,$A$3:$A$8,0),1),0)</f>
        <v>993727669758634</v>
      </c>
      <c r="S31" s="38">
        <f>IFERROR(INDEX('Industry Breakdown'!$B$3:$H$9,MATCH('Indonesia Data'!$B31,'Industry Breakdown'!$A$3:$A$9,0),MATCH('Indonesia Data'!$A31,'Industry Breakdown'!$B$2:$G$2,0))*INDEX($B$3:$AK$8,MATCH($A31,$A$3:$A$8,0),MATCH(S$11,$B$2:$AK$2,0))/INDEX($B$3:$B$8,MATCH($A31,$A$3:$A$8,0),1),0)</f>
        <v>1043414053246565.7</v>
      </c>
      <c r="T31" s="38">
        <f>IFERROR(INDEX('Industry Breakdown'!$B$3:$H$9,MATCH('Indonesia Data'!$B31,'Industry Breakdown'!$A$3:$A$9,0),MATCH('Indonesia Data'!$A31,'Industry Breakdown'!$B$2:$G$2,0))*INDEX($B$3:$AK$8,MATCH($A31,$A$3:$A$8,0),MATCH(T$11,$B$2:$AK$2,0))/INDEX($B$3:$B$8,MATCH($A31,$A$3:$A$8,0),1),0)</f>
        <v>1095584755908894</v>
      </c>
      <c r="U31" s="38">
        <f>IFERROR(INDEX('Industry Breakdown'!$B$3:$H$9,MATCH('Indonesia Data'!$B31,'Industry Breakdown'!$A$3:$A$9,0),MATCH('Indonesia Data'!$A31,'Industry Breakdown'!$B$2:$G$2,0))*INDEX($B$3:$AK$8,MATCH($A31,$A$3:$A$8,0),MATCH(U$11,$B$2:$AK$2,0))/INDEX($B$3:$B$8,MATCH($A31,$A$3:$A$8,0),1),0)</f>
        <v>1150363993704338.7</v>
      </c>
      <c r="V31" s="38">
        <f>IFERROR(INDEX('Industry Breakdown'!$B$3:$H$9,MATCH('Indonesia Data'!$B31,'Industry Breakdown'!$A$3:$A$9,0),MATCH('Indonesia Data'!$A31,'Industry Breakdown'!$B$2:$G$2,0))*INDEX($B$3:$AK$8,MATCH($A31,$A$3:$A$8,0),MATCH(V$11,$B$2:$AK$2,0))/INDEX($B$3:$B$8,MATCH($A31,$A$3:$A$8,0),1),0)</f>
        <v>1207882193389555.7</v>
      </c>
      <c r="W31" s="38">
        <f>IFERROR(INDEX('Industry Breakdown'!$B$3:$H$9,MATCH('Indonesia Data'!$B31,'Industry Breakdown'!$A$3:$A$9,0),MATCH('Indonesia Data'!$A31,'Industry Breakdown'!$B$2:$G$2,0))*INDEX($B$3:$AK$8,MATCH($A31,$A$3:$A$8,0),MATCH(W$11,$B$2:$AK$2,0))/INDEX($B$3:$B$8,MATCH($A31,$A$3:$A$8,0),1),0)</f>
        <v>1268276303059033.5</v>
      </c>
      <c r="X31" s="38">
        <f>IFERROR(INDEX('Industry Breakdown'!$B$3:$H$9,MATCH('Indonesia Data'!$B31,'Industry Breakdown'!$A$3:$A$9,0),MATCH('Indonesia Data'!$A31,'Industry Breakdown'!$B$2:$G$2,0))*INDEX($B$3:$AK$8,MATCH($A31,$A$3:$A$8,0),MATCH(X$11,$B$2:$AK$2,0))/INDEX($B$3:$B$8,MATCH($A31,$A$3:$A$8,0),1),0)</f>
        <v>1331690118211985.5</v>
      </c>
      <c r="Y31" s="38">
        <f>IFERROR(INDEX('Industry Breakdown'!$B$3:$H$9,MATCH('Indonesia Data'!$B31,'Industry Breakdown'!$A$3:$A$9,0),MATCH('Indonesia Data'!$A31,'Industry Breakdown'!$B$2:$G$2,0))*INDEX($B$3:$AK$8,MATCH($A31,$A$3:$A$8,0),MATCH(Y$11,$B$2:$AK$2,0))/INDEX($B$3:$B$8,MATCH($A31,$A$3:$A$8,0),1),0)</f>
        <v>1398274624122584.7</v>
      </c>
      <c r="Z31" s="38">
        <f>IFERROR(INDEX('Industry Breakdown'!$B$3:$H$9,MATCH('Indonesia Data'!$B31,'Industry Breakdown'!$A$3:$A$9,0),MATCH('Indonesia Data'!$A31,'Industry Breakdown'!$B$2:$G$2,0))*INDEX($B$3:$AK$8,MATCH($A31,$A$3:$A$8,0),MATCH(Z$11,$B$2:$AK$2,0))/INDEX($B$3:$B$8,MATCH($A31,$A$3:$A$8,0),1),0)</f>
        <v>1468188355328714</v>
      </c>
      <c r="AA31" s="38">
        <f>IFERROR(INDEX('Industry Breakdown'!$B$3:$H$9,MATCH('Indonesia Data'!$B31,'Industry Breakdown'!$A$3:$A$9,0),MATCH('Indonesia Data'!$A31,'Industry Breakdown'!$B$2:$G$2,0))*INDEX($B$3:$AK$8,MATCH($A31,$A$3:$A$8,0),MATCH(AA$11,$B$2:$AK$2,0))/INDEX($B$3:$B$8,MATCH($A31,$A$3:$A$8,0),1),0)</f>
        <v>1541597773095149.7</v>
      </c>
      <c r="AB31" s="38">
        <f>IFERROR(INDEX('Industry Breakdown'!$B$3:$H$9,MATCH('Indonesia Data'!$B31,'Industry Breakdown'!$A$3:$A$9,0),MATCH('Indonesia Data'!$A31,'Industry Breakdown'!$B$2:$G$2,0))*INDEX($B$3:$AK$8,MATCH($A31,$A$3:$A$8,0),MATCH(AB$11,$B$2:$AK$2,0))/INDEX($B$3:$B$8,MATCH($A31,$A$3:$A$8,0),1),0)</f>
        <v>1618677661749907.2</v>
      </c>
      <c r="AC31" s="38">
        <f>IFERROR(INDEX('Industry Breakdown'!$B$3:$H$9,MATCH('Indonesia Data'!$B31,'Industry Breakdown'!$A$3:$A$9,0),MATCH('Indonesia Data'!$A31,'Industry Breakdown'!$B$2:$G$2,0))*INDEX($B$3:$AK$8,MATCH($A31,$A$3:$A$8,0),MATCH(AC$11,$B$2:$AK$2,0))/INDEX($B$3:$B$8,MATCH($A31,$A$3:$A$8,0),1),0)</f>
        <v>1699611544837402.7</v>
      </c>
      <c r="AD31" s="38">
        <f>IFERROR(INDEX('Industry Breakdown'!$B$3:$H$9,MATCH('Indonesia Data'!$B31,'Industry Breakdown'!$A$3:$A$9,0),MATCH('Indonesia Data'!$A31,'Industry Breakdown'!$B$2:$G$2,0))*INDEX($B$3:$AK$8,MATCH($A31,$A$3:$A$8,0),MATCH(AD$11,$B$2:$AK$2,0))/INDEX($B$3:$B$8,MATCH($A31,$A$3:$A$8,0),1),0)</f>
        <v>1784592122079273</v>
      </c>
      <c r="AE31" s="38">
        <f>IFERROR(INDEX('Industry Breakdown'!$B$3:$H$9,MATCH('Indonesia Data'!$B31,'Industry Breakdown'!$A$3:$A$9,0),MATCH('Indonesia Data'!$A31,'Industry Breakdown'!$B$2:$G$2,0))*INDEX($B$3:$AK$8,MATCH($A31,$A$3:$A$8,0),MATCH(AE$11,$B$2:$AK$2,0))/INDEX($B$3:$B$8,MATCH($A31,$A$3:$A$8,0),1),0)</f>
        <v>1873821728183236.7</v>
      </c>
      <c r="AF31" s="38">
        <f>IFERROR(INDEX('Industry Breakdown'!$B$3:$H$9,MATCH('Indonesia Data'!$B31,'Industry Breakdown'!$A$3:$A$9,0),MATCH('Indonesia Data'!$A31,'Industry Breakdown'!$B$2:$G$2,0))*INDEX($B$3:$AK$8,MATCH($A31,$A$3:$A$8,0),MATCH(AF$11,$B$2:$AK$2,0))/INDEX($B$3:$B$8,MATCH($A31,$A$3:$A$8,0),1),0)</f>
        <v>1967512814592398.2</v>
      </c>
      <c r="AG31" s="38">
        <f>IFERROR(INDEX('Industry Breakdown'!$B$3:$H$9,MATCH('Indonesia Data'!$B31,'Industry Breakdown'!$A$3:$A$9,0),MATCH('Indonesia Data'!$A31,'Industry Breakdown'!$B$2:$G$2,0))*INDEX($B$3:$AK$8,MATCH($A31,$A$3:$A$8,0),MATCH(AG$11,$B$2:$AK$2,0))/INDEX($B$3:$B$8,MATCH($A31,$A$3:$A$8,0),1),0)</f>
        <v>2065888455322018.2</v>
      </c>
      <c r="AH31" s="38">
        <f>IFERROR(INDEX('Industry Breakdown'!$B$3:$H$9,MATCH('Indonesia Data'!$B31,'Industry Breakdown'!$A$3:$A$9,0),MATCH('Indonesia Data'!$A31,'Industry Breakdown'!$B$2:$G$2,0))*INDEX($B$3:$AK$8,MATCH($A31,$A$3:$A$8,0),MATCH(AH$11,$B$2:$AK$2,0))/INDEX($B$3:$B$8,MATCH($A31,$A$3:$A$8,0),1),0)</f>
        <v>2169182878088119.2</v>
      </c>
      <c r="AI31" s="38">
        <f>IFERROR(INDEX('Industry Breakdown'!$B$3:$H$9,MATCH('Indonesia Data'!$B31,'Industry Breakdown'!$A$3:$A$9,0),MATCH('Indonesia Data'!$A31,'Industry Breakdown'!$B$2:$G$2,0))*INDEX($B$3:$AK$8,MATCH($A31,$A$3:$A$8,0),MATCH(AI$11,$B$2:$AK$2,0))/INDEX($B$3:$B$8,MATCH($A31,$A$3:$A$8,0),1),0)</f>
        <v>2277642021992525.5</v>
      </c>
      <c r="AJ31" s="38">
        <f>IFERROR(INDEX('Industry Breakdown'!$B$3:$H$9,MATCH('Indonesia Data'!$B31,'Industry Breakdown'!$A$3:$A$9,0),MATCH('Indonesia Data'!$A31,'Industry Breakdown'!$B$2:$G$2,0))*INDEX($B$3:$AK$8,MATCH($A31,$A$3:$A$8,0),MATCH(AJ$11,$B$2:$AK$2,0))/INDEX($B$3:$B$8,MATCH($A31,$A$3:$A$8,0),1),0)</f>
        <v>2391524123092152</v>
      </c>
      <c r="AK31" s="38">
        <f>IFERROR(INDEX('Industry Breakdown'!$B$3:$H$9,MATCH('Indonesia Data'!$B31,'Industry Breakdown'!$A$3:$A$9,0),MATCH('Indonesia Data'!$A31,'Industry Breakdown'!$B$2:$G$2,0))*INDEX($B$3:$AK$8,MATCH($A31,$A$3:$A$8,0),MATCH(AK$11,$B$2:$AK$2,0))/INDEX($B$3:$B$8,MATCH($A31,$A$3:$A$8,0),1),0)</f>
        <v>2511100329246760</v>
      </c>
      <c r="AL31" s="38">
        <f>IFERROR(INDEX('Industry Breakdown'!$B$3:$H$9,MATCH('Indonesia Data'!$B31,'Industry Breakdown'!$A$3:$A$9,0),MATCH('Indonesia Data'!$A31,'Industry Breakdown'!$B$2:$G$2,0))*INDEX($B$3:$AK$8,MATCH($A31,$A$3:$A$8,0),MATCH(AL$11,$B$2:$AK$2,0))/INDEX($B$3:$B$8,MATCH($A31,$A$3:$A$8,0),1),0)</f>
        <v>2636655345709098</v>
      </c>
    </row>
    <row r="32" spans="1:38" x14ac:dyDescent="0.35">
      <c r="A32" s="8" t="s">
        <v>45</v>
      </c>
      <c r="B32" s="8" t="s">
        <v>7</v>
      </c>
      <c r="C32" s="38">
        <f>IFERROR(INDEX('Industry Breakdown'!$B$3:$H$9,MATCH('Indonesia Data'!$B32,'Industry Breakdown'!$A$3:$A$9,0),MATCH('Indonesia Data'!$A32,'Industry Breakdown'!$B$2:$G$2,0))*INDEX($B$3:$AK$8,MATCH($A32,$A$3:$A$8,0),MATCH(C$11,$B$2:$AK$2,0))/INDEX($B$3:$B$8,MATCH($A32,$A$3:$A$8,0),1),0)</f>
        <v>0</v>
      </c>
      <c r="D32" s="38">
        <f>IFERROR(INDEX('Industry Breakdown'!$B$3:$H$9,MATCH('Indonesia Data'!$B32,'Industry Breakdown'!$A$3:$A$9,0),MATCH('Indonesia Data'!$A32,'Industry Breakdown'!$B$2:$G$2,0))*INDEX($B$3:$AK$8,MATCH($A32,$A$3:$A$8,0),MATCH(D$11,$B$2:$AK$2,0))/INDEX($B$3:$B$8,MATCH($A32,$A$3:$A$8,0),1),0)</f>
        <v>0</v>
      </c>
      <c r="E32" s="38">
        <f>IFERROR(INDEX('Industry Breakdown'!$B$3:$H$9,MATCH('Indonesia Data'!$B32,'Industry Breakdown'!$A$3:$A$9,0),MATCH('Indonesia Data'!$A32,'Industry Breakdown'!$B$2:$G$2,0))*INDEX($B$3:$AK$8,MATCH($A32,$A$3:$A$8,0),MATCH(E$11,$B$2:$AK$2,0))/INDEX($B$3:$B$8,MATCH($A32,$A$3:$A$8,0),1),0)</f>
        <v>0</v>
      </c>
      <c r="F32" s="38">
        <f>IFERROR(INDEX('Industry Breakdown'!$B$3:$H$9,MATCH('Indonesia Data'!$B32,'Industry Breakdown'!$A$3:$A$9,0),MATCH('Indonesia Data'!$A32,'Industry Breakdown'!$B$2:$G$2,0))*INDEX($B$3:$AK$8,MATCH($A32,$A$3:$A$8,0),MATCH(F$11,$B$2:$AK$2,0))/INDEX($B$3:$B$8,MATCH($A32,$A$3:$A$8,0),1),0)</f>
        <v>0</v>
      </c>
      <c r="G32" s="38">
        <f>IFERROR(INDEX('Industry Breakdown'!$B$3:$H$9,MATCH('Indonesia Data'!$B32,'Industry Breakdown'!$A$3:$A$9,0),MATCH('Indonesia Data'!$A32,'Industry Breakdown'!$B$2:$G$2,0))*INDEX($B$3:$AK$8,MATCH($A32,$A$3:$A$8,0),MATCH(G$11,$B$2:$AK$2,0))/INDEX($B$3:$B$8,MATCH($A32,$A$3:$A$8,0),1),0)</f>
        <v>0</v>
      </c>
      <c r="H32" s="38">
        <f>IFERROR(INDEX('Industry Breakdown'!$B$3:$H$9,MATCH('Indonesia Data'!$B32,'Industry Breakdown'!$A$3:$A$9,0),MATCH('Indonesia Data'!$A32,'Industry Breakdown'!$B$2:$G$2,0))*INDEX($B$3:$AK$8,MATCH($A32,$A$3:$A$8,0),MATCH(H$11,$B$2:$AK$2,0))/INDEX($B$3:$B$8,MATCH($A32,$A$3:$A$8,0),1),0)</f>
        <v>0</v>
      </c>
      <c r="I32" s="38">
        <f>IFERROR(INDEX('Industry Breakdown'!$B$3:$H$9,MATCH('Indonesia Data'!$B32,'Industry Breakdown'!$A$3:$A$9,0),MATCH('Indonesia Data'!$A32,'Industry Breakdown'!$B$2:$G$2,0))*INDEX($B$3:$AK$8,MATCH($A32,$A$3:$A$8,0),MATCH(I$11,$B$2:$AK$2,0))/INDEX($B$3:$B$8,MATCH($A32,$A$3:$A$8,0),1),0)</f>
        <v>0</v>
      </c>
      <c r="J32" s="38">
        <f>IFERROR(INDEX('Industry Breakdown'!$B$3:$H$9,MATCH('Indonesia Data'!$B32,'Industry Breakdown'!$A$3:$A$9,0),MATCH('Indonesia Data'!$A32,'Industry Breakdown'!$B$2:$G$2,0))*INDEX($B$3:$AK$8,MATCH($A32,$A$3:$A$8,0),MATCH(J$11,$B$2:$AK$2,0))/INDEX($B$3:$B$8,MATCH($A32,$A$3:$A$8,0),1),0)</f>
        <v>0</v>
      </c>
      <c r="K32" s="38">
        <f>IFERROR(INDEX('Industry Breakdown'!$B$3:$H$9,MATCH('Indonesia Data'!$B32,'Industry Breakdown'!$A$3:$A$9,0),MATCH('Indonesia Data'!$A32,'Industry Breakdown'!$B$2:$G$2,0))*INDEX($B$3:$AK$8,MATCH($A32,$A$3:$A$8,0),MATCH(K$11,$B$2:$AK$2,0))/INDEX($B$3:$B$8,MATCH($A32,$A$3:$A$8,0),1),0)</f>
        <v>0</v>
      </c>
      <c r="L32" s="38">
        <f>IFERROR(INDEX('Industry Breakdown'!$B$3:$H$9,MATCH('Indonesia Data'!$B32,'Industry Breakdown'!$A$3:$A$9,0),MATCH('Indonesia Data'!$A32,'Industry Breakdown'!$B$2:$G$2,0))*INDEX($B$3:$AK$8,MATCH($A32,$A$3:$A$8,0),MATCH(L$11,$B$2:$AK$2,0))/INDEX($B$3:$B$8,MATCH($A32,$A$3:$A$8,0),1),0)</f>
        <v>0</v>
      </c>
      <c r="M32" s="38">
        <f>IFERROR(INDEX('Industry Breakdown'!$B$3:$H$9,MATCH('Indonesia Data'!$B32,'Industry Breakdown'!$A$3:$A$9,0),MATCH('Indonesia Data'!$A32,'Industry Breakdown'!$B$2:$G$2,0))*INDEX($B$3:$AK$8,MATCH($A32,$A$3:$A$8,0),MATCH(M$11,$B$2:$AK$2,0))/INDEX($B$3:$B$8,MATCH($A32,$A$3:$A$8,0),1),0)</f>
        <v>0</v>
      </c>
      <c r="N32" s="38">
        <f>IFERROR(INDEX('Industry Breakdown'!$B$3:$H$9,MATCH('Indonesia Data'!$B32,'Industry Breakdown'!$A$3:$A$9,0),MATCH('Indonesia Data'!$A32,'Industry Breakdown'!$B$2:$G$2,0))*INDEX($B$3:$AK$8,MATCH($A32,$A$3:$A$8,0),MATCH(N$11,$B$2:$AK$2,0))/INDEX($B$3:$B$8,MATCH($A32,$A$3:$A$8,0),1),0)</f>
        <v>0</v>
      </c>
      <c r="O32" s="38">
        <f>IFERROR(INDEX('Industry Breakdown'!$B$3:$H$9,MATCH('Indonesia Data'!$B32,'Industry Breakdown'!$A$3:$A$9,0),MATCH('Indonesia Data'!$A32,'Industry Breakdown'!$B$2:$G$2,0))*INDEX($B$3:$AK$8,MATCH($A32,$A$3:$A$8,0),MATCH(O$11,$B$2:$AK$2,0))/INDEX($B$3:$B$8,MATCH($A32,$A$3:$A$8,0),1),0)</f>
        <v>0</v>
      </c>
      <c r="P32" s="38">
        <f>IFERROR(INDEX('Industry Breakdown'!$B$3:$H$9,MATCH('Indonesia Data'!$B32,'Industry Breakdown'!$A$3:$A$9,0),MATCH('Indonesia Data'!$A32,'Industry Breakdown'!$B$2:$G$2,0))*INDEX($B$3:$AK$8,MATCH($A32,$A$3:$A$8,0),MATCH(P$11,$B$2:$AK$2,0))/INDEX($B$3:$B$8,MATCH($A32,$A$3:$A$8,0),1),0)</f>
        <v>0</v>
      </c>
      <c r="Q32" s="38">
        <f>IFERROR(INDEX('Industry Breakdown'!$B$3:$H$9,MATCH('Indonesia Data'!$B32,'Industry Breakdown'!$A$3:$A$9,0),MATCH('Indonesia Data'!$A32,'Industry Breakdown'!$B$2:$G$2,0))*INDEX($B$3:$AK$8,MATCH($A32,$A$3:$A$8,0),MATCH(Q$11,$B$2:$AK$2,0))/INDEX($B$3:$B$8,MATCH($A32,$A$3:$A$8,0),1),0)</f>
        <v>0</v>
      </c>
      <c r="R32" s="38">
        <f>IFERROR(INDEX('Industry Breakdown'!$B$3:$H$9,MATCH('Indonesia Data'!$B32,'Industry Breakdown'!$A$3:$A$9,0),MATCH('Indonesia Data'!$A32,'Industry Breakdown'!$B$2:$G$2,0))*INDEX($B$3:$AK$8,MATCH($A32,$A$3:$A$8,0),MATCH(R$11,$B$2:$AK$2,0))/INDEX($B$3:$B$8,MATCH($A32,$A$3:$A$8,0),1),0)</f>
        <v>0</v>
      </c>
      <c r="S32" s="38">
        <f>IFERROR(INDEX('Industry Breakdown'!$B$3:$H$9,MATCH('Indonesia Data'!$B32,'Industry Breakdown'!$A$3:$A$9,0),MATCH('Indonesia Data'!$A32,'Industry Breakdown'!$B$2:$G$2,0))*INDEX($B$3:$AK$8,MATCH($A32,$A$3:$A$8,0),MATCH(S$11,$B$2:$AK$2,0))/INDEX($B$3:$B$8,MATCH($A32,$A$3:$A$8,0),1),0)</f>
        <v>0</v>
      </c>
      <c r="T32" s="38">
        <f>IFERROR(INDEX('Industry Breakdown'!$B$3:$H$9,MATCH('Indonesia Data'!$B32,'Industry Breakdown'!$A$3:$A$9,0),MATCH('Indonesia Data'!$A32,'Industry Breakdown'!$B$2:$G$2,0))*INDEX($B$3:$AK$8,MATCH($A32,$A$3:$A$8,0),MATCH(T$11,$B$2:$AK$2,0))/INDEX($B$3:$B$8,MATCH($A32,$A$3:$A$8,0),1),0)</f>
        <v>0</v>
      </c>
      <c r="U32" s="38">
        <f>IFERROR(INDEX('Industry Breakdown'!$B$3:$H$9,MATCH('Indonesia Data'!$B32,'Industry Breakdown'!$A$3:$A$9,0),MATCH('Indonesia Data'!$A32,'Industry Breakdown'!$B$2:$G$2,0))*INDEX($B$3:$AK$8,MATCH($A32,$A$3:$A$8,0),MATCH(U$11,$B$2:$AK$2,0))/INDEX($B$3:$B$8,MATCH($A32,$A$3:$A$8,0),1),0)</f>
        <v>0</v>
      </c>
      <c r="V32" s="38">
        <f>IFERROR(INDEX('Industry Breakdown'!$B$3:$H$9,MATCH('Indonesia Data'!$B32,'Industry Breakdown'!$A$3:$A$9,0),MATCH('Indonesia Data'!$A32,'Industry Breakdown'!$B$2:$G$2,0))*INDEX($B$3:$AK$8,MATCH($A32,$A$3:$A$8,0),MATCH(V$11,$B$2:$AK$2,0))/INDEX($B$3:$B$8,MATCH($A32,$A$3:$A$8,0),1),0)</f>
        <v>0</v>
      </c>
      <c r="W32" s="38">
        <f>IFERROR(INDEX('Industry Breakdown'!$B$3:$H$9,MATCH('Indonesia Data'!$B32,'Industry Breakdown'!$A$3:$A$9,0),MATCH('Indonesia Data'!$A32,'Industry Breakdown'!$B$2:$G$2,0))*INDEX($B$3:$AK$8,MATCH($A32,$A$3:$A$8,0),MATCH(W$11,$B$2:$AK$2,0))/INDEX($B$3:$B$8,MATCH($A32,$A$3:$A$8,0),1),0)</f>
        <v>0</v>
      </c>
      <c r="X32" s="38">
        <f>IFERROR(INDEX('Industry Breakdown'!$B$3:$H$9,MATCH('Indonesia Data'!$B32,'Industry Breakdown'!$A$3:$A$9,0),MATCH('Indonesia Data'!$A32,'Industry Breakdown'!$B$2:$G$2,0))*INDEX($B$3:$AK$8,MATCH($A32,$A$3:$A$8,0),MATCH(X$11,$B$2:$AK$2,0))/INDEX($B$3:$B$8,MATCH($A32,$A$3:$A$8,0),1),0)</f>
        <v>0</v>
      </c>
      <c r="Y32" s="38">
        <f>IFERROR(INDEX('Industry Breakdown'!$B$3:$H$9,MATCH('Indonesia Data'!$B32,'Industry Breakdown'!$A$3:$A$9,0),MATCH('Indonesia Data'!$A32,'Industry Breakdown'!$B$2:$G$2,0))*INDEX($B$3:$AK$8,MATCH($A32,$A$3:$A$8,0),MATCH(Y$11,$B$2:$AK$2,0))/INDEX($B$3:$B$8,MATCH($A32,$A$3:$A$8,0),1),0)</f>
        <v>0</v>
      </c>
      <c r="Z32" s="38">
        <f>IFERROR(INDEX('Industry Breakdown'!$B$3:$H$9,MATCH('Indonesia Data'!$B32,'Industry Breakdown'!$A$3:$A$9,0),MATCH('Indonesia Data'!$A32,'Industry Breakdown'!$B$2:$G$2,0))*INDEX($B$3:$AK$8,MATCH($A32,$A$3:$A$8,0),MATCH(Z$11,$B$2:$AK$2,0))/INDEX($B$3:$B$8,MATCH($A32,$A$3:$A$8,0),1),0)</f>
        <v>0</v>
      </c>
      <c r="AA32" s="38">
        <f>IFERROR(INDEX('Industry Breakdown'!$B$3:$H$9,MATCH('Indonesia Data'!$B32,'Industry Breakdown'!$A$3:$A$9,0),MATCH('Indonesia Data'!$A32,'Industry Breakdown'!$B$2:$G$2,0))*INDEX($B$3:$AK$8,MATCH($A32,$A$3:$A$8,0),MATCH(AA$11,$B$2:$AK$2,0))/INDEX($B$3:$B$8,MATCH($A32,$A$3:$A$8,0),1),0)</f>
        <v>0</v>
      </c>
      <c r="AB32" s="38">
        <f>IFERROR(INDEX('Industry Breakdown'!$B$3:$H$9,MATCH('Indonesia Data'!$B32,'Industry Breakdown'!$A$3:$A$9,0),MATCH('Indonesia Data'!$A32,'Industry Breakdown'!$B$2:$G$2,0))*INDEX($B$3:$AK$8,MATCH($A32,$A$3:$A$8,0),MATCH(AB$11,$B$2:$AK$2,0))/INDEX($B$3:$B$8,MATCH($A32,$A$3:$A$8,0),1),0)</f>
        <v>0</v>
      </c>
      <c r="AC32" s="38">
        <f>IFERROR(INDEX('Industry Breakdown'!$B$3:$H$9,MATCH('Indonesia Data'!$B32,'Industry Breakdown'!$A$3:$A$9,0),MATCH('Indonesia Data'!$A32,'Industry Breakdown'!$B$2:$G$2,0))*INDEX($B$3:$AK$8,MATCH($A32,$A$3:$A$8,0),MATCH(AC$11,$B$2:$AK$2,0))/INDEX($B$3:$B$8,MATCH($A32,$A$3:$A$8,0),1),0)</f>
        <v>0</v>
      </c>
      <c r="AD32" s="38">
        <f>IFERROR(INDEX('Industry Breakdown'!$B$3:$H$9,MATCH('Indonesia Data'!$B32,'Industry Breakdown'!$A$3:$A$9,0),MATCH('Indonesia Data'!$A32,'Industry Breakdown'!$B$2:$G$2,0))*INDEX($B$3:$AK$8,MATCH($A32,$A$3:$A$8,0),MATCH(AD$11,$B$2:$AK$2,0))/INDEX($B$3:$B$8,MATCH($A32,$A$3:$A$8,0),1),0)</f>
        <v>0</v>
      </c>
      <c r="AE32" s="38">
        <f>IFERROR(INDEX('Industry Breakdown'!$B$3:$H$9,MATCH('Indonesia Data'!$B32,'Industry Breakdown'!$A$3:$A$9,0),MATCH('Indonesia Data'!$A32,'Industry Breakdown'!$B$2:$G$2,0))*INDEX($B$3:$AK$8,MATCH($A32,$A$3:$A$8,0),MATCH(AE$11,$B$2:$AK$2,0))/INDEX($B$3:$B$8,MATCH($A32,$A$3:$A$8,0),1),0)</f>
        <v>0</v>
      </c>
      <c r="AF32" s="38">
        <f>IFERROR(INDEX('Industry Breakdown'!$B$3:$H$9,MATCH('Indonesia Data'!$B32,'Industry Breakdown'!$A$3:$A$9,0),MATCH('Indonesia Data'!$A32,'Industry Breakdown'!$B$2:$G$2,0))*INDEX($B$3:$AK$8,MATCH($A32,$A$3:$A$8,0),MATCH(AF$11,$B$2:$AK$2,0))/INDEX($B$3:$B$8,MATCH($A32,$A$3:$A$8,0),1),0)</f>
        <v>0</v>
      </c>
      <c r="AG32" s="38">
        <f>IFERROR(INDEX('Industry Breakdown'!$B$3:$H$9,MATCH('Indonesia Data'!$B32,'Industry Breakdown'!$A$3:$A$9,0),MATCH('Indonesia Data'!$A32,'Industry Breakdown'!$B$2:$G$2,0))*INDEX($B$3:$AK$8,MATCH($A32,$A$3:$A$8,0),MATCH(AG$11,$B$2:$AK$2,0))/INDEX($B$3:$B$8,MATCH($A32,$A$3:$A$8,0),1),0)</f>
        <v>0</v>
      </c>
      <c r="AH32" s="38">
        <f>IFERROR(INDEX('Industry Breakdown'!$B$3:$H$9,MATCH('Indonesia Data'!$B32,'Industry Breakdown'!$A$3:$A$9,0),MATCH('Indonesia Data'!$A32,'Industry Breakdown'!$B$2:$G$2,0))*INDEX($B$3:$AK$8,MATCH($A32,$A$3:$A$8,0),MATCH(AH$11,$B$2:$AK$2,0))/INDEX($B$3:$B$8,MATCH($A32,$A$3:$A$8,0),1),0)</f>
        <v>0</v>
      </c>
      <c r="AI32" s="38">
        <f>IFERROR(INDEX('Industry Breakdown'!$B$3:$H$9,MATCH('Indonesia Data'!$B32,'Industry Breakdown'!$A$3:$A$9,0),MATCH('Indonesia Data'!$A32,'Industry Breakdown'!$B$2:$G$2,0))*INDEX($B$3:$AK$8,MATCH($A32,$A$3:$A$8,0),MATCH(AI$11,$B$2:$AK$2,0))/INDEX($B$3:$B$8,MATCH($A32,$A$3:$A$8,0),1),0)</f>
        <v>0</v>
      </c>
      <c r="AJ32" s="38">
        <f>IFERROR(INDEX('Industry Breakdown'!$B$3:$H$9,MATCH('Indonesia Data'!$B32,'Industry Breakdown'!$A$3:$A$9,0),MATCH('Indonesia Data'!$A32,'Industry Breakdown'!$B$2:$G$2,0))*INDEX($B$3:$AK$8,MATCH($A32,$A$3:$A$8,0),MATCH(AJ$11,$B$2:$AK$2,0))/INDEX($B$3:$B$8,MATCH($A32,$A$3:$A$8,0),1),0)</f>
        <v>0</v>
      </c>
      <c r="AK32" s="38">
        <f>IFERROR(INDEX('Industry Breakdown'!$B$3:$H$9,MATCH('Indonesia Data'!$B32,'Industry Breakdown'!$A$3:$A$9,0),MATCH('Indonesia Data'!$A32,'Industry Breakdown'!$B$2:$G$2,0))*INDEX($B$3:$AK$8,MATCH($A32,$A$3:$A$8,0),MATCH(AK$11,$B$2:$AK$2,0))/INDEX($B$3:$B$8,MATCH($A32,$A$3:$A$8,0),1),0)</f>
        <v>0</v>
      </c>
      <c r="AL32" s="38">
        <f>IFERROR(INDEX('Industry Breakdown'!$B$3:$H$9,MATCH('Indonesia Data'!$B32,'Industry Breakdown'!$A$3:$A$9,0),MATCH('Indonesia Data'!$A32,'Industry Breakdown'!$B$2:$G$2,0))*INDEX($B$3:$AK$8,MATCH($A32,$A$3:$A$8,0),MATCH(AL$11,$B$2:$AK$2,0))/INDEX($B$3:$B$8,MATCH($A32,$A$3:$A$8,0),1),0)</f>
        <v>0</v>
      </c>
    </row>
    <row r="33" spans="1:38" x14ac:dyDescent="0.35">
      <c r="A33" s="8" t="s">
        <v>45</v>
      </c>
      <c r="B33" s="8" t="s">
        <v>8</v>
      </c>
      <c r="C33" s="38">
        <f>IF($A33="electricity",INDEX('Industry Breakdown'!$B$23:$AL$23,1,MATCH('Indonesia Data'!C$11,'Industry Breakdown'!$B$17:$AL$17,0)),0)</f>
        <v>0</v>
      </c>
      <c r="D33" s="38">
        <f>IF($A33="electricity",INDEX('Industry Breakdown'!$B$23:$AL$23,1,MATCH('Indonesia Data'!D$11,'Industry Breakdown'!$B$17:$AL$17,0)),0)</f>
        <v>0</v>
      </c>
      <c r="E33" s="38">
        <f>IF($A33="electricity",INDEX('Industry Breakdown'!$B$23:$AL$23,1,MATCH('Indonesia Data'!E$11,'Industry Breakdown'!$B$17:$AL$17,0)),0)</f>
        <v>0</v>
      </c>
      <c r="F33" s="38">
        <f>IF($A33="electricity",INDEX('Industry Breakdown'!$B$23:$AL$23,1,MATCH('Indonesia Data'!F$11,'Industry Breakdown'!$B$17:$AL$17,0)),0)</f>
        <v>0</v>
      </c>
      <c r="G33" s="38">
        <f>IF($A33="electricity",INDEX('Industry Breakdown'!$B$23:$AL$23,1,MATCH('Indonesia Data'!G$11,'Industry Breakdown'!$B$17:$AL$17,0)),0)</f>
        <v>0</v>
      </c>
      <c r="H33" s="38">
        <f>IF($A33="electricity",INDEX('Industry Breakdown'!$B$23:$AL$23,1,MATCH('Indonesia Data'!H$11,'Industry Breakdown'!$B$17:$AL$17,0)),0)</f>
        <v>0</v>
      </c>
      <c r="I33" s="38">
        <f>IF($A33="electricity",INDEX('Industry Breakdown'!$B$23:$AL$23,1,MATCH('Indonesia Data'!I$11,'Industry Breakdown'!$B$17:$AL$17,0)),0)</f>
        <v>0</v>
      </c>
      <c r="J33" s="38">
        <f>IF($A33="electricity",INDEX('Industry Breakdown'!$B$23:$AL$23,1,MATCH('Indonesia Data'!J$11,'Industry Breakdown'!$B$17:$AL$17,0)),0)</f>
        <v>0</v>
      </c>
      <c r="K33" s="38">
        <f>IF($A33="electricity",INDEX('Industry Breakdown'!$B$23:$AL$23,1,MATCH('Indonesia Data'!K$11,'Industry Breakdown'!$B$17:$AL$17,0)),0)</f>
        <v>0</v>
      </c>
      <c r="L33" s="38">
        <f>IF($A33="electricity",INDEX('Industry Breakdown'!$B$23:$AL$23,1,MATCH('Indonesia Data'!L$11,'Industry Breakdown'!$B$17:$AL$17,0)),0)</f>
        <v>0</v>
      </c>
      <c r="M33" s="38">
        <f>IF($A33="electricity",INDEX('Industry Breakdown'!$B$23:$AL$23,1,MATCH('Indonesia Data'!M$11,'Industry Breakdown'!$B$17:$AL$17,0)),0)</f>
        <v>0</v>
      </c>
      <c r="N33" s="38">
        <f>IF($A33="electricity",INDEX('Industry Breakdown'!$B$23:$AL$23,1,MATCH('Indonesia Data'!N$11,'Industry Breakdown'!$B$17:$AL$17,0)),0)</f>
        <v>0</v>
      </c>
      <c r="O33" s="38">
        <f>IF($A33="electricity",INDEX('Industry Breakdown'!$B$23:$AL$23,1,MATCH('Indonesia Data'!O$11,'Industry Breakdown'!$B$17:$AL$17,0)),0)</f>
        <v>0</v>
      </c>
      <c r="P33" s="38">
        <f>IF($A33="electricity",INDEX('Industry Breakdown'!$B$23:$AL$23,1,MATCH('Indonesia Data'!P$11,'Industry Breakdown'!$B$17:$AL$17,0)),0)</f>
        <v>0</v>
      </c>
      <c r="Q33" s="38">
        <f>IF($A33="electricity",INDEX('Industry Breakdown'!$B$23:$AL$23,1,MATCH('Indonesia Data'!Q$11,'Industry Breakdown'!$B$17:$AL$17,0)),0)</f>
        <v>0</v>
      </c>
      <c r="R33" s="38">
        <f>IF($A33="electricity",INDEX('Industry Breakdown'!$B$23:$AL$23,1,MATCH('Indonesia Data'!R$11,'Industry Breakdown'!$B$17:$AL$17,0)),0)</f>
        <v>0</v>
      </c>
      <c r="S33" s="38">
        <f>IF($A33="electricity",INDEX('Industry Breakdown'!$B$23:$AL$23,1,MATCH('Indonesia Data'!S$11,'Industry Breakdown'!$B$17:$AL$17,0)),0)</f>
        <v>0</v>
      </c>
      <c r="T33" s="38">
        <f>IF($A33="electricity",INDEX('Industry Breakdown'!$B$23:$AL$23,1,MATCH('Indonesia Data'!T$11,'Industry Breakdown'!$B$17:$AL$17,0)),0)</f>
        <v>0</v>
      </c>
      <c r="U33" s="38">
        <f>IF($A33="electricity",INDEX('Industry Breakdown'!$B$23:$AL$23,1,MATCH('Indonesia Data'!U$11,'Industry Breakdown'!$B$17:$AL$17,0)),0)</f>
        <v>0</v>
      </c>
      <c r="V33" s="38">
        <f>IF($A33="electricity",INDEX('Industry Breakdown'!$B$23:$AL$23,1,MATCH('Indonesia Data'!V$11,'Industry Breakdown'!$B$17:$AL$17,0)),0)</f>
        <v>0</v>
      </c>
      <c r="W33" s="38">
        <f>IF($A33="electricity",INDEX('Industry Breakdown'!$B$23:$AL$23,1,MATCH('Indonesia Data'!W$11,'Industry Breakdown'!$B$17:$AL$17,0)),0)</f>
        <v>0</v>
      </c>
      <c r="X33" s="38">
        <f>IF($A33="electricity",INDEX('Industry Breakdown'!$B$23:$AL$23,1,MATCH('Indonesia Data'!X$11,'Industry Breakdown'!$B$17:$AL$17,0)),0)</f>
        <v>0</v>
      </c>
      <c r="Y33" s="38">
        <f>IF($A33="electricity",INDEX('Industry Breakdown'!$B$23:$AL$23,1,MATCH('Indonesia Data'!Y$11,'Industry Breakdown'!$B$17:$AL$17,0)),0)</f>
        <v>0</v>
      </c>
      <c r="Z33" s="38">
        <f>IF($A33="electricity",INDEX('Industry Breakdown'!$B$23:$AL$23,1,MATCH('Indonesia Data'!Z$11,'Industry Breakdown'!$B$17:$AL$17,0)),0)</f>
        <v>0</v>
      </c>
      <c r="AA33" s="38">
        <f>IF($A33="electricity",INDEX('Industry Breakdown'!$B$23:$AL$23,1,MATCH('Indonesia Data'!AA$11,'Industry Breakdown'!$B$17:$AL$17,0)),0)</f>
        <v>0</v>
      </c>
      <c r="AB33" s="38">
        <f>IF($A33="electricity",INDEX('Industry Breakdown'!$B$23:$AL$23,1,MATCH('Indonesia Data'!AB$11,'Industry Breakdown'!$B$17:$AL$17,0)),0)</f>
        <v>0</v>
      </c>
      <c r="AC33" s="38">
        <f>IF($A33="electricity",INDEX('Industry Breakdown'!$B$23:$AL$23,1,MATCH('Indonesia Data'!AC$11,'Industry Breakdown'!$B$17:$AL$17,0)),0)</f>
        <v>0</v>
      </c>
      <c r="AD33" s="38">
        <f>IF($A33="electricity",INDEX('Industry Breakdown'!$B$23:$AL$23,1,MATCH('Indonesia Data'!AD$11,'Industry Breakdown'!$B$17:$AL$17,0)),0)</f>
        <v>0</v>
      </c>
      <c r="AE33" s="38">
        <f>IF($A33="electricity",INDEX('Industry Breakdown'!$B$23:$AL$23,1,MATCH('Indonesia Data'!AE$11,'Industry Breakdown'!$B$17:$AL$17,0)),0)</f>
        <v>0</v>
      </c>
      <c r="AF33" s="38">
        <f>IF($A33="electricity",INDEX('Industry Breakdown'!$B$23:$AL$23,1,MATCH('Indonesia Data'!AF$11,'Industry Breakdown'!$B$17:$AL$17,0)),0)</f>
        <v>0</v>
      </c>
      <c r="AG33" s="38">
        <f>IF($A33="electricity",INDEX('Industry Breakdown'!$B$23:$AL$23,1,MATCH('Indonesia Data'!AG$11,'Industry Breakdown'!$B$17:$AL$17,0)),0)</f>
        <v>0</v>
      </c>
      <c r="AH33" s="38">
        <f>IF($A33="electricity",INDEX('Industry Breakdown'!$B$23:$AL$23,1,MATCH('Indonesia Data'!AH$11,'Industry Breakdown'!$B$17:$AL$17,0)),0)</f>
        <v>0</v>
      </c>
      <c r="AI33" s="38">
        <f>IF($A33="electricity",INDEX('Industry Breakdown'!$B$23:$AL$23,1,MATCH('Indonesia Data'!AI$11,'Industry Breakdown'!$B$17:$AL$17,0)),0)</f>
        <v>0</v>
      </c>
      <c r="AJ33" s="38">
        <f>IF($A33="electricity",INDEX('Industry Breakdown'!$B$23:$AL$23,1,MATCH('Indonesia Data'!AJ$11,'Industry Breakdown'!$B$17:$AL$17,0)),0)</f>
        <v>0</v>
      </c>
      <c r="AK33" s="38">
        <f>IF($A33="electricity",INDEX('Industry Breakdown'!$B$23:$AL$23,1,MATCH('Indonesia Data'!AK$11,'Industry Breakdown'!$B$17:$AL$17,0)),0)</f>
        <v>0</v>
      </c>
      <c r="AL33" s="38">
        <f>IF($A33="electricity",INDEX('Industry Breakdown'!$B$23:$AL$23,1,MATCH('Indonesia Data'!AL$11,'Industry Breakdown'!$B$17:$AL$17,0)),0)</f>
        <v>0</v>
      </c>
    </row>
    <row r="34" spans="1:38" x14ac:dyDescent="0.35">
      <c r="A34" s="8" t="s">
        <v>45</v>
      </c>
      <c r="B34" s="8" t="s">
        <v>11</v>
      </c>
      <c r="C34" s="38">
        <f>IFERROR(INDEX('Industry Breakdown'!$B$3:$H$9,MATCH('Indonesia Data'!$B34,'Industry Breakdown'!$A$3:$A$9,0),MATCH('Indonesia Data'!$A34,'Industry Breakdown'!$B$2:$G$2,0))*INDEX($B$3:$AK$8,MATCH($A34,$A$3:$A$8,0),MATCH(C$11,$B$2:$AK$2,0))/INDEX($B$3:$B$8,MATCH($A34,$A$3:$A$8,0),1),0)</f>
        <v>0</v>
      </c>
      <c r="D34" s="38">
        <f>IFERROR(INDEX('Industry Breakdown'!$B$3:$H$9,MATCH('Indonesia Data'!$B34,'Industry Breakdown'!$A$3:$A$9,0),MATCH('Indonesia Data'!$A34,'Industry Breakdown'!$B$2:$G$2,0))*INDEX($B$3:$AK$8,MATCH($A34,$A$3:$A$8,0),MATCH(D$11,$B$2:$AK$2,0))/INDEX($B$3:$B$8,MATCH($A34,$A$3:$A$8,0),1),0)</f>
        <v>0</v>
      </c>
      <c r="E34" s="38">
        <f>IFERROR(INDEX('Industry Breakdown'!$B$3:$H$9,MATCH('Indonesia Data'!$B34,'Industry Breakdown'!$A$3:$A$9,0),MATCH('Indonesia Data'!$A34,'Industry Breakdown'!$B$2:$G$2,0))*INDEX($B$3:$AK$8,MATCH($A34,$A$3:$A$8,0),MATCH(E$11,$B$2:$AK$2,0))/INDEX($B$3:$B$8,MATCH($A34,$A$3:$A$8,0),1),0)</f>
        <v>0</v>
      </c>
      <c r="F34" s="38">
        <f>IFERROR(INDEX('Industry Breakdown'!$B$3:$H$9,MATCH('Indonesia Data'!$B34,'Industry Breakdown'!$A$3:$A$9,0),MATCH('Indonesia Data'!$A34,'Industry Breakdown'!$B$2:$G$2,0))*INDEX($B$3:$AK$8,MATCH($A34,$A$3:$A$8,0),MATCH(F$11,$B$2:$AK$2,0))/INDEX($B$3:$B$8,MATCH($A34,$A$3:$A$8,0),1),0)</f>
        <v>0</v>
      </c>
      <c r="G34" s="38">
        <f>IFERROR(INDEX('Industry Breakdown'!$B$3:$H$9,MATCH('Indonesia Data'!$B34,'Industry Breakdown'!$A$3:$A$9,0),MATCH('Indonesia Data'!$A34,'Industry Breakdown'!$B$2:$G$2,0))*INDEX($B$3:$AK$8,MATCH($A34,$A$3:$A$8,0),MATCH(G$11,$B$2:$AK$2,0))/INDEX($B$3:$B$8,MATCH($A34,$A$3:$A$8,0),1),0)</f>
        <v>0</v>
      </c>
      <c r="H34" s="38">
        <f>IFERROR(INDEX('Industry Breakdown'!$B$3:$H$9,MATCH('Indonesia Data'!$B34,'Industry Breakdown'!$A$3:$A$9,0),MATCH('Indonesia Data'!$A34,'Industry Breakdown'!$B$2:$G$2,0))*INDEX($B$3:$AK$8,MATCH($A34,$A$3:$A$8,0),MATCH(H$11,$B$2:$AK$2,0))/INDEX($B$3:$B$8,MATCH($A34,$A$3:$A$8,0),1),0)</f>
        <v>0</v>
      </c>
      <c r="I34" s="38">
        <f>IFERROR(INDEX('Industry Breakdown'!$B$3:$H$9,MATCH('Indonesia Data'!$B34,'Industry Breakdown'!$A$3:$A$9,0),MATCH('Indonesia Data'!$A34,'Industry Breakdown'!$B$2:$G$2,0))*INDEX($B$3:$AK$8,MATCH($A34,$A$3:$A$8,0),MATCH(I$11,$B$2:$AK$2,0))/INDEX($B$3:$B$8,MATCH($A34,$A$3:$A$8,0),1),0)</f>
        <v>0</v>
      </c>
      <c r="J34" s="38">
        <f>IFERROR(INDEX('Industry Breakdown'!$B$3:$H$9,MATCH('Indonesia Data'!$B34,'Industry Breakdown'!$A$3:$A$9,0),MATCH('Indonesia Data'!$A34,'Industry Breakdown'!$B$2:$G$2,0))*INDEX($B$3:$AK$8,MATCH($A34,$A$3:$A$8,0),MATCH(J$11,$B$2:$AK$2,0))/INDEX($B$3:$B$8,MATCH($A34,$A$3:$A$8,0),1),0)</f>
        <v>0</v>
      </c>
      <c r="K34" s="38">
        <f>IFERROR(INDEX('Industry Breakdown'!$B$3:$H$9,MATCH('Indonesia Data'!$B34,'Industry Breakdown'!$A$3:$A$9,0),MATCH('Indonesia Data'!$A34,'Industry Breakdown'!$B$2:$G$2,0))*INDEX($B$3:$AK$8,MATCH($A34,$A$3:$A$8,0),MATCH(K$11,$B$2:$AK$2,0))/INDEX($B$3:$B$8,MATCH($A34,$A$3:$A$8,0),1),0)</f>
        <v>0</v>
      </c>
      <c r="L34" s="38">
        <f>IFERROR(INDEX('Industry Breakdown'!$B$3:$H$9,MATCH('Indonesia Data'!$B34,'Industry Breakdown'!$A$3:$A$9,0),MATCH('Indonesia Data'!$A34,'Industry Breakdown'!$B$2:$G$2,0))*INDEX($B$3:$AK$8,MATCH($A34,$A$3:$A$8,0),MATCH(L$11,$B$2:$AK$2,0))/INDEX($B$3:$B$8,MATCH($A34,$A$3:$A$8,0),1),0)</f>
        <v>0</v>
      </c>
      <c r="M34" s="38">
        <f>IFERROR(INDEX('Industry Breakdown'!$B$3:$H$9,MATCH('Indonesia Data'!$B34,'Industry Breakdown'!$A$3:$A$9,0),MATCH('Indonesia Data'!$A34,'Industry Breakdown'!$B$2:$G$2,0))*INDEX($B$3:$AK$8,MATCH($A34,$A$3:$A$8,0),MATCH(M$11,$B$2:$AK$2,0))/INDEX($B$3:$B$8,MATCH($A34,$A$3:$A$8,0),1),0)</f>
        <v>0</v>
      </c>
      <c r="N34" s="38">
        <f>IFERROR(INDEX('Industry Breakdown'!$B$3:$H$9,MATCH('Indonesia Data'!$B34,'Industry Breakdown'!$A$3:$A$9,0),MATCH('Indonesia Data'!$A34,'Industry Breakdown'!$B$2:$G$2,0))*INDEX($B$3:$AK$8,MATCH($A34,$A$3:$A$8,0),MATCH(N$11,$B$2:$AK$2,0))/INDEX($B$3:$B$8,MATCH($A34,$A$3:$A$8,0),1),0)</f>
        <v>0</v>
      </c>
      <c r="O34" s="38">
        <f>IFERROR(INDEX('Industry Breakdown'!$B$3:$H$9,MATCH('Indonesia Data'!$B34,'Industry Breakdown'!$A$3:$A$9,0),MATCH('Indonesia Data'!$A34,'Industry Breakdown'!$B$2:$G$2,0))*INDEX($B$3:$AK$8,MATCH($A34,$A$3:$A$8,0),MATCH(O$11,$B$2:$AK$2,0))/INDEX($B$3:$B$8,MATCH($A34,$A$3:$A$8,0),1),0)</f>
        <v>0</v>
      </c>
      <c r="P34" s="38">
        <f>IFERROR(INDEX('Industry Breakdown'!$B$3:$H$9,MATCH('Indonesia Data'!$B34,'Industry Breakdown'!$A$3:$A$9,0),MATCH('Indonesia Data'!$A34,'Industry Breakdown'!$B$2:$G$2,0))*INDEX($B$3:$AK$8,MATCH($A34,$A$3:$A$8,0),MATCH(P$11,$B$2:$AK$2,0))/INDEX($B$3:$B$8,MATCH($A34,$A$3:$A$8,0),1),0)</f>
        <v>0</v>
      </c>
      <c r="Q34" s="38">
        <f>IFERROR(INDEX('Industry Breakdown'!$B$3:$H$9,MATCH('Indonesia Data'!$B34,'Industry Breakdown'!$A$3:$A$9,0),MATCH('Indonesia Data'!$A34,'Industry Breakdown'!$B$2:$G$2,0))*INDEX($B$3:$AK$8,MATCH($A34,$A$3:$A$8,0),MATCH(Q$11,$B$2:$AK$2,0))/INDEX($B$3:$B$8,MATCH($A34,$A$3:$A$8,0),1),0)</f>
        <v>0</v>
      </c>
      <c r="R34" s="38">
        <f>IFERROR(INDEX('Industry Breakdown'!$B$3:$H$9,MATCH('Indonesia Data'!$B34,'Industry Breakdown'!$A$3:$A$9,0),MATCH('Indonesia Data'!$A34,'Industry Breakdown'!$B$2:$G$2,0))*INDEX($B$3:$AK$8,MATCH($A34,$A$3:$A$8,0),MATCH(R$11,$B$2:$AK$2,0))/INDEX($B$3:$B$8,MATCH($A34,$A$3:$A$8,0),1),0)</f>
        <v>0</v>
      </c>
      <c r="S34" s="38">
        <f>IFERROR(INDEX('Industry Breakdown'!$B$3:$H$9,MATCH('Indonesia Data'!$B34,'Industry Breakdown'!$A$3:$A$9,0),MATCH('Indonesia Data'!$A34,'Industry Breakdown'!$B$2:$G$2,0))*INDEX($B$3:$AK$8,MATCH($A34,$A$3:$A$8,0),MATCH(S$11,$B$2:$AK$2,0))/INDEX($B$3:$B$8,MATCH($A34,$A$3:$A$8,0),1),0)</f>
        <v>0</v>
      </c>
      <c r="T34" s="38">
        <f>IFERROR(INDEX('Industry Breakdown'!$B$3:$H$9,MATCH('Indonesia Data'!$B34,'Industry Breakdown'!$A$3:$A$9,0),MATCH('Indonesia Data'!$A34,'Industry Breakdown'!$B$2:$G$2,0))*INDEX($B$3:$AK$8,MATCH($A34,$A$3:$A$8,0),MATCH(T$11,$B$2:$AK$2,0))/INDEX($B$3:$B$8,MATCH($A34,$A$3:$A$8,0),1),0)</f>
        <v>0</v>
      </c>
      <c r="U34" s="38">
        <f>IFERROR(INDEX('Industry Breakdown'!$B$3:$H$9,MATCH('Indonesia Data'!$B34,'Industry Breakdown'!$A$3:$A$9,0),MATCH('Indonesia Data'!$A34,'Industry Breakdown'!$B$2:$G$2,0))*INDEX($B$3:$AK$8,MATCH($A34,$A$3:$A$8,0),MATCH(U$11,$B$2:$AK$2,0))/INDEX($B$3:$B$8,MATCH($A34,$A$3:$A$8,0),1),0)</f>
        <v>0</v>
      </c>
      <c r="V34" s="38">
        <f>IFERROR(INDEX('Industry Breakdown'!$B$3:$H$9,MATCH('Indonesia Data'!$B34,'Industry Breakdown'!$A$3:$A$9,0),MATCH('Indonesia Data'!$A34,'Industry Breakdown'!$B$2:$G$2,0))*INDEX($B$3:$AK$8,MATCH($A34,$A$3:$A$8,0),MATCH(V$11,$B$2:$AK$2,0))/INDEX($B$3:$B$8,MATCH($A34,$A$3:$A$8,0),1),0)</f>
        <v>0</v>
      </c>
      <c r="W34" s="38">
        <f>IFERROR(INDEX('Industry Breakdown'!$B$3:$H$9,MATCH('Indonesia Data'!$B34,'Industry Breakdown'!$A$3:$A$9,0),MATCH('Indonesia Data'!$A34,'Industry Breakdown'!$B$2:$G$2,0))*INDEX($B$3:$AK$8,MATCH($A34,$A$3:$A$8,0),MATCH(W$11,$B$2:$AK$2,0))/INDEX($B$3:$B$8,MATCH($A34,$A$3:$A$8,0),1),0)</f>
        <v>0</v>
      </c>
      <c r="X34" s="38">
        <f>IFERROR(INDEX('Industry Breakdown'!$B$3:$H$9,MATCH('Indonesia Data'!$B34,'Industry Breakdown'!$A$3:$A$9,0),MATCH('Indonesia Data'!$A34,'Industry Breakdown'!$B$2:$G$2,0))*INDEX($B$3:$AK$8,MATCH($A34,$A$3:$A$8,0),MATCH(X$11,$B$2:$AK$2,0))/INDEX($B$3:$B$8,MATCH($A34,$A$3:$A$8,0),1),0)</f>
        <v>0</v>
      </c>
      <c r="Y34" s="38">
        <f>IFERROR(INDEX('Industry Breakdown'!$B$3:$H$9,MATCH('Indonesia Data'!$B34,'Industry Breakdown'!$A$3:$A$9,0),MATCH('Indonesia Data'!$A34,'Industry Breakdown'!$B$2:$G$2,0))*INDEX($B$3:$AK$8,MATCH($A34,$A$3:$A$8,0),MATCH(Y$11,$B$2:$AK$2,0))/INDEX($B$3:$B$8,MATCH($A34,$A$3:$A$8,0),1),0)</f>
        <v>0</v>
      </c>
      <c r="Z34" s="38">
        <f>IFERROR(INDEX('Industry Breakdown'!$B$3:$H$9,MATCH('Indonesia Data'!$B34,'Industry Breakdown'!$A$3:$A$9,0),MATCH('Indonesia Data'!$A34,'Industry Breakdown'!$B$2:$G$2,0))*INDEX($B$3:$AK$8,MATCH($A34,$A$3:$A$8,0),MATCH(Z$11,$B$2:$AK$2,0))/INDEX($B$3:$B$8,MATCH($A34,$A$3:$A$8,0),1),0)</f>
        <v>0</v>
      </c>
      <c r="AA34" s="38">
        <f>IFERROR(INDEX('Industry Breakdown'!$B$3:$H$9,MATCH('Indonesia Data'!$B34,'Industry Breakdown'!$A$3:$A$9,0),MATCH('Indonesia Data'!$A34,'Industry Breakdown'!$B$2:$G$2,0))*INDEX($B$3:$AK$8,MATCH($A34,$A$3:$A$8,0),MATCH(AA$11,$B$2:$AK$2,0))/INDEX($B$3:$B$8,MATCH($A34,$A$3:$A$8,0),1),0)</f>
        <v>0</v>
      </c>
      <c r="AB34" s="38">
        <f>IFERROR(INDEX('Industry Breakdown'!$B$3:$H$9,MATCH('Indonesia Data'!$B34,'Industry Breakdown'!$A$3:$A$9,0),MATCH('Indonesia Data'!$A34,'Industry Breakdown'!$B$2:$G$2,0))*INDEX($B$3:$AK$8,MATCH($A34,$A$3:$A$8,0),MATCH(AB$11,$B$2:$AK$2,0))/INDEX($B$3:$B$8,MATCH($A34,$A$3:$A$8,0),1),0)</f>
        <v>0</v>
      </c>
      <c r="AC34" s="38">
        <f>IFERROR(INDEX('Industry Breakdown'!$B$3:$H$9,MATCH('Indonesia Data'!$B34,'Industry Breakdown'!$A$3:$A$9,0),MATCH('Indonesia Data'!$A34,'Industry Breakdown'!$B$2:$G$2,0))*INDEX($B$3:$AK$8,MATCH($A34,$A$3:$A$8,0),MATCH(AC$11,$B$2:$AK$2,0))/INDEX($B$3:$B$8,MATCH($A34,$A$3:$A$8,0),1),0)</f>
        <v>0</v>
      </c>
      <c r="AD34" s="38">
        <f>IFERROR(INDEX('Industry Breakdown'!$B$3:$H$9,MATCH('Indonesia Data'!$B34,'Industry Breakdown'!$A$3:$A$9,0),MATCH('Indonesia Data'!$A34,'Industry Breakdown'!$B$2:$G$2,0))*INDEX($B$3:$AK$8,MATCH($A34,$A$3:$A$8,0),MATCH(AD$11,$B$2:$AK$2,0))/INDEX($B$3:$B$8,MATCH($A34,$A$3:$A$8,0),1),0)</f>
        <v>0</v>
      </c>
      <c r="AE34" s="38">
        <f>IFERROR(INDEX('Industry Breakdown'!$B$3:$H$9,MATCH('Indonesia Data'!$B34,'Industry Breakdown'!$A$3:$A$9,0),MATCH('Indonesia Data'!$A34,'Industry Breakdown'!$B$2:$G$2,0))*INDEX($B$3:$AK$8,MATCH($A34,$A$3:$A$8,0),MATCH(AE$11,$B$2:$AK$2,0))/INDEX($B$3:$B$8,MATCH($A34,$A$3:$A$8,0),1),0)</f>
        <v>0</v>
      </c>
      <c r="AF34" s="38">
        <f>IFERROR(INDEX('Industry Breakdown'!$B$3:$H$9,MATCH('Indonesia Data'!$B34,'Industry Breakdown'!$A$3:$A$9,0),MATCH('Indonesia Data'!$A34,'Industry Breakdown'!$B$2:$G$2,0))*INDEX($B$3:$AK$8,MATCH($A34,$A$3:$A$8,0),MATCH(AF$11,$B$2:$AK$2,0))/INDEX($B$3:$B$8,MATCH($A34,$A$3:$A$8,0),1),0)</f>
        <v>0</v>
      </c>
      <c r="AG34" s="38">
        <f>IFERROR(INDEX('Industry Breakdown'!$B$3:$H$9,MATCH('Indonesia Data'!$B34,'Industry Breakdown'!$A$3:$A$9,0),MATCH('Indonesia Data'!$A34,'Industry Breakdown'!$B$2:$G$2,0))*INDEX($B$3:$AK$8,MATCH($A34,$A$3:$A$8,0),MATCH(AG$11,$B$2:$AK$2,0))/INDEX($B$3:$B$8,MATCH($A34,$A$3:$A$8,0),1),0)</f>
        <v>0</v>
      </c>
      <c r="AH34" s="38">
        <f>IFERROR(INDEX('Industry Breakdown'!$B$3:$H$9,MATCH('Indonesia Data'!$B34,'Industry Breakdown'!$A$3:$A$9,0),MATCH('Indonesia Data'!$A34,'Industry Breakdown'!$B$2:$G$2,0))*INDEX($B$3:$AK$8,MATCH($A34,$A$3:$A$8,0),MATCH(AH$11,$B$2:$AK$2,0))/INDEX($B$3:$B$8,MATCH($A34,$A$3:$A$8,0),1),0)</f>
        <v>0</v>
      </c>
      <c r="AI34" s="38">
        <f>IFERROR(INDEX('Industry Breakdown'!$B$3:$H$9,MATCH('Indonesia Data'!$B34,'Industry Breakdown'!$A$3:$A$9,0),MATCH('Indonesia Data'!$A34,'Industry Breakdown'!$B$2:$G$2,0))*INDEX($B$3:$AK$8,MATCH($A34,$A$3:$A$8,0),MATCH(AI$11,$B$2:$AK$2,0))/INDEX($B$3:$B$8,MATCH($A34,$A$3:$A$8,0),1),0)</f>
        <v>0</v>
      </c>
      <c r="AJ34" s="38">
        <f>IFERROR(INDEX('Industry Breakdown'!$B$3:$H$9,MATCH('Indonesia Data'!$B34,'Industry Breakdown'!$A$3:$A$9,0),MATCH('Indonesia Data'!$A34,'Industry Breakdown'!$B$2:$G$2,0))*INDEX($B$3:$AK$8,MATCH($A34,$A$3:$A$8,0),MATCH(AJ$11,$B$2:$AK$2,0))/INDEX($B$3:$B$8,MATCH($A34,$A$3:$A$8,0),1),0)</f>
        <v>0</v>
      </c>
      <c r="AK34" s="38">
        <f>IFERROR(INDEX('Industry Breakdown'!$B$3:$H$9,MATCH('Indonesia Data'!$B34,'Industry Breakdown'!$A$3:$A$9,0),MATCH('Indonesia Data'!$A34,'Industry Breakdown'!$B$2:$G$2,0))*INDEX($B$3:$AK$8,MATCH($A34,$A$3:$A$8,0),MATCH(AK$11,$B$2:$AK$2,0))/INDEX($B$3:$B$8,MATCH($A34,$A$3:$A$8,0),1),0)</f>
        <v>0</v>
      </c>
      <c r="AL34" s="38">
        <f>IFERROR(INDEX('Industry Breakdown'!$B$3:$H$9,MATCH('Indonesia Data'!$B34,'Industry Breakdown'!$A$3:$A$9,0),MATCH('Indonesia Data'!$A34,'Industry Breakdown'!$B$2:$G$2,0))*INDEX($B$3:$AK$8,MATCH($A34,$A$3:$A$8,0),MATCH(AL$11,$B$2:$AK$2,0))/INDEX($B$3:$B$8,MATCH($A34,$A$3:$A$8,0),1),0)</f>
        <v>0</v>
      </c>
    </row>
    <row r="35" spans="1:38" x14ac:dyDescent="0.35">
      <c r="A35" s="8" t="s">
        <v>45</v>
      </c>
      <c r="B35" s="8" t="s">
        <v>9</v>
      </c>
      <c r="C35" s="38">
        <f t="shared" si="36"/>
        <v>107801431107784</v>
      </c>
      <c r="D35" s="38">
        <f t="shared" ref="D35" si="72">INDEX($B$3:$AK$8,MATCH($A35,$A$3:$A$8,0),MATCH(D$11,$B$2:$AK$2,0))-SUM(D28:D34)</f>
        <v>131638506246898</v>
      </c>
      <c r="E35" s="38">
        <f t="shared" ref="E35" si="73">INDEX($B$3:$AK$8,MATCH($A35,$A$3:$A$8,0),MATCH(E$11,$B$2:$AK$2,0))-SUM(E28:E34)</f>
        <v>156296343666281.37</v>
      </c>
      <c r="F35" s="38">
        <f t="shared" ref="F35" si="74">INDEX($B$3:$AK$8,MATCH($A35,$A$3:$A$8,0),MATCH(F$11,$B$2:$AK$2,0))-SUM(F28:F34)</f>
        <v>181815981479947.75</v>
      </c>
      <c r="G35" s="38">
        <f t="shared" ref="G35" si="75">INDEX($B$3:$AK$8,MATCH($A35,$A$3:$A$8,0),MATCH(G$11,$B$2:$AK$2,0))-SUM(G28:G34)</f>
        <v>208240509707611.25</v>
      </c>
      <c r="H35" s="38">
        <f t="shared" ref="H35" si="76">INDEX($B$3:$AK$8,MATCH($A35,$A$3:$A$8,0),MATCH(H$11,$B$2:$AK$2,0))-SUM(H28:H34)</f>
        <v>235615172869971.75</v>
      </c>
      <c r="I35" s="38">
        <f t="shared" ref="I35" si="77">INDEX($B$3:$AK$8,MATCH($A35,$A$3:$A$8,0),MATCH(I$11,$B$2:$AK$2,0))-SUM(I28:I34)</f>
        <v>257992841435536.25</v>
      </c>
      <c r="J35" s="38">
        <f t="shared" ref="J35" si="78">INDEX($B$3:$AK$8,MATCH($A35,$A$3:$A$8,0),MATCH(J$11,$B$2:$AK$2,0))-SUM(J28:J34)</f>
        <v>281418033766604.12</v>
      </c>
      <c r="K35" s="38">
        <f t="shared" ref="K35" si="79">INDEX($B$3:$AK$8,MATCH($A35,$A$3:$A$8,0),MATCH(K$11,$B$2:$AK$2,0))-SUM(K28:K34)</f>
        <v>305943126051450.5</v>
      </c>
      <c r="L35" s="38">
        <f t="shared" ref="L35" si="80">INDEX($B$3:$AK$8,MATCH($A35,$A$3:$A$8,0),MATCH(L$11,$B$2:$AK$2,0))-SUM(L28:L34)</f>
        <v>331623113287764.5</v>
      </c>
      <c r="M35" s="38">
        <f t="shared" ref="M35" si="81">INDEX($B$3:$AK$8,MATCH($A35,$A$3:$A$8,0),MATCH(M$11,$B$2:$AK$2,0))-SUM(M28:M34)</f>
        <v>358515740223119</v>
      </c>
      <c r="N35" s="38">
        <f t="shared" ref="N35" si="82">INDEX($B$3:$AK$8,MATCH($A35,$A$3:$A$8,0),MATCH(N$11,$B$2:$AK$2,0))-SUM(N28:N34)</f>
        <v>381686462448226.87</v>
      </c>
      <c r="O35" s="38">
        <f t="shared" ref="O35" si="83">INDEX($B$3:$AK$8,MATCH($A35,$A$3:$A$8,0),MATCH(O$11,$B$2:$AK$2,0))-SUM(O28:O34)</f>
        <v>406194119941527.25</v>
      </c>
      <c r="P35" s="38">
        <f t="shared" ref="P35" si="84">INDEX($B$3:$AK$8,MATCH($A35,$A$3:$A$8,0),MATCH(P$11,$B$2:$AK$2,0))-SUM(P28:P34)</f>
        <v>432105559466429.62</v>
      </c>
      <c r="Q35" s="38">
        <f t="shared" ref="Q35" si="85">INDEX($B$3:$AK$8,MATCH($A35,$A$3:$A$8,0),MATCH(Q$11,$B$2:$AK$2,0))-SUM(Q28:Q34)</f>
        <v>459490970124514.5</v>
      </c>
      <c r="R35" s="38">
        <f t="shared" ref="R35" si="86">INDEX($B$3:$AK$8,MATCH($A35,$A$3:$A$8,0),MATCH(R$11,$B$2:$AK$2,0))-SUM(R28:R34)</f>
        <v>488424050472440.5</v>
      </c>
      <c r="S35" s="38">
        <f t="shared" ref="S35" si="87">INDEX($B$3:$AK$8,MATCH($A35,$A$3:$A$8,0),MATCH(S$11,$B$2:$AK$2,0))-SUM(S28:S34)</f>
        <v>512417095019413.25</v>
      </c>
      <c r="T35" s="38">
        <f t="shared" ref="T35" si="88">INDEX($B$3:$AK$8,MATCH($A35,$A$3:$A$8,0),MATCH(T$11,$B$2:$AK$2,0))-SUM(T28:T34)</f>
        <v>538116445399436.25</v>
      </c>
      <c r="U35" s="38">
        <f t="shared" ref="U35" si="89">INDEX($B$3:$AK$8,MATCH($A35,$A$3:$A$8,0),MATCH(U$11,$B$2:$AK$2,0))-SUM(U28:U34)</f>
        <v>565607416904162</v>
      </c>
      <c r="V35" s="38">
        <f t="shared" ref="V35" si="90">INDEX($B$3:$AK$8,MATCH($A35,$A$3:$A$8,0),MATCH(V$11,$B$2:$AK$2,0))-SUM(V28:V34)</f>
        <v>594979590589825.75</v>
      </c>
      <c r="W35" s="38">
        <f t="shared" ref="W35" si="91">INDEX($B$3:$AK$8,MATCH($A35,$A$3:$A$8,0),MATCH(W$11,$B$2:$AK$2,0))-SUM(W28:W34)</f>
        <v>626327026565473.75</v>
      </c>
      <c r="X35" s="38">
        <f t="shared" ref="X35" si="92">INDEX($B$3:$AK$8,MATCH($A35,$A$3:$A$8,0),MATCH(X$11,$B$2:$AK$2,0))-SUM(X28:X34)</f>
        <v>661603839177751.75</v>
      </c>
      <c r="Y35" s="38">
        <f t="shared" ref="Y35" si="93">INDEX($B$3:$AK$8,MATCH($A35,$A$3:$A$8,0),MATCH(Y$11,$B$2:$AK$2,0))-SUM(Y28:Y34)</f>
        <v>699058378464737.75</v>
      </c>
      <c r="Z35" s="38">
        <f t="shared" ref="Z35" si="94">INDEX($B$3:$AK$8,MATCH($A35,$A$3:$A$8,0),MATCH(Z$11,$B$2:$AK$2,0))-SUM(Z28:Z34)</f>
        <v>738799530760167.5</v>
      </c>
      <c r="AA35" s="38">
        <f t="shared" ref="AA35" si="95">INDEX($B$3:$AK$8,MATCH($A35,$A$3:$A$8,0),MATCH(AA$11,$B$2:$AK$2,0))-SUM(AA28:AA34)</f>
        <v>780941626714463</v>
      </c>
      <c r="AB35" s="38">
        <f t="shared" ref="AB35" si="96">INDEX($B$3:$AK$8,MATCH($A35,$A$3:$A$8,0),MATCH(AB$11,$B$2:$AK$2,0))-SUM(AB28:AB34)</f>
        <v>825604713510567</v>
      </c>
      <c r="AC35" s="38">
        <f t="shared" ref="AC35" si="97">INDEX($B$3:$AK$8,MATCH($A35,$A$3:$A$8,0),MATCH(AC$11,$B$2:$AK$2,0))-SUM(AC28:AC34)</f>
        <v>875198349899365.75</v>
      </c>
      <c r="AD35" s="38">
        <f t="shared" ref="AD35" si="98">INDEX($B$3:$AK$8,MATCH($A35,$A$3:$A$8,0),MATCH(AD$11,$B$2:$AK$2,0))-SUM(AD28:AD34)</f>
        <v>927571378691259</v>
      </c>
      <c r="AE35" s="38">
        <f t="shared" ref="AE35" si="99">INDEX($B$3:$AK$8,MATCH($A35,$A$3:$A$8,0),MATCH(AE$11,$B$2:$AK$2,0))-SUM(AE28:AE34)</f>
        <v>982862769506401.5</v>
      </c>
      <c r="AF35" s="38">
        <f t="shared" ref="AF35" si="100">INDEX($B$3:$AK$8,MATCH($A35,$A$3:$A$8,0),MATCH(AF$11,$B$2:$AK$2,0))-SUM(AF28:AF34)</f>
        <v>1041218440445955</v>
      </c>
      <c r="AG35" s="38">
        <f t="shared" ref="AG35" si="101">INDEX($B$3:$AK$8,MATCH($A35,$A$3:$A$8,0),MATCH(AG$11,$B$2:$AK$2,0))-SUM(AG28:AG34)</f>
        <v>1102791605516141</v>
      </c>
      <c r="AH35" s="38">
        <f t="shared" ref="AH35" si="102">INDEX($B$3:$AK$8,MATCH($A35,$A$3:$A$8,0),MATCH(AH$11,$B$2:$AK$2,0))-SUM(AH28:AH34)</f>
        <v>1183299545908409.5</v>
      </c>
      <c r="AI35" s="38">
        <f t="shared" ref="AI35" si="103">INDEX($B$3:$AK$8,MATCH($A35,$A$3:$A$8,0),MATCH(AI$11,$B$2:$AK$2,0))-SUM(AI28:AI34)</f>
        <v>1269745322282657</v>
      </c>
      <c r="AJ35" s="38">
        <f t="shared" ref="AJ35" si="104">INDEX($B$3:$AK$8,MATCH($A35,$A$3:$A$8,0),MATCH(AJ$11,$B$2:$AK$2,0))-SUM(AJ28:AJ34)</f>
        <v>1363899998138140</v>
      </c>
      <c r="AK35" s="38">
        <f t="shared" ref="AK35" si="105">INDEX($B$3:$AK$8,MATCH($A35,$A$3:$A$8,0),MATCH(AK$11,$B$2:$AK$2,0))-SUM(AK28:AK34)</f>
        <v>1469934053895270</v>
      </c>
      <c r="AL35" s="38">
        <f t="shared" ref="AL35" si="106">INDEX($B$3:$AK$8,MATCH($A35,$A$3:$A$8,0),MATCH(AL$11,$B$2:$AK$2,0))-SUM(AL28:AL34)</f>
        <v>1542622608409108</v>
      </c>
    </row>
    <row r="36" spans="1:38" x14ac:dyDescent="0.35">
      <c r="A36" s="8" t="s">
        <v>42</v>
      </c>
      <c r="B36" s="8" t="s">
        <v>3</v>
      </c>
      <c r="C36" s="38">
        <f>IFERROR(INDEX('Industry Breakdown'!$B$3:$H$9,MATCH('Indonesia Data'!$B36,'Industry Breakdown'!$A$3:$A$9,0),MATCH('Indonesia Data'!$A36,'Industry Breakdown'!$B$2:$G$2,0))*INDEX($B$3:$AK$8,MATCH($A36,$A$3:$A$8,0),MATCH(C$11,$B$2:$AK$2,0))/INDEX($B$3:$B$8,MATCH($A36,$A$3:$A$8,0),1),0)</f>
        <v>0</v>
      </c>
      <c r="D36" s="38">
        <f>IFERROR(INDEX('Industry Breakdown'!$B$3:$H$9,MATCH('Indonesia Data'!$B36,'Industry Breakdown'!$A$3:$A$9,0),MATCH('Indonesia Data'!$A36,'Industry Breakdown'!$B$2:$G$2,0))*INDEX($B$3:$AK$8,MATCH($A36,$A$3:$A$8,0),MATCH(D$11,$B$2:$AK$2,0))/INDEX($B$3:$B$8,MATCH($A36,$A$3:$A$8,0),1),0)</f>
        <v>0</v>
      </c>
      <c r="E36" s="38">
        <f>IFERROR(INDEX('Industry Breakdown'!$B$3:$H$9,MATCH('Indonesia Data'!$B36,'Industry Breakdown'!$A$3:$A$9,0),MATCH('Indonesia Data'!$A36,'Industry Breakdown'!$B$2:$G$2,0))*INDEX($B$3:$AK$8,MATCH($A36,$A$3:$A$8,0),MATCH(E$11,$B$2:$AK$2,0))/INDEX($B$3:$B$8,MATCH($A36,$A$3:$A$8,0),1),0)</f>
        <v>0</v>
      </c>
      <c r="F36" s="38">
        <f>IFERROR(INDEX('Industry Breakdown'!$B$3:$H$9,MATCH('Indonesia Data'!$B36,'Industry Breakdown'!$A$3:$A$9,0),MATCH('Indonesia Data'!$A36,'Industry Breakdown'!$B$2:$G$2,0))*INDEX($B$3:$AK$8,MATCH($A36,$A$3:$A$8,0),MATCH(F$11,$B$2:$AK$2,0))/INDEX($B$3:$B$8,MATCH($A36,$A$3:$A$8,0),1),0)</f>
        <v>0</v>
      </c>
      <c r="G36" s="38">
        <f>IFERROR(INDEX('Industry Breakdown'!$B$3:$H$9,MATCH('Indonesia Data'!$B36,'Industry Breakdown'!$A$3:$A$9,0),MATCH('Indonesia Data'!$A36,'Industry Breakdown'!$B$2:$G$2,0))*INDEX($B$3:$AK$8,MATCH($A36,$A$3:$A$8,0),MATCH(G$11,$B$2:$AK$2,0))/INDEX($B$3:$B$8,MATCH($A36,$A$3:$A$8,0),1),0)</f>
        <v>0</v>
      </c>
      <c r="H36" s="38">
        <f>IFERROR(INDEX('Industry Breakdown'!$B$3:$H$9,MATCH('Indonesia Data'!$B36,'Industry Breakdown'!$A$3:$A$9,0),MATCH('Indonesia Data'!$A36,'Industry Breakdown'!$B$2:$G$2,0))*INDEX($B$3:$AK$8,MATCH($A36,$A$3:$A$8,0),MATCH(H$11,$B$2:$AK$2,0))/INDEX($B$3:$B$8,MATCH($A36,$A$3:$A$8,0),1),0)</f>
        <v>0</v>
      </c>
      <c r="I36" s="38">
        <f>IFERROR(INDEX('Industry Breakdown'!$B$3:$H$9,MATCH('Indonesia Data'!$B36,'Industry Breakdown'!$A$3:$A$9,0),MATCH('Indonesia Data'!$A36,'Industry Breakdown'!$B$2:$G$2,0))*INDEX($B$3:$AK$8,MATCH($A36,$A$3:$A$8,0),MATCH(I$11,$B$2:$AK$2,0))/INDEX($B$3:$B$8,MATCH($A36,$A$3:$A$8,0),1),0)</f>
        <v>0</v>
      </c>
      <c r="J36" s="38">
        <f>IFERROR(INDEX('Industry Breakdown'!$B$3:$H$9,MATCH('Indonesia Data'!$B36,'Industry Breakdown'!$A$3:$A$9,0),MATCH('Indonesia Data'!$A36,'Industry Breakdown'!$B$2:$G$2,0))*INDEX($B$3:$AK$8,MATCH($A36,$A$3:$A$8,0),MATCH(J$11,$B$2:$AK$2,0))/INDEX($B$3:$B$8,MATCH($A36,$A$3:$A$8,0),1),0)</f>
        <v>0</v>
      </c>
      <c r="K36" s="38">
        <f>IFERROR(INDEX('Industry Breakdown'!$B$3:$H$9,MATCH('Indonesia Data'!$B36,'Industry Breakdown'!$A$3:$A$9,0),MATCH('Indonesia Data'!$A36,'Industry Breakdown'!$B$2:$G$2,0))*INDEX($B$3:$AK$8,MATCH($A36,$A$3:$A$8,0),MATCH(K$11,$B$2:$AK$2,0))/INDEX($B$3:$B$8,MATCH($A36,$A$3:$A$8,0),1),0)</f>
        <v>0</v>
      </c>
      <c r="L36" s="38">
        <f>IFERROR(INDEX('Industry Breakdown'!$B$3:$H$9,MATCH('Indonesia Data'!$B36,'Industry Breakdown'!$A$3:$A$9,0),MATCH('Indonesia Data'!$A36,'Industry Breakdown'!$B$2:$G$2,0))*INDEX($B$3:$AK$8,MATCH($A36,$A$3:$A$8,0),MATCH(L$11,$B$2:$AK$2,0))/INDEX($B$3:$B$8,MATCH($A36,$A$3:$A$8,0),1),0)</f>
        <v>0</v>
      </c>
      <c r="M36" s="38">
        <f>IFERROR(INDEX('Industry Breakdown'!$B$3:$H$9,MATCH('Indonesia Data'!$B36,'Industry Breakdown'!$A$3:$A$9,0),MATCH('Indonesia Data'!$A36,'Industry Breakdown'!$B$2:$G$2,0))*INDEX($B$3:$AK$8,MATCH($A36,$A$3:$A$8,0),MATCH(M$11,$B$2:$AK$2,0))/INDEX($B$3:$B$8,MATCH($A36,$A$3:$A$8,0),1),0)</f>
        <v>0</v>
      </c>
      <c r="N36" s="38">
        <f>IFERROR(INDEX('Industry Breakdown'!$B$3:$H$9,MATCH('Indonesia Data'!$B36,'Industry Breakdown'!$A$3:$A$9,0),MATCH('Indonesia Data'!$A36,'Industry Breakdown'!$B$2:$G$2,0))*INDEX($B$3:$AK$8,MATCH($A36,$A$3:$A$8,0),MATCH(N$11,$B$2:$AK$2,0))/INDEX($B$3:$B$8,MATCH($A36,$A$3:$A$8,0),1),0)</f>
        <v>0</v>
      </c>
      <c r="O36" s="38">
        <f>IFERROR(INDEX('Industry Breakdown'!$B$3:$H$9,MATCH('Indonesia Data'!$B36,'Industry Breakdown'!$A$3:$A$9,0),MATCH('Indonesia Data'!$A36,'Industry Breakdown'!$B$2:$G$2,0))*INDEX($B$3:$AK$8,MATCH($A36,$A$3:$A$8,0),MATCH(O$11,$B$2:$AK$2,0))/INDEX($B$3:$B$8,MATCH($A36,$A$3:$A$8,0),1),0)</f>
        <v>0</v>
      </c>
      <c r="P36" s="38">
        <f>IFERROR(INDEX('Industry Breakdown'!$B$3:$H$9,MATCH('Indonesia Data'!$B36,'Industry Breakdown'!$A$3:$A$9,0),MATCH('Indonesia Data'!$A36,'Industry Breakdown'!$B$2:$G$2,0))*INDEX($B$3:$AK$8,MATCH($A36,$A$3:$A$8,0),MATCH(P$11,$B$2:$AK$2,0))/INDEX($B$3:$B$8,MATCH($A36,$A$3:$A$8,0),1),0)</f>
        <v>0</v>
      </c>
      <c r="Q36" s="38">
        <f>IFERROR(INDEX('Industry Breakdown'!$B$3:$H$9,MATCH('Indonesia Data'!$B36,'Industry Breakdown'!$A$3:$A$9,0),MATCH('Indonesia Data'!$A36,'Industry Breakdown'!$B$2:$G$2,0))*INDEX($B$3:$AK$8,MATCH($A36,$A$3:$A$8,0),MATCH(Q$11,$B$2:$AK$2,0))/INDEX($B$3:$B$8,MATCH($A36,$A$3:$A$8,0),1),0)</f>
        <v>0</v>
      </c>
      <c r="R36" s="38">
        <f>IFERROR(INDEX('Industry Breakdown'!$B$3:$H$9,MATCH('Indonesia Data'!$B36,'Industry Breakdown'!$A$3:$A$9,0),MATCH('Indonesia Data'!$A36,'Industry Breakdown'!$B$2:$G$2,0))*INDEX($B$3:$AK$8,MATCH($A36,$A$3:$A$8,0),MATCH(R$11,$B$2:$AK$2,0))/INDEX($B$3:$B$8,MATCH($A36,$A$3:$A$8,0),1),0)</f>
        <v>0</v>
      </c>
      <c r="S36" s="38">
        <f>IFERROR(INDEX('Industry Breakdown'!$B$3:$H$9,MATCH('Indonesia Data'!$B36,'Industry Breakdown'!$A$3:$A$9,0),MATCH('Indonesia Data'!$A36,'Industry Breakdown'!$B$2:$G$2,0))*INDEX($B$3:$AK$8,MATCH($A36,$A$3:$A$8,0),MATCH(S$11,$B$2:$AK$2,0))/INDEX($B$3:$B$8,MATCH($A36,$A$3:$A$8,0),1),0)</f>
        <v>0</v>
      </c>
      <c r="T36" s="38">
        <f>IFERROR(INDEX('Industry Breakdown'!$B$3:$H$9,MATCH('Indonesia Data'!$B36,'Industry Breakdown'!$A$3:$A$9,0),MATCH('Indonesia Data'!$A36,'Industry Breakdown'!$B$2:$G$2,0))*INDEX($B$3:$AK$8,MATCH($A36,$A$3:$A$8,0),MATCH(T$11,$B$2:$AK$2,0))/INDEX($B$3:$B$8,MATCH($A36,$A$3:$A$8,0),1),0)</f>
        <v>0</v>
      </c>
      <c r="U36" s="38">
        <f>IFERROR(INDEX('Industry Breakdown'!$B$3:$H$9,MATCH('Indonesia Data'!$B36,'Industry Breakdown'!$A$3:$A$9,0),MATCH('Indonesia Data'!$A36,'Industry Breakdown'!$B$2:$G$2,0))*INDEX($B$3:$AK$8,MATCH($A36,$A$3:$A$8,0),MATCH(U$11,$B$2:$AK$2,0))/INDEX($B$3:$B$8,MATCH($A36,$A$3:$A$8,0),1),0)</f>
        <v>0</v>
      </c>
      <c r="V36" s="38">
        <f>IFERROR(INDEX('Industry Breakdown'!$B$3:$H$9,MATCH('Indonesia Data'!$B36,'Industry Breakdown'!$A$3:$A$9,0),MATCH('Indonesia Data'!$A36,'Industry Breakdown'!$B$2:$G$2,0))*INDEX($B$3:$AK$8,MATCH($A36,$A$3:$A$8,0),MATCH(V$11,$B$2:$AK$2,0))/INDEX($B$3:$B$8,MATCH($A36,$A$3:$A$8,0),1),0)</f>
        <v>0</v>
      </c>
      <c r="W36" s="38">
        <f>IFERROR(INDEX('Industry Breakdown'!$B$3:$H$9,MATCH('Indonesia Data'!$B36,'Industry Breakdown'!$A$3:$A$9,0),MATCH('Indonesia Data'!$A36,'Industry Breakdown'!$B$2:$G$2,0))*INDEX($B$3:$AK$8,MATCH($A36,$A$3:$A$8,0),MATCH(W$11,$B$2:$AK$2,0))/INDEX($B$3:$B$8,MATCH($A36,$A$3:$A$8,0),1),0)</f>
        <v>0</v>
      </c>
      <c r="X36" s="38">
        <f>IFERROR(INDEX('Industry Breakdown'!$B$3:$H$9,MATCH('Indonesia Data'!$B36,'Industry Breakdown'!$A$3:$A$9,0),MATCH('Indonesia Data'!$A36,'Industry Breakdown'!$B$2:$G$2,0))*INDEX($B$3:$AK$8,MATCH($A36,$A$3:$A$8,0),MATCH(X$11,$B$2:$AK$2,0))/INDEX($B$3:$B$8,MATCH($A36,$A$3:$A$8,0),1),0)</f>
        <v>0</v>
      </c>
      <c r="Y36" s="38">
        <f>IFERROR(INDEX('Industry Breakdown'!$B$3:$H$9,MATCH('Indonesia Data'!$B36,'Industry Breakdown'!$A$3:$A$9,0),MATCH('Indonesia Data'!$A36,'Industry Breakdown'!$B$2:$G$2,0))*INDEX($B$3:$AK$8,MATCH($A36,$A$3:$A$8,0),MATCH(Y$11,$B$2:$AK$2,0))/INDEX($B$3:$B$8,MATCH($A36,$A$3:$A$8,0),1),0)</f>
        <v>0</v>
      </c>
      <c r="Z36" s="38">
        <f>IFERROR(INDEX('Industry Breakdown'!$B$3:$H$9,MATCH('Indonesia Data'!$B36,'Industry Breakdown'!$A$3:$A$9,0),MATCH('Indonesia Data'!$A36,'Industry Breakdown'!$B$2:$G$2,0))*INDEX($B$3:$AK$8,MATCH($A36,$A$3:$A$8,0),MATCH(Z$11,$B$2:$AK$2,0))/INDEX($B$3:$B$8,MATCH($A36,$A$3:$A$8,0),1),0)</f>
        <v>0</v>
      </c>
      <c r="AA36" s="38">
        <f>IFERROR(INDEX('Industry Breakdown'!$B$3:$H$9,MATCH('Indonesia Data'!$B36,'Industry Breakdown'!$A$3:$A$9,0),MATCH('Indonesia Data'!$A36,'Industry Breakdown'!$B$2:$G$2,0))*INDEX($B$3:$AK$8,MATCH($A36,$A$3:$A$8,0),MATCH(AA$11,$B$2:$AK$2,0))/INDEX($B$3:$B$8,MATCH($A36,$A$3:$A$8,0),1),0)</f>
        <v>0</v>
      </c>
      <c r="AB36" s="38">
        <f>IFERROR(INDEX('Industry Breakdown'!$B$3:$H$9,MATCH('Indonesia Data'!$B36,'Industry Breakdown'!$A$3:$A$9,0),MATCH('Indonesia Data'!$A36,'Industry Breakdown'!$B$2:$G$2,0))*INDEX($B$3:$AK$8,MATCH($A36,$A$3:$A$8,0),MATCH(AB$11,$B$2:$AK$2,0))/INDEX($B$3:$B$8,MATCH($A36,$A$3:$A$8,0),1),0)</f>
        <v>0</v>
      </c>
      <c r="AC36" s="38">
        <f>IFERROR(INDEX('Industry Breakdown'!$B$3:$H$9,MATCH('Indonesia Data'!$B36,'Industry Breakdown'!$A$3:$A$9,0),MATCH('Indonesia Data'!$A36,'Industry Breakdown'!$B$2:$G$2,0))*INDEX($B$3:$AK$8,MATCH($A36,$A$3:$A$8,0),MATCH(AC$11,$B$2:$AK$2,0))/INDEX($B$3:$B$8,MATCH($A36,$A$3:$A$8,0),1),0)</f>
        <v>0</v>
      </c>
      <c r="AD36" s="38">
        <f>IFERROR(INDEX('Industry Breakdown'!$B$3:$H$9,MATCH('Indonesia Data'!$B36,'Industry Breakdown'!$A$3:$A$9,0),MATCH('Indonesia Data'!$A36,'Industry Breakdown'!$B$2:$G$2,0))*INDEX($B$3:$AK$8,MATCH($A36,$A$3:$A$8,0),MATCH(AD$11,$B$2:$AK$2,0))/INDEX($B$3:$B$8,MATCH($A36,$A$3:$A$8,0),1),0)</f>
        <v>0</v>
      </c>
      <c r="AE36" s="38">
        <f>IFERROR(INDEX('Industry Breakdown'!$B$3:$H$9,MATCH('Indonesia Data'!$B36,'Industry Breakdown'!$A$3:$A$9,0),MATCH('Indonesia Data'!$A36,'Industry Breakdown'!$B$2:$G$2,0))*INDEX($B$3:$AK$8,MATCH($A36,$A$3:$A$8,0),MATCH(AE$11,$B$2:$AK$2,0))/INDEX($B$3:$B$8,MATCH($A36,$A$3:$A$8,0),1),0)</f>
        <v>0</v>
      </c>
      <c r="AF36" s="38">
        <f>IFERROR(INDEX('Industry Breakdown'!$B$3:$H$9,MATCH('Indonesia Data'!$B36,'Industry Breakdown'!$A$3:$A$9,0),MATCH('Indonesia Data'!$A36,'Industry Breakdown'!$B$2:$G$2,0))*INDEX($B$3:$AK$8,MATCH($A36,$A$3:$A$8,0),MATCH(AF$11,$B$2:$AK$2,0))/INDEX($B$3:$B$8,MATCH($A36,$A$3:$A$8,0),1),0)</f>
        <v>0</v>
      </c>
      <c r="AG36" s="38">
        <f>IFERROR(INDEX('Industry Breakdown'!$B$3:$H$9,MATCH('Indonesia Data'!$B36,'Industry Breakdown'!$A$3:$A$9,0),MATCH('Indonesia Data'!$A36,'Industry Breakdown'!$B$2:$G$2,0))*INDEX($B$3:$AK$8,MATCH($A36,$A$3:$A$8,0),MATCH(AG$11,$B$2:$AK$2,0))/INDEX($B$3:$B$8,MATCH($A36,$A$3:$A$8,0),1),0)</f>
        <v>0</v>
      </c>
      <c r="AH36" s="38">
        <f>IFERROR(INDEX('Industry Breakdown'!$B$3:$H$9,MATCH('Indonesia Data'!$B36,'Industry Breakdown'!$A$3:$A$9,0),MATCH('Indonesia Data'!$A36,'Industry Breakdown'!$B$2:$G$2,0))*INDEX($B$3:$AK$8,MATCH($A36,$A$3:$A$8,0),MATCH(AH$11,$B$2:$AK$2,0))/INDEX($B$3:$B$8,MATCH($A36,$A$3:$A$8,0),1),0)</f>
        <v>0</v>
      </c>
      <c r="AI36" s="38">
        <f>IFERROR(INDEX('Industry Breakdown'!$B$3:$H$9,MATCH('Indonesia Data'!$B36,'Industry Breakdown'!$A$3:$A$9,0),MATCH('Indonesia Data'!$A36,'Industry Breakdown'!$B$2:$G$2,0))*INDEX($B$3:$AK$8,MATCH($A36,$A$3:$A$8,0),MATCH(AI$11,$B$2:$AK$2,0))/INDEX($B$3:$B$8,MATCH($A36,$A$3:$A$8,0),1),0)</f>
        <v>0</v>
      </c>
      <c r="AJ36" s="38">
        <f>IFERROR(INDEX('Industry Breakdown'!$B$3:$H$9,MATCH('Indonesia Data'!$B36,'Industry Breakdown'!$A$3:$A$9,0),MATCH('Indonesia Data'!$A36,'Industry Breakdown'!$B$2:$G$2,0))*INDEX($B$3:$AK$8,MATCH($A36,$A$3:$A$8,0),MATCH(AJ$11,$B$2:$AK$2,0))/INDEX($B$3:$B$8,MATCH($A36,$A$3:$A$8,0),1),0)</f>
        <v>0</v>
      </c>
      <c r="AK36" s="38">
        <f>IFERROR(INDEX('Industry Breakdown'!$B$3:$H$9,MATCH('Indonesia Data'!$B36,'Industry Breakdown'!$A$3:$A$9,0),MATCH('Indonesia Data'!$A36,'Industry Breakdown'!$B$2:$G$2,0))*INDEX($B$3:$AK$8,MATCH($A36,$A$3:$A$8,0),MATCH(AK$11,$B$2:$AK$2,0))/INDEX($B$3:$B$8,MATCH($A36,$A$3:$A$8,0),1),0)</f>
        <v>0</v>
      </c>
      <c r="AL36" s="38">
        <f>IFERROR(INDEX('Industry Breakdown'!$B$3:$H$9,MATCH('Indonesia Data'!$B36,'Industry Breakdown'!$A$3:$A$9,0),MATCH('Indonesia Data'!$A36,'Industry Breakdown'!$B$2:$G$2,0))*INDEX($B$3:$AK$8,MATCH($A36,$A$3:$A$8,0),MATCH(AL$11,$B$2:$AK$2,0))/INDEX($B$3:$B$8,MATCH($A36,$A$3:$A$8,0),1),0)</f>
        <v>0</v>
      </c>
    </row>
    <row r="37" spans="1:38" x14ac:dyDescent="0.35">
      <c r="A37" s="8" t="s">
        <v>42</v>
      </c>
      <c r="B37" s="8" t="s">
        <v>4</v>
      </c>
      <c r="C37" s="38">
        <f>IF($A37="natural gas",INDEX('Industry Breakdown'!$B$31:$AK$31,1,MATCH('Indonesia Data'!C$11,'Industry Breakdown'!$B$29:$AK$29,0)),)</f>
        <v>0</v>
      </c>
      <c r="D37" s="38">
        <f>IF($A37="natural gas",INDEX('Industry Breakdown'!$B$31:$AK$31,1,MATCH('Indonesia Data'!D$11,'Industry Breakdown'!$B$29:$AK$29,0)),)</f>
        <v>0</v>
      </c>
      <c r="E37" s="38">
        <f>IF($A37="natural gas",INDEX('Industry Breakdown'!$B$31:$AK$31,1,MATCH('Indonesia Data'!E$11,'Industry Breakdown'!$B$29:$AK$29,0)),)</f>
        <v>0</v>
      </c>
      <c r="F37" s="38">
        <f>IF($A37="natural gas",INDEX('Industry Breakdown'!$B$31:$AK$31,1,MATCH('Indonesia Data'!F$11,'Industry Breakdown'!$B$29:$AK$29,0)),)</f>
        <v>0</v>
      </c>
      <c r="G37" s="38">
        <f>IF($A37="natural gas",INDEX('Industry Breakdown'!$B$31:$AK$31,1,MATCH('Indonesia Data'!G$11,'Industry Breakdown'!$B$29:$AK$29,0)),)</f>
        <v>0</v>
      </c>
      <c r="H37" s="38">
        <f>IF($A37="natural gas",INDEX('Industry Breakdown'!$B$31:$AK$31,1,MATCH('Indonesia Data'!H$11,'Industry Breakdown'!$B$29:$AK$29,0)),)</f>
        <v>0</v>
      </c>
      <c r="I37" s="38">
        <f>IF($A37="natural gas",INDEX('Industry Breakdown'!$B$31:$AK$31,1,MATCH('Indonesia Data'!I$11,'Industry Breakdown'!$B$29:$AK$29,0)),)</f>
        <v>0</v>
      </c>
      <c r="J37" s="38">
        <f>IF($A37="natural gas",INDEX('Industry Breakdown'!$B$31:$AK$31,1,MATCH('Indonesia Data'!J$11,'Industry Breakdown'!$B$29:$AK$29,0)),)</f>
        <v>0</v>
      </c>
      <c r="K37" s="38">
        <f>IF($A37="natural gas",INDEX('Industry Breakdown'!$B$31:$AK$31,1,MATCH('Indonesia Data'!K$11,'Industry Breakdown'!$B$29:$AK$29,0)),)</f>
        <v>0</v>
      </c>
      <c r="L37" s="38">
        <f>IF($A37="natural gas",INDEX('Industry Breakdown'!$B$31:$AK$31,1,MATCH('Indonesia Data'!L$11,'Industry Breakdown'!$B$29:$AK$29,0)),)</f>
        <v>0</v>
      </c>
      <c r="M37" s="38">
        <f>IF($A37="natural gas",INDEX('Industry Breakdown'!$B$31:$AK$31,1,MATCH('Indonesia Data'!M$11,'Industry Breakdown'!$B$29:$AK$29,0)),)</f>
        <v>0</v>
      </c>
      <c r="N37" s="38">
        <f>IF($A37="natural gas",INDEX('Industry Breakdown'!$B$31:$AK$31,1,MATCH('Indonesia Data'!N$11,'Industry Breakdown'!$B$29:$AK$29,0)),)</f>
        <v>0</v>
      </c>
      <c r="O37" s="38">
        <f>IF($A37="natural gas",INDEX('Industry Breakdown'!$B$31:$AK$31,1,MATCH('Indonesia Data'!O$11,'Industry Breakdown'!$B$29:$AK$29,0)),)</f>
        <v>0</v>
      </c>
      <c r="P37" s="38">
        <f>IF($A37="natural gas",INDEX('Industry Breakdown'!$B$31:$AK$31,1,MATCH('Indonesia Data'!P$11,'Industry Breakdown'!$B$29:$AK$29,0)),)</f>
        <v>0</v>
      </c>
      <c r="Q37" s="38">
        <f>IF($A37="natural gas",INDEX('Industry Breakdown'!$B$31:$AK$31,1,MATCH('Indonesia Data'!Q$11,'Industry Breakdown'!$B$29:$AK$29,0)),)</f>
        <v>0</v>
      </c>
      <c r="R37" s="38">
        <f>IF($A37="natural gas",INDEX('Industry Breakdown'!$B$31:$AK$31,1,MATCH('Indonesia Data'!R$11,'Industry Breakdown'!$B$29:$AK$29,0)),)</f>
        <v>0</v>
      </c>
      <c r="S37" s="38">
        <f>IF($A37="natural gas",INDEX('Industry Breakdown'!$B$31:$AK$31,1,MATCH('Indonesia Data'!S$11,'Industry Breakdown'!$B$29:$AK$29,0)),)</f>
        <v>0</v>
      </c>
      <c r="T37" s="38">
        <f>IF($A37="natural gas",INDEX('Industry Breakdown'!$B$31:$AK$31,1,MATCH('Indonesia Data'!T$11,'Industry Breakdown'!$B$29:$AK$29,0)),)</f>
        <v>0</v>
      </c>
      <c r="U37" s="38">
        <f>IF($A37="natural gas",INDEX('Industry Breakdown'!$B$31:$AK$31,1,MATCH('Indonesia Data'!U$11,'Industry Breakdown'!$B$29:$AK$29,0)),)</f>
        <v>0</v>
      </c>
      <c r="V37" s="38">
        <f>IF($A37="natural gas",INDEX('Industry Breakdown'!$B$31:$AK$31,1,MATCH('Indonesia Data'!V$11,'Industry Breakdown'!$B$29:$AK$29,0)),)</f>
        <v>0</v>
      </c>
      <c r="W37" s="38">
        <f>IF($A37="natural gas",INDEX('Industry Breakdown'!$B$31:$AK$31,1,MATCH('Indonesia Data'!W$11,'Industry Breakdown'!$B$29:$AK$29,0)),)</f>
        <v>0</v>
      </c>
      <c r="X37" s="38">
        <f>IF($A37="natural gas",INDEX('Industry Breakdown'!$B$31:$AK$31,1,MATCH('Indonesia Data'!X$11,'Industry Breakdown'!$B$29:$AK$29,0)),)</f>
        <v>0</v>
      </c>
      <c r="Y37" s="38">
        <f>IF($A37="natural gas",INDEX('Industry Breakdown'!$B$31:$AK$31,1,MATCH('Indonesia Data'!Y$11,'Industry Breakdown'!$B$29:$AK$29,0)),)</f>
        <v>0</v>
      </c>
      <c r="Z37" s="38">
        <f>IF($A37="natural gas",INDEX('Industry Breakdown'!$B$31:$AK$31,1,MATCH('Indonesia Data'!Z$11,'Industry Breakdown'!$B$29:$AK$29,0)),)</f>
        <v>0</v>
      </c>
      <c r="AA37" s="38">
        <f>IF($A37="natural gas",INDEX('Industry Breakdown'!$B$31:$AK$31,1,MATCH('Indonesia Data'!AA$11,'Industry Breakdown'!$B$29:$AK$29,0)),)</f>
        <v>0</v>
      </c>
      <c r="AB37" s="38">
        <f>IF($A37="natural gas",INDEX('Industry Breakdown'!$B$31:$AK$31,1,MATCH('Indonesia Data'!AB$11,'Industry Breakdown'!$B$29:$AK$29,0)),)</f>
        <v>0</v>
      </c>
      <c r="AC37" s="38">
        <f>IF($A37="natural gas",INDEX('Industry Breakdown'!$B$31:$AK$31,1,MATCH('Indonesia Data'!AC$11,'Industry Breakdown'!$B$29:$AK$29,0)),)</f>
        <v>0</v>
      </c>
      <c r="AD37" s="38">
        <f>IF($A37="natural gas",INDEX('Industry Breakdown'!$B$31:$AK$31,1,MATCH('Indonesia Data'!AD$11,'Industry Breakdown'!$B$29:$AK$29,0)),)</f>
        <v>0</v>
      </c>
      <c r="AE37" s="38">
        <f>IF($A37="natural gas",INDEX('Industry Breakdown'!$B$31:$AK$31,1,MATCH('Indonesia Data'!AE$11,'Industry Breakdown'!$B$29:$AK$29,0)),)</f>
        <v>0</v>
      </c>
      <c r="AF37" s="38">
        <f>IF($A37="natural gas",INDEX('Industry Breakdown'!$B$31:$AK$31,1,MATCH('Indonesia Data'!AF$11,'Industry Breakdown'!$B$29:$AK$29,0)),)</f>
        <v>0</v>
      </c>
      <c r="AG37" s="38">
        <f>IF($A37="natural gas",INDEX('Industry Breakdown'!$B$31:$AK$31,1,MATCH('Indonesia Data'!AG$11,'Industry Breakdown'!$B$29:$AK$29,0)),)</f>
        <v>0</v>
      </c>
      <c r="AH37" s="38">
        <f>IF($A37="natural gas",INDEX('Industry Breakdown'!$B$31:$AK$31,1,MATCH('Indonesia Data'!AH$11,'Industry Breakdown'!$B$29:$AK$29,0)),)</f>
        <v>0</v>
      </c>
      <c r="AI37" s="38">
        <f>IF($A37="natural gas",INDEX('Industry Breakdown'!$B$31:$AK$31,1,MATCH('Indonesia Data'!AI$11,'Industry Breakdown'!$B$29:$AK$29,0)),)</f>
        <v>0</v>
      </c>
      <c r="AJ37" s="38">
        <f>IF($A37="natural gas",INDEX('Industry Breakdown'!$B$31:$AK$31,1,MATCH('Indonesia Data'!AJ$11,'Industry Breakdown'!$B$29:$AK$29,0)),)</f>
        <v>0</v>
      </c>
      <c r="AK37" s="38">
        <f>IF($A37="natural gas",INDEX('Industry Breakdown'!$B$31:$AK$31,1,MATCH('Indonesia Data'!AK$11,'Industry Breakdown'!$B$29:$AK$29,0)),)</f>
        <v>0</v>
      </c>
      <c r="AL37" s="38">
        <f>IF($A37="natural gas",INDEX('Industry Breakdown'!$B$31:$AK$31,1,MATCH('Indonesia Data'!AL$11,'Industry Breakdown'!$B$29:$AK$29,0)),)</f>
        <v>0</v>
      </c>
    </row>
    <row r="38" spans="1:38" x14ac:dyDescent="0.35">
      <c r="A38" s="8" t="s">
        <v>42</v>
      </c>
      <c r="B38" s="8" t="s">
        <v>5</v>
      </c>
      <c r="C38" s="38">
        <f>IFERROR(INDEX('Industry Breakdown'!$B$3:$H$9,MATCH('Indonesia Data'!$B38,'Industry Breakdown'!$A$3:$A$9,0),MATCH('Indonesia Data'!$A38,'Industry Breakdown'!$B$2:$G$2,0))*INDEX($B$3:$AK$8,MATCH($A38,$A$3:$A$8,0),MATCH(C$11,$B$2:$AK$2,0))/INDEX($B$3:$B$8,MATCH($A38,$A$3:$A$8,0),1),0)</f>
        <v>0</v>
      </c>
      <c r="D38" s="38">
        <f>IFERROR(INDEX('Industry Breakdown'!$B$3:$H$9,MATCH('Indonesia Data'!$B38,'Industry Breakdown'!$A$3:$A$9,0),MATCH('Indonesia Data'!$A38,'Industry Breakdown'!$B$2:$G$2,0))*INDEX($B$3:$AK$8,MATCH($A38,$A$3:$A$8,0),MATCH(D$11,$B$2:$AK$2,0))/INDEX($B$3:$B$8,MATCH($A38,$A$3:$A$8,0),1),0)</f>
        <v>0</v>
      </c>
      <c r="E38" s="38">
        <f>IFERROR(INDEX('Industry Breakdown'!$B$3:$H$9,MATCH('Indonesia Data'!$B38,'Industry Breakdown'!$A$3:$A$9,0),MATCH('Indonesia Data'!$A38,'Industry Breakdown'!$B$2:$G$2,0))*INDEX($B$3:$AK$8,MATCH($A38,$A$3:$A$8,0),MATCH(E$11,$B$2:$AK$2,0))/INDEX($B$3:$B$8,MATCH($A38,$A$3:$A$8,0),1),0)</f>
        <v>0</v>
      </c>
      <c r="F38" s="38">
        <f>IFERROR(INDEX('Industry Breakdown'!$B$3:$H$9,MATCH('Indonesia Data'!$B38,'Industry Breakdown'!$A$3:$A$9,0),MATCH('Indonesia Data'!$A38,'Industry Breakdown'!$B$2:$G$2,0))*INDEX($B$3:$AK$8,MATCH($A38,$A$3:$A$8,0),MATCH(F$11,$B$2:$AK$2,0))/INDEX($B$3:$B$8,MATCH($A38,$A$3:$A$8,0),1),0)</f>
        <v>0</v>
      </c>
      <c r="G38" s="38">
        <f>IFERROR(INDEX('Industry Breakdown'!$B$3:$H$9,MATCH('Indonesia Data'!$B38,'Industry Breakdown'!$A$3:$A$9,0),MATCH('Indonesia Data'!$A38,'Industry Breakdown'!$B$2:$G$2,0))*INDEX($B$3:$AK$8,MATCH($A38,$A$3:$A$8,0),MATCH(G$11,$B$2:$AK$2,0))/INDEX($B$3:$B$8,MATCH($A38,$A$3:$A$8,0),1),0)</f>
        <v>0</v>
      </c>
      <c r="H38" s="38">
        <f>IFERROR(INDEX('Industry Breakdown'!$B$3:$H$9,MATCH('Indonesia Data'!$B38,'Industry Breakdown'!$A$3:$A$9,0),MATCH('Indonesia Data'!$A38,'Industry Breakdown'!$B$2:$G$2,0))*INDEX($B$3:$AK$8,MATCH($A38,$A$3:$A$8,0),MATCH(H$11,$B$2:$AK$2,0))/INDEX($B$3:$B$8,MATCH($A38,$A$3:$A$8,0),1),0)</f>
        <v>0</v>
      </c>
      <c r="I38" s="38">
        <f>IFERROR(INDEX('Industry Breakdown'!$B$3:$H$9,MATCH('Indonesia Data'!$B38,'Industry Breakdown'!$A$3:$A$9,0),MATCH('Indonesia Data'!$A38,'Industry Breakdown'!$B$2:$G$2,0))*INDEX($B$3:$AK$8,MATCH($A38,$A$3:$A$8,0),MATCH(I$11,$B$2:$AK$2,0))/INDEX($B$3:$B$8,MATCH($A38,$A$3:$A$8,0),1),0)</f>
        <v>0</v>
      </c>
      <c r="J38" s="38">
        <f>IFERROR(INDEX('Industry Breakdown'!$B$3:$H$9,MATCH('Indonesia Data'!$B38,'Industry Breakdown'!$A$3:$A$9,0),MATCH('Indonesia Data'!$A38,'Industry Breakdown'!$B$2:$G$2,0))*INDEX($B$3:$AK$8,MATCH($A38,$A$3:$A$8,0),MATCH(J$11,$B$2:$AK$2,0))/INDEX($B$3:$B$8,MATCH($A38,$A$3:$A$8,0),1),0)</f>
        <v>0</v>
      </c>
      <c r="K38" s="38">
        <f>IFERROR(INDEX('Industry Breakdown'!$B$3:$H$9,MATCH('Indonesia Data'!$B38,'Industry Breakdown'!$A$3:$A$9,0),MATCH('Indonesia Data'!$A38,'Industry Breakdown'!$B$2:$G$2,0))*INDEX($B$3:$AK$8,MATCH($A38,$A$3:$A$8,0),MATCH(K$11,$B$2:$AK$2,0))/INDEX($B$3:$B$8,MATCH($A38,$A$3:$A$8,0),1),0)</f>
        <v>0</v>
      </c>
      <c r="L38" s="38">
        <f>IFERROR(INDEX('Industry Breakdown'!$B$3:$H$9,MATCH('Indonesia Data'!$B38,'Industry Breakdown'!$A$3:$A$9,0),MATCH('Indonesia Data'!$A38,'Industry Breakdown'!$B$2:$G$2,0))*INDEX($B$3:$AK$8,MATCH($A38,$A$3:$A$8,0),MATCH(L$11,$B$2:$AK$2,0))/INDEX($B$3:$B$8,MATCH($A38,$A$3:$A$8,0),1),0)</f>
        <v>0</v>
      </c>
      <c r="M38" s="38">
        <f>IFERROR(INDEX('Industry Breakdown'!$B$3:$H$9,MATCH('Indonesia Data'!$B38,'Industry Breakdown'!$A$3:$A$9,0),MATCH('Indonesia Data'!$A38,'Industry Breakdown'!$B$2:$G$2,0))*INDEX($B$3:$AK$8,MATCH($A38,$A$3:$A$8,0),MATCH(M$11,$B$2:$AK$2,0))/INDEX($B$3:$B$8,MATCH($A38,$A$3:$A$8,0),1),0)</f>
        <v>0</v>
      </c>
      <c r="N38" s="38">
        <f>IFERROR(INDEX('Industry Breakdown'!$B$3:$H$9,MATCH('Indonesia Data'!$B38,'Industry Breakdown'!$A$3:$A$9,0),MATCH('Indonesia Data'!$A38,'Industry Breakdown'!$B$2:$G$2,0))*INDEX($B$3:$AK$8,MATCH($A38,$A$3:$A$8,0),MATCH(N$11,$B$2:$AK$2,0))/INDEX($B$3:$B$8,MATCH($A38,$A$3:$A$8,0),1),0)</f>
        <v>0</v>
      </c>
      <c r="O38" s="38">
        <f>IFERROR(INDEX('Industry Breakdown'!$B$3:$H$9,MATCH('Indonesia Data'!$B38,'Industry Breakdown'!$A$3:$A$9,0),MATCH('Indonesia Data'!$A38,'Industry Breakdown'!$B$2:$G$2,0))*INDEX($B$3:$AK$8,MATCH($A38,$A$3:$A$8,0),MATCH(O$11,$B$2:$AK$2,0))/INDEX($B$3:$B$8,MATCH($A38,$A$3:$A$8,0),1),0)</f>
        <v>0</v>
      </c>
      <c r="P38" s="38">
        <f>IFERROR(INDEX('Industry Breakdown'!$B$3:$H$9,MATCH('Indonesia Data'!$B38,'Industry Breakdown'!$A$3:$A$9,0),MATCH('Indonesia Data'!$A38,'Industry Breakdown'!$B$2:$G$2,0))*INDEX($B$3:$AK$8,MATCH($A38,$A$3:$A$8,0),MATCH(P$11,$B$2:$AK$2,0))/INDEX($B$3:$B$8,MATCH($A38,$A$3:$A$8,0),1),0)</f>
        <v>0</v>
      </c>
      <c r="Q38" s="38">
        <f>IFERROR(INDEX('Industry Breakdown'!$B$3:$H$9,MATCH('Indonesia Data'!$B38,'Industry Breakdown'!$A$3:$A$9,0),MATCH('Indonesia Data'!$A38,'Industry Breakdown'!$B$2:$G$2,0))*INDEX($B$3:$AK$8,MATCH($A38,$A$3:$A$8,0),MATCH(Q$11,$B$2:$AK$2,0))/INDEX($B$3:$B$8,MATCH($A38,$A$3:$A$8,0),1),0)</f>
        <v>0</v>
      </c>
      <c r="R38" s="38">
        <f>IFERROR(INDEX('Industry Breakdown'!$B$3:$H$9,MATCH('Indonesia Data'!$B38,'Industry Breakdown'!$A$3:$A$9,0),MATCH('Indonesia Data'!$A38,'Industry Breakdown'!$B$2:$G$2,0))*INDEX($B$3:$AK$8,MATCH($A38,$A$3:$A$8,0),MATCH(R$11,$B$2:$AK$2,0))/INDEX($B$3:$B$8,MATCH($A38,$A$3:$A$8,0),1),0)</f>
        <v>0</v>
      </c>
      <c r="S38" s="38">
        <f>IFERROR(INDEX('Industry Breakdown'!$B$3:$H$9,MATCH('Indonesia Data'!$B38,'Industry Breakdown'!$A$3:$A$9,0),MATCH('Indonesia Data'!$A38,'Industry Breakdown'!$B$2:$G$2,0))*INDEX($B$3:$AK$8,MATCH($A38,$A$3:$A$8,0),MATCH(S$11,$B$2:$AK$2,0))/INDEX($B$3:$B$8,MATCH($A38,$A$3:$A$8,0),1),0)</f>
        <v>0</v>
      </c>
      <c r="T38" s="38">
        <f>IFERROR(INDEX('Industry Breakdown'!$B$3:$H$9,MATCH('Indonesia Data'!$B38,'Industry Breakdown'!$A$3:$A$9,0),MATCH('Indonesia Data'!$A38,'Industry Breakdown'!$B$2:$G$2,0))*INDEX($B$3:$AK$8,MATCH($A38,$A$3:$A$8,0),MATCH(T$11,$B$2:$AK$2,0))/INDEX($B$3:$B$8,MATCH($A38,$A$3:$A$8,0),1),0)</f>
        <v>0</v>
      </c>
      <c r="U38" s="38">
        <f>IFERROR(INDEX('Industry Breakdown'!$B$3:$H$9,MATCH('Indonesia Data'!$B38,'Industry Breakdown'!$A$3:$A$9,0),MATCH('Indonesia Data'!$A38,'Industry Breakdown'!$B$2:$G$2,0))*INDEX($B$3:$AK$8,MATCH($A38,$A$3:$A$8,0),MATCH(U$11,$B$2:$AK$2,0))/INDEX($B$3:$B$8,MATCH($A38,$A$3:$A$8,0),1),0)</f>
        <v>0</v>
      </c>
      <c r="V38" s="38">
        <f>IFERROR(INDEX('Industry Breakdown'!$B$3:$H$9,MATCH('Indonesia Data'!$B38,'Industry Breakdown'!$A$3:$A$9,0),MATCH('Indonesia Data'!$A38,'Industry Breakdown'!$B$2:$G$2,0))*INDEX($B$3:$AK$8,MATCH($A38,$A$3:$A$8,0),MATCH(V$11,$B$2:$AK$2,0))/INDEX($B$3:$B$8,MATCH($A38,$A$3:$A$8,0),1),0)</f>
        <v>0</v>
      </c>
      <c r="W38" s="38">
        <f>IFERROR(INDEX('Industry Breakdown'!$B$3:$H$9,MATCH('Indonesia Data'!$B38,'Industry Breakdown'!$A$3:$A$9,0),MATCH('Indonesia Data'!$A38,'Industry Breakdown'!$B$2:$G$2,0))*INDEX($B$3:$AK$8,MATCH($A38,$A$3:$A$8,0),MATCH(W$11,$B$2:$AK$2,0))/INDEX($B$3:$B$8,MATCH($A38,$A$3:$A$8,0),1),0)</f>
        <v>0</v>
      </c>
      <c r="X38" s="38">
        <f>IFERROR(INDEX('Industry Breakdown'!$B$3:$H$9,MATCH('Indonesia Data'!$B38,'Industry Breakdown'!$A$3:$A$9,0),MATCH('Indonesia Data'!$A38,'Industry Breakdown'!$B$2:$G$2,0))*INDEX($B$3:$AK$8,MATCH($A38,$A$3:$A$8,0),MATCH(X$11,$B$2:$AK$2,0))/INDEX($B$3:$B$8,MATCH($A38,$A$3:$A$8,0),1),0)</f>
        <v>0</v>
      </c>
      <c r="Y38" s="38">
        <f>IFERROR(INDEX('Industry Breakdown'!$B$3:$H$9,MATCH('Indonesia Data'!$B38,'Industry Breakdown'!$A$3:$A$9,0),MATCH('Indonesia Data'!$A38,'Industry Breakdown'!$B$2:$G$2,0))*INDEX($B$3:$AK$8,MATCH($A38,$A$3:$A$8,0),MATCH(Y$11,$B$2:$AK$2,0))/INDEX($B$3:$B$8,MATCH($A38,$A$3:$A$8,0),1),0)</f>
        <v>0</v>
      </c>
      <c r="Z38" s="38">
        <f>IFERROR(INDEX('Industry Breakdown'!$B$3:$H$9,MATCH('Indonesia Data'!$B38,'Industry Breakdown'!$A$3:$A$9,0),MATCH('Indonesia Data'!$A38,'Industry Breakdown'!$B$2:$G$2,0))*INDEX($B$3:$AK$8,MATCH($A38,$A$3:$A$8,0),MATCH(Z$11,$B$2:$AK$2,0))/INDEX($B$3:$B$8,MATCH($A38,$A$3:$A$8,0),1),0)</f>
        <v>0</v>
      </c>
      <c r="AA38" s="38">
        <f>IFERROR(INDEX('Industry Breakdown'!$B$3:$H$9,MATCH('Indonesia Data'!$B38,'Industry Breakdown'!$A$3:$A$9,0),MATCH('Indonesia Data'!$A38,'Industry Breakdown'!$B$2:$G$2,0))*INDEX($B$3:$AK$8,MATCH($A38,$A$3:$A$8,0),MATCH(AA$11,$B$2:$AK$2,0))/INDEX($B$3:$B$8,MATCH($A38,$A$3:$A$8,0),1),0)</f>
        <v>0</v>
      </c>
      <c r="AB38" s="38">
        <f>IFERROR(INDEX('Industry Breakdown'!$B$3:$H$9,MATCH('Indonesia Data'!$B38,'Industry Breakdown'!$A$3:$A$9,0),MATCH('Indonesia Data'!$A38,'Industry Breakdown'!$B$2:$G$2,0))*INDEX($B$3:$AK$8,MATCH($A38,$A$3:$A$8,0),MATCH(AB$11,$B$2:$AK$2,0))/INDEX($B$3:$B$8,MATCH($A38,$A$3:$A$8,0),1),0)</f>
        <v>0</v>
      </c>
      <c r="AC38" s="38">
        <f>IFERROR(INDEX('Industry Breakdown'!$B$3:$H$9,MATCH('Indonesia Data'!$B38,'Industry Breakdown'!$A$3:$A$9,0),MATCH('Indonesia Data'!$A38,'Industry Breakdown'!$B$2:$G$2,0))*INDEX($B$3:$AK$8,MATCH($A38,$A$3:$A$8,0),MATCH(AC$11,$B$2:$AK$2,0))/INDEX($B$3:$B$8,MATCH($A38,$A$3:$A$8,0),1),0)</f>
        <v>0</v>
      </c>
      <c r="AD38" s="38">
        <f>IFERROR(INDEX('Industry Breakdown'!$B$3:$H$9,MATCH('Indonesia Data'!$B38,'Industry Breakdown'!$A$3:$A$9,0),MATCH('Indonesia Data'!$A38,'Industry Breakdown'!$B$2:$G$2,0))*INDEX($B$3:$AK$8,MATCH($A38,$A$3:$A$8,0),MATCH(AD$11,$B$2:$AK$2,0))/INDEX($B$3:$B$8,MATCH($A38,$A$3:$A$8,0),1),0)</f>
        <v>0</v>
      </c>
      <c r="AE38" s="38">
        <f>IFERROR(INDEX('Industry Breakdown'!$B$3:$H$9,MATCH('Indonesia Data'!$B38,'Industry Breakdown'!$A$3:$A$9,0),MATCH('Indonesia Data'!$A38,'Industry Breakdown'!$B$2:$G$2,0))*INDEX($B$3:$AK$8,MATCH($A38,$A$3:$A$8,0),MATCH(AE$11,$B$2:$AK$2,0))/INDEX($B$3:$B$8,MATCH($A38,$A$3:$A$8,0),1),0)</f>
        <v>0</v>
      </c>
      <c r="AF38" s="38">
        <f>IFERROR(INDEX('Industry Breakdown'!$B$3:$H$9,MATCH('Indonesia Data'!$B38,'Industry Breakdown'!$A$3:$A$9,0),MATCH('Indonesia Data'!$A38,'Industry Breakdown'!$B$2:$G$2,0))*INDEX($B$3:$AK$8,MATCH($A38,$A$3:$A$8,0),MATCH(AF$11,$B$2:$AK$2,0))/INDEX($B$3:$B$8,MATCH($A38,$A$3:$A$8,0),1),0)</f>
        <v>0</v>
      </c>
      <c r="AG38" s="38">
        <f>IFERROR(INDEX('Industry Breakdown'!$B$3:$H$9,MATCH('Indonesia Data'!$B38,'Industry Breakdown'!$A$3:$A$9,0),MATCH('Indonesia Data'!$A38,'Industry Breakdown'!$B$2:$G$2,0))*INDEX($B$3:$AK$8,MATCH($A38,$A$3:$A$8,0),MATCH(AG$11,$B$2:$AK$2,0))/INDEX($B$3:$B$8,MATCH($A38,$A$3:$A$8,0),1),0)</f>
        <v>0</v>
      </c>
      <c r="AH38" s="38">
        <f>IFERROR(INDEX('Industry Breakdown'!$B$3:$H$9,MATCH('Indonesia Data'!$B38,'Industry Breakdown'!$A$3:$A$9,0),MATCH('Indonesia Data'!$A38,'Industry Breakdown'!$B$2:$G$2,0))*INDEX($B$3:$AK$8,MATCH($A38,$A$3:$A$8,0),MATCH(AH$11,$B$2:$AK$2,0))/INDEX($B$3:$B$8,MATCH($A38,$A$3:$A$8,0),1),0)</f>
        <v>0</v>
      </c>
      <c r="AI38" s="38">
        <f>IFERROR(INDEX('Industry Breakdown'!$B$3:$H$9,MATCH('Indonesia Data'!$B38,'Industry Breakdown'!$A$3:$A$9,0),MATCH('Indonesia Data'!$A38,'Industry Breakdown'!$B$2:$G$2,0))*INDEX($B$3:$AK$8,MATCH($A38,$A$3:$A$8,0),MATCH(AI$11,$B$2:$AK$2,0))/INDEX($B$3:$B$8,MATCH($A38,$A$3:$A$8,0),1),0)</f>
        <v>0</v>
      </c>
      <c r="AJ38" s="38">
        <f>IFERROR(INDEX('Industry Breakdown'!$B$3:$H$9,MATCH('Indonesia Data'!$B38,'Industry Breakdown'!$A$3:$A$9,0),MATCH('Indonesia Data'!$A38,'Industry Breakdown'!$B$2:$G$2,0))*INDEX($B$3:$AK$8,MATCH($A38,$A$3:$A$8,0),MATCH(AJ$11,$B$2:$AK$2,0))/INDEX($B$3:$B$8,MATCH($A38,$A$3:$A$8,0),1),0)</f>
        <v>0</v>
      </c>
      <c r="AK38" s="38">
        <f>IFERROR(INDEX('Industry Breakdown'!$B$3:$H$9,MATCH('Indonesia Data'!$B38,'Industry Breakdown'!$A$3:$A$9,0),MATCH('Indonesia Data'!$A38,'Industry Breakdown'!$B$2:$G$2,0))*INDEX($B$3:$AK$8,MATCH($A38,$A$3:$A$8,0),MATCH(AK$11,$B$2:$AK$2,0))/INDEX($B$3:$B$8,MATCH($A38,$A$3:$A$8,0),1),0)</f>
        <v>0</v>
      </c>
      <c r="AL38" s="38">
        <f>IFERROR(INDEX('Industry Breakdown'!$B$3:$H$9,MATCH('Indonesia Data'!$B38,'Industry Breakdown'!$A$3:$A$9,0),MATCH('Indonesia Data'!$A38,'Industry Breakdown'!$B$2:$G$2,0))*INDEX($B$3:$AK$8,MATCH($A38,$A$3:$A$8,0),MATCH(AL$11,$B$2:$AK$2,0))/INDEX($B$3:$B$8,MATCH($A38,$A$3:$A$8,0),1),0)</f>
        <v>0</v>
      </c>
    </row>
    <row r="39" spans="1:38" x14ac:dyDescent="0.35">
      <c r="A39" s="8" t="s">
        <v>42</v>
      </c>
      <c r="B39" s="8" t="s">
        <v>6</v>
      </c>
      <c r="C39" s="38">
        <f>IFERROR(INDEX('Industry Breakdown'!$B$3:$H$9,MATCH('Indonesia Data'!$B39,'Industry Breakdown'!$A$3:$A$9,0),MATCH('Indonesia Data'!$A39,'Industry Breakdown'!$B$2:$G$2,0))*INDEX($B$3:$AK$8,MATCH($A39,$A$3:$A$8,0),MATCH(C$11,$B$2:$AK$2,0))/INDEX($B$3:$B$8,MATCH($A39,$A$3:$A$8,0),1),0)</f>
        <v>0</v>
      </c>
      <c r="D39" s="38">
        <f>IFERROR(INDEX('Industry Breakdown'!$B$3:$H$9,MATCH('Indonesia Data'!$B39,'Industry Breakdown'!$A$3:$A$9,0),MATCH('Indonesia Data'!$A39,'Industry Breakdown'!$B$2:$G$2,0))*INDEX($B$3:$AK$8,MATCH($A39,$A$3:$A$8,0),MATCH(D$11,$B$2:$AK$2,0))/INDEX($B$3:$B$8,MATCH($A39,$A$3:$A$8,0),1),0)</f>
        <v>0</v>
      </c>
      <c r="E39" s="38">
        <f>IFERROR(INDEX('Industry Breakdown'!$B$3:$H$9,MATCH('Indonesia Data'!$B39,'Industry Breakdown'!$A$3:$A$9,0),MATCH('Indonesia Data'!$A39,'Industry Breakdown'!$B$2:$G$2,0))*INDEX($B$3:$AK$8,MATCH($A39,$A$3:$A$8,0),MATCH(E$11,$B$2:$AK$2,0))/INDEX($B$3:$B$8,MATCH($A39,$A$3:$A$8,0),1),0)</f>
        <v>0</v>
      </c>
      <c r="F39" s="38">
        <f>IFERROR(INDEX('Industry Breakdown'!$B$3:$H$9,MATCH('Indonesia Data'!$B39,'Industry Breakdown'!$A$3:$A$9,0),MATCH('Indonesia Data'!$A39,'Industry Breakdown'!$B$2:$G$2,0))*INDEX($B$3:$AK$8,MATCH($A39,$A$3:$A$8,0),MATCH(F$11,$B$2:$AK$2,0))/INDEX($B$3:$B$8,MATCH($A39,$A$3:$A$8,0),1),0)</f>
        <v>0</v>
      </c>
      <c r="G39" s="38">
        <f>IFERROR(INDEX('Industry Breakdown'!$B$3:$H$9,MATCH('Indonesia Data'!$B39,'Industry Breakdown'!$A$3:$A$9,0),MATCH('Indonesia Data'!$A39,'Industry Breakdown'!$B$2:$G$2,0))*INDEX($B$3:$AK$8,MATCH($A39,$A$3:$A$8,0),MATCH(G$11,$B$2:$AK$2,0))/INDEX($B$3:$B$8,MATCH($A39,$A$3:$A$8,0),1),0)</f>
        <v>0</v>
      </c>
      <c r="H39" s="38">
        <f>IFERROR(INDEX('Industry Breakdown'!$B$3:$H$9,MATCH('Indonesia Data'!$B39,'Industry Breakdown'!$A$3:$A$9,0),MATCH('Indonesia Data'!$A39,'Industry Breakdown'!$B$2:$G$2,0))*INDEX($B$3:$AK$8,MATCH($A39,$A$3:$A$8,0),MATCH(H$11,$B$2:$AK$2,0))/INDEX($B$3:$B$8,MATCH($A39,$A$3:$A$8,0),1),0)</f>
        <v>0</v>
      </c>
      <c r="I39" s="38">
        <f>IFERROR(INDEX('Industry Breakdown'!$B$3:$H$9,MATCH('Indonesia Data'!$B39,'Industry Breakdown'!$A$3:$A$9,0),MATCH('Indonesia Data'!$A39,'Industry Breakdown'!$B$2:$G$2,0))*INDEX($B$3:$AK$8,MATCH($A39,$A$3:$A$8,0),MATCH(I$11,$B$2:$AK$2,0))/INDEX($B$3:$B$8,MATCH($A39,$A$3:$A$8,0),1),0)</f>
        <v>0</v>
      </c>
      <c r="J39" s="38">
        <f>IFERROR(INDEX('Industry Breakdown'!$B$3:$H$9,MATCH('Indonesia Data'!$B39,'Industry Breakdown'!$A$3:$A$9,0),MATCH('Indonesia Data'!$A39,'Industry Breakdown'!$B$2:$G$2,0))*INDEX($B$3:$AK$8,MATCH($A39,$A$3:$A$8,0),MATCH(J$11,$B$2:$AK$2,0))/INDEX($B$3:$B$8,MATCH($A39,$A$3:$A$8,0),1),0)</f>
        <v>0</v>
      </c>
      <c r="K39" s="38">
        <f>IFERROR(INDEX('Industry Breakdown'!$B$3:$H$9,MATCH('Indonesia Data'!$B39,'Industry Breakdown'!$A$3:$A$9,0),MATCH('Indonesia Data'!$A39,'Industry Breakdown'!$B$2:$G$2,0))*INDEX($B$3:$AK$8,MATCH($A39,$A$3:$A$8,0),MATCH(K$11,$B$2:$AK$2,0))/INDEX($B$3:$B$8,MATCH($A39,$A$3:$A$8,0),1),0)</f>
        <v>0</v>
      </c>
      <c r="L39" s="38">
        <f>IFERROR(INDEX('Industry Breakdown'!$B$3:$H$9,MATCH('Indonesia Data'!$B39,'Industry Breakdown'!$A$3:$A$9,0),MATCH('Indonesia Data'!$A39,'Industry Breakdown'!$B$2:$G$2,0))*INDEX($B$3:$AK$8,MATCH($A39,$A$3:$A$8,0),MATCH(L$11,$B$2:$AK$2,0))/INDEX($B$3:$B$8,MATCH($A39,$A$3:$A$8,0),1),0)</f>
        <v>0</v>
      </c>
      <c r="M39" s="38">
        <f>IFERROR(INDEX('Industry Breakdown'!$B$3:$H$9,MATCH('Indonesia Data'!$B39,'Industry Breakdown'!$A$3:$A$9,0),MATCH('Indonesia Data'!$A39,'Industry Breakdown'!$B$2:$G$2,0))*INDEX($B$3:$AK$8,MATCH($A39,$A$3:$A$8,0),MATCH(M$11,$B$2:$AK$2,0))/INDEX($B$3:$B$8,MATCH($A39,$A$3:$A$8,0),1),0)</f>
        <v>0</v>
      </c>
      <c r="N39" s="38">
        <f>IFERROR(INDEX('Industry Breakdown'!$B$3:$H$9,MATCH('Indonesia Data'!$B39,'Industry Breakdown'!$A$3:$A$9,0),MATCH('Indonesia Data'!$A39,'Industry Breakdown'!$B$2:$G$2,0))*INDEX($B$3:$AK$8,MATCH($A39,$A$3:$A$8,0),MATCH(N$11,$B$2:$AK$2,0))/INDEX($B$3:$B$8,MATCH($A39,$A$3:$A$8,0),1),0)</f>
        <v>0</v>
      </c>
      <c r="O39" s="38">
        <f>IFERROR(INDEX('Industry Breakdown'!$B$3:$H$9,MATCH('Indonesia Data'!$B39,'Industry Breakdown'!$A$3:$A$9,0),MATCH('Indonesia Data'!$A39,'Industry Breakdown'!$B$2:$G$2,0))*INDEX($B$3:$AK$8,MATCH($A39,$A$3:$A$8,0),MATCH(O$11,$B$2:$AK$2,0))/INDEX($B$3:$B$8,MATCH($A39,$A$3:$A$8,0),1),0)</f>
        <v>0</v>
      </c>
      <c r="P39" s="38">
        <f>IFERROR(INDEX('Industry Breakdown'!$B$3:$H$9,MATCH('Indonesia Data'!$B39,'Industry Breakdown'!$A$3:$A$9,0),MATCH('Indonesia Data'!$A39,'Industry Breakdown'!$B$2:$G$2,0))*INDEX($B$3:$AK$8,MATCH($A39,$A$3:$A$8,0),MATCH(P$11,$B$2:$AK$2,0))/INDEX($B$3:$B$8,MATCH($A39,$A$3:$A$8,0),1),0)</f>
        <v>0</v>
      </c>
      <c r="Q39" s="38">
        <f>IFERROR(INDEX('Industry Breakdown'!$B$3:$H$9,MATCH('Indonesia Data'!$B39,'Industry Breakdown'!$A$3:$A$9,0),MATCH('Indonesia Data'!$A39,'Industry Breakdown'!$B$2:$G$2,0))*INDEX($B$3:$AK$8,MATCH($A39,$A$3:$A$8,0),MATCH(Q$11,$B$2:$AK$2,0))/INDEX($B$3:$B$8,MATCH($A39,$A$3:$A$8,0),1),0)</f>
        <v>0</v>
      </c>
      <c r="R39" s="38">
        <f>IFERROR(INDEX('Industry Breakdown'!$B$3:$H$9,MATCH('Indonesia Data'!$B39,'Industry Breakdown'!$A$3:$A$9,0),MATCH('Indonesia Data'!$A39,'Industry Breakdown'!$B$2:$G$2,0))*INDEX($B$3:$AK$8,MATCH($A39,$A$3:$A$8,0),MATCH(R$11,$B$2:$AK$2,0))/INDEX($B$3:$B$8,MATCH($A39,$A$3:$A$8,0),1),0)</f>
        <v>0</v>
      </c>
      <c r="S39" s="38">
        <f>IFERROR(INDEX('Industry Breakdown'!$B$3:$H$9,MATCH('Indonesia Data'!$B39,'Industry Breakdown'!$A$3:$A$9,0),MATCH('Indonesia Data'!$A39,'Industry Breakdown'!$B$2:$G$2,0))*INDEX($B$3:$AK$8,MATCH($A39,$A$3:$A$8,0),MATCH(S$11,$B$2:$AK$2,0))/INDEX($B$3:$B$8,MATCH($A39,$A$3:$A$8,0),1),0)</f>
        <v>0</v>
      </c>
      <c r="T39" s="38">
        <f>IFERROR(INDEX('Industry Breakdown'!$B$3:$H$9,MATCH('Indonesia Data'!$B39,'Industry Breakdown'!$A$3:$A$9,0),MATCH('Indonesia Data'!$A39,'Industry Breakdown'!$B$2:$G$2,0))*INDEX($B$3:$AK$8,MATCH($A39,$A$3:$A$8,0),MATCH(T$11,$B$2:$AK$2,0))/INDEX($B$3:$B$8,MATCH($A39,$A$3:$A$8,0),1),0)</f>
        <v>0</v>
      </c>
      <c r="U39" s="38">
        <f>IFERROR(INDEX('Industry Breakdown'!$B$3:$H$9,MATCH('Indonesia Data'!$B39,'Industry Breakdown'!$A$3:$A$9,0),MATCH('Indonesia Data'!$A39,'Industry Breakdown'!$B$2:$G$2,0))*INDEX($B$3:$AK$8,MATCH($A39,$A$3:$A$8,0),MATCH(U$11,$B$2:$AK$2,0))/INDEX($B$3:$B$8,MATCH($A39,$A$3:$A$8,0),1),0)</f>
        <v>0</v>
      </c>
      <c r="V39" s="38">
        <f>IFERROR(INDEX('Industry Breakdown'!$B$3:$H$9,MATCH('Indonesia Data'!$B39,'Industry Breakdown'!$A$3:$A$9,0),MATCH('Indonesia Data'!$A39,'Industry Breakdown'!$B$2:$G$2,0))*INDEX($B$3:$AK$8,MATCH($A39,$A$3:$A$8,0),MATCH(V$11,$B$2:$AK$2,0))/INDEX($B$3:$B$8,MATCH($A39,$A$3:$A$8,0),1),0)</f>
        <v>0</v>
      </c>
      <c r="W39" s="38">
        <f>IFERROR(INDEX('Industry Breakdown'!$B$3:$H$9,MATCH('Indonesia Data'!$B39,'Industry Breakdown'!$A$3:$A$9,0),MATCH('Indonesia Data'!$A39,'Industry Breakdown'!$B$2:$G$2,0))*INDEX($B$3:$AK$8,MATCH($A39,$A$3:$A$8,0),MATCH(W$11,$B$2:$AK$2,0))/INDEX($B$3:$B$8,MATCH($A39,$A$3:$A$8,0),1),0)</f>
        <v>0</v>
      </c>
      <c r="X39" s="38">
        <f>IFERROR(INDEX('Industry Breakdown'!$B$3:$H$9,MATCH('Indonesia Data'!$B39,'Industry Breakdown'!$A$3:$A$9,0),MATCH('Indonesia Data'!$A39,'Industry Breakdown'!$B$2:$G$2,0))*INDEX($B$3:$AK$8,MATCH($A39,$A$3:$A$8,0),MATCH(X$11,$B$2:$AK$2,0))/INDEX($B$3:$B$8,MATCH($A39,$A$3:$A$8,0),1),0)</f>
        <v>0</v>
      </c>
      <c r="Y39" s="38">
        <f>IFERROR(INDEX('Industry Breakdown'!$B$3:$H$9,MATCH('Indonesia Data'!$B39,'Industry Breakdown'!$A$3:$A$9,0),MATCH('Indonesia Data'!$A39,'Industry Breakdown'!$B$2:$G$2,0))*INDEX($B$3:$AK$8,MATCH($A39,$A$3:$A$8,0),MATCH(Y$11,$B$2:$AK$2,0))/INDEX($B$3:$B$8,MATCH($A39,$A$3:$A$8,0),1),0)</f>
        <v>0</v>
      </c>
      <c r="Z39" s="38">
        <f>IFERROR(INDEX('Industry Breakdown'!$B$3:$H$9,MATCH('Indonesia Data'!$B39,'Industry Breakdown'!$A$3:$A$9,0),MATCH('Indonesia Data'!$A39,'Industry Breakdown'!$B$2:$G$2,0))*INDEX($B$3:$AK$8,MATCH($A39,$A$3:$A$8,0),MATCH(Z$11,$B$2:$AK$2,0))/INDEX($B$3:$B$8,MATCH($A39,$A$3:$A$8,0),1),0)</f>
        <v>0</v>
      </c>
      <c r="AA39" s="38">
        <f>IFERROR(INDEX('Industry Breakdown'!$B$3:$H$9,MATCH('Indonesia Data'!$B39,'Industry Breakdown'!$A$3:$A$9,0),MATCH('Indonesia Data'!$A39,'Industry Breakdown'!$B$2:$G$2,0))*INDEX($B$3:$AK$8,MATCH($A39,$A$3:$A$8,0),MATCH(AA$11,$B$2:$AK$2,0))/INDEX($B$3:$B$8,MATCH($A39,$A$3:$A$8,0),1),0)</f>
        <v>0</v>
      </c>
      <c r="AB39" s="38">
        <f>IFERROR(INDEX('Industry Breakdown'!$B$3:$H$9,MATCH('Indonesia Data'!$B39,'Industry Breakdown'!$A$3:$A$9,0),MATCH('Indonesia Data'!$A39,'Industry Breakdown'!$B$2:$G$2,0))*INDEX($B$3:$AK$8,MATCH($A39,$A$3:$A$8,0),MATCH(AB$11,$B$2:$AK$2,0))/INDEX($B$3:$B$8,MATCH($A39,$A$3:$A$8,0),1),0)</f>
        <v>0</v>
      </c>
      <c r="AC39" s="38">
        <f>IFERROR(INDEX('Industry Breakdown'!$B$3:$H$9,MATCH('Indonesia Data'!$B39,'Industry Breakdown'!$A$3:$A$9,0),MATCH('Indonesia Data'!$A39,'Industry Breakdown'!$B$2:$G$2,0))*INDEX($B$3:$AK$8,MATCH($A39,$A$3:$A$8,0),MATCH(AC$11,$B$2:$AK$2,0))/INDEX($B$3:$B$8,MATCH($A39,$A$3:$A$8,0),1),0)</f>
        <v>0</v>
      </c>
      <c r="AD39" s="38">
        <f>IFERROR(INDEX('Industry Breakdown'!$B$3:$H$9,MATCH('Indonesia Data'!$B39,'Industry Breakdown'!$A$3:$A$9,0),MATCH('Indonesia Data'!$A39,'Industry Breakdown'!$B$2:$G$2,0))*INDEX($B$3:$AK$8,MATCH($A39,$A$3:$A$8,0),MATCH(AD$11,$B$2:$AK$2,0))/INDEX($B$3:$B$8,MATCH($A39,$A$3:$A$8,0),1),0)</f>
        <v>0</v>
      </c>
      <c r="AE39" s="38">
        <f>IFERROR(INDEX('Industry Breakdown'!$B$3:$H$9,MATCH('Indonesia Data'!$B39,'Industry Breakdown'!$A$3:$A$9,0),MATCH('Indonesia Data'!$A39,'Industry Breakdown'!$B$2:$G$2,0))*INDEX($B$3:$AK$8,MATCH($A39,$A$3:$A$8,0),MATCH(AE$11,$B$2:$AK$2,0))/INDEX($B$3:$B$8,MATCH($A39,$A$3:$A$8,0),1),0)</f>
        <v>0</v>
      </c>
      <c r="AF39" s="38">
        <f>IFERROR(INDEX('Industry Breakdown'!$B$3:$H$9,MATCH('Indonesia Data'!$B39,'Industry Breakdown'!$A$3:$A$9,0),MATCH('Indonesia Data'!$A39,'Industry Breakdown'!$B$2:$G$2,0))*INDEX($B$3:$AK$8,MATCH($A39,$A$3:$A$8,0),MATCH(AF$11,$B$2:$AK$2,0))/INDEX($B$3:$B$8,MATCH($A39,$A$3:$A$8,0),1),0)</f>
        <v>0</v>
      </c>
      <c r="AG39" s="38">
        <f>IFERROR(INDEX('Industry Breakdown'!$B$3:$H$9,MATCH('Indonesia Data'!$B39,'Industry Breakdown'!$A$3:$A$9,0),MATCH('Indonesia Data'!$A39,'Industry Breakdown'!$B$2:$G$2,0))*INDEX($B$3:$AK$8,MATCH($A39,$A$3:$A$8,0),MATCH(AG$11,$B$2:$AK$2,0))/INDEX($B$3:$B$8,MATCH($A39,$A$3:$A$8,0),1),0)</f>
        <v>0</v>
      </c>
      <c r="AH39" s="38">
        <f>IFERROR(INDEX('Industry Breakdown'!$B$3:$H$9,MATCH('Indonesia Data'!$B39,'Industry Breakdown'!$A$3:$A$9,0),MATCH('Indonesia Data'!$A39,'Industry Breakdown'!$B$2:$G$2,0))*INDEX($B$3:$AK$8,MATCH($A39,$A$3:$A$8,0),MATCH(AH$11,$B$2:$AK$2,0))/INDEX($B$3:$B$8,MATCH($A39,$A$3:$A$8,0),1),0)</f>
        <v>0</v>
      </c>
      <c r="AI39" s="38">
        <f>IFERROR(INDEX('Industry Breakdown'!$B$3:$H$9,MATCH('Indonesia Data'!$B39,'Industry Breakdown'!$A$3:$A$9,0),MATCH('Indonesia Data'!$A39,'Industry Breakdown'!$B$2:$G$2,0))*INDEX($B$3:$AK$8,MATCH($A39,$A$3:$A$8,0),MATCH(AI$11,$B$2:$AK$2,0))/INDEX($B$3:$B$8,MATCH($A39,$A$3:$A$8,0),1),0)</f>
        <v>0</v>
      </c>
      <c r="AJ39" s="38">
        <f>IFERROR(INDEX('Industry Breakdown'!$B$3:$H$9,MATCH('Indonesia Data'!$B39,'Industry Breakdown'!$A$3:$A$9,0),MATCH('Indonesia Data'!$A39,'Industry Breakdown'!$B$2:$G$2,0))*INDEX($B$3:$AK$8,MATCH($A39,$A$3:$A$8,0),MATCH(AJ$11,$B$2:$AK$2,0))/INDEX($B$3:$B$8,MATCH($A39,$A$3:$A$8,0),1),0)</f>
        <v>0</v>
      </c>
      <c r="AK39" s="38">
        <f>IFERROR(INDEX('Industry Breakdown'!$B$3:$H$9,MATCH('Indonesia Data'!$B39,'Industry Breakdown'!$A$3:$A$9,0),MATCH('Indonesia Data'!$A39,'Industry Breakdown'!$B$2:$G$2,0))*INDEX($B$3:$AK$8,MATCH($A39,$A$3:$A$8,0),MATCH(AK$11,$B$2:$AK$2,0))/INDEX($B$3:$B$8,MATCH($A39,$A$3:$A$8,0),1),0)</f>
        <v>0</v>
      </c>
      <c r="AL39" s="38">
        <f>IFERROR(INDEX('Industry Breakdown'!$B$3:$H$9,MATCH('Indonesia Data'!$B39,'Industry Breakdown'!$A$3:$A$9,0),MATCH('Indonesia Data'!$A39,'Industry Breakdown'!$B$2:$G$2,0))*INDEX($B$3:$AK$8,MATCH($A39,$A$3:$A$8,0),MATCH(AL$11,$B$2:$AK$2,0))/INDEX($B$3:$B$8,MATCH($A39,$A$3:$A$8,0),1),0)</f>
        <v>0</v>
      </c>
    </row>
    <row r="40" spans="1:38" x14ac:dyDescent="0.35">
      <c r="A40" s="8" t="s">
        <v>42</v>
      </c>
      <c r="B40" s="8" t="s">
        <v>7</v>
      </c>
      <c r="C40" s="38">
        <f>IFERROR(INDEX('Industry Breakdown'!$B$3:$H$9,MATCH('Indonesia Data'!$B40,'Industry Breakdown'!$A$3:$A$9,0),MATCH('Indonesia Data'!$A40,'Industry Breakdown'!$B$2:$G$2,0))*INDEX($B$3:$AK$8,MATCH($A40,$A$3:$A$8,0),MATCH(C$11,$B$2:$AK$2,0))/INDEX($B$3:$B$8,MATCH($A40,$A$3:$A$8,0),1),0)</f>
        <v>0</v>
      </c>
      <c r="D40" s="38">
        <f>IFERROR(INDEX('Industry Breakdown'!$B$3:$H$9,MATCH('Indonesia Data'!$B40,'Industry Breakdown'!$A$3:$A$9,0),MATCH('Indonesia Data'!$A40,'Industry Breakdown'!$B$2:$G$2,0))*INDEX($B$3:$AK$8,MATCH($A40,$A$3:$A$8,0),MATCH(D$11,$B$2:$AK$2,0))/INDEX($B$3:$B$8,MATCH($A40,$A$3:$A$8,0),1),0)</f>
        <v>0</v>
      </c>
      <c r="E40" s="38">
        <f>IFERROR(INDEX('Industry Breakdown'!$B$3:$H$9,MATCH('Indonesia Data'!$B40,'Industry Breakdown'!$A$3:$A$9,0),MATCH('Indonesia Data'!$A40,'Industry Breakdown'!$B$2:$G$2,0))*INDEX($B$3:$AK$8,MATCH($A40,$A$3:$A$8,0),MATCH(E$11,$B$2:$AK$2,0))/INDEX($B$3:$B$8,MATCH($A40,$A$3:$A$8,0),1),0)</f>
        <v>0</v>
      </c>
      <c r="F40" s="38">
        <f>IFERROR(INDEX('Industry Breakdown'!$B$3:$H$9,MATCH('Indonesia Data'!$B40,'Industry Breakdown'!$A$3:$A$9,0),MATCH('Indonesia Data'!$A40,'Industry Breakdown'!$B$2:$G$2,0))*INDEX($B$3:$AK$8,MATCH($A40,$A$3:$A$8,0),MATCH(F$11,$B$2:$AK$2,0))/INDEX($B$3:$B$8,MATCH($A40,$A$3:$A$8,0),1),0)</f>
        <v>0</v>
      </c>
      <c r="G40" s="38">
        <f>IFERROR(INDEX('Industry Breakdown'!$B$3:$H$9,MATCH('Indonesia Data'!$B40,'Industry Breakdown'!$A$3:$A$9,0),MATCH('Indonesia Data'!$A40,'Industry Breakdown'!$B$2:$G$2,0))*INDEX($B$3:$AK$8,MATCH($A40,$A$3:$A$8,0),MATCH(G$11,$B$2:$AK$2,0))/INDEX($B$3:$B$8,MATCH($A40,$A$3:$A$8,0),1),0)</f>
        <v>0</v>
      </c>
      <c r="H40" s="38">
        <f>IFERROR(INDEX('Industry Breakdown'!$B$3:$H$9,MATCH('Indonesia Data'!$B40,'Industry Breakdown'!$A$3:$A$9,0),MATCH('Indonesia Data'!$A40,'Industry Breakdown'!$B$2:$G$2,0))*INDEX($B$3:$AK$8,MATCH($A40,$A$3:$A$8,0),MATCH(H$11,$B$2:$AK$2,0))/INDEX($B$3:$B$8,MATCH($A40,$A$3:$A$8,0),1),0)</f>
        <v>0</v>
      </c>
      <c r="I40" s="38">
        <f>IFERROR(INDEX('Industry Breakdown'!$B$3:$H$9,MATCH('Indonesia Data'!$B40,'Industry Breakdown'!$A$3:$A$9,0),MATCH('Indonesia Data'!$A40,'Industry Breakdown'!$B$2:$G$2,0))*INDEX($B$3:$AK$8,MATCH($A40,$A$3:$A$8,0),MATCH(I$11,$B$2:$AK$2,0))/INDEX($B$3:$B$8,MATCH($A40,$A$3:$A$8,0),1),0)</f>
        <v>0</v>
      </c>
      <c r="J40" s="38">
        <f>IFERROR(INDEX('Industry Breakdown'!$B$3:$H$9,MATCH('Indonesia Data'!$B40,'Industry Breakdown'!$A$3:$A$9,0),MATCH('Indonesia Data'!$A40,'Industry Breakdown'!$B$2:$G$2,0))*INDEX($B$3:$AK$8,MATCH($A40,$A$3:$A$8,0),MATCH(J$11,$B$2:$AK$2,0))/INDEX($B$3:$B$8,MATCH($A40,$A$3:$A$8,0),1),0)</f>
        <v>0</v>
      </c>
      <c r="K40" s="38">
        <f>IFERROR(INDEX('Industry Breakdown'!$B$3:$H$9,MATCH('Indonesia Data'!$B40,'Industry Breakdown'!$A$3:$A$9,0),MATCH('Indonesia Data'!$A40,'Industry Breakdown'!$B$2:$G$2,0))*INDEX($B$3:$AK$8,MATCH($A40,$A$3:$A$8,0),MATCH(K$11,$B$2:$AK$2,0))/INDEX($B$3:$B$8,MATCH($A40,$A$3:$A$8,0),1),0)</f>
        <v>0</v>
      </c>
      <c r="L40" s="38">
        <f>IFERROR(INDEX('Industry Breakdown'!$B$3:$H$9,MATCH('Indonesia Data'!$B40,'Industry Breakdown'!$A$3:$A$9,0),MATCH('Indonesia Data'!$A40,'Industry Breakdown'!$B$2:$G$2,0))*INDEX($B$3:$AK$8,MATCH($A40,$A$3:$A$8,0),MATCH(L$11,$B$2:$AK$2,0))/INDEX($B$3:$B$8,MATCH($A40,$A$3:$A$8,0),1),0)</f>
        <v>0</v>
      </c>
      <c r="M40" s="38">
        <f>IFERROR(INDEX('Industry Breakdown'!$B$3:$H$9,MATCH('Indonesia Data'!$B40,'Industry Breakdown'!$A$3:$A$9,0),MATCH('Indonesia Data'!$A40,'Industry Breakdown'!$B$2:$G$2,0))*INDEX($B$3:$AK$8,MATCH($A40,$A$3:$A$8,0),MATCH(M$11,$B$2:$AK$2,0))/INDEX($B$3:$B$8,MATCH($A40,$A$3:$A$8,0),1),0)</f>
        <v>0</v>
      </c>
      <c r="N40" s="38">
        <f>IFERROR(INDEX('Industry Breakdown'!$B$3:$H$9,MATCH('Indonesia Data'!$B40,'Industry Breakdown'!$A$3:$A$9,0),MATCH('Indonesia Data'!$A40,'Industry Breakdown'!$B$2:$G$2,0))*INDEX($B$3:$AK$8,MATCH($A40,$A$3:$A$8,0),MATCH(N$11,$B$2:$AK$2,0))/INDEX($B$3:$B$8,MATCH($A40,$A$3:$A$8,0),1),0)</f>
        <v>0</v>
      </c>
      <c r="O40" s="38">
        <f>IFERROR(INDEX('Industry Breakdown'!$B$3:$H$9,MATCH('Indonesia Data'!$B40,'Industry Breakdown'!$A$3:$A$9,0),MATCH('Indonesia Data'!$A40,'Industry Breakdown'!$B$2:$G$2,0))*INDEX($B$3:$AK$8,MATCH($A40,$A$3:$A$8,0),MATCH(O$11,$B$2:$AK$2,0))/INDEX($B$3:$B$8,MATCH($A40,$A$3:$A$8,0),1),0)</f>
        <v>0</v>
      </c>
      <c r="P40" s="38">
        <f>IFERROR(INDEX('Industry Breakdown'!$B$3:$H$9,MATCH('Indonesia Data'!$B40,'Industry Breakdown'!$A$3:$A$9,0),MATCH('Indonesia Data'!$A40,'Industry Breakdown'!$B$2:$G$2,0))*INDEX($B$3:$AK$8,MATCH($A40,$A$3:$A$8,0),MATCH(P$11,$B$2:$AK$2,0))/INDEX($B$3:$B$8,MATCH($A40,$A$3:$A$8,0),1),0)</f>
        <v>0</v>
      </c>
      <c r="Q40" s="38">
        <f>IFERROR(INDEX('Industry Breakdown'!$B$3:$H$9,MATCH('Indonesia Data'!$B40,'Industry Breakdown'!$A$3:$A$9,0),MATCH('Indonesia Data'!$A40,'Industry Breakdown'!$B$2:$G$2,0))*INDEX($B$3:$AK$8,MATCH($A40,$A$3:$A$8,0),MATCH(Q$11,$B$2:$AK$2,0))/INDEX($B$3:$B$8,MATCH($A40,$A$3:$A$8,0),1),0)</f>
        <v>0</v>
      </c>
      <c r="R40" s="38">
        <f>IFERROR(INDEX('Industry Breakdown'!$B$3:$H$9,MATCH('Indonesia Data'!$B40,'Industry Breakdown'!$A$3:$A$9,0),MATCH('Indonesia Data'!$A40,'Industry Breakdown'!$B$2:$G$2,0))*INDEX($B$3:$AK$8,MATCH($A40,$A$3:$A$8,0),MATCH(R$11,$B$2:$AK$2,0))/INDEX($B$3:$B$8,MATCH($A40,$A$3:$A$8,0),1),0)</f>
        <v>0</v>
      </c>
      <c r="S40" s="38">
        <f>IFERROR(INDEX('Industry Breakdown'!$B$3:$H$9,MATCH('Indonesia Data'!$B40,'Industry Breakdown'!$A$3:$A$9,0),MATCH('Indonesia Data'!$A40,'Industry Breakdown'!$B$2:$G$2,0))*INDEX($B$3:$AK$8,MATCH($A40,$A$3:$A$8,0),MATCH(S$11,$B$2:$AK$2,0))/INDEX($B$3:$B$8,MATCH($A40,$A$3:$A$8,0),1),0)</f>
        <v>0</v>
      </c>
      <c r="T40" s="38">
        <f>IFERROR(INDEX('Industry Breakdown'!$B$3:$H$9,MATCH('Indonesia Data'!$B40,'Industry Breakdown'!$A$3:$A$9,0),MATCH('Indonesia Data'!$A40,'Industry Breakdown'!$B$2:$G$2,0))*INDEX($B$3:$AK$8,MATCH($A40,$A$3:$A$8,0),MATCH(T$11,$B$2:$AK$2,0))/INDEX($B$3:$B$8,MATCH($A40,$A$3:$A$8,0),1),0)</f>
        <v>0</v>
      </c>
      <c r="U40" s="38">
        <f>IFERROR(INDEX('Industry Breakdown'!$B$3:$H$9,MATCH('Indonesia Data'!$B40,'Industry Breakdown'!$A$3:$A$9,0),MATCH('Indonesia Data'!$A40,'Industry Breakdown'!$B$2:$G$2,0))*INDEX($B$3:$AK$8,MATCH($A40,$A$3:$A$8,0),MATCH(U$11,$B$2:$AK$2,0))/INDEX($B$3:$B$8,MATCH($A40,$A$3:$A$8,0),1),0)</f>
        <v>0</v>
      </c>
      <c r="V40" s="38">
        <f>IFERROR(INDEX('Industry Breakdown'!$B$3:$H$9,MATCH('Indonesia Data'!$B40,'Industry Breakdown'!$A$3:$A$9,0),MATCH('Indonesia Data'!$A40,'Industry Breakdown'!$B$2:$G$2,0))*INDEX($B$3:$AK$8,MATCH($A40,$A$3:$A$8,0),MATCH(V$11,$B$2:$AK$2,0))/INDEX($B$3:$B$8,MATCH($A40,$A$3:$A$8,0),1),0)</f>
        <v>0</v>
      </c>
      <c r="W40" s="38">
        <f>IFERROR(INDEX('Industry Breakdown'!$B$3:$H$9,MATCH('Indonesia Data'!$B40,'Industry Breakdown'!$A$3:$A$9,0),MATCH('Indonesia Data'!$A40,'Industry Breakdown'!$B$2:$G$2,0))*INDEX($B$3:$AK$8,MATCH($A40,$A$3:$A$8,0),MATCH(W$11,$B$2:$AK$2,0))/INDEX($B$3:$B$8,MATCH($A40,$A$3:$A$8,0),1),0)</f>
        <v>0</v>
      </c>
      <c r="X40" s="38">
        <f>IFERROR(INDEX('Industry Breakdown'!$B$3:$H$9,MATCH('Indonesia Data'!$B40,'Industry Breakdown'!$A$3:$A$9,0),MATCH('Indonesia Data'!$A40,'Industry Breakdown'!$B$2:$G$2,0))*INDEX($B$3:$AK$8,MATCH($A40,$A$3:$A$8,0),MATCH(X$11,$B$2:$AK$2,0))/INDEX($B$3:$B$8,MATCH($A40,$A$3:$A$8,0),1),0)</f>
        <v>0</v>
      </c>
      <c r="Y40" s="38">
        <f>IFERROR(INDEX('Industry Breakdown'!$B$3:$H$9,MATCH('Indonesia Data'!$B40,'Industry Breakdown'!$A$3:$A$9,0),MATCH('Indonesia Data'!$A40,'Industry Breakdown'!$B$2:$G$2,0))*INDEX($B$3:$AK$8,MATCH($A40,$A$3:$A$8,0),MATCH(Y$11,$B$2:$AK$2,0))/INDEX($B$3:$B$8,MATCH($A40,$A$3:$A$8,0),1),0)</f>
        <v>0</v>
      </c>
      <c r="Z40" s="38">
        <f>IFERROR(INDEX('Industry Breakdown'!$B$3:$H$9,MATCH('Indonesia Data'!$B40,'Industry Breakdown'!$A$3:$A$9,0),MATCH('Indonesia Data'!$A40,'Industry Breakdown'!$B$2:$G$2,0))*INDEX($B$3:$AK$8,MATCH($A40,$A$3:$A$8,0),MATCH(Z$11,$B$2:$AK$2,0))/INDEX($B$3:$B$8,MATCH($A40,$A$3:$A$8,0),1),0)</f>
        <v>0</v>
      </c>
      <c r="AA40" s="38">
        <f>IFERROR(INDEX('Industry Breakdown'!$B$3:$H$9,MATCH('Indonesia Data'!$B40,'Industry Breakdown'!$A$3:$A$9,0),MATCH('Indonesia Data'!$A40,'Industry Breakdown'!$B$2:$G$2,0))*INDEX($B$3:$AK$8,MATCH($A40,$A$3:$A$8,0),MATCH(AA$11,$B$2:$AK$2,0))/INDEX($B$3:$B$8,MATCH($A40,$A$3:$A$8,0),1),0)</f>
        <v>0</v>
      </c>
      <c r="AB40" s="38">
        <f>IFERROR(INDEX('Industry Breakdown'!$B$3:$H$9,MATCH('Indonesia Data'!$B40,'Industry Breakdown'!$A$3:$A$9,0),MATCH('Indonesia Data'!$A40,'Industry Breakdown'!$B$2:$G$2,0))*INDEX($B$3:$AK$8,MATCH($A40,$A$3:$A$8,0),MATCH(AB$11,$B$2:$AK$2,0))/INDEX($B$3:$B$8,MATCH($A40,$A$3:$A$8,0),1),0)</f>
        <v>0</v>
      </c>
      <c r="AC40" s="38">
        <f>IFERROR(INDEX('Industry Breakdown'!$B$3:$H$9,MATCH('Indonesia Data'!$B40,'Industry Breakdown'!$A$3:$A$9,0),MATCH('Indonesia Data'!$A40,'Industry Breakdown'!$B$2:$G$2,0))*INDEX($B$3:$AK$8,MATCH($A40,$A$3:$A$8,0),MATCH(AC$11,$B$2:$AK$2,0))/INDEX($B$3:$B$8,MATCH($A40,$A$3:$A$8,0),1),0)</f>
        <v>0</v>
      </c>
      <c r="AD40" s="38">
        <f>IFERROR(INDEX('Industry Breakdown'!$B$3:$H$9,MATCH('Indonesia Data'!$B40,'Industry Breakdown'!$A$3:$A$9,0),MATCH('Indonesia Data'!$A40,'Industry Breakdown'!$B$2:$G$2,0))*INDEX($B$3:$AK$8,MATCH($A40,$A$3:$A$8,0),MATCH(AD$11,$B$2:$AK$2,0))/INDEX($B$3:$B$8,MATCH($A40,$A$3:$A$8,0),1),0)</f>
        <v>0</v>
      </c>
      <c r="AE40" s="38">
        <f>IFERROR(INDEX('Industry Breakdown'!$B$3:$H$9,MATCH('Indonesia Data'!$B40,'Industry Breakdown'!$A$3:$A$9,0),MATCH('Indonesia Data'!$A40,'Industry Breakdown'!$B$2:$G$2,0))*INDEX($B$3:$AK$8,MATCH($A40,$A$3:$A$8,0),MATCH(AE$11,$B$2:$AK$2,0))/INDEX($B$3:$B$8,MATCH($A40,$A$3:$A$8,0),1),0)</f>
        <v>0</v>
      </c>
      <c r="AF40" s="38">
        <f>IFERROR(INDEX('Industry Breakdown'!$B$3:$H$9,MATCH('Indonesia Data'!$B40,'Industry Breakdown'!$A$3:$A$9,0),MATCH('Indonesia Data'!$A40,'Industry Breakdown'!$B$2:$G$2,0))*INDEX($B$3:$AK$8,MATCH($A40,$A$3:$A$8,0),MATCH(AF$11,$B$2:$AK$2,0))/INDEX($B$3:$B$8,MATCH($A40,$A$3:$A$8,0),1),0)</f>
        <v>0</v>
      </c>
      <c r="AG40" s="38">
        <f>IFERROR(INDEX('Industry Breakdown'!$B$3:$H$9,MATCH('Indonesia Data'!$B40,'Industry Breakdown'!$A$3:$A$9,0),MATCH('Indonesia Data'!$A40,'Industry Breakdown'!$B$2:$G$2,0))*INDEX($B$3:$AK$8,MATCH($A40,$A$3:$A$8,0),MATCH(AG$11,$B$2:$AK$2,0))/INDEX($B$3:$B$8,MATCH($A40,$A$3:$A$8,0),1),0)</f>
        <v>0</v>
      </c>
      <c r="AH40" s="38">
        <f>IFERROR(INDEX('Industry Breakdown'!$B$3:$H$9,MATCH('Indonesia Data'!$B40,'Industry Breakdown'!$A$3:$A$9,0),MATCH('Indonesia Data'!$A40,'Industry Breakdown'!$B$2:$G$2,0))*INDEX($B$3:$AK$8,MATCH($A40,$A$3:$A$8,0),MATCH(AH$11,$B$2:$AK$2,0))/INDEX($B$3:$B$8,MATCH($A40,$A$3:$A$8,0),1),0)</f>
        <v>0</v>
      </c>
      <c r="AI40" s="38">
        <f>IFERROR(INDEX('Industry Breakdown'!$B$3:$H$9,MATCH('Indonesia Data'!$B40,'Industry Breakdown'!$A$3:$A$9,0),MATCH('Indonesia Data'!$A40,'Industry Breakdown'!$B$2:$G$2,0))*INDEX($B$3:$AK$8,MATCH($A40,$A$3:$A$8,0),MATCH(AI$11,$B$2:$AK$2,0))/INDEX($B$3:$B$8,MATCH($A40,$A$3:$A$8,0),1),0)</f>
        <v>0</v>
      </c>
      <c r="AJ40" s="38">
        <f>IFERROR(INDEX('Industry Breakdown'!$B$3:$H$9,MATCH('Indonesia Data'!$B40,'Industry Breakdown'!$A$3:$A$9,0),MATCH('Indonesia Data'!$A40,'Industry Breakdown'!$B$2:$G$2,0))*INDEX($B$3:$AK$8,MATCH($A40,$A$3:$A$8,0),MATCH(AJ$11,$B$2:$AK$2,0))/INDEX($B$3:$B$8,MATCH($A40,$A$3:$A$8,0),1),0)</f>
        <v>0</v>
      </c>
      <c r="AK40" s="38">
        <f>IFERROR(INDEX('Industry Breakdown'!$B$3:$H$9,MATCH('Indonesia Data'!$B40,'Industry Breakdown'!$A$3:$A$9,0),MATCH('Indonesia Data'!$A40,'Industry Breakdown'!$B$2:$G$2,0))*INDEX($B$3:$AK$8,MATCH($A40,$A$3:$A$8,0),MATCH(AK$11,$B$2:$AK$2,0))/INDEX($B$3:$B$8,MATCH($A40,$A$3:$A$8,0),1),0)</f>
        <v>0</v>
      </c>
      <c r="AL40" s="38">
        <f>IFERROR(INDEX('Industry Breakdown'!$B$3:$H$9,MATCH('Indonesia Data'!$B40,'Industry Breakdown'!$A$3:$A$9,0),MATCH('Indonesia Data'!$A40,'Industry Breakdown'!$B$2:$G$2,0))*INDEX($B$3:$AK$8,MATCH($A40,$A$3:$A$8,0),MATCH(AL$11,$B$2:$AK$2,0))/INDEX($B$3:$B$8,MATCH($A40,$A$3:$A$8,0),1),0)</f>
        <v>0</v>
      </c>
    </row>
    <row r="41" spans="1:38" x14ac:dyDescent="0.35">
      <c r="A41" s="8" t="s">
        <v>42</v>
      </c>
      <c r="B41" s="8" t="s">
        <v>8</v>
      </c>
      <c r="C41" s="38">
        <f>IF($A41="electricity",INDEX('Industry Breakdown'!$B$23:$AL$23,1,MATCH('Indonesia Data'!C$11,'Industry Breakdown'!$B$17:$AL$17,0)),0)</f>
        <v>0</v>
      </c>
      <c r="D41" s="38">
        <f>IF($A41="electricity",INDEX('Industry Breakdown'!$B$23:$AL$23,1,MATCH('Indonesia Data'!D$11,'Industry Breakdown'!$B$17:$AL$17,0)),0)</f>
        <v>0</v>
      </c>
      <c r="E41" s="38">
        <f>IF($A41="electricity",INDEX('Industry Breakdown'!$B$23:$AL$23,1,MATCH('Indonesia Data'!E$11,'Industry Breakdown'!$B$17:$AL$17,0)),0)</f>
        <v>0</v>
      </c>
      <c r="F41" s="38">
        <f>IF($A41="electricity",INDEX('Industry Breakdown'!$B$23:$AL$23,1,MATCH('Indonesia Data'!F$11,'Industry Breakdown'!$B$17:$AL$17,0)),0)</f>
        <v>0</v>
      </c>
      <c r="G41" s="38">
        <f>IF($A41="electricity",INDEX('Industry Breakdown'!$B$23:$AL$23,1,MATCH('Indonesia Data'!G$11,'Industry Breakdown'!$B$17:$AL$17,0)),0)</f>
        <v>0</v>
      </c>
      <c r="H41" s="38">
        <f>IF($A41="electricity",INDEX('Industry Breakdown'!$B$23:$AL$23,1,MATCH('Indonesia Data'!H$11,'Industry Breakdown'!$B$17:$AL$17,0)),0)</f>
        <v>0</v>
      </c>
      <c r="I41" s="38">
        <f>IF($A41="electricity",INDEX('Industry Breakdown'!$B$23:$AL$23,1,MATCH('Indonesia Data'!I$11,'Industry Breakdown'!$B$17:$AL$17,0)),0)</f>
        <v>0</v>
      </c>
      <c r="J41" s="38">
        <f>IF($A41="electricity",INDEX('Industry Breakdown'!$B$23:$AL$23,1,MATCH('Indonesia Data'!J$11,'Industry Breakdown'!$B$17:$AL$17,0)),0)</f>
        <v>0</v>
      </c>
      <c r="K41" s="38">
        <f>IF($A41="electricity",INDEX('Industry Breakdown'!$B$23:$AL$23,1,MATCH('Indonesia Data'!K$11,'Industry Breakdown'!$B$17:$AL$17,0)),0)</f>
        <v>0</v>
      </c>
      <c r="L41" s="38">
        <f>IF($A41="electricity",INDEX('Industry Breakdown'!$B$23:$AL$23,1,MATCH('Indonesia Data'!L$11,'Industry Breakdown'!$B$17:$AL$17,0)),0)</f>
        <v>0</v>
      </c>
      <c r="M41" s="38">
        <f>IF($A41="electricity",INDEX('Industry Breakdown'!$B$23:$AL$23,1,MATCH('Indonesia Data'!M$11,'Industry Breakdown'!$B$17:$AL$17,0)),0)</f>
        <v>0</v>
      </c>
      <c r="N41" s="38">
        <f>IF($A41="electricity",INDEX('Industry Breakdown'!$B$23:$AL$23,1,MATCH('Indonesia Data'!N$11,'Industry Breakdown'!$B$17:$AL$17,0)),0)</f>
        <v>0</v>
      </c>
      <c r="O41" s="38">
        <f>IF($A41="electricity",INDEX('Industry Breakdown'!$B$23:$AL$23,1,MATCH('Indonesia Data'!O$11,'Industry Breakdown'!$B$17:$AL$17,0)),0)</f>
        <v>0</v>
      </c>
      <c r="P41" s="38">
        <f>IF($A41="electricity",INDEX('Industry Breakdown'!$B$23:$AL$23,1,MATCH('Indonesia Data'!P$11,'Industry Breakdown'!$B$17:$AL$17,0)),0)</f>
        <v>0</v>
      </c>
      <c r="Q41" s="38">
        <f>IF($A41="electricity",INDEX('Industry Breakdown'!$B$23:$AL$23,1,MATCH('Indonesia Data'!Q$11,'Industry Breakdown'!$B$17:$AL$17,0)),0)</f>
        <v>0</v>
      </c>
      <c r="R41" s="38">
        <f>IF($A41="electricity",INDEX('Industry Breakdown'!$B$23:$AL$23,1,MATCH('Indonesia Data'!R$11,'Industry Breakdown'!$B$17:$AL$17,0)),0)</f>
        <v>0</v>
      </c>
      <c r="S41" s="38">
        <f>IF($A41="electricity",INDEX('Industry Breakdown'!$B$23:$AL$23,1,MATCH('Indonesia Data'!S$11,'Industry Breakdown'!$B$17:$AL$17,0)),0)</f>
        <v>0</v>
      </c>
      <c r="T41" s="38">
        <f>IF($A41="electricity",INDEX('Industry Breakdown'!$B$23:$AL$23,1,MATCH('Indonesia Data'!T$11,'Industry Breakdown'!$B$17:$AL$17,0)),0)</f>
        <v>0</v>
      </c>
      <c r="U41" s="38">
        <f>IF($A41="electricity",INDEX('Industry Breakdown'!$B$23:$AL$23,1,MATCH('Indonesia Data'!U$11,'Industry Breakdown'!$B$17:$AL$17,0)),0)</f>
        <v>0</v>
      </c>
      <c r="V41" s="38">
        <f>IF($A41="electricity",INDEX('Industry Breakdown'!$B$23:$AL$23,1,MATCH('Indonesia Data'!V$11,'Industry Breakdown'!$B$17:$AL$17,0)),0)</f>
        <v>0</v>
      </c>
      <c r="W41" s="38">
        <f>IF($A41="electricity",INDEX('Industry Breakdown'!$B$23:$AL$23,1,MATCH('Indonesia Data'!W$11,'Industry Breakdown'!$B$17:$AL$17,0)),0)</f>
        <v>0</v>
      </c>
      <c r="X41" s="38">
        <f>IF($A41="electricity",INDEX('Industry Breakdown'!$B$23:$AL$23,1,MATCH('Indonesia Data'!X$11,'Industry Breakdown'!$B$17:$AL$17,0)),0)</f>
        <v>0</v>
      </c>
      <c r="Y41" s="38">
        <f>IF($A41="electricity",INDEX('Industry Breakdown'!$B$23:$AL$23,1,MATCH('Indonesia Data'!Y$11,'Industry Breakdown'!$B$17:$AL$17,0)),0)</f>
        <v>0</v>
      </c>
      <c r="Z41" s="38">
        <f>IF($A41="electricity",INDEX('Industry Breakdown'!$B$23:$AL$23,1,MATCH('Indonesia Data'!Z$11,'Industry Breakdown'!$B$17:$AL$17,0)),0)</f>
        <v>0</v>
      </c>
      <c r="AA41" s="38">
        <f>IF($A41="electricity",INDEX('Industry Breakdown'!$B$23:$AL$23,1,MATCH('Indonesia Data'!AA$11,'Industry Breakdown'!$B$17:$AL$17,0)),0)</f>
        <v>0</v>
      </c>
      <c r="AB41" s="38">
        <f>IF($A41="electricity",INDEX('Industry Breakdown'!$B$23:$AL$23,1,MATCH('Indonesia Data'!AB$11,'Industry Breakdown'!$B$17:$AL$17,0)),0)</f>
        <v>0</v>
      </c>
      <c r="AC41" s="38">
        <f>IF($A41="electricity",INDEX('Industry Breakdown'!$B$23:$AL$23,1,MATCH('Indonesia Data'!AC$11,'Industry Breakdown'!$B$17:$AL$17,0)),0)</f>
        <v>0</v>
      </c>
      <c r="AD41" s="38">
        <f>IF($A41="electricity",INDEX('Industry Breakdown'!$B$23:$AL$23,1,MATCH('Indonesia Data'!AD$11,'Industry Breakdown'!$B$17:$AL$17,0)),0)</f>
        <v>0</v>
      </c>
      <c r="AE41" s="38">
        <f>IF($A41="electricity",INDEX('Industry Breakdown'!$B$23:$AL$23,1,MATCH('Indonesia Data'!AE$11,'Industry Breakdown'!$B$17:$AL$17,0)),0)</f>
        <v>0</v>
      </c>
      <c r="AF41" s="38">
        <f>IF($A41="electricity",INDEX('Industry Breakdown'!$B$23:$AL$23,1,MATCH('Indonesia Data'!AF$11,'Industry Breakdown'!$B$17:$AL$17,0)),0)</f>
        <v>0</v>
      </c>
      <c r="AG41" s="38">
        <f>IF($A41="electricity",INDEX('Industry Breakdown'!$B$23:$AL$23,1,MATCH('Indonesia Data'!AG$11,'Industry Breakdown'!$B$17:$AL$17,0)),0)</f>
        <v>0</v>
      </c>
      <c r="AH41" s="38">
        <f>IF($A41="electricity",INDEX('Industry Breakdown'!$B$23:$AL$23,1,MATCH('Indonesia Data'!AH$11,'Industry Breakdown'!$B$17:$AL$17,0)),0)</f>
        <v>0</v>
      </c>
      <c r="AI41" s="38">
        <f>IF($A41="electricity",INDEX('Industry Breakdown'!$B$23:$AL$23,1,MATCH('Indonesia Data'!AI$11,'Industry Breakdown'!$B$17:$AL$17,0)),0)</f>
        <v>0</v>
      </c>
      <c r="AJ41" s="38">
        <f>IF($A41="electricity",INDEX('Industry Breakdown'!$B$23:$AL$23,1,MATCH('Indonesia Data'!AJ$11,'Industry Breakdown'!$B$17:$AL$17,0)),0)</f>
        <v>0</v>
      </c>
      <c r="AK41" s="38">
        <f>IF($A41="electricity",INDEX('Industry Breakdown'!$B$23:$AL$23,1,MATCH('Indonesia Data'!AK$11,'Industry Breakdown'!$B$17:$AL$17,0)),0)</f>
        <v>0</v>
      </c>
      <c r="AL41" s="38">
        <f>IF($A41="electricity",INDEX('Industry Breakdown'!$B$23:$AL$23,1,MATCH('Indonesia Data'!AL$11,'Industry Breakdown'!$B$17:$AL$17,0)),0)</f>
        <v>0</v>
      </c>
    </row>
    <row r="42" spans="1:38" x14ac:dyDescent="0.35">
      <c r="A42" s="8" t="s">
        <v>42</v>
      </c>
      <c r="B42" s="8" t="s">
        <v>11</v>
      </c>
      <c r="C42" s="38">
        <f>IFERROR(INDEX('Industry Breakdown'!$B$3:$H$9,MATCH('Indonesia Data'!$B42,'Industry Breakdown'!$A$3:$A$9,0),MATCH('Indonesia Data'!$A42,'Industry Breakdown'!$B$2:$G$2,0))*INDEX($B$3:$AK$8,MATCH($A42,$A$3:$A$8,0),MATCH(C$11,$B$2:$AK$2,0))/INDEX($B$3:$B$8,MATCH($A42,$A$3:$A$8,0),1),0)</f>
        <v>0</v>
      </c>
      <c r="D42" s="38">
        <f>IFERROR(INDEX('Industry Breakdown'!$B$3:$H$9,MATCH('Indonesia Data'!$B42,'Industry Breakdown'!$A$3:$A$9,0),MATCH('Indonesia Data'!$A42,'Industry Breakdown'!$B$2:$G$2,0))*INDEX($B$3:$AK$8,MATCH($A42,$A$3:$A$8,0),MATCH(D$11,$B$2:$AK$2,0))/INDEX($B$3:$B$8,MATCH($A42,$A$3:$A$8,0),1),0)</f>
        <v>0</v>
      </c>
      <c r="E42" s="38">
        <f>IFERROR(INDEX('Industry Breakdown'!$B$3:$H$9,MATCH('Indonesia Data'!$B42,'Industry Breakdown'!$A$3:$A$9,0),MATCH('Indonesia Data'!$A42,'Industry Breakdown'!$B$2:$G$2,0))*INDEX($B$3:$AK$8,MATCH($A42,$A$3:$A$8,0),MATCH(E$11,$B$2:$AK$2,0))/INDEX($B$3:$B$8,MATCH($A42,$A$3:$A$8,0),1),0)</f>
        <v>0</v>
      </c>
      <c r="F42" s="38">
        <f>IFERROR(INDEX('Industry Breakdown'!$B$3:$H$9,MATCH('Indonesia Data'!$B42,'Industry Breakdown'!$A$3:$A$9,0),MATCH('Indonesia Data'!$A42,'Industry Breakdown'!$B$2:$G$2,0))*INDEX($B$3:$AK$8,MATCH($A42,$A$3:$A$8,0),MATCH(F$11,$B$2:$AK$2,0))/INDEX($B$3:$B$8,MATCH($A42,$A$3:$A$8,0),1),0)</f>
        <v>0</v>
      </c>
      <c r="G42" s="38">
        <f>IFERROR(INDEX('Industry Breakdown'!$B$3:$H$9,MATCH('Indonesia Data'!$B42,'Industry Breakdown'!$A$3:$A$9,0),MATCH('Indonesia Data'!$A42,'Industry Breakdown'!$B$2:$G$2,0))*INDEX($B$3:$AK$8,MATCH($A42,$A$3:$A$8,0),MATCH(G$11,$B$2:$AK$2,0))/INDEX($B$3:$B$8,MATCH($A42,$A$3:$A$8,0),1),0)</f>
        <v>0</v>
      </c>
      <c r="H42" s="38">
        <f>IFERROR(INDEX('Industry Breakdown'!$B$3:$H$9,MATCH('Indonesia Data'!$B42,'Industry Breakdown'!$A$3:$A$9,0),MATCH('Indonesia Data'!$A42,'Industry Breakdown'!$B$2:$G$2,0))*INDEX($B$3:$AK$8,MATCH($A42,$A$3:$A$8,0),MATCH(H$11,$B$2:$AK$2,0))/INDEX($B$3:$B$8,MATCH($A42,$A$3:$A$8,0),1),0)</f>
        <v>0</v>
      </c>
      <c r="I42" s="38">
        <f>IFERROR(INDEX('Industry Breakdown'!$B$3:$H$9,MATCH('Indonesia Data'!$B42,'Industry Breakdown'!$A$3:$A$9,0),MATCH('Indonesia Data'!$A42,'Industry Breakdown'!$B$2:$G$2,0))*INDEX($B$3:$AK$8,MATCH($A42,$A$3:$A$8,0),MATCH(I$11,$B$2:$AK$2,0))/INDEX($B$3:$B$8,MATCH($A42,$A$3:$A$8,0),1),0)</f>
        <v>0</v>
      </c>
      <c r="J42" s="38">
        <f>IFERROR(INDEX('Industry Breakdown'!$B$3:$H$9,MATCH('Indonesia Data'!$B42,'Industry Breakdown'!$A$3:$A$9,0),MATCH('Indonesia Data'!$A42,'Industry Breakdown'!$B$2:$G$2,0))*INDEX($B$3:$AK$8,MATCH($A42,$A$3:$A$8,0),MATCH(J$11,$B$2:$AK$2,0))/INDEX($B$3:$B$8,MATCH($A42,$A$3:$A$8,0),1),0)</f>
        <v>0</v>
      </c>
      <c r="K42" s="38">
        <f>IFERROR(INDEX('Industry Breakdown'!$B$3:$H$9,MATCH('Indonesia Data'!$B42,'Industry Breakdown'!$A$3:$A$9,0),MATCH('Indonesia Data'!$A42,'Industry Breakdown'!$B$2:$G$2,0))*INDEX($B$3:$AK$8,MATCH($A42,$A$3:$A$8,0),MATCH(K$11,$B$2:$AK$2,0))/INDEX($B$3:$B$8,MATCH($A42,$A$3:$A$8,0),1),0)</f>
        <v>0</v>
      </c>
      <c r="L42" s="38">
        <f>IFERROR(INDEX('Industry Breakdown'!$B$3:$H$9,MATCH('Indonesia Data'!$B42,'Industry Breakdown'!$A$3:$A$9,0),MATCH('Indonesia Data'!$A42,'Industry Breakdown'!$B$2:$G$2,0))*INDEX($B$3:$AK$8,MATCH($A42,$A$3:$A$8,0),MATCH(L$11,$B$2:$AK$2,0))/INDEX($B$3:$B$8,MATCH($A42,$A$3:$A$8,0),1),0)</f>
        <v>0</v>
      </c>
      <c r="M42" s="38">
        <f>IFERROR(INDEX('Industry Breakdown'!$B$3:$H$9,MATCH('Indonesia Data'!$B42,'Industry Breakdown'!$A$3:$A$9,0),MATCH('Indonesia Data'!$A42,'Industry Breakdown'!$B$2:$G$2,0))*INDEX($B$3:$AK$8,MATCH($A42,$A$3:$A$8,0),MATCH(M$11,$B$2:$AK$2,0))/INDEX($B$3:$B$8,MATCH($A42,$A$3:$A$8,0),1),0)</f>
        <v>0</v>
      </c>
      <c r="N42" s="38">
        <f>IFERROR(INDEX('Industry Breakdown'!$B$3:$H$9,MATCH('Indonesia Data'!$B42,'Industry Breakdown'!$A$3:$A$9,0),MATCH('Indonesia Data'!$A42,'Industry Breakdown'!$B$2:$G$2,0))*INDEX($B$3:$AK$8,MATCH($A42,$A$3:$A$8,0),MATCH(N$11,$B$2:$AK$2,0))/INDEX($B$3:$B$8,MATCH($A42,$A$3:$A$8,0),1),0)</f>
        <v>0</v>
      </c>
      <c r="O42" s="38">
        <f>IFERROR(INDEX('Industry Breakdown'!$B$3:$H$9,MATCH('Indonesia Data'!$B42,'Industry Breakdown'!$A$3:$A$9,0),MATCH('Indonesia Data'!$A42,'Industry Breakdown'!$B$2:$G$2,0))*INDEX($B$3:$AK$8,MATCH($A42,$A$3:$A$8,0),MATCH(O$11,$B$2:$AK$2,0))/INDEX($B$3:$B$8,MATCH($A42,$A$3:$A$8,0),1),0)</f>
        <v>0</v>
      </c>
      <c r="P42" s="38">
        <f>IFERROR(INDEX('Industry Breakdown'!$B$3:$H$9,MATCH('Indonesia Data'!$B42,'Industry Breakdown'!$A$3:$A$9,0),MATCH('Indonesia Data'!$A42,'Industry Breakdown'!$B$2:$G$2,0))*INDEX($B$3:$AK$8,MATCH($A42,$A$3:$A$8,0),MATCH(P$11,$B$2:$AK$2,0))/INDEX($B$3:$B$8,MATCH($A42,$A$3:$A$8,0),1),0)</f>
        <v>0</v>
      </c>
      <c r="Q42" s="38">
        <f>IFERROR(INDEX('Industry Breakdown'!$B$3:$H$9,MATCH('Indonesia Data'!$B42,'Industry Breakdown'!$A$3:$A$9,0),MATCH('Indonesia Data'!$A42,'Industry Breakdown'!$B$2:$G$2,0))*INDEX($B$3:$AK$8,MATCH($A42,$A$3:$A$8,0),MATCH(Q$11,$B$2:$AK$2,0))/INDEX($B$3:$B$8,MATCH($A42,$A$3:$A$8,0),1),0)</f>
        <v>0</v>
      </c>
      <c r="R42" s="38">
        <f>IFERROR(INDEX('Industry Breakdown'!$B$3:$H$9,MATCH('Indonesia Data'!$B42,'Industry Breakdown'!$A$3:$A$9,0),MATCH('Indonesia Data'!$A42,'Industry Breakdown'!$B$2:$G$2,0))*INDEX($B$3:$AK$8,MATCH($A42,$A$3:$A$8,0),MATCH(R$11,$B$2:$AK$2,0))/INDEX($B$3:$B$8,MATCH($A42,$A$3:$A$8,0),1),0)</f>
        <v>0</v>
      </c>
      <c r="S42" s="38">
        <f>IFERROR(INDEX('Industry Breakdown'!$B$3:$H$9,MATCH('Indonesia Data'!$B42,'Industry Breakdown'!$A$3:$A$9,0),MATCH('Indonesia Data'!$A42,'Industry Breakdown'!$B$2:$G$2,0))*INDEX($B$3:$AK$8,MATCH($A42,$A$3:$A$8,0),MATCH(S$11,$B$2:$AK$2,0))/INDEX($B$3:$B$8,MATCH($A42,$A$3:$A$8,0),1),0)</f>
        <v>0</v>
      </c>
      <c r="T42" s="38">
        <f>IFERROR(INDEX('Industry Breakdown'!$B$3:$H$9,MATCH('Indonesia Data'!$B42,'Industry Breakdown'!$A$3:$A$9,0),MATCH('Indonesia Data'!$A42,'Industry Breakdown'!$B$2:$G$2,0))*INDEX($B$3:$AK$8,MATCH($A42,$A$3:$A$8,0),MATCH(T$11,$B$2:$AK$2,0))/INDEX($B$3:$B$8,MATCH($A42,$A$3:$A$8,0),1),0)</f>
        <v>0</v>
      </c>
      <c r="U42" s="38">
        <f>IFERROR(INDEX('Industry Breakdown'!$B$3:$H$9,MATCH('Indonesia Data'!$B42,'Industry Breakdown'!$A$3:$A$9,0),MATCH('Indonesia Data'!$A42,'Industry Breakdown'!$B$2:$G$2,0))*INDEX($B$3:$AK$8,MATCH($A42,$A$3:$A$8,0),MATCH(U$11,$B$2:$AK$2,0))/INDEX($B$3:$B$8,MATCH($A42,$A$3:$A$8,0),1),0)</f>
        <v>0</v>
      </c>
      <c r="V42" s="38">
        <f>IFERROR(INDEX('Industry Breakdown'!$B$3:$H$9,MATCH('Indonesia Data'!$B42,'Industry Breakdown'!$A$3:$A$9,0),MATCH('Indonesia Data'!$A42,'Industry Breakdown'!$B$2:$G$2,0))*INDEX($B$3:$AK$8,MATCH($A42,$A$3:$A$8,0),MATCH(V$11,$B$2:$AK$2,0))/INDEX($B$3:$B$8,MATCH($A42,$A$3:$A$8,0),1),0)</f>
        <v>0</v>
      </c>
      <c r="W42" s="38">
        <f>IFERROR(INDEX('Industry Breakdown'!$B$3:$H$9,MATCH('Indonesia Data'!$B42,'Industry Breakdown'!$A$3:$A$9,0),MATCH('Indonesia Data'!$A42,'Industry Breakdown'!$B$2:$G$2,0))*INDEX($B$3:$AK$8,MATCH($A42,$A$3:$A$8,0),MATCH(W$11,$B$2:$AK$2,0))/INDEX($B$3:$B$8,MATCH($A42,$A$3:$A$8,0),1),0)</f>
        <v>0</v>
      </c>
      <c r="X42" s="38">
        <f>IFERROR(INDEX('Industry Breakdown'!$B$3:$H$9,MATCH('Indonesia Data'!$B42,'Industry Breakdown'!$A$3:$A$9,0),MATCH('Indonesia Data'!$A42,'Industry Breakdown'!$B$2:$G$2,0))*INDEX($B$3:$AK$8,MATCH($A42,$A$3:$A$8,0),MATCH(X$11,$B$2:$AK$2,0))/INDEX($B$3:$B$8,MATCH($A42,$A$3:$A$8,0),1),0)</f>
        <v>0</v>
      </c>
      <c r="Y42" s="38">
        <f>IFERROR(INDEX('Industry Breakdown'!$B$3:$H$9,MATCH('Indonesia Data'!$B42,'Industry Breakdown'!$A$3:$A$9,0),MATCH('Indonesia Data'!$A42,'Industry Breakdown'!$B$2:$G$2,0))*INDEX($B$3:$AK$8,MATCH($A42,$A$3:$A$8,0),MATCH(Y$11,$B$2:$AK$2,0))/INDEX($B$3:$B$8,MATCH($A42,$A$3:$A$8,0),1),0)</f>
        <v>0</v>
      </c>
      <c r="Z42" s="38">
        <f>IFERROR(INDEX('Industry Breakdown'!$B$3:$H$9,MATCH('Indonesia Data'!$B42,'Industry Breakdown'!$A$3:$A$9,0),MATCH('Indonesia Data'!$A42,'Industry Breakdown'!$B$2:$G$2,0))*INDEX($B$3:$AK$8,MATCH($A42,$A$3:$A$8,0),MATCH(Z$11,$B$2:$AK$2,0))/INDEX($B$3:$B$8,MATCH($A42,$A$3:$A$8,0),1),0)</f>
        <v>0</v>
      </c>
      <c r="AA42" s="38">
        <f>IFERROR(INDEX('Industry Breakdown'!$B$3:$H$9,MATCH('Indonesia Data'!$B42,'Industry Breakdown'!$A$3:$A$9,0),MATCH('Indonesia Data'!$A42,'Industry Breakdown'!$B$2:$G$2,0))*INDEX($B$3:$AK$8,MATCH($A42,$A$3:$A$8,0),MATCH(AA$11,$B$2:$AK$2,0))/INDEX($B$3:$B$8,MATCH($A42,$A$3:$A$8,0),1),0)</f>
        <v>0</v>
      </c>
      <c r="AB42" s="38">
        <f>IFERROR(INDEX('Industry Breakdown'!$B$3:$H$9,MATCH('Indonesia Data'!$B42,'Industry Breakdown'!$A$3:$A$9,0),MATCH('Indonesia Data'!$A42,'Industry Breakdown'!$B$2:$G$2,0))*INDEX($B$3:$AK$8,MATCH($A42,$A$3:$A$8,0),MATCH(AB$11,$B$2:$AK$2,0))/INDEX($B$3:$B$8,MATCH($A42,$A$3:$A$8,0),1),0)</f>
        <v>0</v>
      </c>
      <c r="AC42" s="38">
        <f>IFERROR(INDEX('Industry Breakdown'!$B$3:$H$9,MATCH('Indonesia Data'!$B42,'Industry Breakdown'!$A$3:$A$9,0),MATCH('Indonesia Data'!$A42,'Industry Breakdown'!$B$2:$G$2,0))*INDEX($B$3:$AK$8,MATCH($A42,$A$3:$A$8,0),MATCH(AC$11,$B$2:$AK$2,0))/INDEX($B$3:$B$8,MATCH($A42,$A$3:$A$8,0),1),0)</f>
        <v>0</v>
      </c>
      <c r="AD42" s="38">
        <f>IFERROR(INDEX('Industry Breakdown'!$B$3:$H$9,MATCH('Indonesia Data'!$B42,'Industry Breakdown'!$A$3:$A$9,0),MATCH('Indonesia Data'!$A42,'Industry Breakdown'!$B$2:$G$2,0))*INDEX($B$3:$AK$8,MATCH($A42,$A$3:$A$8,0),MATCH(AD$11,$B$2:$AK$2,0))/INDEX($B$3:$B$8,MATCH($A42,$A$3:$A$8,0),1),0)</f>
        <v>0</v>
      </c>
      <c r="AE42" s="38">
        <f>IFERROR(INDEX('Industry Breakdown'!$B$3:$H$9,MATCH('Indonesia Data'!$B42,'Industry Breakdown'!$A$3:$A$9,0),MATCH('Indonesia Data'!$A42,'Industry Breakdown'!$B$2:$G$2,0))*INDEX($B$3:$AK$8,MATCH($A42,$A$3:$A$8,0),MATCH(AE$11,$B$2:$AK$2,0))/INDEX($B$3:$B$8,MATCH($A42,$A$3:$A$8,0),1),0)</f>
        <v>0</v>
      </c>
      <c r="AF42" s="38">
        <f>IFERROR(INDEX('Industry Breakdown'!$B$3:$H$9,MATCH('Indonesia Data'!$B42,'Industry Breakdown'!$A$3:$A$9,0),MATCH('Indonesia Data'!$A42,'Industry Breakdown'!$B$2:$G$2,0))*INDEX($B$3:$AK$8,MATCH($A42,$A$3:$A$8,0),MATCH(AF$11,$B$2:$AK$2,0))/INDEX($B$3:$B$8,MATCH($A42,$A$3:$A$8,0),1),0)</f>
        <v>0</v>
      </c>
      <c r="AG42" s="38">
        <f>IFERROR(INDEX('Industry Breakdown'!$B$3:$H$9,MATCH('Indonesia Data'!$B42,'Industry Breakdown'!$A$3:$A$9,0),MATCH('Indonesia Data'!$A42,'Industry Breakdown'!$B$2:$G$2,0))*INDEX($B$3:$AK$8,MATCH($A42,$A$3:$A$8,0),MATCH(AG$11,$B$2:$AK$2,0))/INDEX($B$3:$B$8,MATCH($A42,$A$3:$A$8,0),1),0)</f>
        <v>0</v>
      </c>
      <c r="AH42" s="38">
        <f>IFERROR(INDEX('Industry Breakdown'!$B$3:$H$9,MATCH('Indonesia Data'!$B42,'Industry Breakdown'!$A$3:$A$9,0),MATCH('Indonesia Data'!$A42,'Industry Breakdown'!$B$2:$G$2,0))*INDEX($B$3:$AK$8,MATCH($A42,$A$3:$A$8,0),MATCH(AH$11,$B$2:$AK$2,0))/INDEX($B$3:$B$8,MATCH($A42,$A$3:$A$8,0),1),0)</f>
        <v>0</v>
      </c>
      <c r="AI42" s="38">
        <f>IFERROR(INDEX('Industry Breakdown'!$B$3:$H$9,MATCH('Indonesia Data'!$B42,'Industry Breakdown'!$A$3:$A$9,0),MATCH('Indonesia Data'!$A42,'Industry Breakdown'!$B$2:$G$2,0))*INDEX($B$3:$AK$8,MATCH($A42,$A$3:$A$8,0),MATCH(AI$11,$B$2:$AK$2,0))/INDEX($B$3:$B$8,MATCH($A42,$A$3:$A$8,0),1),0)</f>
        <v>0</v>
      </c>
      <c r="AJ42" s="38">
        <f>IFERROR(INDEX('Industry Breakdown'!$B$3:$H$9,MATCH('Indonesia Data'!$B42,'Industry Breakdown'!$A$3:$A$9,0),MATCH('Indonesia Data'!$A42,'Industry Breakdown'!$B$2:$G$2,0))*INDEX($B$3:$AK$8,MATCH($A42,$A$3:$A$8,0),MATCH(AJ$11,$B$2:$AK$2,0))/INDEX($B$3:$B$8,MATCH($A42,$A$3:$A$8,0),1),0)</f>
        <v>0</v>
      </c>
      <c r="AK42" s="38">
        <f>IFERROR(INDEX('Industry Breakdown'!$B$3:$H$9,MATCH('Indonesia Data'!$B42,'Industry Breakdown'!$A$3:$A$9,0),MATCH('Indonesia Data'!$A42,'Industry Breakdown'!$B$2:$G$2,0))*INDEX($B$3:$AK$8,MATCH($A42,$A$3:$A$8,0),MATCH(AK$11,$B$2:$AK$2,0))/INDEX($B$3:$B$8,MATCH($A42,$A$3:$A$8,0),1),0)</f>
        <v>0</v>
      </c>
      <c r="AL42" s="38">
        <f>IFERROR(INDEX('Industry Breakdown'!$B$3:$H$9,MATCH('Indonesia Data'!$B42,'Industry Breakdown'!$A$3:$A$9,0),MATCH('Indonesia Data'!$A42,'Industry Breakdown'!$B$2:$G$2,0))*INDEX($B$3:$AK$8,MATCH($A42,$A$3:$A$8,0),MATCH(AL$11,$B$2:$AK$2,0))/INDEX($B$3:$B$8,MATCH($A42,$A$3:$A$8,0),1),0)</f>
        <v>0</v>
      </c>
    </row>
    <row r="43" spans="1:38" x14ac:dyDescent="0.35">
      <c r="A43" s="8" t="s">
        <v>42</v>
      </c>
      <c r="B43" s="8" t="s">
        <v>9</v>
      </c>
      <c r="C43" s="38">
        <f t="shared" si="36"/>
        <v>256819612000000</v>
      </c>
      <c r="D43" s="38">
        <f t="shared" ref="D43" si="107">INDEX($B$3:$AK$8,MATCH($A43,$A$3:$A$8,0),MATCH(D$11,$B$2:$AK$2,0))-SUM(D36:D42)</f>
        <v>269660592600000</v>
      </c>
      <c r="E43" s="38">
        <f t="shared" ref="E43" si="108">INDEX($B$3:$AK$8,MATCH($A43,$A$3:$A$8,0),MATCH(E$11,$B$2:$AK$2,0))-SUM(E36:E42)</f>
        <v>283143622230000</v>
      </c>
      <c r="F43" s="38">
        <f t="shared" ref="F43" si="109">INDEX($B$3:$AK$8,MATCH($A43,$A$3:$A$8,0),MATCH(F$11,$B$2:$AK$2,0))-SUM(F36:F42)</f>
        <v>297300803341500</v>
      </c>
      <c r="G43" s="38">
        <f t="shared" ref="G43" si="110">INDEX($B$3:$AK$8,MATCH($A43,$A$3:$A$8,0),MATCH(G$11,$B$2:$AK$2,0))-SUM(G36:G42)</f>
        <v>312165843508575</v>
      </c>
      <c r="H43" s="38">
        <f t="shared" ref="H43" si="111">INDEX($B$3:$AK$8,MATCH($A43,$A$3:$A$8,0),MATCH(H$11,$B$2:$AK$2,0))-SUM(H36:H42)</f>
        <v>327774135684003.75</v>
      </c>
      <c r="I43" s="38">
        <f t="shared" ref="I43" si="112">INDEX($B$3:$AK$8,MATCH($A43,$A$3:$A$8,0),MATCH(I$11,$B$2:$AK$2,0))-SUM(I36:I42)</f>
        <v>344162842468203.94</v>
      </c>
      <c r="J43" s="38">
        <f t="shared" ref="J43" si="113">INDEX($B$3:$AK$8,MATCH($A43,$A$3:$A$8,0),MATCH(J$11,$B$2:$AK$2,0))-SUM(J36:J42)</f>
        <v>361370984591614.12</v>
      </c>
      <c r="K43" s="38">
        <f t="shared" ref="K43" si="114">INDEX($B$3:$AK$8,MATCH($A43,$A$3:$A$8,0),MATCH(K$11,$B$2:$AK$2,0))-SUM(K36:K42)</f>
        <v>379439533821194.87</v>
      </c>
      <c r="L43" s="38">
        <f t="shared" ref="L43" si="115">INDEX($B$3:$AK$8,MATCH($A43,$A$3:$A$8,0),MATCH(L$11,$B$2:$AK$2,0))-SUM(L36:L42)</f>
        <v>398411510512254.62</v>
      </c>
      <c r="M43" s="38">
        <f t="shared" ref="M43" si="116">INDEX($B$3:$AK$8,MATCH($A43,$A$3:$A$8,0),MATCH(M$11,$B$2:$AK$2,0))-SUM(M36:M42)</f>
        <v>418332086037867.37</v>
      </c>
      <c r="N43" s="38">
        <f t="shared" ref="N43" si="117">INDEX($B$3:$AK$8,MATCH($A43,$A$3:$A$8,0),MATCH(N$11,$B$2:$AK$2,0))-SUM(N36:N42)</f>
        <v>439248690339760.75</v>
      </c>
      <c r="O43" s="38">
        <f t="shared" ref="O43" si="118">INDEX($B$3:$AK$8,MATCH($A43,$A$3:$A$8,0),MATCH(O$11,$B$2:$AK$2,0))-SUM(O36:O42)</f>
        <v>461211124856748.81</v>
      </c>
      <c r="P43" s="38">
        <f t="shared" ref="P43" si="119">INDEX($B$3:$AK$8,MATCH($A43,$A$3:$A$8,0),MATCH(P$11,$B$2:$AK$2,0))-SUM(P36:P42)</f>
        <v>484271681099586.25</v>
      </c>
      <c r="Q43" s="38">
        <f t="shared" ref="Q43" si="120">INDEX($B$3:$AK$8,MATCH($A43,$A$3:$A$8,0),MATCH(Q$11,$B$2:$AK$2,0))-SUM(Q36:Q42)</f>
        <v>508485265154565.56</v>
      </c>
      <c r="R43" s="38">
        <f t="shared" ref="R43" si="121">INDEX($B$3:$AK$8,MATCH($A43,$A$3:$A$8,0),MATCH(R$11,$B$2:$AK$2,0))-SUM(R36:R42)</f>
        <v>533909528412293.87</v>
      </c>
      <c r="S43" s="38">
        <f t="shared" ref="S43" si="122">INDEX($B$3:$AK$8,MATCH($A43,$A$3:$A$8,0),MATCH(S$11,$B$2:$AK$2,0))-SUM(S36:S42)</f>
        <v>560605004832908.56</v>
      </c>
      <c r="T43" s="38">
        <f t="shared" ref="T43" si="123">INDEX($B$3:$AK$8,MATCH($A43,$A$3:$A$8,0),MATCH(T$11,$B$2:$AK$2,0))-SUM(T36:T42)</f>
        <v>588635255074554</v>
      </c>
      <c r="U43" s="38">
        <f t="shared" ref="U43" si="124">INDEX($B$3:$AK$8,MATCH($A43,$A$3:$A$8,0),MATCH(U$11,$B$2:$AK$2,0))-SUM(U36:U42)</f>
        <v>618067017828281.75</v>
      </c>
      <c r="V43" s="38">
        <f t="shared" ref="V43" si="125">INDEX($B$3:$AK$8,MATCH($A43,$A$3:$A$8,0),MATCH(V$11,$B$2:$AK$2,0))-SUM(V36:V42)</f>
        <v>648970368719695.87</v>
      </c>
      <c r="W43" s="38">
        <f t="shared" ref="W43" si="126">INDEX($B$3:$AK$8,MATCH($A43,$A$3:$A$8,0),MATCH(W$11,$B$2:$AK$2,0))-SUM(W36:W42)</f>
        <v>681418887155680.75</v>
      </c>
      <c r="X43" s="38">
        <f t="shared" ref="X43" si="127">INDEX($B$3:$AK$8,MATCH($A43,$A$3:$A$8,0),MATCH(X$11,$B$2:$AK$2,0))-SUM(X36:X42)</f>
        <v>715489831513464.87</v>
      </c>
      <c r="Y43" s="38">
        <f t="shared" ref="Y43" si="128">INDEX($B$3:$AK$8,MATCH($A43,$A$3:$A$8,0),MATCH(Y$11,$B$2:$AK$2,0))-SUM(Y36:Y42)</f>
        <v>751264323089138.12</v>
      </c>
      <c r="Z43" s="38">
        <f t="shared" ref="Z43" si="129">INDEX($B$3:$AK$8,MATCH($A43,$A$3:$A$8,0),MATCH(Z$11,$B$2:$AK$2,0))-SUM(Z36:Z42)</f>
        <v>788827539243595.12</v>
      </c>
      <c r="AA43" s="38">
        <f t="shared" ref="AA43" si="130">INDEX($B$3:$AK$8,MATCH($A43,$A$3:$A$8,0),MATCH(AA$11,$B$2:$AK$2,0))-SUM(AA36:AA42)</f>
        <v>828268916205774.87</v>
      </c>
      <c r="AB43" s="38">
        <f t="shared" ref="AB43" si="131">INDEX($B$3:$AK$8,MATCH($A43,$A$3:$A$8,0),MATCH(AB$11,$B$2:$AK$2,0))-SUM(AB36:AB42)</f>
        <v>869682362016063.62</v>
      </c>
      <c r="AC43" s="38">
        <f t="shared" ref="AC43" si="132">INDEX($B$3:$AK$8,MATCH($A43,$A$3:$A$8,0),MATCH(AC$11,$B$2:$AK$2,0))-SUM(AC36:AC42)</f>
        <v>913166480116866.87</v>
      </c>
      <c r="AD43" s="38">
        <f t="shared" ref="AD43" si="133">INDEX($B$3:$AK$8,MATCH($A43,$A$3:$A$8,0),MATCH(AD$11,$B$2:$AK$2,0))-SUM(AD36:AD42)</f>
        <v>958824804122710.25</v>
      </c>
      <c r="AE43" s="38">
        <f t="shared" ref="AE43" si="134">INDEX($B$3:$AK$8,MATCH($A43,$A$3:$A$8,0),MATCH(AE$11,$B$2:$AK$2,0))-SUM(AE36:AE42)</f>
        <v>1006766044328845.7</v>
      </c>
      <c r="AF43" s="38">
        <f t="shared" ref="AF43" si="135">INDEX($B$3:$AK$8,MATCH($A43,$A$3:$A$8,0),MATCH(AF$11,$B$2:$AK$2,0))-SUM(AF36:AF42)</f>
        <v>1057104346545288.1</v>
      </c>
      <c r="AG43" s="38">
        <f t="shared" ref="AG43" si="136">INDEX($B$3:$AK$8,MATCH($A43,$A$3:$A$8,0),MATCH(AG$11,$B$2:$AK$2,0))-SUM(AG36:AG42)</f>
        <v>1109959563872552.6</v>
      </c>
      <c r="AH43" s="38">
        <f t="shared" ref="AH43" si="137">INDEX($B$3:$AK$8,MATCH($A43,$A$3:$A$8,0),MATCH(AH$11,$B$2:$AK$2,0))-SUM(AH36:AH42)</f>
        <v>1165457542066180.2</v>
      </c>
      <c r="AI43" s="38">
        <f t="shared" ref="AI43" si="138">INDEX($B$3:$AK$8,MATCH($A43,$A$3:$A$8,0),MATCH(AI$11,$B$2:$AK$2,0))-SUM(AI36:AI42)</f>
        <v>1223730419169489.2</v>
      </c>
      <c r="AJ43" s="38">
        <f t="shared" ref="AJ43" si="139">INDEX($B$3:$AK$8,MATCH($A43,$A$3:$A$8,0),MATCH(AJ$11,$B$2:$AK$2,0))-SUM(AJ36:AJ42)</f>
        <v>1284916940127963.7</v>
      </c>
      <c r="AK43" s="38">
        <f t="shared" ref="AK43" si="140">INDEX($B$3:$AK$8,MATCH($A43,$A$3:$A$8,0),MATCH(AK$11,$B$2:$AK$2,0))-SUM(AK36:AK42)</f>
        <v>1349162787134362</v>
      </c>
      <c r="AL43" s="38">
        <f t="shared" ref="AL43" si="141">INDEX($B$3:$AK$8,MATCH($A43,$A$3:$A$8,0),MATCH(AL$11,$B$2:$AK$2,0))-SUM(AL36:AL42)</f>
        <v>1416620926491080.2</v>
      </c>
    </row>
    <row r="44" spans="1:38" x14ac:dyDescent="0.35">
      <c r="A44" s="8" t="s">
        <v>46</v>
      </c>
      <c r="B44" s="8" t="s">
        <v>3</v>
      </c>
      <c r="C44" s="38">
        <f>IFERROR(INDEX('Industry Breakdown'!$B$3:$H$9,MATCH('Indonesia Data'!$B44,'Industry Breakdown'!$A$3:$A$9,0),MATCH('Indonesia Data'!$A44,'Industry Breakdown'!$B$2:$G$2,0))*INDEX($B$3:$AK$8,MATCH($A44,$A$3:$A$8,0),MATCH(C$11,$B$2:$AK$2,0))/INDEX($B$3:$B$8,MATCH($A44,$A$3:$A$8,0),1),0)</f>
        <v>2815368464744.9004</v>
      </c>
      <c r="D44" s="38">
        <f>IFERROR(INDEX('Industry Breakdown'!$B$3:$H$9,MATCH('Indonesia Data'!$B44,'Industry Breakdown'!$A$3:$A$9,0),MATCH('Indonesia Data'!$A44,'Industry Breakdown'!$B$2:$G$2,0))*INDEX($B$3:$AK$8,MATCH($A44,$A$3:$A$8,0),MATCH(D$11,$B$2:$AK$2,0))/INDEX($B$3:$B$8,MATCH($A44,$A$3:$A$8,0),1),0)</f>
        <v>2956136887982.146</v>
      </c>
      <c r="E44" s="38">
        <f>IFERROR(INDEX('Industry Breakdown'!$B$3:$H$9,MATCH('Indonesia Data'!$B44,'Industry Breakdown'!$A$3:$A$9,0),MATCH('Indonesia Data'!$A44,'Industry Breakdown'!$B$2:$G$2,0))*INDEX($B$3:$AK$8,MATCH($A44,$A$3:$A$8,0),MATCH(E$11,$B$2:$AK$2,0))/INDEX($B$3:$B$8,MATCH($A44,$A$3:$A$8,0),1),0)</f>
        <v>3103943732381.2539</v>
      </c>
      <c r="F44" s="38">
        <f>IFERROR(INDEX('Industry Breakdown'!$B$3:$H$9,MATCH('Indonesia Data'!$B44,'Industry Breakdown'!$A$3:$A$9,0),MATCH('Indonesia Data'!$A44,'Industry Breakdown'!$B$2:$G$2,0))*INDEX($B$3:$AK$8,MATCH($A44,$A$3:$A$8,0),MATCH(F$11,$B$2:$AK$2,0))/INDEX($B$3:$B$8,MATCH($A44,$A$3:$A$8,0),1),0)</f>
        <v>3259140919000.3164</v>
      </c>
      <c r="G44" s="38">
        <f>IFERROR(INDEX('Industry Breakdown'!$B$3:$H$9,MATCH('Indonesia Data'!$B44,'Industry Breakdown'!$A$3:$A$9,0),MATCH('Indonesia Data'!$A44,'Industry Breakdown'!$B$2:$G$2,0))*INDEX($B$3:$AK$8,MATCH($A44,$A$3:$A$8,0),MATCH(G$11,$B$2:$AK$2,0))/INDEX($B$3:$B$8,MATCH($A44,$A$3:$A$8,0),1),0)</f>
        <v>3422097964950.333</v>
      </c>
      <c r="H44" s="38">
        <f>IFERROR(INDEX('Industry Breakdown'!$B$3:$H$9,MATCH('Indonesia Data'!$B44,'Industry Breakdown'!$A$3:$A$9,0),MATCH('Indonesia Data'!$A44,'Industry Breakdown'!$B$2:$G$2,0))*INDEX($B$3:$AK$8,MATCH($A44,$A$3:$A$8,0),MATCH(H$11,$B$2:$AK$2,0))/INDEX($B$3:$B$8,MATCH($A44,$A$3:$A$8,0),1),0)</f>
        <v>3593202863197.8486</v>
      </c>
      <c r="I44" s="38">
        <f>IFERROR(INDEX('Industry Breakdown'!$B$3:$H$9,MATCH('Indonesia Data'!$B44,'Industry Breakdown'!$A$3:$A$9,0),MATCH('Indonesia Data'!$A44,'Industry Breakdown'!$B$2:$G$2,0))*INDEX($B$3:$AK$8,MATCH($A44,$A$3:$A$8,0),MATCH(I$11,$B$2:$AK$2,0))/INDEX($B$3:$B$8,MATCH($A44,$A$3:$A$8,0),1),0)</f>
        <v>3772863006357.7407</v>
      </c>
      <c r="J44" s="38">
        <f>IFERROR(INDEX('Industry Breakdown'!$B$3:$H$9,MATCH('Indonesia Data'!$B44,'Industry Breakdown'!$A$3:$A$9,0),MATCH('Indonesia Data'!$A44,'Industry Breakdown'!$B$2:$G$2,0))*INDEX($B$3:$AK$8,MATCH($A44,$A$3:$A$8,0),MATCH(J$11,$B$2:$AK$2,0))/INDEX($B$3:$B$8,MATCH($A44,$A$3:$A$8,0),1),0)</f>
        <v>3961506156675.6279</v>
      </c>
      <c r="K44" s="38">
        <f>IFERROR(INDEX('Industry Breakdown'!$B$3:$H$9,MATCH('Indonesia Data'!$B44,'Industry Breakdown'!$A$3:$A$9,0),MATCH('Indonesia Data'!$A44,'Industry Breakdown'!$B$2:$G$2,0))*INDEX($B$3:$AK$8,MATCH($A44,$A$3:$A$8,0),MATCH(K$11,$B$2:$AK$2,0))/INDEX($B$3:$B$8,MATCH($A44,$A$3:$A$8,0),1),0)</f>
        <v>4159581464509.4106</v>
      </c>
      <c r="L44" s="38">
        <f>IFERROR(INDEX('Industry Breakdown'!$B$3:$H$9,MATCH('Indonesia Data'!$B44,'Industry Breakdown'!$A$3:$A$9,0),MATCH('Indonesia Data'!$A44,'Industry Breakdown'!$B$2:$G$2,0))*INDEX($B$3:$AK$8,MATCH($A44,$A$3:$A$8,0),MATCH(L$11,$B$2:$AK$2,0))/INDEX($B$3:$B$8,MATCH($A44,$A$3:$A$8,0),1),0)</f>
        <v>4367560537734.8813</v>
      </c>
      <c r="M44" s="38">
        <f>IFERROR(INDEX('Industry Breakdown'!$B$3:$H$9,MATCH('Indonesia Data'!$B44,'Industry Breakdown'!$A$3:$A$9,0),MATCH('Indonesia Data'!$A44,'Industry Breakdown'!$B$2:$G$2,0))*INDEX($B$3:$AK$8,MATCH($A44,$A$3:$A$8,0),MATCH(M$11,$B$2:$AK$2,0))/INDEX($B$3:$B$8,MATCH($A44,$A$3:$A$8,0),1),0)</f>
        <v>4585938564621.625</v>
      </c>
      <c r="N44" s="38">
        <f>IFERROR(INDEX('Industry Breakdown'!$B$3:$H$9,MATCH('Indonesia Data'!$B44,'Industry Breakdown'!$A$3:$A$9,0),MATCH('Indonesia Data'!$A44,'Industry Breakdown'!$B$2:$G$2,0))*INDEX($B$3:$AK$8,MATCH($A44,$A$3:$A$8,0),MATCH(N$11,$B$2:$AK$2,0))/INDEX($B$3:$B$8,MATCH($A44,$A$3:$A$8,0),1),0)</f>
        <v>4815235492852.707</v>
      </c>
      <c r="O44" s="38">
        <f>IFERROR(INDEX('Industry Breakdown'!$B$3:$H$9,MATCH('Indonesia Data'!$B44,'Industry Breakdown'!$A$3:$A$9,0),MATCH('Indonesia Data'!$A44,'Industry Breakdown'!$B$2:$G$2,0))*INDEX($B$3:$AK$8,MATCH($A44,$A$3:$A$8,0),MATCH(O$11,$B$2:$AK$2,0))/INDEX($B$3:$B$8,MATCH($A44,$A$3:$A$8,0),1),0)</f>
        <v>5055997267495.3418</v>
      </c>
      <c r="P44" s="38">
        <f>IFERROR(INDEX('Industry Breakdown'!$B$3:$H$9,MATCH('Indonesia Data'!$B44,'Industry Breakdown'!$A$3:$A$9,0),MATCH('Indonesia Data'!$A44,'Industry Breakdown'!$B$2:$G$2,0))*INDEX($B$3:$AK$8,MATCH($A44,$A$3:$A$8,0),MATCH(P$11,$B$2:$AK$2,0))/INDEX($B$3:$B$8,MATCH($A44,$A$3:$A$8,0),1),0)</f>
        <v>5308797130870.1094</v>
      </c>
      <c r="Q44" s="38">
        <f>IFERROR(INDEX('Industry Breakdown'!$B$3:$H$9,MATCH('Indonesia Data'!$B44,'Industry Breakdown'!$A$3:$A$9,0),MATCH('Indonesia Data'!$A44,'Industry Breakdown'!$B$2:$G$2,0))*INDEX($B$3:$AK$8,MATCH($A44,$A$3:$A$8,0),MATCH(Q$11,$B$2:$AK$2,0))/INDEX($B$3:$B$8,MATCH($A44,$A$3:$A$8,0),1),0)</f>
        <v>5574236987413.6152</v>
      </c>
      <c r="R44" s="38">
        <f>IFERROR(INDEX('Industry Breakdown'!$B$3:$H$9,MATCH('Indonesia Data'!$B44,'Industry Breakdown'!$A$3:$A$9,0),MATCH('Indonesia Data'!$A44,'Industry Breakdown'!$B$2:$G$2,0))*INDEX($B$3:$AK$8,MATCH($A44,$A$3:$A$8,0),MATCH(R$11,$B$2:$AK$2,0))/INDEX($B$3:$B$8,MATCH($A44,$A$3:$A$8,0),1),0)</f>
        <v>5852948836784.2969</v>
      </c>
      <c r="S44" s="38">
        <f>IFERROR(INDEX('Industry Breakdown'!$B$3:$H$9,MATCH('Indonesia Data'!$B44,'Industry Breakdown'!$A$3:$A$9,0),MATCH('Indonesia Data'!$A44,'Industry Breakdown'!$B$2:$G$2,0))*INDEX($B$3:$AK$8,MATCH($A44,$A$3:$A$8,0),MATCH(S$11,$B$2:$AK$2,0))/INDEX($B$3:$B$8,MATCH($A44,$A$3:$A$8,0),1),0)</f>
        <v>6145596278623.5107</v>
      </c>
      <c r="T44" s="38">
        <f>IFERROR(INDEX('Industry Breakdown'!$B$3:$H$9,MATCH('Indonesia Data'!$B44,'Industry Breakdown'!$A$3:$A$9,0),MATCH('Indonesia Data'!$A44,'Industry Breakdown'!$B$2:$G$2,0))*INDEX($B$3:$AK$8,MATCH($A44,$A$3:$A$8,0),MATCH(T$11,$B$2:$AK$2,0))/INDEX($B$3:$B$8,MATCH($A44,$A$3:$A$8,0),1),0)</f>
        <v>6452876092554.6865</v>
      </c>
      <c r="U44" s="38">
        <f>IFERROR(INDEX('Industry Breakdown'!$B$3:$H$9,MATCH('Indonesia Data'!$B44,'Industry Breakdown'!$A$3:$A$9,0),MATCH('Indonesia Data'!$A44,'Industry Breakdown'!$B$2:$G$2,0))*INDEX($B$3:$AK$8,MATCH($A44,$A$3:$A$8,0),MATCH(U$11,$B$2:$AK$2,0))/INDEX($B$3:$B$8,MATCH($A44,$A$3:$A$8,0),1),0)</f>
        <v>6775519897182.4209</v>
      </c>
      <c r="V44" s="38">
        <f>IFERROR(INDEX('Industry Breakdown'!$B$3:$H$9,MATCH('Indonesia Data'!$B44,'Industry Breakdown'!$A$3:$A$9,0),MATCH('Indonesia Data'!$A44,'Industry Breakdown'!$B$2:$G$2,0))*INDEX($B$3:$AK$8,MATCH($A44,$A$3:$A$8,0),MATCH(V$11,$B$2:$AK$2,0))/INDEX($B$3:$B$8,MATCH($A44,$A$3:$A$8,0),1),0)</f>
        <v>7114295892041.5439</v>
      </c>
      <c r="W44" s="38">
        <f>IFERROR(INDEX('Industry Breakdown'!$B$3:$H$9,MATCH('Indonesia Data'!$B44,'Industry Breakdown'!$A$3:$A$9,0),MATCH('Indonesia Data'!$A44,'Industry Breakdown'!$B$2:$G$2,0))*INDEX($B$3:$AK$8,MATCH($A44,$A$3:$A$8,0),MATCH(W$11,$B$2:$AK$2,0))/INDEX($B$3:$B$8,MATCH($A44,$A$3:$A$8,0),1),0)</f>
        <v>7470010686643.6201</v>
      </c>
      <c r="X44" s="38">
        <f>IFERROR(INDEX('Industry Breakdown'!$B$3:$H$9,MATCH('Indonesia Data'!$B44,'Industry Breakdown'!$A$3:$A$9,0),MATCH('Indonesia Data'!$A44,'Industry Breakdown'!$B$2:$G$2,0))*INDEX($B$3:$AK$8,MATCH($A44,$A$3:$A$8,0),MATCH(X$11,$B$2:$AK$2,0))/INDEX($B$3:$B$8,MATCH($A44,$A$3:$A$8,0),1),0)</f>
        <v>7843511220975.8008</v>
      </c>
      <c r="Y44" s="38">
        <f>IFERROR(INDEX('Industry Breakdown'!$B$3:$H$9,MATCH('Indonesia Data'!$B44,'Industry Breakdown'!$A$3:$A$9,0),MATCH('Indonesia Data'!$A44,'Industry Breakdown'!$B$2:$G$2,0))*INDEX($B$3:$AK$8,MATCH($A44,$A$3:$A$8,0),MATCH(Y$11,$B$2:$AK$2,0))/INDEX($B$3:$B$8,MATCH($A44,$A$3:$A$8,0),1),0)</f>
        <v>8235686782024.5908</v>
      </c>
      <c r="Z44" s="38">
        <f>IFERROR(INDEX('Industry Breakdown'!$B$3:$H$9,MATCH('Indonesia Data'!$B44,'Industry Breakdown'!$A$3:$A$9,0),MATCH('Indonesia Data'!$A44,'Industry Breakdown'!$B$2:$G$2,0))*INDEX($B$3:$AK$8,MATCH($A44,$A$3:$A$8,0),MATCH(Z$11,$B$2:$AK$2,0))/INDEX($B$3:$B$8,MATCH($A44,$A$3:$A$8,0),1),0)</f>
        <v>8647471121125.8223</v>
      </c>
      <c r="AA44" s="38">
        <f>IFERROR(INDEX('Industry Breakdown'!$B$3:$H$9,MATCH('Indonesia Data'!$B44,'Industry Breakdown'!$A$3:$A$9,0),MATCH('Indonesia Data'!$A44,'Industry Breakdown'!$B$2:$G$2,0))*INDEX($B$3:$AK$8,MATCH($A44,$A$3:$A$8,0),MATCH(AA$11,$B$2:$AK$2,0))/INDEX($B$3:$B$8,MATCH($A44,$A$3:$A$8,0),1),0)</f>
        <v>9079844677182.1133</v>
      </c>
      <c r="AB44" s="38">
        <f>IFERROR(INDEX('Industry Breakdown'!$B$3:$H$9,MATCH('Indonesia Data'!$B44,'Industry Breakdown'!$A$3:$A$9,0),MATCH('Indonesia Data'!$A44,'Industry Breakdown'!$B$2:$G$2,0))*INDEX($B$3:$AK$8,MATCH($A44,$A$3:$A$8,0),MATCH(AB$11,$B$2:$AK$2,0))/INDEX($B$3:$B$8,MATCH($A44,$A$3:$A$8,0),1),0)</f>
        <v>9533836911041.2187</v>
      </c>
      <c r="AC44" s="38">
        <f>IFERROR(INDEX('Industry Breakdown'!$B$3:$H$9,MATCH('Indonesia Data'!$B44,'Industry Breakdown'!$A$3:$A$9,0),MATCH('Indonesia Data'!$A44,'Industry Breakdown'!$B$2:$G$2,0))*INDEX($B$3:$AK$8,MATCH($A44,$A$3:$A$8,0),MATCH(AC$11,$B$2:$AK$2,0))/INDEX($B$3:$B$8,MATCH($A44,$A$3:$A$8,0),1),0)</f>
        <v>10010528756593.281</v>
      </c>
      <c r="AD44" s="38">
        <f>IFERROR(INDEX('Industry Breakdown'!$B$3:$H$9,MATCH('Indonesia Data'!$B44,'Industry Breakdown'!$A$3:$A$9,0),MATCH('Indonesia Data'!$A44,'Industry Breakdown'!$B$2:$G$2,0))*INDEX($B$3:$AK$8,MATCH($A44,$A$3:$A$8,0),MATCH(AD$11,$B$2:$AK$2,0))/INDEX($B$3:$B$8,MATCH($A44,$A$3:$A$8,0),1),0)</f>
        <v>10511055194422.945</v>
      </c>
      <c r="AE44" s="38">
        <f>IFERROR(INDEX('Industry Breakdown'!$B$3:$H$9,MATCH('Indonesia Data'!$B44,'Industry Breakdown'!$A$3:$A$9,0),MATCH('Indonesia Data'!$A44,'Industry Breakdown'!$B$2:$G$2,0))*INDEX($B$3:$AK$8,MATCH($A44,$A$3:$A$8,0),MATCH(AE$11,$B$2:$AK$2,0))/INDEX($B$3:$B$8,MATCH($A44,$A$3:$A$8,0),1),0)</f>
        <v>11036607954144.096</v>
      </c>
      <c r="AF44" s="38">
        <f>IFERROR(INDEX('Industry Breakdown'!$B$3:$H$9,MATCH('Indonesia Data'!$B44,'Industry Breakdown'!$A$3:$A$9,0),MATCH('Indonesia Data'!$A44,'Industry Breakdown'!$B$2:$G$2,0))*INDEX($B$3:$AK$8,MATCH($A44,$A$3:$A$8,0),MATCH(AF$11,$B$2:$AK$2,0))/INDEX($B$3:$B$8,MATCH($A44,$A$3:$A$8,0),1),0)</f>
        <v>11588438351851.299</v>
      </c>
      <c r="AG44" s="38">
        <f>IFERROR(INDEX('Industry Breakdown'!$B$3:$H$9,MATCH('Indonesia Data'!$B44,'Industry Breakdown'!$A$3:$A$9,0),MATCH('Indonesia Data'!$A44,'Industry Breakdown'!$B$2:$G$2,0))*INDEX($B$3:$AK$8,MATCH($A44,$A$3:$A$8,0),MATCH(AG$11,$B$2:$AK$2,0))/INDEX($B$3:$B$8,MATCH($A44,$A$3:$A$8,0),1),0)</f>
        <v>12167860269443.865</v>
      </c>
      <c r="AH44" s="38">
        <f>IFERROR(INDEX('Industry Breakdown'!$B$3:$H$9,MATCH('Indonesia Data'!$B44,'Industry Breakdown'!$A$3:$A$9,0),MATCH('Indonesia Data'!$A44,'Industry Breakdown'!$B$2:$G$2,0))*INDEX($B$3:$AK$8,MATCH($A44,$A$3:$A$8,0),MATCH(AH$11,$B$2:$AK$2,0))/INDEX($B$3:$B$8,MATCH($A44,$A$3:$A$8,0),1),0)</f>
        <v>12776253282916.055</v>
      </c>
      <c r="AI44" s="38">
        <f>IFERROR(INDEX('Industry Breakdown'!$B$3:$H$9,MATCH('Indonesia Data'!$B44,'Industry Breakdown'!$A$3:$A$9,0),MATCH('Indonesia Data'!$A44,'Industry Breakdown'!$B$2:$G$2,0))*INDEX($B$3:$AK$8,MATCH($A44,$A$3:$A$8,0),MATCH(AI$11,$B$2:$AK$2,0))/INDEX($B$3:$B$8,MATCH($A44,$A$3:$A$8,0),1),0)</f>
        <v>13415065947061.861</v>
      </c>
      <c r="AJ44" s="38">
        <f>IFERROR(INDEX('Industry Breakdown'!$B$3:$H$9,MATCH('Indonesia Data'!$B44,'Industry Breakdown'!$A$3:$A$9,0),MATCH('Indonesia Data'!$A44,'Industry Breakdown'!$B$2:$G$2,0))*INDEX($B$3:$AK$8,MATCH($A44,$A$3:$A$8,0),MATCH(AJ$11,$B$2:$AK$2,0))/INDEX($B$3:$B$8,MATCH($A44,$A$3:$A$8,0),1),0)</f>
        <v>14085819244414.957</v>
      </c>
      <c r="AK44" s="38">
        <f>IFERROR(INDEX('Industry Breakdown'!$B$3:$H$9,MATCH('Indonesia Data'!$B44,'Industry Breakdown'!$A$3:$A$9,0),MATCH('Indonesia Data'!$A44,'Industry Breakdown'!$B$2:$G$2,0))*INDEX($B$3:$AK$8,MATCH($A44,$A$3:$A$8,0),MATCH(AK$11,$B$2:$AK$2,0))/INDEX($B$3:$B$8,MATCH($A44,$A$3:$A$8,0),1),0)</f>
        <v>14790110206635.705</v>
      </c>
      <c r="AL44" s="38">
        <f>IFERROR(INDEX('Industry Breakdown'!$B$3:$H$9,MATCH('Indonesia Data'!$B44,'Industry Breakdown'!$A$3:$A$9,0),MATCH('Indonesia Data'!$A44,'Industry Breakdown'!$B$2:$G$2,0))*INDEX($B$3:$AK$8,MATCH($A44,$A$3:$A$8,0),MATCH(AL$11,$B$2:$AK$2,0))/INDEX($B$3:$B$8,MATCH($A44,$A$3:$A$8,0),1),0)</f>
        <v>15529615716967.49</v>
      </c>
    </row>
    <row r="45" spans="1:38" x14ac:dyDescent="0.35">
      <c r="A45" s="8" t="s">
        <v>46</v>
      </c>
      <c r="B45" s="8" t="s">
        <v>4</v>
      </c>
      <c r="C45" s="38">
        <f>IF($A45="natural gas",INDEX('Industry Breakdown'!$B$31:$AK$31,1,MATCH('Indonesia Data'!C$11,'Industry Breakdown'!$B$29:$AK$29,0)),)</f>
        <v>0</v>
      </c>
      <c r="D45" s="38">
        <f>IF($A45="natural gas",INDEX('Industry Breakdown'!$B$31:$AK$31,1,MATCH('Indonesia Data'!D$11,'Industry Breakdown'!$B$29:$AK$29,0)),)</f>
        <v>0</v>
      </c>
      <c r="E45" s="38">
        <f>IF($A45="natural gas",INDEX('Industry Breakdown'!$B$31:$AK$31,1,MATCH('Indonesia Data'!E$11,'Industry Breakdown'!$B$29:$AK$29,0)),)</f>
        <v>0</v>
      </c>
      <c r="F45" s="38">
        <f>IF($A45="natural gas",INDEX('Industry Breakdown'!$B$31:$AK$31,1,MATCH('Indonesia Data'!F$11,'Industry Breakdown'!$B$29:$AK$29,0)),)</f>
        <v>0</v>
      </c>
      <c r="G45" s="38">
        <f>IF($A45="natural gas",INDEX('Industry Breakdown'!$B$31:$AK$31,1,MATCH('Indonesia Data'!G$11,'Industry Breakdown'!$B$29:$AK$29,0)),)</f>
        <v>0</v>
      </c>
      <c r="H45" s="38">
        <f>IF($A45="natural gas",INDEX('Industry Breakdown'!$B$31:$AK$31,1,MATCH('Indonesia Data'!H$11,'Industry Breakdown'!$B$29:$AK$29,0)),)</f>
        <v>0</v>
      </c>
      <c r="I45" s="38">
        <f>IF($A45="natural gas",INDEX('Industry Breakdown'!$B$31:$AK$31,1,MATCH('Indonesia Data'!I$11,'Industry Breakdown'!$B$29:$AK$29,0)),)</f>
        <v>0</v>
      </c>
      <c r="J45" s="38">
        <f>IF($A45="natural gas",INDEX('Industry Breakdown'!$B$31:$AK$31,1,MATCH('Indonesia Data'!J$11,'Industry Breakdown'!$B$29:$AK$29,0)),)</f>
        <v>0</v>
      </c>
      <c r="K45" s="38">
        <f>IF($A45="natural gas",INDEX('Industry Breakdown'!$B$31:$AK$31,1,MATCH('Indonesia Data'!K$11,'Industry Breakdown'!$B$29:$AK$29,0)),)</f>
        <v>0</v>
      </c>
      <c r="L45" s="38">
        <f>IF($A45="natural gas",INDEX('Industry Breakdown'!$B$31:$AK$31,1,MATCH('Indonesia Data'!L$11,'Industry Breakdown'!$B$29:$AK$29,0)),)</f>
        <v>0</v>
      </c>
      <c r="M45" s="38">
        <f>IF($A45="natural gas",INDEX('Industry Breakdown'!$B$31:$AK$31,1,MATCH('Indonesia Data'!M$11,'Industry Breakdown'!$B$29:$AK$29,0)),)</f>
        <v>0</v>
      </c>
      <c r="N45" s="38">
        <f>IF($A45="natural gas",INDEX('Industry Breakdown'!$B$31:$AK$31,1,MATCH('Indonesia Data'!N$11,'Industry Breakdown'!$B$29:$AK$29,0)),)</f>
        <v>0</v>
      </c>
      <c r="O45" s="38">
        <f>IF($A45="natural gas",INDEX('Industry Breakdown'!$B$31:$AK$31,1,MATCH('Indonesia Data'!O$11,'Industry Breakdown'!$B$29:$AK$29,0)),)</f>
        <v>0</v>
      </c>
      <c r="P45" s="38">
        <f>IF($A45="natural gas",INDEX('Industry Breakdown'!$B$31:$AK$31,1,MATCH('Indonesia Data'!P$11,'Industry Breakdown'!$B$29:$AK$29,0)),)</f>
        <v>0</v>
      </c>
      <c r="Q45" s="38">
        <f>IF($A45="natural gas",INDEX('Industry Breakdown'!$B$31:$AK$31,1,MATCH('Indonesia Data'!Q$11,'Industry Breakdown'!$B$29:$AK$29,0)),)</f>
        <v>0</v>
      </c>
      <c r="R45" s="38">
        <f>IF($A45="natural gas",INDEX('Industry Breakdown'!$B$31:$AK$31,1,MATCH('Indonesia Data'!R$11,'Industry Breakdown'!$B$29:$AK$29,0)),)</f>
        <v>0</v>
      </c>
      <c r="S45" s="38">
        <f>IF($A45="natural gas",INDEX('Industry Breakdown'!$B$31:$AK$31,1,MATCH('Indonesia Data'!S$11,'Industry Breakdown'!$B$29:$AK$29,0)),)</f>
        <v>0</v>
      </c>
      <c r="T45" s="38">
        <f>IF($A45="natural gas",INDEX('Industry Breakdown'!$B$31:$AK$31,1,MATCH('Indonesia Data'!T$11,'Industry Breakdown'!$B$29:$AK$29,0)),)</f>
        <v>0</v>
      </c>
      <c r="U45" s="38">
        <f>IF($A45="natural gas",INDEX('Industry Breakdown'!$B$31:$AK$31,1,MATCH('Indonesia Data'!U$11,'Industry Breakdown'!$B$29:$AK$29,0)),)</f>
        <v>0</v>
      </c>
      <c r="V45" s="38">
        <f>IF($A45="natural gas",INDEX('Industry Breakdown'!$B$31:$AK$31,1,MATCH('Indonesia Data'!V$11,'Industry Breakdown'!$B$29:$AK$29,0)),)</f>
        <v>0</v>
      </c>
      <c r="W45" s="38">
        <f>IF($A45="natural gas",INDEX('Industry Breakdown'!$B$31:$AK$31,1,MATCH('Indonesia Data'!W$11,'Industry Breakdown'!$B$29:$AK$29,0)),)</f>
        <v>0</v>
      </c>
      <c r="X45" s="38">
        <f>IF($A45="natural gas",INDEX('Industry Breakdown'!$B$31:$AK$31,1,MATCH('Indonesia Data'!X$11,'Industry Breakdown'!$B$29:$AK$29,0)),)</f>
        <v>0</v>
      </c>
      <c r="Y45" s="38">
        <f>IF($A45="natural gas",INDEX('Industry Breakdown'!$B$31:$AK$31,1,MATCH('Indonesia Data'!Y$11,'Industry Breakdown'!$B$29:$AK$29,0)),)</f>
        <v>0</v>
      </c>
      <c r="Z45" s="38">
        <f>IF($A45="natural gas",INDEX('Industry Breakdown'!$B$31:$AK$31,1,MATCH('Indonesia Data'!Z$11,'Industry Breakdown'!$B$29:$AK$29,0)),)</f>
        <v>0</v>
      </c>
      <c r="AA45" s="38">
        <f>IF($A45="natural gas",INDEX('Industry Breakdown'!$B$31:$AK$31,1,MATCH('Indonesia Data'!AA$11,'Industry Breakdown'!$B$29:$AK$29,0)),)</f>
        <v>0</v>
      </c>
      <c r="AB45" s="38">
        <f>IF($A45="natural gas",INDEX('Industry Breakdown'!$B$31:$AK$31,1,MATCH('Indonesia Data'!AB$11,'Industry Breakdown'!$B$29:$AK$29,0)),)</f>
        <v>0</v>
      </c>
      <c r="AC45" s="38">
        <f>IF($A45="natural gas",INDEX('Industry Breakdown'!$B$31:$AK$31,1,MATCH('Indonesia Data'!AC$11,'Industry Breakdown'!$B$29:$AK$29,0)),)</f>
        <v>0</v>
      </c>
      <c r="AD45" s="38">
        <f>IF($A45="natural gas",INDEX('Industry Breakdown'!$B$31:$AK$31,1,MATCH('Indonesia Data'!AD$11,'Industry Breakdown'!$B$29:$AK$29,0)),)</f>
        <v>0</v>
      </c>
      <c r="AE45" s="38">
        <f>IF($A45="natural gas",INDEX('Industry Breakdown'!$B$31:$AK$31,1,MATCH('Indonesia Data'!AE$11,'Industry Breakdown'!$B$29:$AK$29,0)),)</f>
        <v>0</v>
      </c>
      <c r="AF45" s="38">
        <f>IF($A45="natural gas",INDEX('Industry Breakdown'!$B$31:$AK$31,1,MATCH('Indonesia Data'!AF$11,'Industry Breakdown'!$B$29:$AK$29,0)),)</f>
        <v>0</v>
      </c>
      <c r="AG45" s="38">
        <f>IF($A45="natural gas",INDEX('Industry Breakdown'!$B$31:$AK$31,1,MATCH('Indonesia Data'!AG$11,'Industry Breakdown'!$B$29:$AK$29,0)),)</f>
        <v>0</v>
      </c>
      <c r="AH45" s="38">
        <f>IF($A45="natural gas",INDEX('Industry Breakdown'!$B$31:$AK$31,1,MATCH('Indonesia Data'!AH$11,'Industry Breakdown'!$B$29:$AK$29,0)),)</f>
        <v>0</v>
      </c>
      <c r="AI45" s="38">
        <f>IF($A45="natural gas",INDEX('Industry Breakdown'!$B$31:$AK$31,1,MATCH('Indonesia Data'!AI$11,'Industry Breakdown'!$B$29:$AK$29,0)),)</f>
        <v>0</v>
      </c>
      <c r="AJ45" s="38">
        <f>IF($A45="natural gas",INDEX('Industry Breakdown'!$B$31:$AK$31,1,MATCH('Indonesia Data'!AJ$11,'Industry Breakdown'!$B$29:$AK$29,0)),)</f>
        <v>0</v>
      </c>
      <c r="AK45" s="38">
        <f>IF($A45="natural gas",INDEX('Industry Breakdown'!$B$31:$AK$31,1,MATCH('Indonesia Data'!AK$11,'Industry Breakdown'!$B$29:$AK$29,0)),)</f>
        <v>0</v>
      </c>
      <c r="AL45" s="38">
        <f>IF($A45="natural gas",INDEX('Industry Breakdown'!$B$31:$AK$31,1,MATCH('Indonesia Data'!AL$11,'Industry Breakdown'!$B$29:$AK$29,0)),)</f>
        <v>0</v>
      </c>
    </row>
    <row r="46" spans="1:38" x14ac:dyDescent="0.35">
      <c r="A46" s="8" t="s">
        <v>46</v>
      </c>
      <c r="B46" s="8" t="s">
        <v>5</v>
      </c>
      <c r="C46" s="38">
        <f>IFERROR(INDEX('Industry Breakdown'!$B$3:$H$9,MATCH('Indonesia Data'!$B46,'Industry Breakdown'!$A$3:$A$9,0),MATCH('Indonesia Data'!$A46,'Industry Breakdown'!$B$2:$G$2,0))*INDEX($B$3:$AK$8,MATCH($A46,$A$3:$A$8,0),MATCH(C$11,$B$2:$AK$2,0))/INDEX($B$3:$B$8,MATCH($A46,$A$3:$A$8,0),1),0)</f>
        <v>4723322714549.2051</v>
      </c>
      <c r="D46" s="38">
        <f>IFERROR(INDEX('Industry Breakdown'!$B$3:$H$9,MATCH('Indonesia Data'!$B46,'Industry Breakdown'!$A$3:$A$9,0),MATCH('Indonesia Data'!$A46,'Industry Breakdown'!$B$2:$G$2,0))*INDEX($B$3:$AK$8,MATCH($A46,$A$3:$A$8,0),MATCH(D$11,$B$2:$AK$2,0))/INDEX($B$3:$B$8,MATCH($A46,$A$3:$A$8,0),1),0)</f>
        <v>4959488850276.666</v>
      </c>
      <c r="E46" s="38">
        <f>IFERROR(INDEX('Industry Breakdown'!$B$3:$H$9,MATCH('Indonesia Data'!$B46,'Industry Breakdown'!$A$3:$A$9,0),MATCH('Indonesia Data'!$A46,'Industry Breakdown'!$B$2:$G$2,0))*INDEX($B$3:$AK$8,MATCH($A46,$A$3:$A$8,0),MATCH(E$11,$B$2:$AK$2,0))/INDEX($B$3:$B$8,MATCH($A46,$A$3:$A$8,0),1),0)</f>
        <v>5207463292790.5</v>
      </c>
      <c r="F46" s="38">
        <f>IFERROR(INDEX('Industry Breakdown'!$B$3:$H$9,MATCH('Indonesia Data'!$B46,'Industry Breakdown'!$A$3:$A$9,0),MATCH('Indonesia Data'!$A46,'Industry Breakdown'!$B$2:$G$2,0))*INDEX($B$3:$AK$8,MATCH($A46,$A$3:$A$8,0),MATCH(F$11,$B$2:$AK$2,0))/INDEX($B$3:$B$8,MATCH($A46,$A$3:$A$8,0),1),0)</f>
        <v>5467836457430.0254</v>
      </c>
      <c r="G46" s="38">
        <f>IFERROR(INDEX('Industry Breakdown'!$B$3:$H$9,MATCH('Indonesia Data'!$B46,'Industry Breakdown'!$A$3:$A$9,0),MATCH('Indonesia Data'!$A46,'Industry Breakdown'!$B$2:$G$2,0))*INDEX($B$3:$AK$8,MATCH($A46,$A$3:$A$8,0),MATCH(G$11,$B$2:$AK$2,0))/INDEX($B$3:$B$8,MATCH($A46,$A$3:$A$8,0),1),0)</f>
        <v>5741228280301.5273</v>
      </c>
      <c r="H46" s="38">
        <f>IFERROR(INDEX('Industry Breakdown'!$B$3:$H$9,MATCH('Indonesia Data'!$B46,'Industry Breakdown'!$A$3:$A$9,0),MATCH('Indonesia Data'!$A46,'Industry Breakdown'!$B$2:$G$2,0))*INDEX($B$3:$AK$8,MATCH($A46,$A$3:$A$8,0),MATCH(H$11,$B$2:$AK$2,0))/INDEX($B$3:$B$8,MATCH($A46,$A$3:$A$8,0),1),0)</f>
        <v>6028289694316.6025</v>
      </c>
      <c r="I46" s="38">
        <f>IFERROR(INDEX('Industry Breakdown'!$B$3:$H$9,MATCH('Indonesia Data'!$B46,'Industry Breakdown'!$A$3:$A$9,0),MATCH('Indonesia Data'!$A46,'Industry Breakdown'!$B$2:$G$2,0))*INDEX($B$3:$AK$8,MATCH($A46,$A$3:$A$8,0),MATCH(I$11,$B$2:$AK$2,0))/INDEX($B$3:$B$8,MATCH($A46,$A$3:$A$8,0),1),0)</f>
        <v>6329704179032.4316</v>
      </c>
      <c r="J46" s="38">
        <f>IFERROR(INDEX('Industry Breakdown'!$B$3:$H$9,MATCH('Indonesia Data'!$B46,'Industry Breakdown'!$A$3:$A$9,0),MATCH('Indonesia Data'!$A46,'Industry Breakdown'!$B$2:$G$2,0))*INDEX($B$3:$AK$8,MATCH($A46,$A$3:$A$8,0),MATCH(J$11,$B$2:$AK$2,0))/INDEX($B$3:$B$8,MATCH($A46,$A$3:$A$8,0),1),0)</f>
        <v>6646189387984.0547</v>
      </c>
      <c r="K46" s="38">
        <f>IFERROR(INDEX('Industry Breakdown'!$B$3:$H$9,MATCH('Indonesia Data'!$B46,'Industry Breakdown'!$A$3:$A$9,0),MATCH('Indonesia Data'!$A46,'Industry Breakdown'!$B$2:$G$2,0))*INDEX($B$3:$AK$8,MATCH($A46,$A$3:$A$8,0),MATCH(K$11,$B$2:$AK$2,0))/INDEX($B$3:$B$8,MATCH($A46,$A$3:$A$8,0),1),0)</f>
        <v>6978498857383.2588</v>
      </c>
      <c r="L46" s="38">
        <f>IFERROR(INDEX('Industry Breakdown'!$B$3:$H$9,MATCH('Indonesia Data'!$B46,'Industry Breakdown'!$A$3:$A$9,0),MATCH('Indonesia Data'!$A46,'Industry Breakdown'!$B$2:$G$2,0))*INDEX($B$3:$AK$8,MATCH($A46,$A$3:$A$8,0),MATCH(L$11,$B$2:$AK$2,0))/INDEX($B$3:$B$8,MATCH($A46,$A$3:$A$8,0),1),0)</f>
        <v>7327423800252.4229</v>
      </c>
      <c r="M46" s="38">
        <f>IFERROR(INDEX('Industry Breakdown'!$B$3:$H$9,MATCH('Indonesia Data'!$B46,'Industry Breakdown'!$A$3:$A$9,0),MATCH('Indonesia Data'!$A46,'Industry Breakdown'!$B$2:$G$2,0))*INDEX($B$3:$AK$8,MATCH($A46,$A$3:$A$8,0),MATCH(M$11,$B$2:$AK$2,0))/INDEX($B$3:$B$8,MATCH($A46,$A$3:$A$8,0),1),0)</f>
        <v>7693794990265.043</v>
      </c>
      <c r="N46" s="38">
        <f>IFERROR(INDEX('Industry Breakdown'!$B$3:$H$9,MATCH('Indonesia Data'!$B46,'Industry Breakdown'!$A$3:$A$9,0),MATCH('Indonesia Data'!$A46,'Industry Breakdown'!$B$2:$G$2,0))*INDEX($B$3:$AK$8,MATCH($A46,$A$3:$A$8,0),MATCH(N$11,$B$2:$AK$2,0))/INDEX($B$3:$B$8,MATCH($A46,$A$3:$A$8,0),1),0)</f>
        <v>8078484739778.2959</v>
      </c>
      <c r="O46" s="38">
        <f>IFERROR(INDEX('Industry Breakdown'!$B$3:$H$9,MATCH('Indonesia Data'!$B46,'Industry Breakdown'!$A$3:$A$9,0),MATCH('Indonesia Data'!$A46,'Industry Breakdown'!$B$2:$G$2,0))*INDEX($B$3:$AK$8,MATCH($A46,$A$3:$A$8,0),MATCH(O$11,$B$2:$AK$2,0))/INDEX($B$3:$B$8,MATCH($A46,$A$3:$A$8,0),1),0)</f>
        <v>8482408976767.209</v>
      </c>
      <c r="P46" s="38">
        <f>IFERROR(INDEX('Industry Breakdown'!$B$3:$H$9,MATCH('Indonesia Data'!$B46,'Industry Breakdown'!$A$3:$A$9,0),MATCH('Indonesia Data'!$A46,'Industry Breakdown'!$B$2:$G$2,0))*INDEX($B$3:$AK$8,MATCH($A46,$A$3:$A$8,0),MATCH(P$11,$B$2:$AK$2,0))/INDEX($B$3:$B$8,MATCH($A46,$A$3:$A$8,0),1),0)</f>
        <v>8906529425605.5723</v>
      </c>
      <c r="Q46" s="38">
        <f>IFERROR(INDEX('Industry Breakdown'!$B$3:$H$9,MATCH('Indonesia Data'!$B46,'Industry Breakdown'!$A$3:$A$9,0),MATCH('Indonesia Data'!$A46,'Industry Breakdown'!$B$2:$G$2,0))*INDEX($B$3:$AK$8,MATCH($A46,$A$3:$A$8,0),MATCH(Q$11,$B$2:$AK$2,0))/INDEX($B$3:$B$8,MATCH($A46,$A$3:$A$8,0),1),0)</f>
        <v>9351855896885.8496</v>
      </c>
      <c r="R46" s="38">
        <f>IFERROR(INDEX('Industry Breakdown'!$B$3:$H$9,MATCH('Indonesia Data'!$B46,'Industry Breakdown'!$A$3:$A$9,0),MATCH('Indonesia Data'!$A46,'Industry Breakdown'!$B$2:$G$2,0))*INDEX($B$3:$AK$8,MATCH($A46,$A$3:$A$8,0),MATCH(R$11,$B$2:$AK$2,0))/INDEX($B$3:$B$8,MATCH($A46,$A$3:$A$8,0),1),0)</f>
        <v>9819448691730.1445</v>
      </c>
      <c r="S46" s="38">
        <f>IFERROR(INDEX('Industry Breakdown'!$B$3:$H$9,MATCH('Indonesia Data'!$B46,'Industry Breakdown'!$A$3:$A$9,0),MATCH('Indonesia Data'!$A46,'Industry Breakdown'!$B$2:$G$2,0))*INDEX($B$3:$AK$8,MATCH($A46,$A$3:$A$8,0),MATCH(S$11,$B$2:$AK$2,0))/INDEX($B$3:$B$8,MATCH($A46,$A$3:$A$8,0),1),0)</f>
        <v>10310421126316.65</v>
      </c>
      <c r="T46" s="38">
        <f>IFERROR(INDEX('Industry Breakdown'!$B$3:$H$9,MATCH('Indonesia Data'!$B46,'Industry Breakdown'!$A$3:$A$9,0),MATCH('Indonesia Data'!$A46,'Industry Breakdown'!$B$2:$G$2,0))*INDEX($B$3:$AK$8,MATCH($A46,$A$3:$A$8,0),MATCH(T$11,$B$2:$AK$2,0))/INDEX($B$3:$B$8,MATCH($A46,$A$3:$A$8,0),1),0)</f>
        <v>10825942182632.482</v>
      </c>
      <c r="U46" s="38">
        <f>IFERROR(INDEX('Industry Breakdown'!$B$3:$H$9,MATCH('Indonesia Data'!$B46,'Industry Breakdown'!$A$3:$A$9,0),MATCH('Indonesia Data'!$A46,'Industry Breakdown'!$B$2:$G$2,0))*INDEX($B$3:$AK$8,MATCH($A46,$A$3:$A$8,0),MATCH(U$11,$B$2:$AK$2,0))/INDEX($B$3:$B$8,MATCH($A46,$A$3:$A$8,0),1),0)</f>
        <v>11367239291764.107</v>
      </c>
      <c r="V46" s="38">
        <f>IFERROR(INDEX('Industry Breakdown'!$B$3:$H$9,MATCH('Indonesia Data'!$B46,'Industry Breakdown'!$A$3:$A$9,0),MATCH('Indonesia Data'!$A46,'Industry Breakdown'!$B$2:$G$2,0))*INDEX($B$3:$AK$8,MATCH($A46,$A$3:$A$8,0),MATCH(V$11,$B$2:$AK$2,0))/INDEX($B$3:$B$8,MATCH($A46,$A$3:$A$8,0),1),0)</f>
        <v>11935601256352.316</v>
      </c>
      <c r="W46" s="38">
        <f>IFERROR(INDEX('Industry Breakdown'!$B$3:$H$9,MATCH('Indonesia Data'!$B46,'Industry Breakdown'!$A$3:$A$9,0),MATCH('Indonesia Data'!$A46,'Industry Breakdown'!$B$2:$G$2,0))*INDEX($B$3:$AK$8,MATCH($A46,$A$3:$A$8,0),MATCH(W$11,$B$2:$AK$2,0))/INDEX($B$3:$B$8,MATCH($A46,$A$3:$A$8,0),1),0)</f>
        <v>12532381319169.932</v>
      </c>
      <c r="X46" s="38">
        <f>IFERROR(INDEX('Industry Breakdown'!$B$3:$H$9,MATCH('Indonesia Data'!$B46,'Industry Breakdown'!$A$3:$A$9,0),MATCH('Indonesia Data'!$A46,'Industry Breakdown'!$B$2:$G$2,0))*INDEX($B$3:$AK$8,MATCH($A46,$A$3:$A$8,0),MATCH(X$11,$B$2:$AK$2,0))/INDEX($B$3:$B$8,MATCH($A46,$A$3:$A$8,0),1),0)</f>
        <v>13159000385128.428</v>
      </c>
      <c r="Y46" s="38">
        <f>IFERROR(INDEX('Industry Breakdown'!$B$3:$H$9,MATCH('Indonesia Data'!$B46,'Industry Breakdown'!$A$3:$A$9,0),MATCH('Indonesia Data'!$A46,'Industry Breakdown'!$B$2:$G$2,0))*INDEX($B$3:$AK$8,MATCH($A46,$A$3:$A$8,0),MATCH(Y$11,$B$2:$AK$2,0))/INDEX($B$3:$B$8,MATCH($A46,$A$3:$A$8,0),1),0)</f>
        <v>13816950404384.848</v>
      </c>
      <c r="Z46" s="38">
        <f>IFERROR(INDEX('Industry Breakdown'!$B$3:$H$9,MATCH('Indonesia Data'!$B46,'Industry Breakdown'!$A$3:$A$9,0),MATCH('Indonesia Data'!$A46,'Industry Breakdown'!$B$2:$G$2,0))*INDEX($B$3:$AK$8,MATCH($A46,$A$3:$A$8,0),MATCH(Z$11,$B$2:$AK$2,0))/INDEX($B$3:$B$8,MATCH($A46,$A$3:$A$8,0),1),0)</f>
        <v>14507797924604.092</v>
      </c>
      <c r="AA46" s="38">
        <f>IFERROR(INDEX('Industry Breakdown'!$B$3:$H$9,MATCH('Indonesia Data'!$B46,'Industry Breakdown'!$A$3:$A$9,0),MATCH('Indonesia Data'!$A46,'Industry Breakdown'!$B$2:$G$2,0))*INDEX($B$3:$AK$8,MATCH($A46,$A$3:$A$8,0),MATCH(AA$11,$B$2:$AK$2,0))/INDEX($B$3:$B$8,MATCH($A46,$A$3:$A$8,0),1),0)</f>
        <v>15233187820834.299</v>
      </c>
      <c r="AB46" s="38">
        <f>IFERROR(INDEX('Industry Breakdown'!$B$3:$H$9,MATCH('Indonesia Data'!$B46,'Industry Breakdown'!$A$3:$A$9,0),MATCH('Indonesia Data'!$A46,'Industry Breakdown'!$B$2:$G$2,0))*INDEX($B$3:$AK$8,MATCH($A46,$A$3:$A$8,0),MATCH(AB$11,$B$2:$AK$2,0))/INDEX($B$3:$B$8,MATCH($A46,$A$3:$A$8,0),1),0)</f>
        <v>15994847211876.014</v>
      </c>
      <c r="AC46" s="38">
        <f>IFERROR(INDEX('Industry Breakdown'!$B$3:$H$9,MATCH('Indonesia Data'!$B46,'Industry Breakdown'!$A$3:$A$9,0),MATCH('Indonesia Data'!$A46,'Industry Breakdown'!$B$2:$G$2,0))*INDEX($B$3:$AK$8,MATCH($A46,$A$3:$A$8,0),MATCH(AC$11,$B$2:$AK$2,0))/INDEX($B$3:$B$8,MATCH($A46,$A$3:$A$8,0),1),0)</f>
        <v>16794589572469.816</v>
      </c>
      <c r="AD46" s="38">
        <f>IFERROR(INDEX('Industry Breakdown'!$B$3:$H$9,MATCH('Indonesia Data'!$B46,'Industry Breakdown'!$A$3:$A$9,0),MATCH('Indonesia Data'!$A46,'Industry Breakdown'!$B$2:$G$2,0))*INDEX($B$3:$AK$8,MATCH($A46,$A$3:$A$8,0),MATCH(AD$11,$B$2:$AK$2,0))/INDEX($B$3:$B$8,MATCH($A46,$A$3:$A$8,0),1),0)</f>
        <v>17634319051093.305</v>
      </c>
      <c r="AE46" s="38">
        <f>IFERROR(INDEX('Industry Breakdown'!$B$3:$H$9,MATCH('Indonesia Data'!$B46,'Industry Breakdown'!$A$3:$A$9,0),MATCH('Indonesia Data'!$A46,'Industry Breakdown'!$B$2:$G$2,0))*INDEX($B$3:$AK$8,MATCH($A46,$A$3:$A$8,0),MATCH(AE$11,$B$2:$AK$2,0))/INDEX($B$3:$B$8,MATCH($A46,$A$3:$A$8,0),1),0)</f>
        <v>18516035003647.973</v>
      </c>
      <c r="AF46" s="38">
        <f>IFERROR(INDEX('Industry Breakdown'!$B$3:$H$9,MATCH('Indonesia Data'!$B46,'Industry Breakdown'!$A$3:$A$9,0),MATCH('Indonesia Data'!$A46,'Industry Breakdown'!$B$2:$G$2,0))*INDEX($B$3:$AK$8,MATCH($A46,$A$3:$A$8,0),MATCH(AF$11,$B$2:$AK$2,0))/INDEX($B$3:$B$8,MATCH($A46,$A$3:$A$8,0),1),0)</f>
        <v>19441836753830.371</v>
      </c>
      <c r="AG46" s="38">
        <f>IFERROR(INDEX('Industry Breakdown'!$B$3:$H$9,MATCH('Indonesia Data'!$B46,'Industry Breakdown'!$A$3:$A$9,0),MATCH('Indonesia Data'!$A46,'Industry Breakdown'!$B$2:$G$2,0))*INDEX($B$3:$AK$8,MATCH($A46,$A$3:$A$8,0),MATCH(AG$11,$B$2:$AK$2,0))/INDEX($B$3:$B$8,MATCH($A46,$A$3:$A$8,0),1),0)</f>
        <v>20413928591521.895</v>
      </c>
      <c r="AH46" s="38">
        <f>IFERROR(INDEX('Industry Breakdown'!$B$3:$H$9,MATCH('Indonesia Data'!$B46,'Industry Breakdown'!$A$3:$A$9,0),MATCH('Indonesia Data'!$A46,'Industry Breakdown'!$B$2:$G$2,0))*INDEX($B$3:$AK$8,MATCH($A46,$A$3:$A$8,0),MATCH(AH$11,$B$2:$AK$2,0))/INDEX($B$3:$B$8,MATCH($A46,$A$3:$A$8,0),1),0)</f>
        <v>21434625021097.984</v>
      </c>
      <c r="AI46" s="38">
        <f>IFERROR(INDEX('Industry Breakdown'!$B$3:$H$9,MATCH('Indonesia Data'!$B46,'Industry Breakdown'!$A$3:$A$9,0),MATCH('Indonesia Data'!$A46,'Industry Breakdown'!$B$2:$G$2,0))*INDEX($B$3:$AK$8,MATCH($A46,$A$3:$A$8,0),MATCH(AI$11,$B$2:$AK$2,0))/INDEX($B$3:$B$8,MATCH($A46,$A$3:$A$8,0),1),0)</f>
        <v>22506356272152.891</v>
      </c>
      <c r="AJ46" s="38">
        <f>IFERROR(INDEX('Industry Breakdown'!$B$3:$H$9,MATCH('Indonesia Data'!$B46,'Industry Breakdown'!$A$3:$A$9,0),MATCH('Indonesia Data'!$A46,'Industry Breakdown'!$B$2:$G$2,0))*INDEX($B$3:$AK$8,MATCH($A46,$A$3:$A$8,0),MATCH(AJ$11,$B$2:$AK$2,0))/INDEX($B$3:$B$8,MATCH($A46,$A$3:$A$8,0),1),0)</f>
        <v>23631674085760.535</v>
      </c>
      <c r="AK46" s="38">
        <f>IFERROR(INDEX('Industry Breakdown'!$B$3:$H$9,MATCH('Indonesia Data'!$B46,'Industry Breakdown'!$A$3:$A$9,0),MATCH('Indonesia Data'!$A46,'Industry Breakdown'!$B$2:$G$2,0))*INDEX($B$3:$AK$8,MATCH($A46,$A$3:$A$8,0),MATCH(AK$11,$B$2:$AK$2,0))/INDEX($B$3:$B$8,MATCH($A46,$A$3:$A$8,0),1),0)</f>
        <v>24813257790048.559</v>
      </c>
      <c r="AL46" s="38">
        <f>IFERROR(INDEX('Industry Breakdown'!$B$3:$H$9,MATCH('Indonesia Data'!$B46,'Industry Breakdown'!$A$3:$A$9,0),MATCH('Indonesia Data'!$A46,'Industry Breakdown'!$B$2:$G$2,0))*INDEX($B$3:$AK$8,MATCH($A46,$A$3:$A$8,0),MATCH(AL$11,$B$2:$AK$2,0))/INDEX($B$3:$B$8,MATCH($A46,$A$3:$A$8,0),1),0)</f>
        <v>26053920679550.988</v>
      </c>
    </row>
    <row r="47" spans="1:38" x14ac:dyDescent="0.35">
      <c r="A47" s="8" t="s">
        <v>46</v>
      </c>
      <c r="B47" s="8" t="s">
        <v>6</v>
      </c>
      <c r="C47" s="38">
        <f>IFERROR(INDEX('Industry Breakdown'!$B$3:$H$9,MATCH('Indonesia Data'!$B47,'Industry Breakdown'!$A$3:$A$9,0),MATCH('Indonesia Data'!$A47,'Industry Breakdown'!$B$2:$G$2,0))*INDEX($B$3:$AK$8,MATCH($A47,$A$3:$A$8,0),MATCH(C$11,$B$2:$AK$2,0))/INDEX($B$3:$B$8,MATCH($A47,$A$3:$A$8,0),1),0)</f>
        <v>0</v>
      </c>
      <c r="D47" s="38">
        <f>IFERROR(INDEX('Industry Breakdown'!$B$3:$H$9,MATCH('Indonesia Data'!$B47,'Industry Breakdown'!$A$3:$A$9,0),MATCH('Indonesia Data'!$A47,'Industry Breakdown'!$B$2:$G$2,0))*INDEX($B$3:$AK$8,MATCH($A47,$A$3:$A$8,0),MATCH(D$11,$B$2:$AK$2,0))/INDEX($B$3:$B$8,MATCH($A47,$A$3:$A$8,0),1),0)</f>
        <v>0</v>
      </c>
      <c r="E47" s="38">
        <f>IFERROR(INDEX('Industry Breakdown'!$B$3:$H$9,MATCH('Indonesia Data'!$B47,'Industry Breakdown'!$A$3:$A$9,0),MATCH('Indonesia Data'!$A47,'Industry Breakdown'!$B$2:$G$2,0))*INDEX($B$3:$AK$8,MATCH($A47,$A$3:$A$8,0),MATCH(E$11,$B$2:$AK$2,0))/INDEX($B$3:$B$8,MATCH($A47,$A$3:$A$8,0),1),0)</f>
        <v>0</v>
      </c>
      <c r="F47" s="38">
        <f>IFERROR(INDEX('Industry Breakdown'!$B$3:$H$9,MATCH('Indonesia Data'!$B47,'Industry Breakdown'!$A$3:$A$9,0),MATCH('Indonesia Data'!$A47,'Industry Breakdown'!$B$2:$G$2,0))*INDEX($B$3:$AK$8,MATCH($A47,$A$3:$A$8,0),MATCH(F$11,$B$2:$AK$2,0))/INDEX($B$3:$B$8,MATCH($A47,$A$3:$A$8,0),1),0)</f>
        <v>0</v>
      </c>
      <c r="G47" s="38">
        <f>IFERROR(INDEX('Industry Breakdown'!$B$3:$H$9,MATCH('Indonesia Data'!$B47,'Industry Breakdown'!$A$3:$A$9,0),MATCH('Indonesia Data'!$A47,'Industry Breakdown'!$B$2:$G$2,0))*INDEX($B$3:$AK$8,MATCH($A47,$A$3:$A$8,0),MATCH(G$11,$B$2:$AK$2,0))/INDEX($B$3:$B$8,MATCH($A47,$A$3:$A$8,0),1),0)</f>
        <v>0</v>
      </c>
      <c r="H47" s="38">
        <f>IFERROR(INDEX('Industry Breakdown'!$B$3:$H$9,MATCH('Indonesia Data'!$B47,'Industry Breakdown'!$A$3:$A$9,0),MATCH('Indonesia Data'!$A47,'Industry Breakdown'!$B$2:$G$2,0))*INDEX($B$3:$AK$8,MATCH($A47,$A$3:$A$8,0),MATCH(H$11,$B$2:$AK$2,0))/INDEX($B$3:$B$8,MATCH($A47,$A$3:$A$8,0),1),0)</f>
        <v>0</v>
      </c>
      <c r="I47" s="38">
        <f>IFERROR(INDEX('Industry Breakdown'!$B$3:$H$9,MATCH('Indonesia Data'!$B47,'Industry Breakdown'!$A$3:$A$9,0),MATCH('Indonesia Data'!$A47,'Industry Breakdown'!$B$2:$G$2,0))*INDEX($B$3:$AK$8,MATCH($A47,$A$3:$A$8,0),MATCH(I$11,$B$2:$AK$2,0))/INDEX($B$3:$B$8,MATCH($A47,$A$3:$A$8,0),1),0)</f>
        <v>0</v>
      </c>
      <c r="J47" s="38">
        <f>IFERROR(INDEX('Industry Breakdown'!$B$3:$H$9,MATCH('Indonesia Data'!$B47,'Industry Breakdown'!$A$3:$A$9,0),MATCH('Indonesia Data'!$A47,'Industry Breakdown'!$B$2:$G$2,0))*INDEX($B$3:$AK$8,MATCH($A47,$A$3:$A$8,0),MATCH(J$11,$B$2:$AK$2,0))/INDEX($B$3:$B$8,MATCH($A47,$A$3:$A$8,0),1),0)</f>
        <v>0</v>
      </c>
      <c r="K47" s="38">
        <f>IFERROR(INDEX('Industry Breakdown'!$B$3:$H$9,MATCH('Indonesia Data'!$B47,'Industry Breakdown'!$A$3:$A$9,0),MATCH('Indonesia Data'!$A47,'Industry Breakdown'!$B$2:$G$2,0))*INDEX($B$3:$AK$8,MATCH($A47,$A$3:$A$8,0),MATCH(K$11,$B$2:$AK$2,0))/INDEX($B$3:$B$8,MATCH($A47,$A$3:$A$8,0),1),0)</f>
        <v>0</v>
      </c>
      <c r="L47" s="38">
        <f>IFERROR(INDEX('Industry Breakdown'!$B$3:$H$9,MATCH('Indonesia Data'!$B47,'Industry Breakdown'!$A$3:$A$9,0),MATCH('Indonesia Data'!$A47,'Industry Breakdown'!$B$2:$G$2,0))*INDEX($B$3:$AK$8,MATCH($A47,$A$3:$A$8,0),MATCH(L$11,$B$2:$AK$2,0))/INDEX($B$3:$B$8,MATCH($A47,$A$3:$A$8,0),1),0)</f>
        <v>0</v>
      </c>
      <c r="M47" s="38">
        <f>IFERROR(INDEX('Industry Breakdown'!$B$3:$H$9,MATCH('Indonesia Data'!$B47,'Industry Breakdown'!$A$3:$A$9,0),MATCH('Indonesia Data'!$A47,'Industry Breakdown'!$B$2:$G$2,0))*INDEX($B$3:$AK$8,MATCH($A47,$A$3:$A$8,0),MATCH(M$11,$B$2:$AK$2,0))/INDEX($B$3:$B$8,MATCH($A47,$A$3:$A$8,0),1),0)</f>
        <v>0</v>
      </c>
      <c r="N47" s="38">
        <f>IFERROR(INDEX('Industry Breakdown'!$B$3:$H$9,MATCH('Indonesia Data'!$B47,'Industry Breakdown'!$A$3:$A$9,0),MATCH('Indonesia Data'!$A47,'Industry Breakdown'!$B$2:$G$2,0))*INDEX($B$3:$AK$8,MATCH($A47,$A$3:$A$8,0),MATCH(N$11,$B$2:$AK$2,0))/INDEX($B$3:$B$8,MATCH($A47,$A$3:$A$8,0),1),0)</f>
        <v>0</v>
      </c>
      <c r="O47" s="38">
        <f>IFERROR(INDEX('Industry Breakdown'!$B$3:$H$9,MATCH('Indonesia Data'!$B47,'Industry Breakdown'!$A$3:$A$9,0),MATCH('Indonesia Data'!$A47,'Industry Breakdown'!$B$2:$G$2,0))*INDEX($B$3:$AK$8,MATCH($A47,$A$3:$A$8,0),MATCH(O$11,$B$2:$AK$2,0))/INDEX($B$3:$B$8,MATCH($A47,$A$3:$A$8,0),1),0)</f>
        <v>0</v>
      </c>
      <c r="P47" s="38">
        <f>IFERROR(INDEX('Industry Breakdown'!$B$3:$H$9,MATCH('Indonesia Data'!$B47,'Industry Breakdown'!$A$3:$A$9,0),MATCH('Indonesia Data'!$A47,'Industry Breakdown'!$B$2:$G$2,0))*INDEX($B$3:$AK$8,MATCH($A47,$A$3:$A$8,0),MATCH(P$11,$B$2:$AK$2,0))/INDEX($B$3:$B$8,MATCH($A47,$A$3:$A$8,0),1),0)</f>
        <v>0</v>
      </c>
      <c r="Q47" s="38">
        <f>IFERROR(INDEX('Industry Breakdown'!$B$3:$H$9,MATCH('Indonesia Data'!$B47,'Industry Breakdown'!$A$3:$A$9,0),MATCH('Indonesia Data'!$A47,'Industry Breakdown'!$B$2:$G$2,0))*INDEX($B$3:$AK$8,MATCH($A47,$A$3:$A$8,0),MATCH(Q$11,$B$2:$AK$2,0))/INDEX($B$3:$B$8,MATCH($A47,$A$3:$A$8,0),1),0)</f>
        <v>0</v>
      </c>
      <c r="R47" s="38">
        <f>IFERROR(INDEX('Industry Breakdown'!$B$3:$H$9,MATCH('Indonesia Data'!$B47,'Industry Breakdown'!$A$3:$A$9,0),MATCH('Indonesia Data'!$A47,'Industry Breakdown'!$B$2:$G$2,0))*INDEX($B$3:$AK$8,MATCH($A47,$A$3:$A$8,0),MATCH(R$11,$B$2:$AK$2,0))/INDEX($B$3:$B$8,MATCH($A47,$A$3:$A$8,0),1),0)</f>
        <v>0</v>
      </c>
      <c r="S47" s="38">
        <f>IFERROR(INDEX('Industry Breakdown'!$B$3:$H$9,MATCH('Indonesia Data'!$B47,'Industry Breakdown'!$A$3:$A$9,0),MATCH('Indonesia Data'!$A47,'Industry Breakdown'!$B$2:$G$2,0))*INDEX($B$3:$AK$8,MATCH($A47,$A$3:$A$8,0),MATCH(S$11,$B$2:$AK$2,0))/INDEX($B$3:$B$8,MATCH($A47,$A$3:$A$8,0),1),0)</f>
        <v>0</v>
      </c>
      <c r="T47" s="38">
        <f>IFERROR(INDEX('Industry Breakdown'!$B$3:$H$9,MATCH('Indonesia Data'!$B47,'Industry Breakdown'!$A$3:$A$9,0),MATCH('Indonesia Data'!$A47,'Industry Breakdown'!$B$2:$G$2,0))*INDEX($B$3:$AK$8,MATCH($A47,$A$3:$A$8,0),MATCH(T$11,$B$2:$AK$2,0))/INDEX($B$3:$B$8,MATCH($A47,$A$3:$A$8,0),1),0)</f>
        <v>0</v>
      </c>
      <c r="U47" s="38">
        <f>IFERROR(INDEX('Industry Breakdown'!$B$3:$H$9,MATCH('Indonesia Data'!$B47,'Industry Breakdown'!$A$3:$A$9,0),MATCH('Indonesia Data'!$A47,'Industry Breakdown'!$B$2:$G$2,0))*INDEX($B$3:$AK$8,MATCH($A47,$A$3:$A$8,0),MATCH(U$11,$B$2:$AK$2,0))/INDEX($B$3:$B$8,MATCH($A47,$A$3:$A$8,0),1),0)</f>
        <v>0</v>
      </c>
      <c r="V47" s="38">
        <f>IFERROR(INDEX('Industry Breakdown'!$B$3:$H$9,MATCH('Indonesia Data'!$B47,'Industry Breakdown'!$A$3:$A$9,0),MATCH('Indonesia Data'!$A47,'Industry Breakdown'!$B$2:$G$2,0))*INDEX($B$3:$AK$8,MATCH($A47,$A$3:$A$8,0),MATCH(V$11,$B$2:$AK$2,0))/INDEX($B$3:$B$8,MATCH($A47,$A$3:$A$8,0),1),0)</f>
        <v>0</v>
      </c>
      <c r="W47" s="38">
        <f>IFERROR(INDEX('Industry Breakdown'!$B$3:$H$9,MATCH('Indonesia Data'!$B47,'Industry Breakdown'!$A$3:$A$9,0),MATCH('Indonesia Data'!$A47,'Industry Breakdown'!$B$2:$G$2,0))*INDEX($B$3:$AK$8,MATCH($A47,$A$3:$A$8,0),MATCH(W$11,$B$2:$AK$2,0))/INDEX($B$3:$B$8,MATCH($A47,$A$3:$A$8,0),1),0)</f>
        <v>0</v>
      </c>
      <c r="X47" s="38">
        <f>IFERROR(INDEX('Industry Breakdown'!$B$3:$H$9,MATCH('Indonesia Data'!$B47,'Industry Breakdown'!$A$3:$A$9,0),MATCH('Indonesia Data'!$A47,'Industry Breakdown'!$B$2:$G$2,0))*INDEX($B$3:$AK$8,MATCH($A47,$A$3:$A$8,0),MATCH(X$11,$B$2:$AK$2,0))/INDEX($B$3:$B$8,MATCH($A47,$A$3:$A$8,0),1),0)</f>
        <v>0</v>
      </c>
      <c r="Y47" s="38">
        <f>IFERROR(INDEX('Industry Breakdown'!$B$3:$H$9,MATCH('Indonesia Data'!$B47,'Industry Breakdown'!$A$3:$A$9,0),MATCH('Indonesia Data'!$A47,'Industry Breakdown'!$B$2:$G$2,0))*INDEX($B$3:$AK$8,MATCH($A47,$A$3:$A$8,0),MATCH(Y$11,$B$2:$AK$2,0))/INDEX($B$3:$B$8,MATCH($A47,$A$3:$A$8,0),1),0)</f>
        <v>0</v>
      </c>
      <c r="Z47" s="38">
        <f>IFERROR(INDEX('Industry Breakdown'!$B$3:$H$9,MATCH('Indonesia Data'!$B47,'Industry Breakdown'!$A$3:$A$9,0),MATCH('Indonesia Data'!$A47,'Industry Breakdown'!$B$2:$G$2,0))*INDEX($B$3:$AK$8,MATCH($A47,$A$3:$A$8,0),MATCH(Z$11,$B$2:$AK$2,0))/INDEX($B$3:$B$8,MATCH($A47,$A$3:$A$8,0),1),0)</f>
        <v>0</v>
      </c>
      <c r="AA47" s="38">
        <f>IFERROR(INDEX('Industry Breakdown'!$B$3:$H$9,MATCH('Indonesia Data'!$B47,'Industry Breakdown'!$A$3:$A$9,0),MATCH('Indonesia Data'!$A47,'Industry Breakdown'!$B$2:$G$2,0))*INDEX($B$3:$AK$8,MATCH($A47,$A$3:$A$8,0),MATCH(AA$11,$B$2:$AK$2,0))/INDEX($B$3:$B$8,MATCH($A47,$A$3:$A$8,0),1),0)</f>
        <v>0</v>
      </c>
      <c r="AB47" s="38">
        <f>IFERROR(INDEX('Industry Breakdown'!$B$3:$H$9,MATCH('Indonesia Data'!$B47,'Industry Breakdown'!$A$3:$A$9,0),MATCH('Indonesia Data'!$A47,'Industry Breakdown'!$B$2:$G$2,0))*INDEX($B$3:$AK$8,MATCH($A47,$A$3:$A$8,0),MATCH(AB$11,$B$2:$AK$2,0))/INDEX($B$3:$B$8,MATCH($A47,$A$3:$A$8,0),1),0)</f>
        <v>0</v>
      </c>
      <c r="AC47" s="38">
        <f>IFERROR(INDEX('Industry Breakdown'!$B$3:$H$9,MATCH('Indonesia Data'!$B47,'Industry Breakdown'!$A$3:$A$9,0),MATCH('Indonesia Data'!$A47,'Industry Breakdown'!$B$2:$G$2,0))*INDEX($B$3:$AK$8,MATCH($A47,$A$3:$A$8,0),MATCH(AC$11,$B$2:$AK$2,0))/INDEX($B$3:$B$8,MATCH($A47,$A$3:$A$8,0),1),0)</f>
        <v>0</v>
      </c>
      <c r="AD47" s="38">
        <f>IFERROR(INDEX('Industry Breakdown'!$B$3:$H$9,MATCH('Indonesia Data'!$B47,'Industry Breakdown'!$A$3:$A$9,0),MATCH('Indonesia Data'!$A47,'Industry Breakdown'!$B$2:$G$2,0))*INDEX($B$3:$AK$8,MATCH($A47,$A$3:$A$8,0),MATCH(AD$11,$B$2:$AK$2,0))/INDEX($B$3:$B$8,MATCH($A47,$A$3:$A$8,0),1),0)</f>
        <v>0</v>
      </c>
      <c r="AE47" s="38">
        <f>IFERROR(INDEX('Industry Breakdown'!$B$3:$H$9,MATCH('Indonesia Data'!$B47,'Industry Breakdown'!$A$3:$A$9,0),MATCH('Indonesia Data'!$A47,'Industry Breakdown'!$B$2:$G$2,0))*INDEX($B$3:$AK$8,MATCH($A47,$A$3:$A$8,0),MATCH(AE$11,$B$2:$AK$2,0))/INDEX($B$3:$B$8,MATCH($A47,$A$3:$A$8,0),1),0)</f>
        <v>0</v>
      </c>
      <c r="AF47" s="38">
        <f>IFERROR(INDEX('Industry Breakdown'!$B$3:$H$9,MATCH('Indonesia Data'!$B47,'Industry Breakdown'!$A$3:$A$9,0),MATCH('Indonesia Data'!$A47,'Industry Breakdown'!$B$2:$G$2,0))*INDEX($B$3:$AK$8,MATCH($A47,$A$3:$A$8,0),MATCH(AF$11,$B$2:$AK$2,0))/INDEX($B$3:$B$8,MATCH($A47,$A$3:$A$8,0),1),0)</f>
        <v>0</v>
      </c>
      <c r="AG47" s="38">
        <f>IFERROR(INDEX('Industry Breakdown'!$B$3:$H$9,MATCH('Indonesia Data'!$B47,'Industry Breakdown'!$A$3:$A$9,0),MATCH('Indonesia Data'!$A47,'Industry Breakdown'!$B$2:$G$2,0))*INDEX($B$3:$AK$8,MATCH($A47,$A$3:$A$8,0),MATCH(AG$11,$B$2:$AK$2,0))/INDEX($B$3:$B$8,MATCH($A47,$A$3:$A$8,0),1),0)</f>
        <v>0</v>
      </c>
      <c r="AH47" s="38">
        <f>IFERROR(INDEX('Industry Breakdown'!$B$3:$H$9,MATCH('Indonesia Data'!$B47,'Industry Breakdown'!$A$3:$A$9,0),MATCH('Indonesia Data'!$A47,'Industry Breakdown'!$B$2:$G$2,0))*INDEX($B$3:$AK$8,MATCH($A47,$A$3:$A$8,0),MATCH(AH$11,$B$2:$AK$2,0))/INDEX($B$3:$B$8,MATCH($A47,$A$3:$A$8,0),1),0)</f>
        <v>0</v>
      </c>
      <c r="AI47" s="38">
        <f>IFERROR(INDEX('Industry Breakdown'!$B$3:$H$9,MATCH('Indonesia Data'!$B47,'Industry Breakdown'!$A$3:$A$9,0),MATCH('Indonesia Data'!$A47,'Industry Breakdown'!$B$2:$G$2,0))*INDEX($B$3:$AK$8,MATCH($A47,$A$3:$A$8,0),MATCH(AI$11,$B$2:$AK$2,0))/INDEX($B$3:$B$8,MATCH($A47,$A$3:$A$8,0),1),0)</f>
        <v>0</v>
      </c>
      <c r="AJ47" s="38">
        <f>IFERROR(INDEX('Industry Breakdown'!$B$3:$H$9,MATCH('Indonesia Data'!$B47,'Industry Breakdown'!$A$3:$A$9,0),MATCH('Indonesia Data'!$A47,'Industry Breakdown'!$B$2:$G$2,0))*INDEX($B$3:$AK$8,MATCH($A47,$A$3:$A$8,0),MATCH(AJ$11,$B$2:$AK$2,0))/INDEX($B$3:$B$8,MATCH($A47,$A$3:$A$8,0),1),0)</f>
        <v>0</v>
      </c>
      <c r="AK47" s="38">
        <f>IFERROR(INDEX('Industry Breakdown'!$B$3:$H$9,MATCH('Indonesia Data'!$B47,'Industry Breakdown'!$A$3:$A$9,0),MATCH('Indonesia Data'!$A47,'Industry Breakdown'!$B$2:$G$2,0))*INDEX($B$3:$AK$8,MATCH($A47,$A$3:$A$8,0),MATCH(AK$11,$B$2:$AK$2,0))/INDEX($B$3:$B$8,MATCH($A47,$A$3:$A$8,0),1),0)</f>
        <v>0</v>
      </c>
      <c r="AL47" s="38">
        <f>IFERROR(INDEX('Industry Breakdown'!$B$3:$H$9,MATCH('Indonesia Data'!$B47,'Industry Breakdown'!$A$3:$A$9,0),MATCH('Indonesia Data'!$A47,'Industry Breakdown'!$B$2:$G$2,0))*INDEX($B$3:$AK$8,MATCH($A47,$A$3:$A$8,0),MATCH(AL$11,$B$2:$AK$2,0))/INDEX($B$3:$B$8,MATCH($A47,$A$3:$A$8,0),1),0)</f>
        <v>0</v>
      </c>
    </row>
    <row r="48" spans="1:38" x14ac:dyDescent="0.35">
      <c r="A48" s="8" t="s">
        <v>46</v>
      </c>
      <c r="B48" s="8" t="s">
        <v>7</v>
      </c>
      <c r="C48" s="38">
        <f>IFERROR(INDEX('Industry Breakdown'!$B$3:$H$9,MATCH('Indonesia Data'!$B48,'Industry Breakdown'!$A$3:$A$9,0),MATCH('Indonesia Data'!$A48,'Industry Breakdown'!$B$2:$G$2,0))*INDEX($B$3:$AK$8,MATCH($A48,$A$3:$A$8,0),MATCH(C$11,$B$2:$AK$2,0))/INDEX($B$3:$B$8,MATCH($A48,$A$3:$A$8,0),1),0)</f>
        <v>24502020369120</v>
      </c>
      <c r="D48" s="38">
        <f>IFERROR(INDEX('Industry Breakdown'!$B$3:$H$9,MATCH('Indonesia Data'!$B48,'Industry Breakdown'!$A$3:$A$9,0),MATCH('Indonesia Data'!$A48,'Industry Breakdown'!$B$2:$G$2,0))*INDEX($B$3:$AK$8,MATCH($A48,$A$3:$A$8,0),MATCH(D$11,$B$2:$AK$2,0))/INDEX($B$3:$B$8,MATCH($A48,$A$3:$A$8,0),1),0)</f>
        <v>25727121387576.004</v>
      </c>
      <c r="E48" s="38">
        <f>IFERROR(INDEX('Industry Breakdown'!$B$3:$H$9,MATCH('Indonesia Data'!$B48,'Industry Breakdown'!$A$3:$A$9,0),MATCH('Indonesia Data'!$A48,'Industry Breakdown'!$B$2:$G$2,0))*INDEX($B$3:$AK$8,MATCH($A48,$A$3:$A$8,0),MATCH(E$11,$B$2:$AK$2,0))/INDEX($B$3:$B$8,MATCH($A48,$A$3:$A$8,0),1),0)</f>
        <v>27013477456954.809</v>
      </c>
      <c r="F48" s="38">
        <f>IFERROR(INDEX('Industry Breakdown'!$B$3:$H$9,MATCH('Indonesia Data'!$B48,'Industry Breakdown'!$A$3:$A$9,0),MATCH('Indonesia Data'!$A48,'Industry Breakdown'!$B$2:$G$2,0))*INDEX($B$3:$AK$8,MATCH($A48,$A$3:$A$8,0),MATCH(F$11,$B$2:$AK$2,0))/INDEX($B$3:$B$8,MATCH($A48,$A$3:$A$8,0),1),0)</f>
        <v>28364151329802.551</v>
      </c>
      <c r="G48" s="38">
        <f>IFERROR(INDEX('Industry Breakdown'!$B$3:$H$9,MATCH('Indonesia Data'!$B48,'Industry Breakdown'!$A$3:$A$9,0),MATCH('Indonesia Data'!$A48,'Industry Breakdown'!$B$2:$G$2,0))*INDEX($B$3:$AK$8,MATCH($A48,$A$3:$A$8,0),MATCH(G$11,$B$2:$AK$2,0))/INDEX($B$3:$B$8,MATCH($A48,$A$3:$A$8,0),1),0)</f>
        <v>29782358896292.68</v>
      </c>
      <c r="H48" s="38">
        <f>IFERROR(INDEX('Industry Breakdown'!$B$3:$H$9,MATCH('Indonesia Data'!$B48,'Industry Breakdown'!$A$3:$A$9,0),MATCH('Indonesia Data'!$A48,'Industry Breakdown'!$B$2:$G$2,0))*INDEX($B$3:$AK$8,MATCH($A48,$A$3:$A$8,0),MATCH(H$11,$B$2:$AK$2,0))/INDEX($B$3:$B$8,MATCH($A48,$A$3:$A$8,0),1),0)</f>
        <v>31271476841107.305</v>
      </c>
      <c r="I48" s="38">
        <f>IFERROR(INDEX('Industry Breakdown'!$B$3:$H$9,MATCH('Indonesia Data'!$B48,'Industry Breakdown'!$A$3:$A$9,0),MATCH('Indonesia Data'!$A48,'Industry Breakdown'!$B$2:$G$2,0))*INDEX($B$3:$AK$8,MATCH($A48,$A$3:$A$8,0),MATCH(I$11,$B$2:$AK$2,0))/INDEX($B$3:$B$8,MATCH($A48,$A$3:$A$8,0),1),0)</f>
        <v>32835050683162.668</v>
      </c>
      <c r="J48" s="38">
        <f>IFERROR(INDEX('Industry Breakdown'!$B$3:$H$9,MATCH('Indonesia Data'!$B48,'Industry Breakdown'!$A$3:$A$9,0),MATCH('Indonesia Data'!$A48,'Industry Breakdown'!$B$2:$G$2,0))*INDEX($B$3:$AK$8,MATCH($A48,$A$3:$A$8,0),MATCH(J$11,$B$2:$AK$2,0))/INDEX($B$3:$B$8,MATCH($A48,$A$3:$A$8,0),1),0)</f>
        <v>34476803217320.809</v>
      </c>
      <c r="K48" s="38">
        <f>IFERROR(INDEX('Industry Breakdown'!$B$3:$H$9,MATCH('Indonesia Data'!$B48,'Industry Breakdown'!$A$3:$A$9,0),MATCH('Indonesia Data'!$A48,'Industry Breakdown'!$B$2:$G$2,0))*INDEX($B$3:$AK$8,MATCH($A48,$A$3:$A$8,0),MATCH(K$11,$B$2:$AK$2,0))/INDEX($B$3:$B$8,MATCH($A48,$A$3:$A$8,0),1),0)</f>
        <v>36200643378186.859</v>
      </c>
      <c r="L48" s="38">
        <f>IFERROR(INDEX('Industry Breakdown'!$B$3:$H$9,MATCH('Indonesia Data'!$B48,'Industry Breakdown'!$A$3:$A$9,0),MATCH('Indonesia Data'!$A48,'Industry Breakdown'!$B$2:$G$2,0))*INDEX($B$3:$AK$8,MATCH($A48,$A$3:$A$8,0),MATCH(L$11,$B$2:$AK$2,0))/INDEX($B$3:$B$8,MATCH($A48,$A$3:$A$8,0),1),0)</f>
        <v>38010675547096.203</v>
      </c>
      <c r="M48" s="38">
        <f>IFERROR(INDEX('Industry Breakdown'!$B$3:$H$9,MATCH('Indonesia Data'!$B48,'Industry Breakdown'!$A$3:$A$9,0),MATCH('Indonesia Data'!$A48,'Industry Breakdown'!$B$2:$G$2,0))*INDEX($B$3:$AK$8,MATCH($A48,$A$3:$A$8,0),MATCH(M$11,$B$2:$AK$2,0))/INDEX($B$3:$B$8,MATCH($A48,$A$3:$A$8,0),1),0)</f>
        <v>39911209324451.016</v>
      </c>
      <c r="N48" s="38">
        <f>IFERROR(INDEX('Industry Breakdown'!$B$3:$H$9,MATCH('Indonesia Data'!$B48,'Industry Breakdown'!$A$3:$A$9,0),MATCH('Indonesia Data'!$A48,'Industry Breakdown'!$B$2:$G$2,0))*INDEX($B$3:$AK$8,MATCH($A48,$A$3:$A$8,0),MATCH(N$11,$B$2:$AK$2,0))/INDEX($B$3:$B$8,MATCH($A48,$A$3:$A$8,0),1),0)</f>
        <v>41906769790673.57</v>
      </c>
      <c r="O48" s="38">
        <f>IFERROR(INDEX('Industry Breakdown'!$B$3:$H$9,MATCH('Indonesia Data'!$B48,'Industry Breakdown'!$A$3:$A$9,0),MATCH('Indonesia Data'!$A48,'Industry Breakdown'!$B$2:$G$2,0))*INDEX($B$3:$AK$8,MATCH($A48,$A$3:$A$8,0),MATCH(O$11,$B$2:$AK$2,0))/INDEX($B$3:$B$8,MATCH($A48,$A$3:$A$8,0),1),0)</f>
        <v>44002108280207.242</v>
      </c>
      <c r="P48" s="38">
        <f>IFERROR(INDEX('Industry Breakdown'!$B$3:$H$9,MATCH('Indonesia Data'!$B48,'Industry Breakdown'!$A$3:$A$9,0),MATCH('Indonesia Data'!$A48,'Industry Breakdown'!$B$2:$G$2,0))*INDEX($B$3:$AK$8,MATCH($A48,$A$3:$A$8,0),MATCH(P$11,$B$2:$AK$2,0))/INDEX($B$3:$B$8,MATCH($A48,$A$3:$A$8,0),1),0)</f>
        <v>46202213694217.602</v>
      </c>
      <c r="Q48" s="38">
        <f>IFERROR(INDEX('Industry Breakdown'!$B$3:$H$9,MATCH('Indonesia Data'!$B48,'Industry Breakdown'!$A$3:$A$9,0),MATCH('Indonesia Data'!$A48,'Industry Breakdown'!$B$2:$G$2,0))*INDEX($B$3:$AK$8,MATCH($A48,$A$3:$A$8,0),MATCH(Q$11,$B$2:$AK$2,0))/INDEX($B$3:$B$8,MATCH($A48,$A$3:$A$8,0),1),0)</f>
        <v>48512324378928.484</v>
      </c>
      <c r="R48" s="38">
        <f>IFERROR(INDEX('Industry Breakdown'!$B$3:$H$9,MATCH('Indonesia Data'!$B48,'Industry Breakdown'!$A$3:$A$9,0),MATCH('Indonesia Data'!$A48,'Industry Breakdown'!$B$2:$G$2,0))*INDEX($B$3:$AK$8,MATCH($A48,$A$3:$A$8,0),MATCH(R$11,$B$2:$AK$2,0))/INDEX($B$3:$B$8,MATCH($A48,$A$3:$A$8,0),1),0)</f>
        <v>50937940597874.93</v>
      </c>
      <c r="S48" s="38">
        <f>IFERROR(INDEX('Industry Breakdown'!$B$3:$H$9,MATCH('Indonesia Data'!$B48,'Industry Breakdown'!$A$3:$A$9,0),MATCH('Indonesia Data'!$A48,'Industry Breakdown'!$B$2:$G$2,0))*INDEX($B$3:$AK$8,MATCH($A48,$A$3:$A$8,0),MATCH(S$11,$B$2:$AK$2,0))/INDEX($B$3:$B$8,MATCH($A48,$A$3:$A$8,0),1),0)</f>
        <v>53484837627768.656</v>
      </c>
      <c r="T48" s="38">
        <f>IFERROR(INDEX('Industry Breakdown'!$B$3:$H$9,MATCH('Indonesia Data'!$B48,'Industry Breakdown'!$A$3:$A$9,0),MATCH('Indonesia Data'!$A48,'Industry Breakdown'!$B$2:$G$2,0))*INDEX($B$3:$AK$8,MATCH($A48,$A$3:$A$8,0),MATCH(T$11,$B$2:$AK$2,0))/INDEX($B$3:$B$8,MATCH($A48,$A$3:$A$8,0),1),0)</f>
        <v>56159079509157.094</v>
      </c>
      <c r="U48" s="38">
        <f>IFERROR(INDEX('Industry Breakdown'!$B$3:$H$9,MATCH('Indonesia Data'!$B48,'Industry Breakdown'!$A$3:$A$9,0),MATCH('Indonesia Data'!$A48,'Industry Breakdown'!$B$2:$G$2,0))*INDEX($B$3:$AK$8,MATCH($A48,$A$3:$A$8,0),MATCH(U$11,$B$2:$AK$2,0))/INDEX($B$3:$B$8,MATCH($A48,$A$3:$A$8,0),1),0)</f>
        <v>58967033484614.953</v>
      </c>
      <c r="V48" s="38">
        <f>IFERROR(INDEX('Industry Breakdown'!$B$3:$H$9,MATCH('Indonesia Data'!$B48,'Industry Breakdown'!$A$3:$A$9,0),MATCH('Indonesia Data'!$A48,'Industry Breakdown'!$B$2:$G$2,0))*INDEX($B$3:$AK$8,MATCH($A48,$A$3:$A$8,0),MATCH(V$11,$B$2:$AK$2,0))/INDEX($B$3:$B$8,MATCH($A48,$A$3:$A$8,0),1),0)</f>
        <v>61915385158845.711</v>
      </c>
      <c r="W48" s="38">
        <f>IFERROR(INDEX('Industry Breakdown'!$B$3:$H$9,MATCH('Indonesia Data'!$B48,'Industry Breakdown'!$A$3:$A$9,0),MATCH('Indonesia Data'!$A48,'Industry Breakdown'!$B$2:$G$2,0))*INDEX($B$3:$AK$8,MATCH($A48,$A$3:$A$8,0),MATCH(W$11,$B$2:$AK$2,0))/INDEX($B$3:$B$8,MATCH($A48,$A$3:$A$8,0),1),0)</f>
        <v>65011154416787.984</v>
      </c>
      <c r="X48" s="38">
        <f>IFERROR(INDEX('Industry Breakdown'!$B$3:$H$9,MATCH('Indonesia Data'!$B48,'Industry Breakdown'!$A$3:$A$9,0),MATCH('Indonesia Data'!$A48,'Industry Breakdown'!$B$2:$G$2,0))*INDEX($B$3:$AK$8,MATCH($A48,$A$3:$A$8,0),MATCH(X$11,$B$2:$AK$2,0))/INDEX($B$3:$B$8,MATCH($A48,$A$3:$A$8,0),1),0)</f>
        <v>68261712137627.391</v>
      </c>
      <c r="Y48" s="38">
        <f>IFERROR(INDEX('Industry Breakdown'!$B$3:$H$9,MATCH('Indonesia Data'!$B48,'Industry Breakdown'!$A$3:$A$9,0),MATCH('Indonesia Data'!$A48,'Industry Breakdown'!$B$2:$G$2,0))*INDEX($B$3:$AK$8,MATCH($A48,$A$3:$A$8,0),MATCH(Y$11,$B$2:$AK$2,0))/INDEX($B$3:$B$8,MATCH($A48,$A$3:$A$8,0),1),0)</f>
        <v>71674797744508.75</v>
      </c>
      <c r="Z48" s="38">
        <f>IFERROR(INDEX('Industry Breakdown'!$B$3:$H$9,MATCH('Indonesia Data'!$B48,'Industry Breakdown'!$A$3:$A$9,0),MATCH('Indonesia Data'!$A48,'Industry Breakdown'!$B$2:$G$2,0))*INDEX($B$3:$AK$8,MATCH($A48,$A$3:$A$8,0),MATCH(Z$11,$B$2:$AK$2,0))/INDEX($B$3:$B$8,MATCH($A48,$A$3:$A$8,0),1),0)</f>
        <v>75258537631734.203</v>
      </c>
      <c r="AA48" s="38">
        <f>IFERROR(INDEX('Industry Breakdown'!$B$3:$H$9,MATCH('Indonesia Data'!$B48,'Industry Breakdown'!$A$3:$A$9,0),MATCH('Indonesia Data'!$A48,'Industry Breakdown'!$B$2:$G$2,0))*INDEX($B$3:$AK$8,MATCH($A48,$A$3:$A$8,0),MATCH(AA$11,$B$2:$AK$2,0))/INDEX($B$3:$B$8,MATCH($A48,$A$3:$A$8,0),1),0)</f>
        <v>79021464513320.922</v>
      </c>
      <c r="AB48" s="38">
        <f>IFERROR(INDEX('Industry Breakdown'!$B$3:$H$9,MATCH('Indonesia Data'!$B48,'Industry Breakdown'!$A$3:$A$9,0),MATCH('Indonesia Data'!$A48,'Industry Breakdown'!$B$2:$G$2,0))*INDEX($B$3:$AK$8,MATCH($A48,$A$3:$A$8,0),MATCH(AB$11,$B$2:$AK$2,0))/INDEX($B$3:$B$8,MATCH($A48,$A$3:$A$8,0),1),0)</f>
        <v>82972537738986.969</v>
      </c>
      <c r="AC48" s="38">
        <f>IFERROR(INDEX('Industry Breakdown'!$B$3:$H$9,MATCH('Indonesia Data'!$B48,'Industry Breakdown'!$A$3:$A$9,0),MATCH('Indonesia Data'!$A48,'Industry Breakdown'!$B$2:$G$2,0))*INDEX($B$3:$AK$8,MATCH($A48,$A$3:$A$8,0),MATCH(AC$11,$B$2:$AK$2,0))/INDEX($B$3:$B$8,MATCH($A48,$A$3:$A$8,0),1),0)</f>
        <v>87121164625936.328</v>
      </c>
      <c r="AD48" s="38">
        <f>IFERROR(INDEX('Industry Breakdown'!$B$3:$H$9,MATCH('Indonesia Data'!$B48,'Industry Breakdown'!$A$3:$A$9,0),MATCH('Indonesia Data'!$A48,'Industry Breakdown'!$B$2:$G$2,0))*INDEX($B$3:$AK$8,MATCH($A48,$A$3:$A$8,0),MATCH(AD$11,$B$2:$AK$2,0))/INDEX($B$3:$B$8,MATCH($A48,$A$3:$A$8,0),1),0)</f>
        <v>91477222857233.156</v>
      </c>
      <c r="AE48" s="38">
        <f>IFERROR(INDEX('Industry Breakdown'!$B$3:$H$9,MATCH('Indonesia Data'!$B48,'Industry Breakdown'!$A$3:$A$9,0),MATCH('Indonesia Data'!$A48,'Industry Breakdown'!$B$2:$G$2,0))*INDEX($B$3:$AK$8,MATCH($A48,$A$3:$A$8,0),MATCH(AE$11,$B$2:$AK$2,0))/INDEX($B$3:$B$8,MATCH($A48,$A$3:$A$8,0),1),0)</f>
        <v>96051084000094.828</v>
      </c>
      <c r="AF48" s="38">
        <f>IFERROR(INDEX('Industry Breakdown'!$B$3:$H$9,MATCH('Indonesia Data'!$B48,'Industry Breakdown'!$A$3:$A$9,0),MATCH('Indonesia Data'!$A48,'Industry Breakdown'!$B$2:$G$2,0))*INDEX($B$3:$AK$8,MATCH($A48,$A$3:$A$8,0),MATCH(AF$11,$B$2:$AK$2,0))/INDEX($B$3:$B$8,MATCH($A48,$A$3:$A$8,0),1),0)</f>
        <v>100853638200099.55</v>
      </c>
      <c r="AG48" s="38">
        <f>IFERROR(INDEX('Industry Breakdown'!$B$3:$H$9,MATCH('Indonesia Data'!$B48,'Industry Breakdown'!$A$3:$A$9,0),MATCH('Indonesia Data'!$A48,'Industry Breakdown'!$B$2:$G$2,0))*INDEX($B$3:$AK$8,MATCH($A48,$A$3:$A$8,0),MATCH(AG$11,$B$2:$AK$2,0))/INDEX($B$3:$B$8,MATCH($A48,$A$3:$A$8,0),1),0)</f>
        <v>105896320110104.55</v>
      </c>
      <c r="AH48" s="38">
        <f>IFERROR(INDEX('Industry Breakdown'!$B$3:$H$9,MATCH('Indonesia Data'!$B48,'Industry Breakdown'!$A$3:$A$9,0),MATCH('Indonesia Data'!$A48,'Industry Breakdown'!$B$2:$G$2,0))*INDEX($B$3:$AK$8,MATCH($A48,$A$3:$A$8,0),MATCH(AH$11,$B$2:$AK$2,0))/INDEX($B$3:$B$8,MATCH($A48,$A$3:$A$8,0),1),0)</f>
        <v>111191136115609.77</v>
      </c>
      <c r="AI48" s="38">
        <f>IFERROR(INDEX('Industry Breakdown'!$B$3:$H$9,MATCH('Indonesia Data'!$B48,'Industry Breakdown'!$A$3:$A$9,0),MATCH('Indonesia Data'!$A48,'Industry Breakdown'!$B$2:$G$2,0))*INDEX($B$3:$AK$8,MATCH($A48,$A$3:$A$8,0),MATCH(AI$11,$B$2:$AK$2,0))/INDEX($B$3:$B$8,MATCH($A48,$A$3:$A$8,0),1),0)</f>
        <v>116750692921390.27</v>
      </c>
      <c r="AJ48" s="38">
        <f>IFERROR(INDEX('Industry Breakdown'!$B$3:$H$9,MATCH('Indonesia Data'!$B48,'Industry Breakdown'!$A$3:$A$9,0),MATCH('Indonesia Data'!$A48,'Industry Breakdown'!$B$2:$G$2,0))*INDEX($B$3:$AK$8,MATCH($A48,$A$3:$A$8,0),MATCH(AJ$11,$B$2:$AK$2,0))/INDEX($B$3:$B$8,MATCH($A48,$A$3:$A$8,0),1),0)</f>
        <v>122588227567459.78</v>
      </c>
      <c r="AK48" s="38">
        <f>IFERROR(INDEX('Industry Breakdown'!$B$3:$H$9,MATCH('Indonesia Data'!$B48,'Industry Breakdown'!$A$3:$A$9,0),MATCH('Indonesia Data'!$A48,'Industry Breakdown'!$B$2:$G$2,0))*INDEX($B$3:$AK$8,MATCH($A48,$A$3:$A$8,0),MATCH(AK$11,$B$2:$AK$2,0))/INDEX($B$3:$B$8,MATCH($A48,$A$3:$A$8,0),1),0)</f>
        <v>128717638945832.77</v>
      </c>
      <c r="AL48" s="38">
        <f>IFERROR(INDEX('Industry Breakdown'!$B$3:$H$9,MATCH('Indonesia Data'!$B48,'Industry Breakdown'!$A$3:$A$9,0),MATCH('Indonesia Data'!$A48,'Industry Breakdown'!$B$2:$G$2,0))*INDEX($B$3:$AK$8,MATCH($A48,$A$3:$A$8,0),MATCH(AL$11,$B$2:$AK$2,0))/INDEX($B$3:$B$8,MATCH($A48,$A$3:$A$8,0),1),0)</f>
        <v>135153520893124.42</v>
      </c>
    </row>
    <row r="49" spans="1:38" x14ac:dyDescent="0.35">
      <c r="A49" s="8" t="s">
        <v>46</v>
      </c>
      <c r="B49" s="8" t="s">
        <v>8</v>
      </c>
      <c r="C49" s="38">
        <f>IF($A49="electricity",INDEX('Industry Breakdown'!$B$23:$AL$23,1,MATCH('Indonesia Data'!C$11,'Industry Breakdown'!$B$17:$AL$17,0)),0)</f>
        <v>0</v>
      </c>
      <c r="D49" s="38">
        <f>IF($A49="electricity",INDEX('Industry Breakdown'!$B$23:$AL$23,1,MATCH('Indonesia Data'!D$11,'Industry Breakdown'!$B$17:$AL$17,0)),0)</f>
        <v>0</v>
      </c>
      <c r="E49" s="38">
        <f>IF($A49="electricity",INDEX('Industry Breakdown'!$B$23:$AL$23,1,MATCH('Indonesia Data'!E$11,'Industry Breakdown'!$B$17:$AL$17,0)),0)</f>
        <v>0</v>
      </c>
      <c r="F49" s="38">
        <f>IF($A49="electricity",INDEX('Industry Breakdown'!$B$23:$AL$23,1,MATCH('Indonesia Data'!F$11,'Industry Breakdown'!$B$17:$AL$17,0)),0)</f>
        <v>0</v>
      </c>
      <c r="G49" s="38">
        <f>IF($A49="electricity",INDEX('Industry Breakdown'!$B$23:$AL$23,1,MATCH('Indonesia Data'!G$11,'Industry Breakdown'!$B$17:$AL$17,0)),0)</f>
        <v>0</v>
      </c>
      <c r="H49" s="38">
        <f>IF($A49="electricity",INDEX('Industry Breakdown'!$B$23:$AL$23,1,MATCH('Indonesia Data'!H$11,'Industry Breakdown'!$B$17:$AL$17,0)),0)</f>
        <v>0</v>
      </c>
      <c r="I49" s="38">
        <f>IF($A49="electricity",INDEX('Industry Breakdown'!$B$23:$AL$23,1,MATCH('Indonesia Data'!I$11,'Industry Breakdown'!$B$17:$AL$17,0)),0)</f>
        <v>0</v>
      </c>
      <c r="J49" s="38">
        <f>IF($A49="electricity",INDEX('Industry Breakdown'!$B$23:$AL$23,1,MATCH('Indonesia Data'!J$11,'Industry Breakdown'!$B$17:$AL$17,0)),0)</f>
        <v>0</v>
      </c>
      <c r="K49" s="38">
        <f>IF($A49="electricity",INDEX('Industry Breakdown'!$B$23:$AL$23,1,MATCH('Indonesia Data'!K$11,'Industry Breakdown'!$B$17:$AL$17,0)),0)</f>
        <v>0</v>
      </c>
      <c r="L49" s="38">
        <f>IF($A49="electricity",INDEX('Industry Breakdown'!$B$23:$AL$23,1,MATCH('Indonesia Data'!L$11,'Industry Breakdown'!$B$17:$AL$17,0)),0)</f>
        <v>0</v>
      </c>
      <c r="M49" s="38">
        <f>IF($A49="electricity",INDEX('Industry Breakdown'!$B$23:$AL$23,1,MATCH('Indonesia Data'!M$11,'Industry Breakdown'!$B$17:$AL$17,0)),0)</f>
        <v>0</v>
      </c>
      <c r="N49" s="38">
        <f>IF($A49="electricity",INDEX('Industry Breakdown'!$B$23:$AL$23,1,MATCH('Indonesia Data'!N$11,'Industry Breakdown'!$B$17:$AL$17,0)),0)</f>
        <v>0</v>
      </c>
      <c r="O49" s="38">
        <f>IF($A49="electricity",INDEX('Industry Breakdown'!$B$23:$AL$23,1,MATCH('Indonesia Data'!O$11,'Industry Breakdown'!$B$17:$AL$17,0)),0)</f>
        <v>0</v>
      </c>
      <c r="P49" s="38">
        <f>IF($A49="electricity",INDEX('Industry Breakdown'!$B$23:$AL$23,1,MATCH('Indonesia Data'!P$11,'Industry Breakdown'!$B$17:$AL$17,0)),0)</f>
        <v>0</v>
      </c>
      <c r="Q49" s="38">
        <f>IF($A49="electricity",INDEX('Industry Breakdown'!$B$23:$AL$23,1,MATCH('Indonesia Data'!Q$11,'Industry Breakdown'!$B$17:$AL$17,0)),0)</f>
        <v>0</v>
      </c>
      <c r="R49" s="38">
        <f>IF($A49="electricity",INDEX('Industry Breakdown'!$B$23:$AL$23,1,MATCH('Indonesia Data'!R$11,'Industry Breakdown'!$B$17:$AL$17,0)),0)</f>
        <v>0</v>
      </c>
      <c r="S49" s="38">
        <f>IF($A49="electricity",INDEX('Industry Breakdown'!$B$23:$AL$23,1,MATCH('Indonesia Data'!S$11,'Industry Breakdown'!$B$17:$AL$17,0)),0)</f>
        <v>0</v>
      </c>
      <c r="T49" s="38">
        <f>IF($A49="electricity",INDEX('Industry Breakdown'!$B$23:$AL$23,1,MATCH('Indonesia Data'!T$11,'Industry Breakdown'!$B$17:$AL$17,0)),0)</f>
        <v>0</v>
      </c>
      <c r="U49" s="38">
        <f>IF($A49="electricity",INDEX('Industry Breakdown'!$B$23:$AL$23,1,MATCH('Indonesia Data'!U$11,'Industry Breakdown'!$B$17:$AL$17,0)),0)</f>
        <v>0</v>
      </c>
      <c r="V49" s="38">
        <f>IF($A49="electricity",INDEX('Industry Breakdown'!$B$23:$AL$23,1,MATCH('Indonesia Data'!V$11,'Industry Breakdown'!$B$17:$AL$17,0)),0)</f>
        <v>0</v>
      </c>
      <c r="W49" s="38">
        <f>IF($A49="electricity",INDEX('Industry Breakdown'!$B$23:$AL$23,1,MATCH('Indonesia Data'!W$11,'Industry Breakdown'!$B$17:$AL$17,0)),0)</f>
        <v>0</v>
      </c>
      <c r="X49" s="38">
        <f>IF($A49="electricity",INDEX('Industry Breakdown'!$B$23:$AL$23,1,MATCH('Indonesia Data'!X$11,'Industry Breakdown'!$B$17:$AL$17,0)),0)</f>
        <v>0</v>
      </c>
      <c r="Y49" s="38">
        <f>IF($A49="electricity",INDEX('Industry Breakdown'!$B$23:$AL$23,1,MATCH('Indonesia Data'!Y$11,'Industry Breakdown'!$B$17:$AL$17,0)),0)</f>
        <v>0</v>
      </c>
      <c r="Z49" s="38">
        <f>IF($A49="electricity",INDEX('Industry Breakdown'!$B$23:$AL$23,1,MATCH('Indonesia Data'!Z$11,'Industry Breakdown'!$B$17:$AL$17,0)),0)</f>
        <v>0</v>
      </c>
      <c r="AA49" s="38">
        <f>IF($A49="electricity",INDEX('Industry Breakdown'!$B$23:$AL$23,1,MATCH('Indonesia Data'!AA$11,'Industry Breakdown'!$B$17:$AL$17,0)),0)</f>
        <v>0</v>
      </c>
      <c r="AB49" s="38">
        <f>IF($A49="electricity",INDEX('Industry Breakdown'!$B$23:$AL$23,1,MATCH('Indonesia Data'!AB$11,'Industry Breakdown'!$B$17:$AL$17,0)),0)</f>
        <v>0</v>
      </c>
      <c r="AC49" s="38">
        <f>IF($A49="electricity",INDEX('Industry Breakdown'!$B$23:$AL$23,1,MATCH('Indonesia Data'!AC$11,'Industry Breakdown'!$B$17:$AL$17,0)),0)</f>
        <v>0</v>
      </c>
      <c r="AD49" s="38">
        <f>IF($A49="electricity",INDEX('Industry Breakdown'!$B$23:$AL$23,1,MATCH('Indonesia Data'!AD$11,'Industry Breakdown'!$B$17:$AL$17,0)),0)</f>
        <v>0</v>
      </c>
      <c r="AE49" s="38">
        <f>IF($A49="electricity",INDEX('Industry Breakdown'!$B$23:$AL$23,1,MATCH('Indonesia Data'!AE$11,'Industry Breakdown'!$B$17:$AL$17,0)),0)</f>
        <v>0</v>
      </c>
      <c r="AF49" s="38">
        <f>IF($A49="electricity",INDEX('Industry Breakdown'!$B$23:$AL$23,1,MATCH('Indonesia Data'!AF$11,'Industry Breakdown'!$B$17:$AL$17,0)),0)</f>
        <v>0</v>
      </c>
      <c r="AG49" s="38">
        <f>IF($A49="electricity",INDEX('Industry Breakdown'!$B$23:$AL$23,1,MATCH('Indonesia Data'!AG$11,'Industry Breakdown'!$B$17:$AL$17,0)),0)</f>
        <v>0</v>
      </c>
      <c r="AH49" s="38">
        <f>IF($A49="electricity",INDEX('Industry Breakdown'!$B$23:$AL$23,1,MATCH('Indonesia Data'!AH$11,'Industry Breakdown'!$B$17:$AL$17,0)),0)</f>
        <v>0</v>
      </c>
      <c r="AI49" s="38">
        <f>IF($A49="electricity",INDEX('Industry Breakdown'!$B$23:$AL$23,1,MATCH('Indonesia Data'!AI$11,'Industry Breakdown'!$B$17:$AL$17,0)),0)</f>
        <v>0</v>
      </c>
      <c r="AJ49" s="38">
        <f>IF($A49="electricity",INDEX('Industry Breakdown'!$B$23:$AL$23,1,MATCH('Indonesia Data'!AJ$11,'Industry Breakdown'!$B$17:$AL$17,0)),0)</f>
        <v>0</v>
      </c>
      <c r="AK49" s="38">
        <f>IF($A49="electricity",INDEX('Industry Breakdown'!$B$23:$AL$23,1,MATCH('Indonesia Data'!AK$11,'Industry Breakdown'!$B$17:$AL$17,0)),0)</f>
        <v>0</v>
      </c>
      <c r="AL49" s="38">
        <f>IF($A49="electricity",INDEX('Industry Breakdown'!$B$23:$AL$23,1,MATCH('Indonesia Data'!AL$11,'Industry Breakdown'!$B$17:$AL$17,0)),0)</f>
        <v>0</v>
      </c>
    </row>
    <row r="50" spans="1:38" x14ac:dyDescent="0.35">
      <c r="A50" s="8" t="s">
        <v>46</v>
      </c>
      <c r="B50" s="8" t="s">
        <v>11</v>
      </c>
      <c r="C50" s="38">
        <f>IFERROR(INDEX('Industry Breakdown'!$B$3:$H$9,MATCH('Indonesia Data'!$B50,'Industry Breakdown'!$A$3:$A$9,0),MATCH('Indonesia Data'!$A50,'Industry Breakdown'!$B$2:$G$2,0))*INDEX($B$3:$AK$8,MATCH($A50,$A$3:$A$8,0),MATCH(C$11,$B$2:$AK$2,0))/INDEX($B$3:$B$8,MATCH($A50,$A$3:$A$8,0),1),0)</f>
        <v>13959450543359.998</v>
      </c>
      <c r="D50" s="38">
        <f>IFERROR(INDEX('Industry Breakdown'!$B$3:$H$9,MATCH('Indonesia Data'!$B50,'Industry Breakdown'!$A$3:$A$9,0),MATCH('Indonesia Data'!$A50,'Industry Breakdown'!$B$2:$G$2,0))*INDEX($B$3:$AK$8,MATCH($A50,$A$3:$A$8,0),MATCH(D$11,$B$2:$AK$2,0))/INDEX($B$3:$B$8,MATCH($A50,$A$3:$A$8,0),1),0)</f>
        <v>14657423070528.002</v>
      </c>
      <c r="E50" s="38">
        <f>IFERROR(INDEX('Industry Breakdown'!$B$3:$H$9,MATCH('Indonesia Data'!$B50,'Industry Breakdown'!$A$3:$A$9,0),MATCH('Indonesia Data'!$A50,'Industry Breakdown'!$B$2:$G$2,0))*INDEX($B$3:$AK$8,MATCH($A50,$A$3:$A$8,0),MATCH(E$11,$B$2:$AK$2,0))/INDEX($B$3:$B$8,MATCH($A50,$A$3:$A$8,0),1),0)</f>
        <v>15390294224054.404</v>
      </c>
      <c r="F50" s="38">
        <f>IFERROR(INDEX('Industry Breakdown'!$B$3:$H$9,MATCH('Indonesia Data'!$B50,'Industry Breakdown'!$A$3:$A$9,0),MATCH('Indonesia Data'!$A50,'Industry Breakdown'!$B$2:$G$2,0))*INDEX($B$3:$AK$8,MATCH($A50,$A$3:$A$8,0),MATCH(F$11,$B$2:$AK$2,0))/INDEX($B$3:$B$8,MATCH($A50,$A$3:$A$8,0),1),0)</f>
        <v>16159808935257.125</v>
      </c>
      <c r="G50" s="38">
        <f>IFERROR(INDEX('Industry Breakdown'!$B$3:$H$9,MATCH('Indonesia Data'!$B50,'Industry Breakdown'!$A$3:$A$9,0),MATCH('Indonesia Data'!$A50,'Industry Breakdown'!$B$2:$G$2,0))*INDEX($B$3:$AK$8,MATCH($A50,$A$3:$A$8,0),MATCH(G$11,$B$2:$AK$2,0))/INDEX($B$3:$B$8,MATCH($A50,$A$3:$A$8,0),1),0)</f>
        <v>16967799382019.984</v>
      </c>
      <c r="H50" s="38">
        <f>IFERROR(INDEX('Industry Breakdown'!$B$3:$H$9,MATCH('Indonesia Data'!$B50,'Industry Breakdown'!$A$3:$A$9,0),MATCH('Indonesia Data'!$A50,'Industry Breakdown'!$B$2:$G$2,0))*INDEX($B$3:$AK$8,MATCH($A50,$A$3:$A$8,0),MATCH(H$11,$B$2:$AK$2,0))/INDEX($B$3:$B$8,MATCH($A50,$A$3:$A$8,0),1),0)</f>
        <v>17816189351120.977</v>
      </c>
      <c r="I50" s="38">
        <f>IFERROR(INDEX('Industry Breakdown'!$B$3:$H$9,MATCH('Indonesia Data'!$B50,'Industry Breakdown'!$A$3:$A$9,0),MATCH('Indonesia Data'!$A50,'Industry Breakdown'!$B$2:$G$2,0))*INDEX($B$3:$AK$8,MATCH($A50,$A$3:$A$8,0),MATCH(I$11,$B$2:$AK$2,0))/INDEX($B$3:$B$8,MATCH($A50,$A$3:$A$8,0),1),0)</f>
        <v>18706998818677.027</v>
      </c>
      <c r="J50" s="38">
        <f>IFERROR(INDEX('Industry Breakdown'!$B$3:$H$9,MATCH('Indonesia Data'!$B50,'Industry Breakdown'!$A$3:$A$9,0),MATCH('Indonesia Data'!$A50,'Industry Breakdown'!$B$2:$G$2,0))*INDEX($B$3:$AK$8,MATCH($A50,$A$3:$A$8,0),MATCH(J$11,$B$2:$AK$2,0))/INDEX($B$3:$B$8,MATCH($A50,$A$3:$A$8,0),1),0)</f>
        <v>19642348759610.883</v>
      </c>
      <c r="K50" s="38">
        <f>IFERROR(INDEX('Industry Breakdown'!$B$3:$H$9,MATCH('Indonesia Data'!$B50,'Industry Breakdown'!$A$3:$A$9,0),MATCH('Indonesia Data'!$A50,'Industry Breakdown'!$B$2:$G$2,0))*INDEX($B$3:$AK$8,MATCH($A50,$A$3:$A$8,0),MATCH(K$11,$B$2:$AK$2,0))/INDEX($B$3:$B$8,MATCH($A50,$A$3:$A$8,0),1),0)</f>
        <v>20624466197591.43</v>
      </c>
      <c r="L50" s="38">
        <f>IFERROR(INDEX('Industry Breakdown'!$B$3:$H$9,MATCH('Indonesia Data'!$B50,'Industry Breakdown'!$A$3:$A$9,0),MATCH('Indonesia Data'!$A50,'Industry Breakdown'!$B$2:$G$2,0))*INDEX($B$3:$AK$8,MATCH($A50,$A$3:$A$8,0),MATCH(L$11,$B$2:$AK$2,0))/INDEX($B$3:$B$8,MATCH($A50,$A$3:$A$8,0),1),0)</f>
        <v>21655689507471</v>
      </c>
      <c r="M50" s="38">
        <f>IFERROR(INDEX('Industry Breakdown'!$B$3:$H$9,MATCH('Indonesia Data'!$B50,'Industry Breakdown'!$A$3:$A$9,0),MATCH('Indonesia Data'!$A50,'Industry Breakdown'!$B$2:$G$2,0))*INDEX($B$3:$AK$8,MATCH($A50,$A$3:$A$8,0),MATCH(M$11,$B$2:$AK$2,0))/INDEX($B$3:$B$8,MATCH($A50,$A$3:$A$8,0),1),0)</f>
        <v>22738473982844.551</v>
      </c>
      <c r="N50" s="38">
        <f>IFERROR(INDEX('Industry Breakdown'!$B$3:$H$9,MATCH('Indonesia Data'!$B50,'Industry Breakdown'!$A$3:$A$9,0),MATCH('Indonesia Data'!$A50,'Industry Breakdown'!$B$2:$G$2,0))*INDEX($B$3:$AK$8,MATCH($A50,$A$3:$A$8,0),MATCH(N$11,$B$2:$AK$2,0))/INDEX($B$3:$B$8,MATCH($A50,$A$3:$A$8,0),1),0)</f>
        <v>23875397681986.781</v>
      </c>
      <c r="O50" s="38">
        <f>IFERROR(INDEX('Industry Breakdown'!$B$3:$H$9,MATCH('Indonesia Data'!$B50,'Industry Breakdown'!$A$3:$A$9,0),MATCH('Indonesia Data'!$A50,'Industry Breakdown'!$B$2:$G$2,0))*INDEX($B$3:$AK$8,MATCH($A50,$A$3:$A$8,0),MATCH(O$11,$B$2:$AK$2,0))/INDEX($B$3:$B$8,MATCH($A50,$A$3:$A$8,0),1),0)</f>
        <v>25069167566086.117</v>
      </c>
      <c r="P50" s="38">
        <f>IFERROR(INDEX('Industry Breakdown'!$B$3:$H$9,MATCH('Indonesia Data'!$B50,'Industry Breakdown'!$A$3:$A$9,0),MATCH('Indonesia Data'!$A50,'Industry Breakdown'!$B$2:$G$2,0))*INDEX($B$3:$AK$8,MATCH($A50,$A$3:$A$8,0),MATCH(P$11,$B$2:$AK$2,0))/INDEX($B$3:$B$8,MATCH($A50,$A$3:$A$8,0),1),0)</f>
        <v>26322625944390.426</v>
      </c>
      <c r="Q50" s="38">
        <f>IFERROR(INDEX('Industry Breakdown'!$B$3:$H$9,MATCH('Indonesia Data'!$B50,'Industry Breakdown'!$A$3:$A$9,0),MATCH('Indonesia Data'!$A50,'Industry Breakdown'!$B$2:$G$2,0))*INDEX($B$3:$AK$8,MATCH($A50,$A$3:$A$8,0),MATCH(Q$11,$B$2:$AK$2,0))/INDEX($B$3:$B$8,MATCH($A50,$A$3:$A$8,0),1),0)</f>
        <v>27638757241609.945</v>
      </c>
      <c r="R50" s="38">
        <f>IFERROR(INDEX('Industry Breakdown'!$B$3:$H$9,MATCH('Indonesia Data'!$B50,'Industry Breakdown'!$A$3:$A$9,0),MATCH('Indonesia Data'!$A50,'Industry Breakdown'!$B$2:$G$2,0))*INDEX($B$3:$AK$8,MATCH($A50,$A$3:$A$8,0),MATCH(R$11,$B$2:$AK$2,0))/INDEX($B$3:$B$8,MATCH($A50,$A$3:$A$8,0),1),0)</f>
        <v>29020695103690.453</v>
      </c>
      <c r="S50" s="38">
        <f>IFERROR(INDEX('Industry Breakdown'!$B$3:$H$9,MATCH('Indonesia Data'!$B50,'Industry Breakdown'!$A$3:$A$9,0),MATCH('Indonesia Data'!$A50,'Industry Breakdown'!$B$2:$G$2,0))*INDEX($B$3:$AK$8,MATCH($A50,$A$3:$A$8,0),MATCH(S$11,$B$2:$AK$2,0))/INDEX($B$3:$B$8,MATCH($A50,$A$3:$A$8,0),1),0)</f>
        <v>30471729858874.965</v>
      </c>
      <c r="T50" s="38">
        <f>IFERROR(INDEX('Industry Breakdown'!$B$3:$H$9,MATCH('Indonesia Data'!$B50,'Industry Breakdown'!$A$3:$A$9,0),MATCH('Indonesia Data'!$A50,'Industry Breakdown'!$B$2:$G$2,0))*INDEX($B$3:$AK$8,MATCH($A50,$A$3:$A$8,0),MATCH(T$11,$B$2:$AK$2,0))/INDEX($B$3:$B$8,MATCH($A50,$A$3:$A$8,0),1),0)</f>
        <v>31995316351818.715</v>
      </c>
      <c r="U50" s="38">
        <f>IFERROR(INDEX('Industry Breakdown'!$B$3:$H$9,MATCH('Indonesia Data'!$B50,'Industry Breakdown'!$A$3:$A$9,0),MATCH('Indonesia Data'!$A50,'Industry Breakdown'!$B$2:$G$2,0))*INDEX($B$3:$AK$8,MATCH($A50,$A$3:$A$8,0),MATCH(U$11,$B$2:$AK$2,0))/INDEX($B$3:$B$8,MATCH($A50,$A$3:$A$8,0),1),0)</f>
        <v>33595082169409.66</v>
      </c>
      <c r="V50" s="38">
        <f>IFERROR(INDEX('Industry Breakdown'!$B$3:$H$9,MATCH('Indonesia Data'!$B50,'Industry Breakdown'!$A$3:$A$9,0),MATCH('Indonesia Data'!$A50,'Industry Breakdown'!$B$2:$G$2,0))*INDEX($B$3:$AK$8,MATCH($A50,$A$3:$A$8,0),MATCH(V$11,$B$2:$AK$2,0))/INDEX($B$3:$B$8,MATCH($A50,$A$3:$A$8,0),1),0)</f>
        <v>35274836277880.148</v>
      </c>
      <c r="W50" s="38">
        <f>IFERROR(INDEX('Industry Breakdown'!$B$3:$H$9,MATCH('Indonesia Data'!$B50,'Industry Breakdown'!$A$3:$A$9,0),MATCH('Indonesia Data'!$A50,'Industry Breakdown'!$B$2:$G$2,0))*INDEX($B$3:$AK$8,MATCH($A50,$A$3:$A$8,0),MATCH(W$11,$B$2:$AK$2,0))/INDEX($B$3:$B$8,MATCH($A50,$A$3:$A$8,0),1),0)</f>
        <v>37038578091774.148</v>
      </c>
      <c r="X50" s="38">
        <f>IFERROR(INDEX('Industry Breakdown'!$B$3:$H$9,MATCH('Indonesia Data'!$B50,'Industry Breakdown'!$A$3:$A$9,0),MATCH('Indonesia Data'!$A50,'Industry Breakdown'!$B$2:$G$2,0))*INDEX($B$3:$AK$8,MATCH($A50,$A$3:$A$8,0),MATCH(X$11,$B$2:$AK$2,0))/INDEX($B$3:$B$8,MATCH($A50,$A$3:$A$8,0),1),0)</f>
        <v>38890506996362.859</v>
      </c>
      <c r="Y50" s="38">
        <f>IFERROR(INDEX('Industry Breakdown'!$B$3:$H$9,MATCH('Indonesia Data'!$B50,'Industry Breakdown'!$A$3:$A$9,0),MATCH('Indonesia Data'!$A50,'Industry Breakdown'!$B$2:$G$2,0))*INDEX($B$3:$AK$8,MATCH($A50,$A$3:$A$8,0),MATCH(Y$11,$B$2:$AK$2,0))/INDEX($B$3:$B$8,MATCH($A50,$A$3:$A$8,0),1),0)</f>
        <v>40835032346181</v>
      </c>
      <c r="Z50" s="38">
        <f>IFERROR(INDEX('Industry Breakdown'!$B$3:$H$9,MATCH('Indonesia Data'!$B50,'Industry Breakdown'!$A$3:$A$9,0),MATCH('Indonesia Data'!$A50,'Industry Breakdown'!$B$2:$G$2,0))*INDEX($B$3:$AK$8,MATCH($A50,$A$3:$A$8,0),MATCH(Z$11,$B$2:$AK$2,0))/INDEX($B$3:$B$8,MATCH($A50,$A$3:$A$8,0),1),0)</f>
        <v>42876783963490.062</v>
      </c>
      <c r="AA50" s="38">
        <f>IFERROR(INDEX('Industry Breakdown'!$B$3:$H$9,MATCH('Indonesia Data'!$B50,'Industry Breakdown'!$A$3:$A$9,0),MATCH('Indonesia Data'!$A50,'Industry Breakdown'!$B$2:$G$2,0))*INDEX($B$3:$AK$8,MATCH($A50,$A$3:$A$8,0),MATCH(AA$11,$B$2:$AK$2,0))/INDEX($B$3:$B$8,MATCH($A50,$A$3:$A$8,0),1),0)</f>
        <v>45020623161664.562</v>
      </c>
      <c r="AB50" s="38">
        <f>IFERROR(INDEX('Industry Breakdown'!$B$3:$H$9,MATCH('Indonesia Data'!$B50,'Industry Breakdown'!$A$3:$A$9,0),MATCH('Indonesia Data'!$A50,'Industry Breakdown'!$B$2:$G$2,0))*INDEX($B$3:$AK$8,MATCH($A50,$A$3:$A$8,0),MATCH(AB$11,$B$2:$AK$2,0))/INDEX($B$3:$B$8,MATCH($A50,$A$3:$A$8,0),1),0)</f>
        <v>47271654319747.781</v>
      </c>
      <c r="AC50" s="38">
        <f>IFERROR(INDEX('Industry Breakdown'!$B$3:$H$9,MATCH('Indonesia Data'!$B50,'Industry Breakdown'!$A$3:$A$9,0),MATCH('Indonesia Data'!$A50,'Industry Breakdown'!$B$2:$G$2,0))*INDEX($B$3:$AK$8,MATCH($A50,$A$3:$A$8,0),MATCH(AC$11,$B$2:$AK$2,0))/INDEX($B$3:$B$8,MATCH($A50,$A$3:$A$8,0),1),0)</f>
        <v>49635237035735.18</v>
      </c>
      <c r="AD50" s="38">
        <f>IFERROR(INDEX('Industry Breakdown'!$B$3:$H$9,MATCH('Indonesia Data'!$B50,'Industry Breakdown'!$A$3:$A$9,0),MATCH('Indonesia Data'!$A50,'Industry Breakdown'!$B$2:$G$2,0))*INDEX($B$3:$AK$8,MATCH($A50,$A$3:$A$8,0),MATCH(AD$11,$B$2:$AK$2,0))/INDEX($B$3:$B$8,MATCH($A50,$A$3:$A$8,0),1),0)</f>
        <v>52116998887521.945</v>
      </c>
      <c r="AE50" s="38">
        <f>IFERROR(INDEX('Industry Breakdown'!$B$3:$H$9,MATCH('Indonesia Data'!$B50,'Industry Breakdown'!$A$3:$A$9,0),MATCH('Indonesia Data'!$A50,'Industry Breakdown'!$B$2:$G$2,0))*INDEX($B$3:$AK$8,MATCH($A50,$A$3:$A$8,0),MATCH(AE$11,$B$2:$AK$2,0))/INDEX($B$3:$B$8,MATCH($A50,$A$3:$A$8,0),1),0)</f>
        <v>54722848831898.047</v>
      </c>
      <c r="AF50" s="38">
        <f>IFERROR(INDEX('Industry Breakdown'!$B$3:$H$9,MATCH('Indonesia Data'!$B50,'Industry Breakdown'!$A$3:$A$9,0),MATCH('Indonesia Data'!$A50,'Industry Breakdown'!$B$2:$G$2,0))*INDEX($B$3:$AK$8,MATCH($A50,$A$3:$A$8,0),MATCH(AF$11,$B$2:$AK$2,0))/INDEX($B$3:$B$8,MATCH($A50,$A$3:$A$8,0),1),0)</f>
        <v>57458991273492.945</v>
      </c>
      <c r="AG50" s="38">
        <f>IFERROR(INDEX('Industry Breakdown'!$B$3:$H$9,MATCH('Indonesia Data'!$B50,'Industry Breakdown'!$A$3:$A$9,0),MATCH('Indonesia Data'!$A50,'Industry Breakdown'!$B$2:$G$2,0))*INDEX($B$3:$AK$8,MATCH($A50,$A$3:$A$8,0),MATCH(AG$11,$B$2:$AK$2,0))/INDEX($B$3:$B$8,MATCH($A50,$A$3:$A$8,0),1),0)</f>
        <v>60331940837167.609</v>
      </c>
      <c r="AH50" s="38">
        <f>IFERROR(INDEX('Industry Breakdown'!$B$3:$H$9,MATCH('Indonesia Data'!$B50,'Industry Breakdown'!$A$3:$A$9,0),MATCH('Indonesia Data'!$A50,'Industry Breakdown'!$B$2:$G$2,0))*INDEX($B$3:$AK$8,MATCH($A50,$A$3:$A$8,0),MATCH(AH$11,$B$2:$AK$2,0))/INDEX($B$3:$B$8,MATCH($A50,$A$3:$A$8,0),1),0)</f>
        <v>63348537879025.969</v>
      </c>
      <c r="AI50" s="38">
        <f>IFERROR(INDEX('Industry Breakdown'!$B$3:$H$9,MATCH('Indonesia Data'!$B50,'Industry Breakdown'!$A$3:$A$9,0),MATCH('Indonesia Data'!$A50,'Industry Breakdown'!$B$2:$G$2,0))*INDEX($B$3:$AK$8,MATCH($A50,$A$3:$A$8,0),MATCH(AI$11,$B$2:$AK$2,0))/INDEX($B$3:$B$8,MATCH($A50,$A$3:$A$8,0),1),0)</f>
        <v>66515964772977.281</v>
      </c>
      <c r="AJ50" s="38">
        <f>IFERROR(INDEX('Industry Breakdown'!$B$3:$H$9,MATCH('Indonesia Data'!$B50,'Industry Breakdown'!$A$3:$A$9,0),MATCH('Indonesia Data'!$A50,'Industry Breakdown'!$B$2:$G$2,0))*INDEX($B$3:$AK$8,MATCH($A50,$A$3:$A$8,0),MATCH(AJ$11,$B$2:$AK$2,0))/INDEX($B$3:$B$8,MATCH($A50,$A$3:$A$8,0),1),0)</f>
        <v>69841763011626.156</v>
      </c>
      <c r="AK50" s="38">
        <f>IFERROR(INDEX('Industry Breakdown'!$B$3:$H$9,MATCH('Indonesia Data'!$B50,'Industry Breakdown'!$A$3:$A$9,0),MATCH('Indonesia Data'!$A50,'Industry Breakdown'!$B$2:$G$2,0))*INDEX($B$3:$AK$8,MATCH($A50,$A$3:$A$8,0),MATCH(AK$11,$B$2:$AK$2,0))/INDEX($B$3:$B$8,MATCH($A50,$A$3:$A$8,0),1),0)</f>
        <v>73333851162207.453</v>
      </c>
      <c r="AL50" s="38">
        <f>IFERROR(INDEX('Industry Breakdown'!$B$3:$H$9,MATCH('Indonesia Data'!$B50,'Industry Breakdown'!$A$3:$A$9,0),MATCH('Indonesia Data'!$A50,'Industry Breakdown'!$B$2:$G$2,0))*INDEX($B$3:$AK$8,MATCH($A50,$A$3:$A$8,0),MATCH(AL$11,$B$2:$AK$2,0))/INDEX($B$3:$B$8,MATCH($A50,$A$3:$A$8,0),1),0)</f>
        <v>77000543720317.828</v>
      </c>
    </row>
    <row r="51" spans="1:38" x14ac:dyDescent="0.35">
      <c r="A51" s="8" t="s">
        <v>46</v>
      </c>
      <c r="B51" s="8" t="s">
        <v>9</v>
      </c>
      <c r="C51" s="38">
        <f t="shared" si="36"/>
        <v>904447172624840</v>
      </c>
      <c r="D51" s="38">
        <f t="shared" ref="D51" si="142">INDEX($B$3:$AK$8,MATCH($A51,$A$3:$A$8,0),MATCH(D$11,$B$2:$AK$2,0))-SUM(D44:D50)</f>
        <v>949669531256082.12</v>
      </c>
      <c r="E51" s="38">
        <f t="shared" ref="E51" si="143">INDEX($B$3:$AK$8,MATCH($A51,$A$3:$A$8,0),MATCH(E$11,$B$2:$AK$2,0))-SUM(E44:E50)</f>
        <v>997153007818886.37</v>
      </c>
      <c r="F51" s="38">
        <f t="shared" ref="F51" si="144">INDEX($B$3:$AK$8,MATCH($A51,$A$3:$A$8,0),MATCH(F$11,$B$2:$AK$2,0))-SUM(F44:F50)</f>
        <v>1047010658209830.7</v>
      </c>
      <c r="G51" s="38">
        <f t="shared" ref="G51" si="145">INDEX($B$3:$AK$8,MATCH($A51,$A$3:$A$8,0),MATCH(G$11,$B$2:$AK$2,0))-SUM(G44:G50)</f>
        <v>1099361191120322.5</v>
      </c>
      <c r="H51" s="38">
        <f t="shared" ref="H51" si="146">INDEX($B$3:$AK$8,MATCH($A51,$A$3:$A$8,0),MATCH(H$11,$B$2:$AK$2,0))-SUM(H44:H50)</f>
        <v>1154329250676338.2</v>
      </c>
      <c r="I51" s="38">
        <f t="shared" ref="I51" si="147">INDEX($B$3:$AK$8,MATCH($A51,$A$3:$A$8,0),MATCH(I$11,$B$2:$AK$2,0))-SUM(I44:I50)</f>
        <v>1212045713210155</v>
      </c>
      <c r="J51" s="38">
        <f t="shared" ref="J51" si="148">INDEX($B$3:$AK$8,MATCH($A51,$A$3:$A$8,0),MATCH(J$11,$B$2:$AK$2,0))-SUM(J44:J50)</f>
        <v>1272647998870663</v>
      </c>
      <c r="K51" s="38">
        <f t="shared" ref="K51" si="149">INDEX($B$3:$AK$8,MATCH($A51,$A$3:$A$8,0),MATCH(K$11,$B$2:$AK$2,0))-SUM(K44:K50)</f>
        <v>1336280398814196.5</v>
      </c>
      <c r="L51" s="38">
        <f t="shared" ref="L51" si="150">INDEX($B$3:$AK$8,MATCH($A51,$A$3:$A$8,0),MATCH(L$11,$B$2:$AK$2,0))-SUM(L44:L50)</f>
        <v>1403094418754906.5</v>
      </c>
      <c r="M51" s="38">
        <f t="shared" ref="M51" si="151">INDEX($B$3:$AK$8,MATCH($A51,$A$3:$A$8,0),MATCH(M$11,$B$2:$AK$2,0))-SUM(M44:M50)</f>
        <v>1473249139692651.7</v>
      </c>
      <c r="N51" s="38">
        <f t="shared" ref="N51" si="152">INDEX($B$3:$AK$8,MATCH($A51,$A$3:$A$8,0),MATCH(N$11,$B$2:$AK$2,0))-SUM(N44:N50)</f>
        <v>1546911596677284.5</v>
      </c>
      <c r="O51" s="38">
        <f t="shared" ref="O51" si="153">INDEX($B$3:$AK$8,MATCH($A51,$A$3:$A$8,0),MATCH(O$11,$B$2:$AK$2,0))-SUM(O44:O50)</f>
        <v>1624257176511148.2</v>
      </c>
      <c r="P51" s="38">
        <f t="shared" ref="P51" si="154">INDEX($B$3:$AK$8,MATCH($A51,$A$3:$A$8,0),MATCH(P$11,$B$2:$AK$2,0))-SUM(P44:P50)</f>
        <v>1705470035336706</v>
      </c>
      <c r="Q51" s="38">
        <f t="shared" ref="Q51" si="155">INDEX($B$3:$AK$8,MATCH($A51,$A$3:$A$8,0),MATCH(Q$11,$B$2:$AK$2,0))-SUM(Q44:Q50)</f>
        <v>1790743537103541.2</v>
      </c>
      <c r="R51" s="38">
        <f t="shared" ref="R51" si="156">INDEX($B$3:$AK$8,MATCH($A51,$A$3:$A$8,0),MATCH(R$11,$B$2:$AK$2,0))-SUM(R44:R50)</f>
        <v>1880280713958719</v>
      </c>
      <c r="S51" s="38">
        <f t="shared" ref="S51" si="157">INDEX($B$3:$AK$8,MATCH($A51,$A$3:$A$8,0),MATCH(S$11,$B$2:$AK$2,0))-SUM(S44:S50)</f>
        <v>1974294749656654.5</v>
      </c>
      <c r="T51" s="38">
        <f t="shared" ref="T51" si="158">INDEX($B$3:$AK$8,MATCH($A51,$A$3:$A$8,0),MATCH(T$11,$B$2:$AK$2,0))-SUM(T44:T50)</f>
        <v>2073009487139487.2</v>
      </c>
      <c r="U51" s="38">
        <f t="shared" ref="U51" si="159">INDEX($B$3:$AK$8,MATCH($A51,$A$3:$A$8,0),MATCH(U$11,$B$2:$AK$2,0))-SUM(U44:U50)</f>
        <v>2176659961496461.7</v>
      </c>
      <c r="V51" s="38">
        <f t="shared" ref="V51" si="160">INDEX($B$3:$AK$8,MATCH($A51,$A$3:$A$8,0),MATCH(V$11,$B$2:$AK$2,0))-SUM(V44:V50)</f>
        <v>2285492959571285.5</v>
      </c>
      <c r="W51" s="38">
        <f t="shared" ref="W51" si="161">INDEX($B$3:$AK$8,MATCH($A51,$A$3:$A$8,0),MATCH(W$11,$B$2:$AK$2,0))-SUM(W44:W50)</f>
        <v>2399767607549849.5</v>
      </c>
      <c r="X51" s="38">
        <f t="shared" ref="X51" si="162">INDEX($B$3:$AK$8,MATCH($A51,$A$3:$A$8,0),MATCH(X$11,$B$2:$AK$2,0))-SUM(X44:X50)</f>
        <v>2519755987927342</v>
      </c>
      <c r="Y51" s="38">
        <f t="shared" ref="Y51" si="163">INDEX($B$3:$AK$8,MATCH($A51,$A$3:$A$8,0),MATCH(Y$11,$B$2:$AK$2,0))-SUM(Y44:Y50)</f>
        <v>2645743787323709</v>
      </c>
      <c r="Z51" s="38">
        <f t="shared" ref="Z51" si="164">INDEX($B$3:$AK$8,MATCH($A51,$A$3:$A$8,0),MATCH(Z$11,$B$2:$AK$2,0))-SUM(Z44:Z50)</f>
        <v>2778030976689895</v>
      </c>
      <c r="AA51" s="38">
        <f t="shared" ref="AA51" si="165">INDEX($B$3:$AK$8,MATCH($A51,$A$3:$A$8,0),MATCH(AA$11,$B$2:$AK$2,0))-SUM(AA44:AA50)</f>
        <v>2916932525524389.5</v>
      </c>
      <c r="AB51" s="38">
        <f t="shared" ref="AB51" si="166">INDEX($B$3:$AK$8,MATCH($A51,$A$3:$A$8,0),MATCH(AB$11,$B$2:$AK$2,0))-SUM(AB44:AB50)</f>
        <v>3062779151800609</v>
      </c>
      <c r="AC51" s="38">
        <f t="shared" ref="AC51" si="167">INDEX($B$3:$AK$8,MATCH($A51,$A$3:$A$8,0),MATCH(AC$11,$B$2:$AK$2,0))-SUM(AC44:AC50)</f>
        <v>3215918109390640</v>
      </c>
      <c r="AD51" s="38">
        <f t="shared" ref="AD51" si="168">INDEX($B$3:$AK$8,MATCH($A51,$A$3:$A$8,0),MATCH(AD$11,$B$2:$AK$2,0))-SUM(AD44:AD50)</f>
        <v>3376714014860172</v>
      </c>
      <c r="AE51" s="38">
        <f t="shared" ref="AE51" si="169">INDEX($B$3:$AK$8,MATCH($A51,$A$3:$A$8,0),MATCH(AE$11,$B$2:$AK$2,0))-SUM(AE44:AE50)</f>
        <v>3545549715603181</v>
      </c>
      <c r="AF51" s="38">
        <f t="shared" ref="AF51" si="170">INDEX($B$3:$AK$8,MATCH($A51,$A$3:$A$8,0),MATCH(AF$11,$B$2:$AK$2,0))-SUM(AF44:AF50)</f>
        <v>3722827201383340</v>
      </c>
      <c r="AG51" s="38">
        <f t="shared" ref="AG51" si="171">INDEX($B$3:$AK$8,MATCH($A51,$A$3:$A$8,0),MATCH(AG$11,$B$2:$AK$2,0))-SUM(AG44:AG50)</f>
        <v>3908968561452507.5</v>
      </c>
      <c r="AH51" s="38">
        <f t="shared" ref="AH51" si="172">INDEX($B$3:$AK$8,MATCH($A51,$A$3:$A$8,0),MATCH(AH$11,$B$2:$AK$2,0))-SUM(AH44:AH50)</f>
        <v>4104416989525132</v>
      </c>
      <c r="AI51" s="38">
        <f t="shared" ref="AI51" si="173">INDEX($B$3:$AK$8,MATCH($A51,$A$3:$A$8,0),MATCH(AI$11,$B$2:$AK$2,0))-SUM(AI44:AI50)</f>
        <v>4309637839001389.5</v>
      </c>
      <c r="AJ51" s="38">
        <f t="shared" ref="AJ51" si="174">INDEX($B$3:$AK$8,MATCH($A51,$A$3:$A$8,0),MATCH(AJ$11,$B$2:$AK$2,0))-SUM(AJ44:AJ50)</f>
        <v>4525119730951460</v>
      </c>
      <c r="AK51" s="38">
        <f t="shared" ref="AK51" si="175">INDEX($B$3:$AK$8,MATCH($A51,$A$3:$A$8,0),MATCH(AK$11,$B$2:$AK$2,0))-SUM(AK44:AK50)</f>
        <v>4751375717499032</v>
      </c>
      <c r="AL51" s="38">
        <f t="shared" ref="AL51" si="176">INDEX($B$3:$AK$8,MATCH($A51,$A$3:$A$8,0),MATCH(AL$11,$B$2:$AK$2,0))-SUM(AL44:AL50)</f>
        <v>4988944503373984</v>
      </c>
    </row>
    <row r="52" spans="1:38" x14ac:dyDescent="0.35">
      <c r="A52" s="8" t="s">
        <v>47</v>
      </c>
      <c r="B52" s="8" t="s">
        <v>3</v>
      </c>
      <c r="C52" s="38">
        <f>IFERROR(INDEX('Industry Breakdown'!$B$3:$H$9,MATCH('Indonesia Data'!$B52,'Industry Breakdown'!$A$3:$A$9,0),MATCH('Indonesia Data'!$A52,'Industry Breakdown'!$B$2:$G$2,0))*INDEX($B$3:$AK$8,MATCH($A52,$A$3:$A$8,0),MATCH(C$11,$B$2:$AK$2,0))/INDEX($B$3:$B$8,MATCH($A52,$A$3:$A$8,0),1),0)</f>
        <v>0</v>
      </c>
      <c r="D52" s="38">
        <f>IFERROR(INDEX('Industry Breakdown'!$B$3:$H$9,MATCH('Indonesia Data'!$B52,'Industry Breakdown'!$A$3:$A$9,0),MATCH('Indonesia Data'!$A52,'Industry Breakdown'!$B$2:$G$2,0))*INDEX($B$3:$AK$8,MATCH($A52,$A$3:$A$8,0),MATCH(D$11,$B$2:$AK$2,0))/INDEX($B$3:$B$8,MATCH($A52,$A$3:$A$8,0),1),0)</f>
        <v>0</v>
      </c>
      <c r="E52" s="38">
        <f>IFERROR(INDEX('Industry Breakdown'!$B$3:$H$9,MATCH('Indonesia Data'!$B52,'Industry Breakdown'!$A$3:$A$9,0),MATCH('Indonesia Data'!$A52,'Industry Breakdown'!$B$2:$G$2,0))*INDEX($B$3:$AK$8,MATCH($A52,$A$3:$A$8,0),MATCH(E$11,$B$2:$AK$2,0))/INDEX($B$3:$B$8,MATCH($A52,$A$3:$A$8,0),1),0)</f>
        <v>0</v>
      </c>
      <c r="F52" s="38">
        <f>IFERROR(INDEX('Industry Breakdown'!$B$3:$H$9,MATCH('Indonesia Data'!$B52,'Industry Breakdown'!$A$3:$A$9,0),MATCH('Indonesia Data'!$A52,'Industry Breakdown'!$B$2:$G$2,0))*INDEX($B$3:$AK$8,MATCH($A52,$A$3:$A$8,0),MATCH(F$11,$B$2:$AK$2,0))/INDEX($B$3:$B$8,MATCH($A52,$A$3:$A$8,0),1),0)</f>
        <v>0</v>
      </c>
      <c r="G52" s="38">
        <f>IFERROR(INDEX('Industry Breakdown'!$B$3:$H$9,MATCH('Indonesia Data'!$B52,'Industry Breakdown'!$A$3:$A$9,0),MATCH('Indonesia Data'!$A52,'Industry Breakdown'!$B$2:$G$2,0))*INDEX($B$3:$AK$8,MATCH($A52,$A$3:$A$8,0),MATCH(G$11,$B$2:$AK$2,0))/INDEX($B$3:$B$8,MATCH($A52,$A$3:$A$8,0),1),0)</f>
        <v>0</v>
      </c>
      <c r="H52" s="38">
        <f>IFERROR(INDEX('Industry Breakdown'!$B$3:$H$9,MATCH('Indonesia Data'!$B52,'Industry Breakdown'!$A$3:$A$9,0),MATCH('Indonesia Data'!$A52,'Industry Breakdown'!$B$2:$G$2,0))*INDEX($B$3:$AK$8,MATCH($A52,$A$3:$A$8,0),MATCH(H$11,$B$2:$AK$2,0))/INDEX($B$3:$B$8,MATCH($A52,$A$3:$A$8,0),1),0)</f>
        <v>0</v>
      </c>
      <c r="I52" s="38">
        <f>IFERROR(INDEX('Industry Breakdown'!$B$3:$H$9,MATCH('Indonesia Data'!$B52,'Industry Breakdown'!$A$3:$A$9,0),MATCH('Indonesia Data'!$A52,'Industry Breakdown'!$B$2:$G$2,0))*INDEX($B$3:$AK$8,MATCH($A52,$A$3:$A$8,0),MATCH(I$11,$B$2:$AK$2,0))/INDEX($B$3:$B$8,MATCH($A52,$A$3:$A$8,0),1),0)</f>
        <v>0</v>
      </c>
      <c r="J52" s="38">
        <f>IFERROR(INDEX('Industry Breakdown'!$B$3:$H$9,MATCH('Indonesia Data'!$B52,'Industry Breakdown'!$A$3:$A$9,0),MATCH('Indonesia Data'!$A52,'Industry Breakdown'!$B$2:$G$2,0))*INDEX($B$3:$AK$8,MATCH($A52,$A$3:$A$8,0),MATCH(J$11,$B$2:$AK$2,0))/INDEX($B$3:$B$8,MATCH($A52,$A$3:$A$8,0),1),0)</f>
        <v>0</v>
      </c>
      <c r="K52" s="38">
        <f>IFERROR(INDEX('Industry Breakdown'!$B$3:$H$9,MATCH('Indonesia Data'!$B52,'Industry Breakdown'!$A$3:$A$9,0),MATCH('Indonesia Data'!$A52,'Industry Breakdown'!$B$2:$G$2,0))*INDEX($B$3:$AK$8,MATCH($A52,$A$3:$A$8,0),MATCH(K$11,$B$2:$AK$2,0))/INDEX($B$3:$B$8,MATCH($A52,$A$3:$A$8,0),1),0)</f>
        <v>0</v>
      </c>
      <c r="L52" s="38">
        <f>IFERROR(INDEX('Industry Breakdown'!$B$3:$H$9,MATCH('Indonesia Data'!$B52,'Industry Breakdown'!$A$3:$A$9,0),MATCH('Indonesia Data'!$A52,'Industry Breakdown'!$B$2:$G$2,0))*INDEX($B$3:$AK$8,MATCH($A52,$A$3:$A$8,0),MATCH(L$11,$B$2:$AK$2,0))/INDEX($B$3:$B$8,MATCH($A52,$A$3:$A$8,0),1),0)</f>
        <v>0</v>
      </c>
      <c r="M52" s="38">
        <f>IFERROR(INDEX('Industry Breakdown'!$B$3:$H$9,MATCH('Indonesia Data'!$B52,'Industry Breakdown'!$A$3:$A$9,0),MATCH('Indonesia Data'!$A52,'Industry Breakdown'!$B$2:$G$2,0))*INDEX($B$3:$AK$8,MATCH($A52,$A$3:$A$8,0),MATCH(M$11,$B$2:$AK$2,0))/INDEX($B$3:$B$8,MATCH($A52,$A$3:$A$8,0),1),0)</f>
        <v>0</v>
      </c>
      <c r="N52" s="38">
        <f>IFERROR(INDEX('Industry Breakdown'!$B$3:$H$9,MATCH('Indonesia Data'!$B52,'Industry Breakdown'!$A$3:$A$9,0),MATCH('Indonesia Data'!$A52,'Industry Breakdown'!$B$2:$G$2,0))*INDEX($B$3:$AK$8,MATCH($A52,$A$3:$A$8,0),MATCH(N$11,$B$2:$AK$2,0))/INDEX($B$3:$B$8,MATCH($A52,$A$3:$A$8,0),1),0)</f>
        <v>0</v>
      </c>
      <c r="O52" s="38">
        <f>IFERROR(INDEX('Industry Breakdown'!$B$3:$H$9,MATCH('Indonesia Data'!$B52,'Industry Breakdown'!$A$3:$A$9,0),MATCH('Indonesia Data'!$A52,'Industry Breakdown'!$B$2:$G$2,0))*INDEX($B$3:$AK$8,MATCH($A52,$A$3:$A$8,0),MATCH(O$11,$B$2:$AK$2,0))/INDEX($B$3:$B$8,MATCH($A52,$A$3:$A$8,0),1),0)</f>
        <v>0</v>
      </c>
      <c r="P52" s="38">
        <f>IFERROR(INDEX('Industry Breakdown'!$B$3:$H$9,MATCH('Indonesia Data'!$B52,'Industry Breakdown'!$A$3:$A$9,0),MATCH('Indonesia Data'!$A52,'Industry Breakdown'!$B$2:$G$2,0))*INDEX($B$3:$AK$8,MATCH($A52,$A$3:$A$8,0),MATCH(P$11,$B$2:$AK$2,0))/INDEX($B$3:$B$8,MATCH($A52,$A$3:$A$8,0),1),0)</f>
        <v>0</v>
      </c>
      <c r="Q52" s="38">
        <f>IFERROR(INDEX('Industry Breakdown'!$B$3:$H$9,MATCH('Indonesia Data'!$B52,'Industry Breakdown'!$A$3:$A$9,0),MATCH('Indonesia Data'!$A52,'Industry Breakdown'!$B$2:$G$2,0))*INDEX($B$3:$AK$8,MATCH($A52,$A$3:$A$8,0),MATCH(Q$11,$B$2:$AK$2,0))/INDEX($B$3:$B$8,MATCH($A52,$A$3:$A$8,0),1),0)</f>
        <v>0</v>
      </c>
      <c r="R52" s="38">
        <f>IFERROR(INDEX('Industry Breakdown'!$B$3:$H$9,MATCH('Indonesia Data'!$B52,'Industry Breakdown'!$A$3:$A$9,0),MATCH('Indonesia Data'!$A52,'Industry Breakdown'!$B$2:$G$2,0))*INDEX($B$3:$AK$8,MATCH($A52,$A$3:$A$8,0),MATCH(R$11,$B$2:$AK$2,0))/INDEX($B$3:$B$8,MATCH($A52,$A$3:$A$8,0),1),0)</f>
        <v>0</v>
      </c>
      <c r="S52" s="38">
        <f>IFERROR(INDEX('Industry Breakdown'!$B$3:$H$9,MATCH('Indonesia Data'!$B52,'Industry Breakdown'!$A$3:$A$9,0),MATCH('Indonesia Data'!$A52,'Industry Breakdown'!$B$2:$G$2,0))*INDEX($B$3:$AK$8,MATCH($A52,$A$3:$A$8,0),MATCH(S$11,$B$2:$AK$2,0))/INDEX($B$3:$B$8,MATCH($A52,$A$3:$A$8,0),1),0)</f>
        <v>0</v>
      </c>
      <c r="T52" s="38">
        <f>IFERROR(INDEX('Industry Breakdown'!$B$3:$H$9,MATCH('Indonesia Data'!$B52,'Industry Breakdown'!$A$3:$A$9,0),MATCH('Indonesia Data'!$A52,'Industry Breakdown'!$B$2:$G$2,0))*INDEX($B$3:$AK$8,MATCH($A52,$A$3:$A$8,0),MATCH(T$11,$B$2:$AK$2,0))/INDEX($B$3:$B$8,MATCH($A52,$A$3:$A$8,0),1),0)</f>
        <v>0</v>
      </c>
      <c r="U52" s="38">
        <f>IFERROR(INDEX('Industry Breakdown'!$B$3:$H$9,MATCH('Indonesia Data'!$B52,'Industry Breakdown'!$A$3:$A$9,0),MATCH('Indonesia Data'!$A52,'Industry Breakdown'!$B$2:$G$2,0))*INDEX($B$3:$AK$8,MATCH($A52,$A$3:$A$8,0),MATCH(U$11,$B$2:$AK$2,0))/INDEX($B$3:$B$8,MATCH($A52,$A$3:$A$8,0),1),0)</f>
        <v>0</v>
      </c>
      <c r="V52" s="38">
        <f>IFERROR(INDEX('Industry Breakdown'!$B$3:$H$9,MATCH('Indonesia Data'!$B52,'Industry Breakdown'!$A$3:$A$9,0),MATCH('Indonesia Data'!$A52,'Industry Breakdown'!$B$2:$G$2,0))*INDEX($B$3:$AK$8,MATCH($A52,$A$3:$A$8,0),MATCH(V$11,$B$2:$AK$2,0))/INDEX($B$3:$B$8,MATCH($A52,$A$3:$A$8,0),1),0)</f>
        <v>0</v>
      </c>
      <c r="W52" s="38">
        <f>IFERROR(INDEX('Industry Breakdown'!$B$3:$H$9,MATCH('Indonesia Data'!$B52,'Industry Breakdown'!$A$3:$A$9,0),MATCH('Indonesia Data'!$A52,'Industry Breakdown'!$B$2:$G$2,0))*INDEX($B$3:$AK$8,MATCH($A52,$A$3:$A$8,0),MATCH(W$11,$B$2:$AK$2,0))/INDEX($B$3:$B$8,MATCH($A52,$A$3:$A$8,0),1),0)</f>
        <v>0</v>
      </c>
      <c r="X52" s="38">
        <f>IFERROR(INDEX('Industry Breakdown'!$B$3:$H$9,MATCH('Indonesia Data'!$B52,'Industry Breakdown'!$A$3:$A$9,0),MATCH('Indonesia Data'!$A52,'Industry Breakdown'!$B$2:$G$2,0))*INDEX($B$3:$AK$8,MATCH($A52,$A$3:$A$8,0),MATCH(X$11,$B$2:$AK$2,0))/INDEX($B$3:$B$8,MATCH($A52,$A$3:$A$8,0),1),0)</f>
        <v>0</v>
      </c>
      <c r="Y52" s="38">
        <f>IFERROR(INDEX('Industry Breakdown'!$B$3:$H$9,MATCH('Indonesia Data'!$B52,'Industry Breakdown'!$A$3:$A$9,0),MATCH('Indonesia Data'!$A52,'Industry Breakdown'!$B$2:$G$2,0))*INDEX($B$3:$AK$8,MATCH($A52,$A$3:$A$8,0),MATCH(Y$11,$B$2:$AK$2,0))/INDEX($B$3:$B$8,MATCH($A52,$A$3:$A$8,0),1),0)</f>
        <v>0</v>
      </c>
      <c r="Z52" s="38">
        <f>IFERROR(INDEX('Industry Breakdown'!$B$3:$H$9,MATCH('Indonesia Data'!$B52,'Industry Breakdown'!$A$3:$A$9,0),MATCH('Indonesia Data'!$A52,'Industry Breakdown'!$B$2:$G$2,0))*INDEX($B$3:$AK$8,MATCH($A52,$A$3:$A$8,0),MATCH(Z$11,$B$2:$AK$2,0))/INDEX($B$3:$B$8,MATCH($A52,$A$3:$A$8,0),1),0)</f>
        <v>0</v>
      </c>
      <c r="AA52" s="38">
        <f>IFERROR(INDEX('Industry Breakdown'!$B$3:$H$9,MATCH('Indonesia Data'!$B52,'Industry Breakdown'!$A$3:$A$9,0),MATCH('Indonesia Data'!$A52,'Industry Breakdown'!$B$2:$G$2,0))*INDEX($B$3:$AK$8,MATCH($A52,$A$3:$A$8,0),MATCH(AA$11,$B$2:$AK$2,0))/INDEX($B$3:$B$8,MATCH($A52,$A$3:$A$8,0),1),0)</f>
        <v>0</v>
      </c>
      <c r="AB52" s="38">
        <f>IFERROR(INDEX('Industry Breakdown'!$B$3:$H$9,MATCH('Indonesia Data'!$B52,'Industry Breakdown'!$A$3:$A$9,0),MATCH('Indonesia Data'!$A52,'Industry Breakdown'!$B$2:$G$2,0))*INDEX($B$3:$AK$8,MATCH($A52,$A$3:$A$8,0),MATCH(AB$11,$B$2:$AK$2,0))/INDEX($B$3:$B$8,MATCH($A52,$A$3:$A$8,0),1),0)</f>
        <v>0</v>
      </c>
      <c r="AC52" s="38">
        <f>IFERROR(INDEX('Industry Breakdown'!$B$3:$H$9,MATCH('Indonesia Data'!$B52,'Industry Breakdown'!$A$3:$A$9,0),MATCH('Indonesia Data'!$A52,'Industry Breakdown'!$B$2:$G$2,0))*INDEX($B$3:$AK$8,MATCH($A52,$A$3:$A$8,0),MATCH(AC$11,$B$2:$AK$2,0))/INDEX($B$3:$B$8,MATCH($A52,$A$3:$A$8,0),1),0)</f>
        <v>0</v>
      </c>
      <c r="AD52" s="38">
        <f>IFERROR(INDEX('Industry Breakdown'!$B$3:$H$9,MATCH('Indonesia Data'!$B52,'Industry Breakdown'!$A$3:$A$9,0),MATCH('Indonesia Data'!$A52,'Industry Breakdown'!$B$2:$G$2,0))*INDEX($B$3:$AK$8,MATCH($A52,$A$3:$A$8,0),MATCH(AD$11,$B$2:$AK$2,0))/INDEX($B$3:$B$8,MATCH($A52,$A$3:$A$8,0),1),0)</f>
        <v>0</v>
      </c>
      <c r="AE52" s="38">
        <f>IFERROR(INDEX('Industry Breakdown'!$B$3:$H$9,MATCH('Indonesia Data'!$B52,'Industry Breakdown'!$A$3:$A$9,0),MATCH('Indonesia Data'!$A52,'Industry Breakdown'!$B$2:$G$2,0))*INDEX($B$3:$AK$8,MATCH($A52,$A$3:$A$8,0),MATCH(AE$11,$B$2:$AK$2,0))/INDEX($B$3:$B$8,MATCH($A52,$A$3:$A$8,0),1),0)</f>
        <v>0</v>
      </c>
      <c r="AF52" s="38">
        <f>IFERROR(INDEX('Industry Breakdown'!$B$3:$H$9,MATCH('Indonesia Data'!$B52,'Industry Breakdown'!$A$3:$A$9,0),MATCH('Indonesia Data'!$A52,'Industry Breakdown'!$B$2:$G$2,0))*INDEX($B$3:$AK$8,MATCH($A52,$A$3:$A$8,0),MATCH(AF$11,$B$2:$AK$2,0))/INDEX($B$3:$B$8,MATCH($A52,$A$3:$A$8,0),1),0)</f>
        <v>0</v>
      </c>
      <c r="AG52" s="38">
        <f>IFERROR(INDEX('Industry Breakdown'!$B$3:$H$9,MATCH('Indonesia Data'!$B52,'Industry Breakdown'!$A$3:$A$9,0),MATCH('Indonesia Data'!$A52,'Industry Breakdown'!$B$2:$G$2,0))*INDEX($B$3:$AK$8,MATCH($A52,$A$3:$A$8,0),MATCH(AG$11,$B$2:$AK$2,0))/INDEX($B$3:$B$8,MATCH($A52,$A$3:$A$8,0),1),0)</f>
        <v>0</v>
      </c>
      <c r="AH52" s="38">
        <f>IFERROR(INDEX('Industry Breakdown'!$B$3:$H$9,MATCH('Indonesia Data'!$B52,'Industry Breakdown'!$A$3:$A$9,0),MATCH('Indonesia Data'!$A52,'Industry Breakdown'!$B$2:$G$2,0))*INDEX($B$3:$AK$8,MATCH($A52,$A$3:$A$8,0),MATCH(AH$11,$B$2:$AK$2,0))/INDEX($B$3:$B$8,MATCH($A52,$A$3:$A$8,0),1),0)</f>
        <v>0</v>
      </c>
      <c r="AI52" s="38">
        <f>IFERROR(INDEX('Industry Breakdown'!$B$3:$H$9,MATCH('Indonesia Data'!$B52,'Industry Breakdown'!$A$3:$A$9,0),MATCH('Indonesia Data'!$A52,'Industry Breakdown'!$B$2:$G$2,0))*INDEX($B$3:$AK$8,MATCH($A52,$A$3:$A$8,0),MATCH(AI$11,$B$2:$AK$2,0))/INDEX($B$3:$B$8,MATCH($A52,$A$3:$A$8,0),1),0)</f>
        <v>0</v>
      </c>
      <c r="AJ52" s="38">
        <f>IFERROR(INDEX('Industry Breakdown'!$B$3:$H$9,MATCH('Indonesia Data'!$B52,'Industry Breakdown'!$A$3:$A$9,0),MATCH('Indonesia Data'!$A52,'Industry Breakdown'!$B$2:$G$2,0))*INDEX($B$3:$AK$8,MATCH($A52,$A$3:$A$8,0),MATCH(AJ$11,$B$2:$AK$2,0))/INDEX($B$3:$B$8,MATCH($A52,$A$3:$A$8,0),1),0)</f>
        <v>0</v>
      </c>
      <c r="AK52" s="38">
        <f>IFERROR(INDEX('Industry Breakdown'!$B$3:$H$9,MATCH('Indonesia Data'!$B52,'Industry Breakdown'!$A$3:$A$9,0),MATCH('Indonesia Data'!$A52,'Industry Breakdown'!$B$2:$G$2,0))*INDEX($B$3:$AK$8,MATCH($A52,$A$3:$A$8,0),MATCH(AK$11,$B$2:$AK$2,0))/INDEX($B$3:$B$8,MATCH($A52,$A$3:$A$8,0),1),0)</f>
        <v>0</v>
      </c>
      <c r="AL52" s="38">
        <f>IFERROR(INDEX('Industry Breakdown'!$B$3:$H$9,MATCH('Indonesia Data'!$B52,'Industry Breakdown'!$A$3:$A$9,0),MATCH('Indonesia Data'!$A52,'Industry Breakdown'!$B$2:$G$2,0))*INDEX($B$3:$AK$8,MATCH($A52,$A$3:$A$8,0),MATCH(AL$11,$B$2:$AK$2,0))/INDEX($B$3:$B$8,MATCH($A52,$A$3:$A$8,0),1),0)</f>
        <v>0</v>
      </c>
    </row>
    <row r="53" spans="1:38" x14ac:dyDescent="0.35">
      <c r="A53" s="8" t="s">
        <v>47</v>
      </c>
      <c r="B53" s="8" t="s">
        <v>4</v>
      </c>
      <c r="C53" s="38">
        <f>IF($A53="natural gas",INDEX('Industry Breakdown'!$B$31:$AK$31,1,MATCH('Indonesia Data'!C$11,'Industry Breakdown'!$B$29:$AK$29,0)),)</f>
        <v>0</v>
      </c>
      <c r="D53" s="38">
        <f>IF($A53="natural gas",INDEX('Industry Breakdown'!$B$31:$AK$31,1,MATCH('Indonesia Data'!D$11,'Industry Breakdown'!$B$29:$AK$29,0)),)</f>
        <v>0</v>
      </c>
      <c r="E53" s="38">
        <f>IF($A53="natural gas",INDEX('Industry Breakdown'!$B$31:$AK$31,1,MATCH('Indonesia Data'!E$11,'Industry Breakdown'!$B$29:$AK$29,0)),)</f>
        <v>0</v>
      </c>
      <c r="F53" s="38">
        <f>IF($A53="natural gas",INDEX('Industry Breakdown'!$B$31:$AK$31,1,MATCH('Indonesia Data'!F$11,'Industry Breakdown'!$B$29:$AK$29,0)),)</f>
        <v>0</v>
      </c>
      <c r="G53" s="38">
        <f>IF($A53="natural gas",INDEX('Industry Breakdown'!$B$31:$AK$31,1,MATCH('Indonesia Data'!G$11,'Industry Breakdown'!$B$29:$AK$29,0)),)</f>
        <v>0</v>
      </c>
      <c r="H53" s="38">
        <f>IF($A53="natural gas",INDEX('Industry Breakdown'!$B$31:$AK$31,1,MATCH('Indonesia Data'!H$11,'Industry Breakdown'!$B$29:$AK$29,0)),)</f>
        <v>0</v>
      </c>
      <c r="I53" s="38">
        <f>IF($A53="natural gas",INDEX('Industry Breakdown'!$B$31:$AK$31,1,MATCH('Indonesia Data'!I$11,'Industry Breakdown'!$B$29:$AK$29,0)),)</f>
        <v>0</v>
      </c>
      <c r="J53" s="38">
        <f>IF($A53="natural gas",INDEX('Industry Breakdown'!$B$31:$AK$31,1,MATCH('Indonesia Data'!J$11,'Industry Breakdown'!$B$29:$AK$29,0)),)</f>
        <v>0</v>
      </c>
      <c r="K53" s="38">
        <f>IF($A53="natural gas",INDEX('Industry Breakdown'!$B$31:$AK$31,1,MATCH('Indonesia Data'!K$11,'Industry Breakdown'!$B$29:$AK$29,0)),)</f>
        <v>0</v>
      </c>
      <c r="L53" s="38">
        <f>IF($A53="natural gas",INDEX('Industry Breakdown'!$B$31:$AK$31,1,MATCH('Indonesia Data'!L$11,'Industry Breakdown'!$B$29:$AK$29,0)),)</f>
        <v>0</v>
      </c>
      <c r="M53" s="38">
        <f>IF($A53="natural gas",INDEX('Industry Breakdown'!$B$31:$AK$31,1,MATCH('Indonesia Data'!M$11,'Industry Breakdown'!$B$29:$AK$29,0)),)</f>
        <v>0</v>
      </c>
      <c r="N53" s="38">
        <f>IF($A53="natural gas",INDEX('Industry Breakdown'!$B$31:$AK$31,1,MATCH('Indonesia Data'!N$11,'Industry Breakdown'!$B$29:$AK$29,0)),)</f>
        <v>0</v>
      </c>
      <c r="O53" s="38">
        <f>IF($A53="natural gas",INDEX('Industry Breakdown'!$B$31:$AK$31,1,MATCH('Indonesia Data'!O$11,'Industry Breakdown'!$B$29:$AK$29,0)),)</f>
        <v>0</v>
      </c>
      <c r="P53" s="38">
        <f>IF($A53="natural gas",INDEX('Industry Breakdown'!$B$31:$AK$31,1,MATCH('Indonesia Data'!P$11,'Industry Breakdown'!$B$29:$AK$29,0)),)</f>
        <v>0</v>
      </c>
      <c r="Q53" s="38">
        <f>IF($A53="natural gas",INDEX('Industry Breakdown'!$B$31:$AK$31,1,MATCH('Indonesia Data'!Q$11,'Industry Breakdown'!$B$29:$AK$29,0)),)</f>
        <v>0</v>
      </c>
      <c r="R53" s="38">
        <f>IF($A53="natural gas",INDEX('Industry Breakdown'!$B$31:$AK$31,1,MATCH('Indonesia Data'!R$11,'Industry Breakdown'!$B$29:$AK$29,0)),)</f>
        <v>0</v>
      </c>
      <c r="S53" s="38">
        <f>IF($A53="natural gas",INDEX('Industry Breakdown'!$B$31:$AK$31,1,MATCH('Indonesia Data'!S$11,'Industry Breakdown'!$B$29:$AK$29,0)),)</f>
        <v>0</v>
      </c>
      <c r="T53" s="38">
        <f>IF($A53="natural gas",INDEX('Industry Breakdown'!$B$31:$AK$31,1,MATCH('Indonesia Data'!T$11,'Industry Breakdown'!$B$29:$AK$29,0)),)</f>
        <v>0</v>
      </c>
      <c r="U53" s="38">
        <f>IF($A53="natural gas",INDEX('Industry Breakdown'!$B$31:$AK$31,1,MATCH('Indonesia Data'!U$11,'Industry Breakdown'!$B$29:$AK$29,0)),)</f>
        <v>0</v>
      </c>
      <c r="V53" s="38">
        <f>IF($A53="natural gas",INDEX('Industry Breakdown'!$B$31:$AK$31,1,MATCH('Indonesia Data'!V$11,'Industry Breakdown'!$B$29:$AK$29,0)),)</f>
        <v>0</v>
      </c>
      <c r="W53" s="38">
        <f>IF($A53="natural gas",INDEX('Industry Breakdown'!$B$31:$AK$31,1,MATCH('Indonesia Data'!W$11,'Industry Breakdown'!$B$29:$AK$29,0)),)</f>
        <v>0</v>
      </c>
      <c r="X53" s="38">
        <f>IF($A53="natural gas",INDEX('Industry Breakdown'!$B$31:$AK$31,1,MATCH('Indonesia Data'!X$11,'Industry Breakdown'!$B$29:$AK$29,0)),)</f>
        <v>0</v>
      </c>
      <c r="Y53" s="38">
        <f>IF($A53="natural gas",INDEX('Industry Breakdown'!$B$31:$AK$31,1,MATCH('Indonesia Data'!Y$11,'Industry Breakdown'!$B$29:$AK$29,0)),)</f>
        <v>0</v>
      </c>
      <c r="Z53" s="38">
        <f>IF($A53="natural gas",INDEX('Industry Breakdown'!$B$31:$AK$31,1,MATCH('Indonesia Data'!Z$11,'Industry Breakdown'!$B$29:$AK$29,0)),)</f>
        <v>0</v>
      </c>
      <c r="AA53" s="38">
        <f>IF($A53="natural gas",INDEX('Industry Breakdown'!$B$31:$AK$31,1,MATCH('Indonesia Data'!AA$11,'Industry Breakdown'!$B$29:$AK$29,0)),)</f>
        <v>0</v>
      </c>
      <c r="AB53" s="38">
        <f>IF($A53="natural gas",INDEX('Industry Breakdown'!$B$31:$AK$31,1,MATCH('Indonesia Data'!AB$11,'Industry Breakdown'!$B$29:$AK$29,0)),)</f>
        <v>0</v>
      </c>
      <c r="AC53" s="38">
        <f>IF($A53="natural gas",INDEX('Industry Breakdown'!$B$31:$AK$31,1,MATCH('Indonesia Data'!AC$11,'Industry Breakdown'!$B$29:$AK$29,0)),)</f>
        <v>0</v>
      </c>
      <c r="AD53" s="38">
        <f>IF($A53="natural gas",INDEX('Industry Breakdown'!$B$31:$AK$31,1,MATCH('Indonesia Data'!AD$11,'Industry Breakdown'!$B$29:$AK$29,0)),)</f>
        <v>0</v>
      </c>
      <c r="AE53" s="38">
        <f>IF($A53="natural gas",INDEX('Industry Breakdown'!$B$31:$AK$31,1,MATCH('Indonesia Data'!AE$11,'Industry Breakdown'!$B$29:$AK$29,0)),)</f>
        <v>0</v>
      </c>
      <c r="AF53" s="38">
        <f>IF($A53="natural gas",INDEX('Industry Breakdown'!$B$31:$AK$31,1,MATCH('Indonesia Data'!AF$11,'Industry Breakdown'!$B$29:$AK$29,0)),)</f>
        <v>0</v>
      </c>
      <c r="AG53" s="38">
        <f>IF($A53="natural gas",INDEX('Industry Breakdown'!$B$31:$AK$31,1,MATCH('Indonesia Data'!AG$11,'Industry Breakdown'!$B$29:$AK$29,0)),)</f>
        <v>0</v>
      </c>
      <c r="AH53" s="38">
        <f>IF($A53="natural gas",INDEX('Industry Breakdown'!$B$31:$AK$31,1,MATCH('Indonesia Data'!AH$11,'Industry Breakdown'!$B$29:$AK$29,0)),)</f>
        <v>0</v>
      </c>
      <c r="AI53" s="38">
        <f>IF($A53="natural gas",INDEX('Industry Breakdown'!$B$31:$AK$31,1,MATCH('Indonesia Data'!AI$11,'Industry Breakdown'!$B$29:$AK$29,0)),)</f>
        <v>0</v>
      </c>
      <c r="AJ53" s="38">
        <f>IF($A53="natural gas",INDEX('Industry Breakdown'!$B$31:$AK$31,1,MATCH('Indonesia Data'!AJ$11,'Industry Breakdown'!$B$29:$AK$29,0)),)</f>
        <v>0</v>
      </c>
      <c r="AK53" s="38">
        <f>IF($A53="natural gas",INDEX('Industry Breakdown'!$B$31:$AK$31,1,MATCH('Indonesia Data'!AK$11,'Industry Breakdown'!$B$29:$AK$29,0)),)</f>
        <v>0</v>
      </c>
      <c r="AL53" s="38">
        <f>IF($A53="natural gas",INDEX('Industry Breakdown'!$B$31:$AK$31,1,MATCH('Indonesia Data'!AL$11,'Industry Breakdown'!$B$29:$AK$29,0)),)</f>
        <v>0</v>
      </c>
    </row>
    <row r="54" spans="1:38" x14ac:dyDescent="0.35">
      <c r="A54" s="8" t="s">
        <v>47</v>
      </c>
      <c r="B54" s="8" t="s">
        <v>5</v>
      </c>
      <c r="C54" s="38">
        <f>IFERROR(INDEX('Industry Breakdown'!$B$3:$H$9,MATCH('Indonesia Data'!$B54,'Industry Breakdown'!$A$3:$A$9,0),MATCH('Indonesia Data'!$A54,'Industry Breakdown'!$B$2:$G$2,0))*INDEX($B$3:$AK$8,MATCH($A54,$A$3:$A$8,0),MATCH(C$11,$B$2:$AK$2,0))/INDEX($B$3:$B$8,MATCH($A54,$A$3:$A$8,0),1),0)</f>
        <v>0</v>
      </c>
      <c r="D54" s="38">
        <f>IFERROR(INDEX('Industry Breakdown'!$B$3:$H$9,MATCH('Indonesia Data'!$B54,'Industry Breakdown'!$A$3:$A$9,0),MATCH('Indonesia Data'!$A54,'Industry Breakdown'!$B$2:$G$2,0))*INDEX($B$3:$AK$8,MATCH($A54,$A$3:$A$8,0),MATCH(D$11,$B$2:$AK$2,0))/INDEX($B$3:$B$8,MATCH($A54,$A$3:$A$8,0),1),0)</f>
        <v>0</v>
      </c>
      <c r="E54" s="38">
        <f>IFERROR(INDEX('Industry Breakdown'!$B$3:$H$9,MATCH('Indonesia Data'!$B54,'Industry Breakdown'!$A$3:$A$9,0),MATCH('Indonesia Data'!$A54,'Industry Breakdown'!$B$2:$G$2,0))*INDEX($B$3:$AK$8,MATCH($A54,$A$3:$A$8,0),MATCH(E$11,$B$2:$AK$2,0))/INDEX($B$3:$B$8,MATCH($A54,$A$3:$A$8,0),1),0)</f>
        <v>0</v>
      </c>
      <c r="F54" s="38">
        <f>IFERROR(INDEX('Industry Breakdown'!$B$3:$H$9,MATCH('Indonesia Data'!$B54,'Industry Breakdown'!$A$3:$A$9,0),MATCH('Indonesia Data'!$A54,'Industry Breakdown'!$B$2:$G$2,0))*INDEX($B$3:$AK$8,MATCH($A54,$A$3:$A$8,0),MATCH(F$11,$B$2:$AK$2,0))/INDEX($B$3:$B$8,MATCH($A54,$A$3:$A$8,0),1),0)</f>
        <v>0</v>
      </c>
      <c r="G54" s="38">
        <f>IFERROR(INDEX('Industry Breakdown'!$B$3:$H$9,MATCH('Indonesia Data'!$B54,'Industry Breakdown'!$A$3:$A$9,0),MATCH('Indonesia Data'!$A54,'Industry Breakdown'!$B$2:$G$2,0))*INDEX($B$3:$AK$8,MATCH($A54,$A$3:$A$8,0),MATCH(G$11,$B$2:$AK$2,0))/INDEX($B$3:$B$8,MATCH($A54,$A$3:$A$8,0),1),0)</f>
        <v>0</v>
      </c>
      <c r="H54" s="38">
        <f>IFERROR(INDEX('Industry Breakdown'!$B$3:$H$9,MATCH('Indonesia Data'!$B54,'Industry Breakdown'!$A$3:$A$9,0),MATCH('Indonesia Data'!$A54,'Industry Breakdown'!$B$2:$G$2,0))*INDEX($B$3:$AK$8,MATCH($A54,$A$3:$A$8,0),MATCH(H$11,$B$2:$AK$2,0))/INDEX($B$3:$B$8,MATCH($A54,$A$3:$A$8,0),1),0)</f>
        <v>0</v>
      </c>
      <c r="I54" s="38">
        <f>IFERROR(INDEX('Industry Breakdown'!$B$3:$H$9,MATCH('Indonesia Data'!$B54,'Industry Breakdown'!$A$3:$A$9,0),MATCH('Indonesia Data'!$A54,'Industry Breakdown'!$B$2:$G$2,0))*INDEX($B$3:$AK$8,MATCH($A54,$A$3:$A$8,0),MATCH(I$11,$B$2:$AK$2,0))/INDEX($B$3:$B$8,MATCH($A54,$A$3:$A$8,0),1),0)</f>
        <v>0</v>
      </c>
      <c r="J54" s="38">
        <f>IFERROR(INDEX('Industry Breakdown'!$B$3:$H$9,MATCH('Indonesia Data'!$B54,'Industry Breakdown'!$A$3:$A$9,0),MATCH('Indonesia Data'!$A54,'Industry Breakdown'!$B$2:$G$2,0))*INDEX($B$3:$AK$8,MATCH($A54,$A$3:$A$8,0),MATCH(J$11,$B$2:$AK$2,0))/INDEX($B$3:$B$8,MATCH($A54,$A$3:$A$8,0),1),0)</f>
        <v>0</v>
      </c>
      <c r="K54" s="38">
        <f>IFERROR(INDEX('Industry Breakdown'!$B$3:$H$9,MATCH('Indonesia Data'!$B54,'Industry Breakdown'!$A$3:$A$9,0),MATCH('Indonesia Data'!$A54,'Industry Breakdown'!$B$2:$G$2,0))*INDEX($B$3:$AK$8,MATCH($A54,$A$3:$A$8,0),MATCH(K$11,$B$2:$AK$2,0))/INDEX($B$3:$B$8,MATCH($A54,$A$3:$A$8,0),1),0)</f>
        <v>0</v>
      </c>
      <c r="L54" s="38">
        <f>IFERROR(INDEX('Industry Breakdown'!$B$3:$H$9,MATCH('Indonesia Data'!$B54,'Industry Breakdown'!$A$3:$A$9,0),MATCH('Indonesia Data'!$A54,'Industry Breakdown'!$B$2:$G$2,0))*INDEX($B$3:$AK$8,MATCH($A54,$A$3:$A$8,0),MATCH(L$11,$B$2:$AK$2,0))/INDEX($B$3:$B$8,MATCH($A54,$A$3:$A$8,0),1),0)</f>
        <v>0</v>
      </c>
      <c r="M54" s="38">
        <f>IFERROR(INDEX('Industry Breakdown'!$B$3:$H$9,MATCH('Indonesia Data'!$B54,'Industry Breakdown'!$A$3:$A$9,0),MATCH('Indonesia Data'!$A54,'Industry Breakdown'!$B$2:$G$2,0))*INDEX($B$3:$AK$8,MATCH($A54,$A$3:$A$8,0),MATCH(M$11,$B$2:$AK$2,0))/INDEX($B$3:$B$8,MATCH($A54,$A$3:$A$8,0),1),0)</f>
        <v>0</v>
      </c>
      <c r="N54" s="38">
        <f>IFERROR(INDEX('Industry Breakdown'!$B$3:$H$9,MATCH('Indonesia Data'!$B54,'Industry Breakdown'!$A$3:$A$9,0),MATCH('Indonesia Data'!$A54,'Industry Breakdown'!$B$2:$G$2,0))*INDEX($B$3:$AK$8,MATCH($A54,$A$3:$A$8,0),MATCH(N$11,$B$2:$AK$2,0))/INDEX($B$3:$B$8,MATCH($A54,$A$3:$A$8,0),1),0)</f>
        <v>0</v>
      </c>
      <c r="O54" s="38">
        <f>IFERROR(INDEX('Industry Breakdown'!$B$3:$H$9,MATCH('Indonesia Data'!$B54,'Industry Breakdown'!$A$3:$A$9,0),MATCH('Indonesia Data'!$A54,'Industry Breakdown'!$B$2:$G$2,0))*INDEX($B$3:$AK$8,MATCH($A54,$A$3:$A$8,0),MATCH(O$11,$B$2:$AK$2,0))/INDEX($B$3:$B$8,MATCH($A54,$A$3:$A$8,0),1),0)</f>
        <v>0</v>
      </c>
      <c r="P54" s="38">
        <f>IFERROR(INDEX('Industry Breakdown'!$B$3:$H$9,MATCH('Indonesia Data'!$B54,'Industry Breakdown'!$A$3:$A$9,0),MATCH('Indonesia Data'!$A54,'Industry Breakdown'!$B$2:$G$2,0))*INDEX($B$3:$AK$8,MATCH($A54,$A$3:$A$8,0),MATCH(P$11,$B$2:$AK$2,0))/INDEX($B$3:$B$8,MATCH($A54,$A$3:$A$8,0),1),0)</f>
        <v>0</v>
      </c>
      <c r="Q54" s="38">
        <f>IFERROR(INDEX('Industry Breakdown'!$B$3:$H$9,MATCH('Indonesia Data'!$B54,'Industry Breakdown'!$A$3:$A$9,0),MATCH('Indonesia Data'!$A54,'Industry Breakdown'!$B$2:$G$2,0))*INDEX($B$3:$AK$8,MATCH($A54,$A$3:$A$8,0),MATCH(Q$11,$B$2:$AK$2,0))/INDEX($B$3:$B$8,MATCH($A54,$A$3:$A$8,0),1),0)</f>
        <v>0</v>
      </c>
      <c r="R54" s="38">
        <f>IFERROR(INDEX('Industry Breakdown'!$B$3:$H$9,MATCH('Indonesia Data'!$B54,'Industry Breakdown'!$A$3:$A$9,0),MATCH('Indonesia Data'!$A54,'Industry Breakdown'!$B$2:$G$2,0))*INDEX($B$3:$AK$8,MATCH($A54,$A$3:$A$8,0),MATCH(R$11,$B$2:$AK$2,0))/INDEX($B$3:$B$8,MATCH($A54,$A$3:$A$8,0),1),0)</f>
        <v>0</v>
      </c>
      <c r="S54" s="38">
        <f>IFERROR(INDEX('Industry Breakdown'!$B$3:$H$9,MATCH('Indonesia Data'!$B54,'Industry Breakdown'!$A$3:$A$9,0),MATCH('Indonesia Data'!$A54,'Industry Breakdown'!$B$2:$G$2,0))*INDEX($B$3:$AK$8,MATCH($A54,$A$3:$A$8,0),MATCH(S$11,$B$2:$AK$2,0))/INDEX($B$3:$B$8,MATCH($A54,$A$3:$A$8,0),1),0)</f>
        <v>0</v>
      </c>
      <c r="T54" s="38">
        <f>IFERROR(INDEX('Industry Breakdown'!$B$3:$H$9,MATCH('Indonesia Data'!$B54,'Industry Breakdown'!$A$3:$A$9,0),MATCH('Indonesia Data'!$A54,'Industry Breakdown'!$B$2:$G$2,0))*INDEX($B$3:$AK$8,MATCH($A54,$A$3:$A$8,0),MATCH(T$11,$B$2:$AK$2,0))/INDEX($B$3:$B$8,MATCH($A54,$A$3:$A$8,0),1),0)</f>
        <v>0</v>
      </c>
      <c r="U54" s="38">
        <f>IFERROR(INDEX('Industry Breakdown'!$B$3:$H$9,MATCH('Indonesia Data'!$B54,'Industry Breakdown'!$A$3:$A$9,0),MATCH('Indonesia Data'!$A54,'Industry Breakdown'!$B$2:$G$2,0))*INDEX($B$3:$AK$8,MATCH($A54,$A$3:$A$8,0),MATCH(U$11,$B$2:$AK$2,0))/INDEX($B$3:$B$8,MATCH($A54,$A$3:$A$8,0),1),0)</f>
        <v>0</v>
      </c>
      <c r="V54" s="38">
        <f>IFERROR(INDEX('Industry Breakdown'!$B$3:$H$9,MATCH('Indonesia Data'!$B54,'Industry Breakdown'!$A$3:$A$9,0),MATCH('Indonesia Data'!$A54,'Industry Breakdown'!$B$2:$G$2,0))*INDEX($B$3:$AK$8,MATCH($A54,$A$3:$A$8,0),MATCH(V$11,$B$2:$AK$2,0))/INDEX($B$3:$B$8,MATCH($A54,$A$3:$A$8,0),1),0)</f>
        <v>0</v>
      </c>
      <c r="W54" s="38">
        <f>IFERROR(INDEX('Industry Breakdown'!$B$3:$H$9,MATCH('Indonesia Data'!$B54,'Industry Breakdown'!$A$3:$A$9,0),MATCH('Indonesia Data'!$A54,'Industry Breakdown'!$B$2:$G$2,0))*INDEX($B$3:$AK$8,MATCH($A54,$A$3:$A$8,0),MATCH(W$11,$B$2:$AK$2,0))/INDEX($B$3:$B$8,MATCH($A54,$A$3:$A$8,0),1),0)</f>
        <v>0</v>
      </c>
      <c r="X54" s="38">
        <f>IFERROR(INDEX('Industry Breakdown'!$B$3:$H$9,MATCH('Indonesia Data'!$B54,'Industry Breakdown'!$A$3:$A$9,0),MATCH('Indonesia Data'!$A54,'Industry Breakdown'!$B$2:$G$2,0))*INDEX($B$3:$AK$8,MATCH($A54,$A$3:$A$8,0),MATCH(X$11,$B$2:$AK$2,0))/INDEX($B$3:$B$8,MATCH($A54,$A$3:$A$8,0),1),0)</f>
        <v>0</v>
      </c>
      <c r="Y54" s="38">
        <f>IFERROR(INDEX('Industry Breakdown'!$B$3:$H$9,MATCH('Indonesia Data'!$B54,'Industry Breakdown'!$A$3:$A$9,0),MATCH('Indonesia Data'!$A54,'Industry Breakdown'!$B$2:$G$2,0))*INDEX($B$3:$AK$8,MATCH($A54,$A$3:$A$8,0),MATCH(Y$11,$B$2:$AK$2,0))/INDEX($B$3:$B$8,MATCH($A54,$A$3:$A$8,0),1),0)</f>
        <v>0</v>
      </c>
      <c r="Z54" s="38">
        <f>IFERROR(INDEX('Industry Breakdown'!$B$3:$H$9,MATCH('Indonesia Data'!$B54,'Industry Breakdown'!$A$3:$A$9,0),MATCH('Indonesia Data'!$A54,'Industry Breakdown'!$B$2:$G$2,0))*INDEX($B$3:$AK$8,MATCH($A54,$A$3:$A$8,0),MATCH(Z$11,$B$2:$AK$2,0))/INDEX($B$3:$B$8,MATCH($A54,$A$3:$A$8,0),1),0)</f>
        <v>0</v>
      </c>
      <c r="AA54" s="38">
        <f>IFERROR(INDEX('Industry Breakdown'!$B$3:$H$9,MATCH('Indonesia Data'!$B54,'Industry Breakdown'!$A$3:$A$9,0),MATCH('Indonesia Data'!$A54,'Industry Breakdown'!$B$2:$G$2,0))*INDEX($B$3:$AK$8,MATCH($A54,$A$3:$A$8,0),MATCH(AA$11,$B$2:$AK$2,0))/INDEX($B$3:$B$8,MATCH($A54,$A$3:$A$8,0),1),0)</f>
        <v>0</v>
      </c>
      <c r="AB54" s="38">
        <f>IFERROR(INDEX('Industry Breakdown'!$B$3:$H$9,MATCH('Indonesia Data'!$B54,'Industry Breakdown'!$A$3:$A$9,0),MATCH('Indonesia Data'!$A54,'Industry Breakdown'!$B$2:$G$2,0))*INDEX($B$3:$AK$8,MATCH($A54,$A$3:$A$8,0),MATCH(AB$11,$B$2:$AK$2,0))/INDEX($B$3:$B$8,MATCH($A54,$A$3:$A$8,0),1),0)</f>
        <v>0</v>
      </c>
      <c r="AC54" s="38">
        <f>IFERROR(INDEX('Industry Breakdown'!$B$3:$H$9,MATCH('Indonesia Data'!$B54,'Industry Breakdown'!$A$3:$A$9,0),MATCH('Indonesia Data'!$A54,'Industry Breakdown'!$B$2:$G$2,0))*INDEX($B$3:$AK$8,MATCH($A54,$A$3:$A$8,0),MATCH(AC$11,$B$2:$AK$2,0))/INDEX($B$3:$B$8,MATCH($A54,$A$3:$A$8,0),1),0)</f>
        <v>0</v>
      </c>
      <c r="AD54" s="38">
        <f>IFERROR(INDEX('Industry Breakdown'!$B$3:$H$9,MATCH('Indonesia Data'!$B54,'Industry Breakdown'!$A$3:$A$9,0),MATCH('Indonesia Data'!$A54,'Industry Breakdown'!$B$2:$G$2,0))*INDEX($B$3:$AK$8,MATCH($A54,$A$3:$A$8,0),MATCH(AD$11,$B$2:$AK$2,0))/INDEX($B$3:$B$8,MATCH($A54,$A$3:$A$8,0),1),0)</f>
        <v>0</v>
      </c>
      <c r="AE54" s="38">
        <f>IFERROR(INDEX('Industry Breakdown'!$B$3:$H$9,MATCH('Indonesia Data'!$B54,'Industry Breakdown'!$A$3:$A$9,0),MATCH('Indonesia Data'!$A54,'Industry Breakdown'!$B$2:$G$2,0))*INDEX($B$3:$AK$8,MATCH($A54,$A$3:$A$8,0),MATCH(AE$11,$B$2:$AK$2,0))/INDEX($B$3:$B$8,MATCH($A54,$A$3:$A$8,0),1),0)</f>
        <v>0</v>
      </c>
      <c r="AF54" s="38">
        <f>IFERROR(INDEX('Industry Breakdown'!$B$3:$H$9,MATCH('Indonesia Data'!$B54,'Industry Breakdown'!$A$3:$A$9,0),MATCH('Indonesia Data'!$A54,'Industry Breakdown'!$B$2:$G$2,0))*INDEX($B$3:$AK$8,MATCH($A54,$A$3:$A$8,0),MATCH(AF$11,$B$2:$AK$2,0))/INDEX($B$3:$B$8,MATCH($A54,$A$3:$A$8,0),1),0)</f>
        <v>0</v>
      </c>
      <c r="AG54" s="38">
        <f>IFERROR(INDEX('Industry Breakdown'!$B$3:$H$9,MATCH('Indonesia Data'!$B54,'Industry Breakdown'!$A$3:$A$9,0),MATCH('Indonesia Data'!$A54,'Industry Breakdown'!$B$2:$G$2,0))*INDEX($B$3:$AK$8,MATCH($A54,$A$3:$A$8,0),MATCH(AG$11,$B$2:$AK$2,0))/INDEX($B$3:$B$8,MATCH($A54,$A$3:$A$8,0),1),0)</f>
        <v>0</v>
      </c>
      <c r="AH54" s="38">
        <f>IFERROR(INDEX('Industry Breakdown'!$B$3:$H$9,MATCH('Indonesia Data'!$B54,'Industry Breakdown'!$A$3:$A$9,0),MATCH('Indonesia Data'!$A54,'Industry Breakdown'!$B$2:$G$2,0))*INDEX($B$3:$AK$8,MATCH($A54,$A$3:$A$8,0),MATCH(AH$11,$B$2:$AK$2,0))/INDEX($B$3:$B$8,MATCH($A54,$A$3:$A$8,0),1),0)</f>
        <v>0</v>
      </c>
      <c r="AI54" s="38">
        <f>IFERROR(INDEX('Industry Breakdown'!$B$3:$H$9,MATCH('Indonesia Data'!$B54,'Industry Breakdown'!$A$3:$A$9,0),MATCH('Indonesia Data'!$A54,'Industry Breakdown'!$B$2:$G$2,0))*INDEX($B$3:$AK$8,MATCH($A54,$A$3:$A$8,0),MATCH(AI$11,$B$2:$AK$2,0))/INDEX($B$3:$B$8,MATCH($A54,$A$3:$A$8,0),1),0)</f>
        <v>0</v>
      </c>
      <c r="AJ54" s="38">
        <f>IFERROR(INDEX('Industry Breakdown'!$B$3:$H$9,MATCH('Indonesia Data'!$B54,'Industry Breakdown'!$A$3:$A$9,0),MATCH('Indonesia Data'!$A54,'Industry Breakdown'!$B$2:$G$2,0))*INDEX($B$3:$AK$8,MATCH($A54,$A$3:$A$8,0),MATCH(AJ$11,$B$2:$AK$2,0))/INDEX($B$3:$B$8,MATCH($A54,$A$3:$A$8,0),1),0)</f>
        <v>0</v>
      </c>
      <c r="AK54" s="38">
        <f>IFERROR(INDEX('Industry Breakdown'!$B$3:$H$9,MATCH('Indonesia Data'!$B54,'Industry Breakdown'!$A$3:$A$9,0),MATCH('Indonesia Data'!$A54,'Industry Breakdown'!$B$2:$G$2,0))*INDEX($B$3:$AK$8,MATCH($A54,$A$3:$A$8,0),MATCH(AK$11,$B$2:$AK$2,0))/INDEX($B$3:$B$8,MATCH($A54,$A$3:$A$8,0),1),0)</f>
        <v>0</v>
      </c>
      <c r="AL54" s="38">
        <f>IFERROR(INDEX('Industry Breakdown'!$B$3:$H$9,MATCH('Indonesia Data'!$B54,'Industry Breakdown'!$A$3:$A$9,0),MATCH('Indonesia Data'!$A54,'Industry Breakdown'!$B$2:$G$2,0))*INDEX($B$3:$AK$8,MATCH($A54,$A$3:$A$8,0),MATCH(AL$11,$B$2:$AK$2,0))/INDEX($B$3:$B$8,MATCH($A54,$A$3:$A$8,0),1),0)</f>
        <v>0</v>
      </c>
    </row>
    <row r="55" spans="1:38" x14ac:dyDescent="0.35">
      <c r="A55" s="8" t="s">
        <v>47</v>
      </c>
      <c r="B55" s="8" t="s">
        <v>6</v>
      </c>
      <c r="C55" s="38">
        <f>IFERROR(INDEX('Industry Breakdown'!$B$3:$H$9,MATCH('Indonesia Data'!$B55,'Industry Breakdown'!$A$3:$A$9,0),MATCH('Indonesia Data'!$A55,'Industry Breakdown'!$B$2:$G$2,0))*INDEX($B$3:$AK$8,MATCH($A55,$A$3:$A$8,0),MATCH(C$11,$B$2:$AK$2,0))/INDEX($B$3:$B$8,MATCH($A55,$A$3:$A$8,0),1),0)</f>
        <v>0</v>
      </c>
      <c r="D55" s="38">
        <f>IFERROR(INDEX('Industry Breakdown'!$B$3:$H$9,MATCH('Indonesia Data'!$B55,'Industry Breakdown'!$A$3:$A$9,0),MATCH('Indonesia Data'!$A55,'Industry Breakdown'!$B$2:$G$2,0))*INDEX($B$3:$AK$8,MATCH($A55,$A$3:$A$8,0),MATCH(D$11,$B$2:$AK$2,0))/INDEX($B$3:$B$8,MATCH($A55,$A$3:$A$8,0),1),0)</f>
        <v>0</v>
      </c>
      <c r="E55" s="38">
        <f>IFERROR(INDEX('Industry Breakdown'!$B$3:$H$9,MATCH('Indonesia Data'!$B55,'Industry Breakdown'!$A$3:$A$9,0),MATCH('Indonesia Data'!$A55,'Industry Breakdown'!$B$2:$G$2,0))*INDEX($B$3:$AK$8,MATCH($A55,$A$3:$A$8,0),MATCH(E$11,$B$2:$AK$2,0))/INDEX($B$3:$B$8,MATCH($A55,$A$3:$A$8,0),1),0)</f>
        <v>0</v>
      </c>
      <c r="F55" s="38">
        <f>IFERROR(INDEX('Industry Breakdown'!$B$3:$H$9,MATCH('Indonesia Data'!$B55,'Industry Breakdown'!$A$3:$A$9,0),MATCH('Indonesia Data'!$A55,'Industry Breakdown'!$B$2:$G$2,0))*INDEX($B$3:$AK$8,MATCH($A55,$A$3:$A$8,0),MATCH(F$11,$B$2:$AK$2,0))/INDEX($B$3:$B$8,MATCH($A55,$A$3:$A$8,0),1),0)</f>
        <v>0</v>
      </c>
      <c r="G55" s="38">
        <f>IFERROR(INDEX('Industry Breakdown'!$B$3:$H$9,MATCH('Indonesia Data'!$B55,'Industry Breakdown'!$A$3:$A$9,0),MATCH('Indonesia Data'!$A55,'Industry Breakdown'!$B$2:$G$2,0))*INDEX($B$3:$AK$8,MATCH($A55,$A$3:$A$8,0),MATCH(G$11,$B$2:$AK$2,0))/INDEX($B$3:$B$8,MATCH($A55,$A$3:$A$8,0),1),0)</f>
        <v>0</v>
      </c>
      <c r="H55" s="38">
        <f>IFERROR(INDEX('Industry Breakdown'!$B$3:$H$9,MATCH('Indonesia Data'!$B55,'Industry Breakdown'!$A$3:$A$9,0),MATCH('Indonesia Data'!$A55,'Industry Breakdown'!$B$2:$G$2,0))*INDEX($B$3:$AK$8,MATCH($A55,$A$3:$A$8,0),MATCH(H$11,$B$2:$AK$2,0))/INDEX($B$3:$B$8,MATCH($A55,$A$3:$A$8,0),1),0)</f>
        <v>0</v>
      </c>
      <c r="I55" s="38">
        <f>IFERROR(INDEX('Industry Breakdown'!$B$3:$H$9,MATCH('Indonesia Data'!$B55,'Industry Breakdown'!$A$3:$A$9,0),MATCH('Indonesia Data'!$A55,'Industry Breakdown'!$B$2:$G$2,0))*INDEX($B$3:$AK$8,MATCH($A55,$A$3:$A$8,0),MATCH(I$11,$B$2:$AK$2,0))/INDEX($B$3:$B$8,MATCH($A55,$A$3:$A$8,0),1),0)</f>
        <v>0</v>
      </c>
      <c r="J55" s="38">
        <f>IFERROR(INDEX('Industry Breakdown'!$B$3:$H$9,MATCH('Indonesia Data'!$B55,'Industry Breakdown'!$A$3:$A$9,0),MATCH('Indonesia Data'!$A55,'Industry Breakdown'!$B$2:$G$2,0))*INDEX($B$3:$AK$8,MATCH($A55,$A$3:$A$8,0),MATCH(J$11,$B$2:$AK$2,0))/INDEX($B$3:$B$8,MATCH($A55,$A$3:$A$8,0),1),0)</f>
        <v>0</v>
      </c>
      <c r="K55" s="38">
        <f>IFERROR(INDEX('Industry Breakdown'!$B$3:$H$9,MATCH('Indonesia Data'!$B55,'Industry Breakdown'!$A$3:$A$9,0),MATCH('Indonesia Data'!$A55,'Industry Breakdown'!$B$2:$G$2,0))*INDEX($B$3:$AK$8,MATCH($A55,$A$3:$A$8,0),MATCH(K$11,$B$2:$AK$2,0))/INDEX($B$3:$B$8,MATCH($A55,$A$3:$A$8,0),1),0)</f>
        <v>0</v>
      </c>
      <c r="L55" s="38">
        <f>IFERROR(INDEX('Industry Breakdown'!$B$3:$H$9,MATCH('Indonesia Data'!$B55,'Industry Breakdown'!$A$3:$A$9,0),MATCH('Indonesia Data'!$A55,'Industry Breakdown'!$B$2:$G$2,0))*INDEX($B$3:$AK$8,MATCH($A55,$A$3:$A$8,0),MATCH(L$11,$B$2:$AK$2,0))/INDEX($B$3:$B$8,MATCH($A55,$A$3:$A$8,0),1),0)</f>
        <v>0</v>
      </c>
      <c r="M55" s="38">
        <f>IFERROR(INDEX('Industry Breakdown'!$B$3:$H$9,MATCH('Indonesia Data'!$B55,'Industry Breakdown'!$A$3:$A$9,0),MATCH('Indonesia Data'!$A55,'Industry Breakdown'!$B$2:$G$2,0))*INDEX($B$3:$AK$8,MATCH($A55,$A$3:$A$8,0),MATCH(M$11,$B$2:$AK$2,0))/INDEX($B$3:$B$8,MATCH($A55,$A$3:$A$8,0),1),0)</f>
        <v>0</v>
      </c>
      <c r="N55" s="38">
        <f>IFERROR(INDEX('Industry Breakdown'!$B$3:$H$9,MATCH('Indonesia Data'!$B55,'Industry Breakdown'!$A$3:$A$9,0),MATCH('Indonesia Data'!$A55,'Industry Breakdown'!$B$2:$G$2,0))*INDEX($B$3:$AK$8,MATCH($A55,$A$3:$A$8,0),MATCH(N$11,$B$2:$AK$2,0))/INDEX($B$3:$B$8,MATCH($A55,$A$3:$A$8,0),1),0)</f>
        <v>0</v>
      </c>
      <c r="O55" s="38">
        <f>IFERROR(INDEX('Industry Breakdown'!$B$3:$H$9,MATCH('Indonesia Data'!$B55,'Industry Breakdown'!$A$3:$A$9,0),MATCH('Indonesia Data'!$A55,'Industry Breakdown'!$B$2:$G$2,0))*INDEX($B$3:$AK$8,MATCH($A55,$A$3:$A$8,0),MATCH(O$11,$B$2:$AK$2,0))/INDEX($B$3:$B$8,MATCH($A55,$A$3:$A$8,0),1),0)</f>
        <v>0</v>
      </c>
      <c r="P55" s="38">
        <f>IFERROR(INDEX('Industry Breakdown'!$B$3:$H$9,MATCH('Indonesia Data'!$B55,'Industry Breakdown'!$A$3:$A$9,0),MATCH('Indonesia Data'!$A55,'Industry Breakdown'!$B$2:$G$2,0))*INDEX($B$3:$AK$8,MATCH($A55,$A$3:$A$8,0),MATCH(P$11,$B$2:$AK$2,0))/INDEX($B$3:$B$8,MATCH($A55,$A$3:$A$8,0),1),0)</f>
        <v>0</v>
      </c>
      <c r="Q55" s="38">
        <f>IFERROR(INDEX('Industry Breakdown'!$B$3:$H$9,MATCH('Indonesia Data'!$B55,'Industry Breakdown'!$A$3:$A$9,0),MATCH('Indonesia Data'!$A55,'Industry Breakdown'!$B$2:$G$2,0))*INDEX($B$3:$AK$8,MATCH($A55,$A$3:$A$8,0),MATCH(Q$11,$B$2:$AK$2,0))/INDEX($B$3:$B$8,MATCH($A55,$A$3:$A$8,0),1),0)</f>
        <v>0</v>
      </c>
      <c r="R55" s="38">
        <f>IFERROR(INDEX('Industry Breakdown'!$B$3:$H$9,MATCH('Indonesia Data'!$B55,'Industry Breakdown'!$A$3:$A$9,0),MATCH('Indonesia Data'!$A55,'Industry Breakdown'!$B$2:$G$2,0))*INDEX($B$3:$AK$8,MATCH($A55,$A$3:$A$8,0),MATCH(R$11,$B$2:$AK$2,0))/INDEX($B$3:$B$8,MATCH($A55,$A$3:$A$8,0),1),0)</f>
        <v>0</v>
      </c>
      <c r="S55" s="38">
        <f>IFERROR(INDEX('Industry Breakdown'!$B$3:$H$9,MATCH('Indonesia Data'!$B55,'Industry Breakdown'!$A$3:$A$9,0),MATCH('Indonesia Data'!$A55,'Industry Breakdown'!$B$2:$G$2,0))*INDEX($B$3:$AK$8,MATCH($A55,$A$3:$A$8,0),MATCH(S$11,$B$2:$AK$2,0))/INDEX($B$3:$B$8,MATCH($A55,$A$3:$A$8,0),1),0)</f>
        <v>0</v>
      </c>
      <c r="T55" s="38">
        <f>IFERROR(INDEX('Industry Breakdown'!$B$3:$H$9,MATCH('Indonesia Data'!$B55,'Industry Breakdown'!$A$3:$A$9,0),MATCH('Indonesia Data'!$A55,'Industry Breakdown'!$B$2:$G$2,0))*INDEX($B$3:$AK$8,MATCH($A55,$A$3:$A$8,0),MATCH(T$11,$B$2:$AK$2,0))/INDEX($B$3:$B$8,MATCH($A55,$A$3:$A$8,0),1),0)</f>
        <v>0</v>
      </c>
      <c r="U55" s="38">
        <f>IFERROR(INDEX('Industry Breakdown'!$B$3:$H$9,MATCH('Indonesia Data'!$B55,'Industry Breakdown'!$A$3:$A$9,0),MATCH('Indonesia Data'!$A55,'Industry Breakdown'!$B$2:$G$2,0))*INDEX($B$3:$AK$8,MATCH($A55,$A$3:$A$8,0),MATCH(U$11,$B$2:$AK$2,0))/INDEX($B$3:$B$8,MATCH($A55,$A$3:$A$8,0),1),0)</f>
        <v>0</v>
      </c>
      <c r="V55" s="38">
        <f>IFERROR(INDEX('Industry Breakdown'!$B$3:$H$9,MATCH('Indonesia Data'!$B55,'Industry Breakdown'!$A$3:$A$9,0),MATCH('Indonesia Data'!$A55,'Industry Breakdown'!$B$2:$G$2,0))*INDEX($B$3:$AK$8,MATCH($A55,$A$3:$A$8,0),MATCH(V$11,$B$2:$AK$2,0))/INDEX($B$3:$B$8,MATCH($A55,$A$3:$A$8,0),1),0)</f>
        <v>0</v>
      </c>
      <c r="W55" s="38">
        <f>IFERROR(INDEX('Industry Breakdown'!$B$3:$H$9,MATCH('Indonesia Data'!$B55,'Industry Breakdown'!$A$3:$A$9,0),MATCH('Indonesia Data'!$A55,'Industry Breakdown'!$B$2:$G$2,0))*INDEX($B$3:$AK$8,MATCH($A55,$A$3:$A$8,0),MATCH(W$11,$B$2:$AK$2,0))/INDEX($B$3:$B$8,MATCH($A55,$A$3:$A$8,0),1),0)</f>
        <v>0</v>
      </c>
      <c r="X55" s="38">
        <f>IFERROR(INDEX('Industry Breakdown'!$B$3:$H$9,MATCH('Indonesia Data'!$B55,'Industry Breakdown'!$A$3:$A$9,0),MATCH('Indonesia Data'!$A55,'Industry Breakdown'!$B$2:$G$2,0))*INDEX($B$3:$AK$8,MATCH($A55,$A$3:$A$8,0),MATCH(X$11,$B$2:$AK$2,0))/INDEX($B$3:$B$8,MATCH($A55,$A$3:$A$8,0),1),0)</f>
        <v>0</v>
      </c>
      <c r="Y55" s="38">
        <f>IFERROR(INDEX('Industry Breakdown'!$B$3:$H$9,MATCH('Indonesia Data'!$B55,'Industry Breakdown'!$A$3:$A$9,0),MATCH('Indonesia Data'!$A55,'Industry Breakdown'!$B$2:$G$2,0))*INDEX($B$3:$AK$8,MATCH($A55,$A$3:$A$8,0),MATCH(Y$11,$B$2:$AK$2,0))/INDEX($B$3:$B$8,MATCH($A55,$A$3:$A$8,0),1),0)</f>
        <v>0</v>
      </c>
      <c r="Z55" s="38">
        <f>IFERROR(INDEX('Industry Breakdown'!$B$3:$H$9,MATCH('Indonesia Data'!$B55,'Industry Breakdown'!$A$3:$A$9,0),MATCH('Indonesia Data'!$A55,'Industry Breakdown'!$B$2:$G$2,0))*INDEX($B$3:$AK$8,MATCH($A55,$A$3:$A$8,0),MATCH(Z$11,$B$2:$AK$2,0))/INDEX($B$3:$B$8,MATCH($A55,$A$3:$A$8,0),1),0)</f>
        <v>0</v>
      </c>
      <c r="AA55" s="38">
        <f>IFERROR(INDEX('Industry Breakdown'!$B$3:$H$9,MATCH('Indonesia Data'!$B55,'Industry Breakdown'!$A$3:$A$9,0),MATCH('Indonesia Data'!$A55,'Industry Breakdown'!$B$2:$G$2,0))*INDEX($B$3:$AK$8,MATCH($A55,$A$3:$A$8,0),MATCH(AA$11,$B$2:$AK$2,0))/INDEX($B$3:$B$8,MATCH($A55,$A$3:$A$8,0),1),0)</f>
        <v>0</v>
      </c>
      <c r="AB55" s="38">
        <f>IFERROR(INDEX('Industry Breakdown'!$B$3:$H$9,MATCH('Indonesia Data'!$B55,'Industry Breakdown'!$A$3:$A$9,0),MATCH('Indonesia Data'!$A55,'Industry Breakdown'!$B$2:$G$2,0))*INDEX($B$3:$AK$8,MATCH($A55,$A$3:$A$8,0),MATCH(AB$11,$B$2:$AK$2,0))/INDEX($B$3:$B$8,MATCH($A55,$A$3:$A$8,0),1),0)</f>
        <v>0</v>
      </c>
      <c r="AC55" s="38">
        <f>IFERROR(INDEX('Industry Breakdown'!$B$3:$H$9,MATCH('Indonesia Data'!$B55,'Industry Breakdown'!$A$3:$A$9,0),MATCH('Indonesia Data'!$A55,'Industry Breakdown'!$B$2:$G$2,0))*INDEX($B$3:$AK$8,MATCH($A55,$A$3:$A$8,0),MATCH(AC$11,$B$2:$AK$2,0))/INDEX($B$3:$B$8,MATCH($A55,$A$3:$A$8,0),1),0)</f>
        <v>0</v>
      </c>
      <c r="AD55" s="38">
        <f>IFERROR(INDEX('Industry Breakdown'!$B$3:$H$9,MATCH('Indonesia Data'!$B55,'Industry Breakdown'!$A$3:$A$9,0),MATCH('Indonesia Data'!$A55,'Industry Breakdown'!$B$2:$G$2,0))*INDEX($B$3:$AK$8,MATCH($A55,$A$3:$A$8,0),MATCH(AD$11,$B$2:$AK$2,0))/INDEX($B$3:$B$8,MATCH($A55,$A$3:$A$8,0),1),0)</f>
        <v>0</v>
      </c>
      <c r="AE55" s="38">
        <f>IFERROR(INDEX('Industry Breakdown'!$B$3:$H$9,MATCH('Indonesia Data'!$B55,'Industry Breakdown'!$A$3:$A$9,0),MATCH('Indonesia Data'!$A55,'Industry Breakdown'!$B$2:$G$2,0))*INDEX($B$3:$AK$8,MATCH($A55,$A$3:$A$8,0),MATCH(AE$11,$B$2:$AK$2,0))/INDEX($B$3:$B$8,MATCH($A55,$A$3:$A$8,0),1),0)</f>
        <v>0</v>
      </c>
      <c r="AF55" s="38">
        <f>IFERROR(INDEX('Industry Breakdown'!$B$3:$H$9,MATCH('Indonesia Data'!$B55,'Industry Breakdown'!$A$3:$A$9,0),MATCH('Indonesia Data'!$A55,'Industry Breakdown'!$B$2:$G$2,0))*INDEX($B$3:$AK$8,MATCH($A55,$A$3:$A$8,0),MATCH(AF$11,$B$2:$AK$2,0))/INDEX($B$3:$B$8,MATCH($A55,$A$3:$A$8,0),1),0)</f>
        <v>0</v>
      </c>
      <c r="AG55" s="38">
        <f>IFERROR(INDEX('Industry Breakdown'!$B$3:$H$9,MATCH('Indonesia Data'!$B55,'Industry Breakdown'!$A$3:$A$9,0),MATCH('Indonesia Data'!$A55,'Industry Breakdown'!$B$2:$G$2,0))*INDEX($B$3:$AK$8,MATCH($A55,$A$3:$A$8,0),MATCH(AG$11,$B$2:$AK$2,0))/INDEX($B$3:$B$8,MATCH($A55,$A$3:$A$8,0),1),0)</f>
        <v>0</v>
      </c>
      <c r="AH55" s="38">
        <f>IFERROR(INDEX('Industry Breakdown'!$B$3:$H$9,MATCH('Indonesia Data'!$B55,'Industry Breakdown'!$A$3:$A$9,0),MATCH('Indonesia Data'!$A55,'Industry Breakdown'!$B$2:$G$2,0))*INDEX($B$3:$AK$8,MATCH($A55,$A$3:$A$8,0),MATCH(AH$11,$B$2:$AK$2,0))/INDEX($B$3:$B$8,MATCH($A55,$A$3:$A$8,0),1),0)</f>
        <v>0</v>
      </c>
      <c r="AI55" s="38">
        <f>IFERROR(INDEX('Industry Breakdown'!$B$3:$H$9,MATCH('Indonesia Data'!$B55,'Industry Breakdown'!$A$3:$A$9,0),MATCH('Indonesia Data'!$A55,'Industry Breakdown'!$B$2:$G$2,0))*INDEX($B$3:$AK$8,MATCH($A55,$A$3:$A$8,0),MATCH(AI$11,$B$2:$AK$2,0))/INDEX($B$3:$B$8,MATCH($A55,$A$3:$A$8,0),1),0)</f>
        <v>0</v>
      </c>
      <c r="AJ55" s="38">
        <f>IFERROR(INDEX('Industry Breakdown'!$B$3:$H$9,MATCH('Indonesia Data'!$B55,'Industry Breakdown'!$A$3:$A$9,0),MATCH('Indonesia Data'!$A55,'Industry Breakdown'!$B$2:$G$2,0))*INDEX($B$3:$AK$8,MATCH($A55,$A$3:$A$8,0),MATCH(AJ$11,$B$2:$AK$2,0))/INDEX($B$3:$B$8,MATCH($A55,$A$3:$A$8,0),1),0)</f>
        <v>0</v>
      </c>
      <c r="AK55" s="38">
        <f>IFERROR(INDEX('Industry Breakdown'!$B$3:$H$9,MATCH('Indonesia Data'!$B55,'Industry Breakdown'!$A$3:$A$9,0),MATCH('Indonesia Data'!$A55,'Industry Breakdown'!$B$2:$G$2,0))*INDEX($B$3:$AK$8,MATCH($A55,$A$3:$A$8,0),MATCH(AK$11,$B$2:$AK$2,0))/INDEX($B$3:$B$8,MATCH($A55,$A$3:$A$8,0),1),0)</f>
        <v>0</v>
      </c>
      <c r="AL55" s="38">
        <f>IFERROR(INDEX('Industry Breakdown'!$B$3:$H$9,MATCH('Indonesia Data'!$B55,'Industry Breakdown'!$A$3:$A$9,0),MATCH('Indonesia Data'!$A55,'Industry Breakdown'!$B$2:$G$2,0))*INDEX($B$3:$AK$8,MATCH($A55,$A$3:$A$8,0),MATCH(AL$11,$B$2:$AK$2,0))/INDEX($B$3:$B$8,MATCH($A55,$A$3:$A$8,0),1),0)</f>
        <v>0</v>
      </c>
    </row>
    <row r="56" spans="1:38" x14ac:dyDescent="0.35">
      <c r="A56" s="8" t="s">
        <v>47</v>
      </c>
      <c r="B56" s="8" t="s">
        <v>7</v>
      </c>
      <c r="C56" s="38">
        <f>IFERROR(INDEX('Industry Breakdown'!$B$3:$H$9,MATCH('Indonesia Data'!$B56,'Industry Breakdown'!$A$3:$A$9,0),MATCH('Indonesia Data'!$A56,'Industry Breakdown'!$B$2:$G$2,0))*INDEX($B$3:$AK$8,MATCH($A56,$A$3:$A$8,0),MATCH(C$11,$B$2:$AK$2,0))/INDEX($B$3:$B$8,MATCH($A56,$A$3:$A$8,0),1),0)</f>
        <v>0</v>
      </c>
      <c r="D56" s="38">
        <f>IFERROR(INDEX('Industry Breakdown'!$B$3:$H$9,MATCH('Indonesia Data'!$B56,'Industry Breakdown'!$A$3:$A$9,0),MATCH('Indonesia Data'!$A56,'Industry Breakdown'!$B$2:$G$2,0))*INDEX($B$3:$AK$8,MATCH($A56,$A$3:$A$8,0),MATCH(D$11,$B$2:$AK$2,0))/INDEX($B$3:$B$8,MATCH($A56,$A$3:$A$8,0),1),0)</f>
        <v>0</v>
      </c>
      <c r="E56" s="38">
        <f>IFERROR(INDEX('Industry Breakdown'!$B$3:$H$9,MATCH('Indonesia Data'!$B56,'Industry Breakdown'!$A$3:$A$9,0),MATCH('Indonesia Data'!$A56,'Industry Breakdown'!$B$2:$G$2,0))*INDEX($B$3:$AK$8,MATCH($A56,$A$3:$A$8,0),MATCH(E$11,$B$2:$AK$2,0))/INDEX($B$3:$B$8,MATCH($A56,$A$3:$A$8,0),1),0)</f>
        <v>0</v>
      </c>
      <c r="F56" s="38">
        <f>IFERROR(INDEX('Industry Breakdown'!$B$3:$H$9,MATCH('Indonesia Data'!$B56,'Industry Breakdown'!$A$3:$A$9,0),MATCH('Indonesia Data'!$A56,'Industry Breakdown'!$B$2:$G$2,0))*INDEX($B$3:$AK$8,MATCH($A56,$A$3:$A$8,0),MATCH(F$11,$B$2:$AK$2,0))/INDEX($B$3:$B$8,MATCH($A56,$A$3:$A$8,0),1),0)</f>
        <v>0</v>
      </c>
      <c r="G56" s="38">
        <f>IFERROR(INDEX('Industry Breakdown'!$B$3:$H$9,MATCH('Indonesia Data'!$B56,'Industry Breakdown'!$A$3:$A$9,0),MATCH('Indonesia Data'!$A56,'Industry Breakdown'!$B$2:$G$2,0))*INDEX($B$3:$AK$8,MATCH($A56,$A$3:$A$8,0),MATCH(G$11,$B$2:$AK$2,0))/INDEX($B$3:$B$8,MATCH($A56,$A$3:$A$8,0),1),0)</f>
        <v>0</v>
      </c>
      <c r="H56" s="38">
        <f>IFERROR(INDEX('Industry Breakdown'!$B$3:$H$9,MATCH('Indonesia Data'!$B56,'Industry Breakdown'!$A$3:$A$9,0),MATCH('Indonesia Data'!$A56,'Industry Breakdown'!$B$2:$G$2,0))*INDEX($B$3:$AK$8,MATCH($A56,$A$3:$A$8,0),MATCH(H$11,$B$2:$AK$2,0))/INDEX($B$3:$B$8,MATCH($A56,$A$3:$A$8,0),1),0)</f>
        <v>0</v>
      </c>
      <c r="I56" s="38">
        <f>IFERROR(INDEX('Industry Breakdown'!$B$3:$H$9,MATCH('Indonesia Data'!$B56,'Industry Breakdown'!$A$3:$A$9,0),MATCH('Indonesia Data'!$A56,'Industry Breakdown'!$B$2:$G$2,0))*INDEX($B$3:$AK$8,MATCH($A56,$A$3:$A$8,0),MATCH(I$11,$B$2:$AK$2,0))/INDEX($B$3:$B$8,MATCH($A56,$A$3:$A$8,0),1),0)</f>
        <v>0</v>
      </c>
      <c r="J56" s="38">
        <f>IFERROR(INDEX('Industry Breakdown'!$B$3:$H$9,MATCH('Indonesia Data'!$B56,'Industry Breakdown'!$A$3:$A$9,0),MATCH('Indonesia Data'!$A56,'Industry Breakdown'!$B$2:$G$2,0))*INDEX($B$3:$AK$8,MATCH($A56,$A$3:$A$8,0),MATCH(J$11,$B$2:$AK$2,0))/INDEX($B$3:$B$8,MATCH($A56,$A$3:$A$8,0),1),0)</f>
        <v>0</v>
      </c>
      <c r="K56" s="38">
        <f>IFERROR(INDEX('Industry Breakdown'!$B$3:$H$9,MATCH('Indonesia Data'!$B56,'Industry Breakdown'!$A$3:$A$9,0),MATCH('Indonesia Data'!$A56,'Industry Breakdown'!$B$2:$G$2,0))*INDEX($B$3:$AK$8,MATCH($A56,$A$3:$A$8,0),MATCH(K$11,$B$2:$AK$2,0))/INDEX($B$3:$B$8,MATCH($A56,$A$3:$A$8,0),1),0)</f>
        <v>0</v>
      </c>
      <c r="L56" s="38">
        <f>IFERROR(INDEX('Industry Breakdown'!$B$3:$H$9,MATCH('Indonesia Data'!$B56,'Industry Breakdown'!$A$3:$A$9,0),MATCH('Indonesia Data'!$A56,'Industry Breakdown'!$B$2:$G$2,0))*INDEX($B$3:$AK$8,MATCH($A56,$A$3:$A$8,0),MATCH(L$11,$B$2:$AK$2,0))/INDEX($B$3:$B$8,MATCH($A56,$A$3:$A$8,0),1),0)</f>
        <v>0</v>
      </c>
      <c r="M56" s="38">
        <f>IFERROR(INDEX('Industry Breakdown'!$B$3:$H$9,MATCH('Indonesia Data'!$B56,'Industry Breakdown'!$A$3:$A$9,0),MATCH('Indonesia Data'!$A56,'Industry Breakdown'!$B$2:$G$2,0))*INDEX($B$3:$AK$8,MATCH($A56,$A$3:$A$8,0),MATCH(M$11,$B$2:$AK$2,0))/INDEX($B$3:$B$8,MATCH($A56,$A$3:$A$8,0),1),0)</f>
        <v>0</v>
      </c>
      <c r="N56" s="38">
        <f>IFERROR(INDEX('Industry Breakdown'!$B$3:$H$9,MATCH('Indonesia Data'!$B56,'Industry Breakdown'!$A$3:$A$9,0),MATCH('Indonesia Data'!$A56,'Industry Breakdown'!$B$2:$G$2,0))*INDEX($B$3:$AK$8,MATCH($A56,$A$3:$A$8,0),MATCH(N$11,$B$2:$AK$2,0))/INDEX($B$3:$B$8,MATCH($A56,$A$3:$A$8,0),1),0)</f>
        <v>0</v>
      </c>
      <c r="O56" s="38">
        <f>IFERROR(INDEX('Industry Breakdown'!$B$3:$H$9,MATCH('Indonesia Data'!$B56,'Industry Breakdown'!$A$3:$A$9,0),MATCH('Indonesia Data'!$A56,'Industry Breakdown'!$B$2:$G$2,0))*INDEX($B$3:$AK$8,MATCH($A56,$A$3:$A$8,0),MATCH(O$11,$B$2:$AK$2,0))/INDEX($B$3:$B$8,MATCH($A56,$A$3:$A$8,0),1),0)</f>
        <v>0</v>
      </c>
      <c r="P56" s="38">
        <f>IFERROR(INDEX('Industry Breakdown'!$B$3:$H$9,MATCH('Indonesia Data'!$B56,'Industry Breakdown'!$A$3:$A$9,0),MATCH('Indonesia Data'!$A56,'Industry Breakdown'!$B$2:$G$2,0))*INDEX($B$3:$AK$8,MATCH($A56,$A$3:$A$8,0),MATCH(P$11,$B$2:$AK$2,0))/INDEX($B$3:$B$8,MATCH($A56,$A$3:$A$8,0),1),0)</f>
        <v>0</v>
      </c>
      <c r="Q56" s="38">
        <f>IFERROR(INDEX('Industry Breakdown'!$B$3:$H$9,MATCH('Indonesia Data'!$B56,'Industry Breakdown'!$A$3:$A$9,0),MATCH('Indonesia Data'!$A56,'Industry Breakdown'!$B$2:$G$2,0))*INDEX($B$3:$AK$8,MATCH($A56,$A$3:$A$8,0),MATCH(Q$11,$B$2:$AK$2,0))/INDEX($B$3:$B$8,MATCH($A56,$A$3:$A$8,0),1),0)</f>
        <v>0</v>
      </c>
      <c r="R56" s="38">
        <f>IFERROR(INDEX('Industry Breakdown'!$B$3:$H$9,MATCH('Indonesia Data'!$B56,'Industry Breakdown'!$A$3:$A$9,0),MATCH('Indonesia Data'!$A56,'Industry Breakdown'!$B$2:$G$2,0))*INDEX($B$3:$AK$8,MATCH($A56,$A$3:$A$8,0),MATCH(R$11,$B$2:$AK$2,0))/INDEX($B$3:$B$8,MATCH($A56,$A$3:$A$8,0),1),0)</f>
        <v>0</v>
      </c>
      <c r="S56" s="38">
        <f>IFERROR(INDEX('Industry Breakdown'!$B$3:$H$9,MATCH('Indonesia Data'!$B56,'Industry Breakdown'!$A$3:$A$9,0),MATCH('Indonesia Data'!$A56,'Industry Breakdown'!$B$2:$G$2,0))*INDEX($B$3:$AK$8,MATCH($A56,$A$3:$A$8,0),MATCH(S$11,$B$2:$AK$2,0))/INDEX($B$3:$B$8,MATCH($A56,$A$3:$A$8,0),1),0)</f>
        <v>0</v>
      </c>
      <c r="T56" s="38">
        <f>IFERROR(INDEX('Industry Breakdown'!$B$3:$H$9,MATCH('Indonesia Data'!$B56,'Industry Breakdown'!$A$3:$A$9,0),MATCH('Indonesia Data'!$A56,'Industry Breakdown'!$B$2:$G$2,0))*INDEX($B$3:$AK$8,MATCH($A56,$A$3:$A$8,0),MATCH(T$11,$B$2:$AK$2,0))/INDEX($B$3:$B$8,MATCH($A56,$A$3:$A$8,0),1),0)</f>
        <v>0</v>
      </c>
      <c r="U56" s="38">
        <f>IFERROR(INDEX('Industry Breakdown'!$B$3:$H$9,MATCH('Indonesia Data'!$B56,'Industry Breakdown'!$A$3:$A$9,0),MATCH('Indonesia Data'!$A56,'Industry Breakdown'!$B$2:$G$2,0))*INDEX($B$3:$AK$8,MATCH($A56,$A$3:$A$8,0),MATCH(U$11,$B$2:$AK$2,0))/INDEX($B$3:$B$8,MATCH($A56,$A$3:$A$8,0),1),0)</f>
        <v>0</v>
      </c>
      <c r="V56" s="38">
        <f>IFERROR(INDEX('Industry Breakdown'!$B$3:$H$9,MATCH('Indonesia Data'!$B56,'Industry Breakdown'!$A$3:$A$9,0),MATCH('Indonesia Data'!$A56,'Industry Breakdown'!$B$2:$G$2,0))*INDEX($B$3:$AK$8,MATCH($A56,$A$3:$A$8,0),MATCH(V$11,$B$2:$AK$2,0))/INDEX($B$3:$B$8,MATCH($A56,$A$3:$A$8,0),1),0)</f>
        <v>0</v>
      </c>
      <c r="W56" s="38">
        <f>IFERROR(INDEX('Industry Breakdown'!$B$3:$H$9,MATCH('Indonesia Data'!$B56,'Industry Breakdown'!$A$3:$A$9,0),MATCH('Indonesia Data'!$A56,'Industry Breakdown'!$B$2:$G$2,0))*INDEX($B$3:$AK$8,MATCH($A56,$A$3:$A$8,0),MATCH(W$11,$B$2:$AK$2,0))/INDEX($B$3:$B$8,MATCH($A56,$A$3:$A$8,0),1),0)</f>
        <v>0</v>
      </c>
      <c r="X56" s="38">
        <f>IFERROR(INDEX('Industry Breakdown'!$B$3:$H$9,MATCH('Indonesia Data'!$B56,'Industry Breakdown'!$A$3:$A$9,0),MATCH('Indonesia Data'!$A56,'Industry Breakdown'!$B$2:$G$2,0))*INDEX($B$3:$AK$8,MATCH($A56,$A$3:$A$8,0),MATCH(X$11,$B$2:$AK$2,0))/INDEX($B$3:$B$8,MATCH($A56,$A$3:$A$8,0),1),0)</f>
        <v>0</v>
      </c>
      <c r="Y56" s="38">
        <f>IFERROR(INDEX('Industry Breakdown'!$B$3:$H$9,MATCH('Indonesia Data'!$B56,'Industry Breakdown'!$A$3:$A$9,0),MATCH('Indonesia Data'!$A56,'Industry Breakdown'!$B$2:$G$2,0))*INDEX($B$3:$AK$8,MATCH($A56,$A$3:$A$8,0),MATCH(Y$11,$B$2:$AK$2,0))/INDEX($B$3:$B$8,MATCH($A56,$A$3:$A$8,0),1),0)</f>
        <v>0</v>
      </c>
      <c r="Z56" s="38">
        <f>IFERROR(INDEX('Industry Breakdown'!$B$3:$H$9,MATCH('Indonesia Data'!$B56,'Industry Breakdown'!$A$3:$A$9,0),MATCH('Indonesia Data'!$A56,'Industry Breakdown'!$B$2:$G$2,0))*INDEX($B$3:$AK$8,MATCH($A56,$A$3:$A$8,0),MATCH(Z$11,$B$2:$AK$2,0))/INDEX($B$3:$B$8,MATCH($A56,$A$3:$A$8,0),1),0)</f>
        <v>0</v>
      </c>
      <c r="AA56" s="38">
        <f>IFERROR(INDEX('Industry Breakdown'!$B$3:$H$9,MATCH('Indonesia Data'!$B56,'Industry Breakdown'!$A$3:$A$9,0),MATCH('Indonesia Data'!$A56,'Industry Breakdown'!$B$2:$G$2,0))*INDEX($B$3:$AK$8,MATCH($A56,$A$3:$A$8,0),MATCH(AA$11,$B$2:$AK$2,0))/INDEX($B$3:$B$8,MATCH($A56,$A$3:$A$8,0),1),0)</f>
        <v>0</v>
      </c>
      <c r="AB56" s="38">
        <f>IFERROR(INDEX('Industry Breakdown'!$B$3:$H$9,MATCH('Indonesia Data'!$B56,'Industry Breakdown'!$A$3:$A$9,0),MATCH('Indonesia Data'!$A56,'Industry Breakdown'!$B$2:$G$2,0))*INDEX($B$3:$AK$8,MATCH($A56,$A$3:$A$8,0),MATCH(AB$11,$B$2:$AK$2,0))/INDEX($B$3:$B$8,MATCH($A56,$A$3:$A$8,0),1),0)</f>
        <v>0</v>
      </c>
      <c r="AC56" s="38">
        <f>IFERROR(INDEX('Industry Breakdown'!$B$3:$H$9,MATCH('Indonesia Data'!$B56,'Industry Breakdown'!$A$3:$A$9,0),MATCH('Indonesia Data'!$A56,'Industry Breakdown'!$B$2:$G$2,0))*INDEX($B$3:$AK$8,MATCH($A56,$A$3:$A$8,0),MATCH(AC$11,$B$2:$AK$2,0))/INDEX($B$3:$B$8,MATCH($A56,$A$3:$A$8,0),1),0)</f>
        <v>0</v>
      </c>
      <c r="AD56" s="38">
        <f>IFERROR(INDEX('Industry Breakdown'!$B$3:$H$9,MATCH('Indonesia Data'!$B56,'Industry Breakdown'!$A$3:$A$9,0),MATCH('Indonesia Data'!$A56,'Industry Breakdown'!$B$2:$G$2,0))*INDEX($B$3:$AK$8,MATCH($A56,$A$3:$A$8,0),MATCH(AD$11,$B$2:$AK$2,0))/INDEX($B$3:$B$8,MATCH($A56,$A$3:$A$8,0),1),0)</f>
        <v>0</v>
      </c>
      <c r="AE56" s="38">
        <f>IFERROR(INDEX('Industry Breakdown'!$B$3:$H$9,MATCH('Indonesia Data'!$B56,'Industry Breakdown'!$A$3:$A$9,0),MATCH('Indonesia Data'!$A56,'Industry Breakdown'!$B$2:$G$2,0))*INDEX($B$3:$AK$8,MATCH($A56,$A$3:$A$8,0),MATCH(AE$11,$B$2:$AK$2,0))/INDEX($B$3:$B$8,MATCH($A56,$A$3:$A$8,0),1),0)</f>
        <v>0</v>
      </c>
      <c r="AF56" s="38">
        <f>IFERROR(INDEX('Industry Breakdown'!$B$3:$H$9,MATCH('Indonesia Data'!$B56,'Industry Breakdown'!$A$3:$A$9,0),MATCH('Indonesia Data'!$A56,'Industry Breakdown'!$B$2:$G$2,0))*INDEX($B$3:$AK$8,MATCH($A56,$A$3:$A$8,0),MATCH(AF$11,$B$2:$AK$2,0))/INDEX($B$3:$B$8,MATCH($A56,$A$3:$A$8,0),1),0)</f>
        <v>0</v>
      </c>
      <c r="AG56" s="38">
        <f>IFERROR(INDEX('Industry Breakdown'!$B$3:$H$9,MATCH('Indonesia Data'!$B56,'Industry Breakdown'!$A$3:$A$9,0),MATCH('Indonesia Data'!$A56,'Industry Breakdown'!$B$2:$G$2,0))*INDEX($B$3:$AK$8,MATCH($A56,$A$3:$A$8,0),MATCH(AG$11,$B$2:$AK$2,0))/INDEX($B$3:$B$8,MATCH($A56,$A$3:$A$8,0),1),0)</f>
        <v>0</v>
      </c>
      <c r="AH56" s="38">
        <f>IFERROR(INDEX('Industry Breakdown'!$B$3:$H$9,MATCH('Indonesia Data'!$B56,'Industry Breakdown'!$A$3:$A$9,0),MATCH('Indonesia Data'!$A56,'Industry Breakdown'!$B$2:$G$2,0))*INDEX($B$3:$AK$8,MATCH($A56,$A$3:$A$8,0),MATCH(AH$11,$B$2:$AK$2,0))/INDEX($B$3:$B$8,MATCH($A56,$A$3:$A$8,0),1),0)</f>
        <v>0</v>
      </c>
      <c r="AI56" s="38">
        <f>IFERROR(INDEX('Industry Breakdown'!$B$3:$H$9,MATCH('Indonesia Data'!$B56,'Industry Breakdown'!$A$3:$A$9,0),MATCH('Indonesia Data'!$A56,'Industry Breakdown'!$B$2:$G$2,0))*INDEX($B$3:$AK$8,MATCH($A56,$A$3:$A$8,0),MATCH(AI$11,$B$2:$AK$2,0))/INDEX($B$3:$B$8,MATCH($A56,$A$3:$A$8,0),1),0)</f>
        <v>0</v>
      </c>
      <c r="AJ56" s="38">
        <f>IFERROR(INDEX('Industry Breakdown'!$B$3:$H$9,MATCH('Indonesia Data'!$B56,'Industry Breakdown'!$A$3:$A$9,0),MATCH('Indonesia Data'!$A56,'Industry Breakdown'!$B$2:$G$2,0))*INDEX($B$3:$AK$8,MATCH($A56,$A$3:$A$8,0),MATCH(AJ$11,$B$2:$AK$2,0))/INDEX($B$3:$B$8,MATCH($A56,$A$3:$A$8,0),1),0)</f>
        <v>0</v>
      </c>
      <c r="AK56" s="38">
        <f>IFERROR(INDEX('Industry Breakdown'!$B$3:$H$9,MATCH('Indonesia Data'!$B56,'Industry Breakdown'!$A$3:$A$9,0),MATCH('Indonesia Data'!$A56,'Industry Breakdown'!$B$2:$G$2,0))*INDEX($B$3:$AK$8,MATCH($A56,$A$3:$A$8,0),MATCH(AK$11,$B$2:$AK$2,0))/INDEX($B$3:$B$8,MATCH($A56,$A$3:$A$8,0),1),0)</f>
        <v>0</v>
      </c>
      <c r="AL56" s="38">
        <f>IFERROR(INDEX('Industry Breakdown'!$B$3:$H$9,MATCH('Indonesia Data'!$B56,'Industry Breakdown'!$A$3:$A$9,0),MATCH('Indonesia Data'!$A56,'Industry Breakdown'!$B$2:$G$2,0))*INDEX($B$3:$AK$8,MATCH($A56,$A$3:$A$8,0),MATCH(AL$11,$B$2:$AK$2,0))/INDEX($B$3:$B$8,MATCH($A56,$A$3:$A$8,0),1),0)</f>
        <v>0</v>
      </c>
    </row>
    <row r="57" spans="1:38" x14ac:dyDescent="0.35">
      <c r="A57" s="8" t="s">
        <v>47</v>
      </c>
      <c r="B57" s="8" t="s">
        <v>8</v>
      </c>
      <c r="C57" s="38">
        <f>IF($A57="electricity",INDEX('Industry Breakdown'!$B$23:$AL$23,1,MATCH('Indonesia Data'!C$11,'Industry Breakdown'!$B$17:$AL$17,0)),0)</f>
        <v>0</v>
      </c>
      <c r="D57" s="38">
        <f>IF($A57="electricity",INDEX('Industry Breakdown'!$B$23:$AL$23,1,MATCH('Indonesia Data'!D$11,'Industry Breakdown'!$B$17:$AL$17,0)),0)</f>
        <v>0</v>
      </c>
      <c r="E57" s="38">
        <f>IF($A57="electricity",INDEX('Industry Breakdown'!$B$23:$AL$23,1,MATCH('Indonesia Data'!E$11,'Industry Breakdown'!$B$17:$AL$17,0)),0)</f>
        <v>0</v>
      </c>
      <c r="F57" s="38">
        <f>IF($A57="electricity",INDEX('Industry Breakdown'!$B$23:$AL$23,1,MATCH('Indonesia Data'!F$11,'Industry Breakdown'!$B$17:$AL$17,0)),0)</f>
        <v>0</v>
      </c>
      <c r="G57" s="38">
        <f>IF($A57="electricity",INDEX('Industry Breakdown'!$B$23:$AL$23,1,MATCH('Indonesia Data'!G$11,'Industry Breakdown'!$B$17:$AL$17,0)),0)</f>
        <v>0</v>
      </c>
      <c r="H57" s="38">
        <f>IF($A57="electricity",INDEX('Industry Breakdown'!$B$23:$AL$23,1,MATCH('Indonesia Data'!H$11,'Industry Breakdown'!$B$17:$AL$17,0)),0)</f>
        <v>0</v>
      </c>
      <c r="I57" s="38">
        <f>IF($A57="electricity",INDEX('Industry Breakdown'!$B$23:$AL$23,1,MATCH('Indonesia Data'!I$11,'Industry Breakdown'!$B$17:$AL$17,0)),0)</f>
        <v>0</v>
      </c>
      <c r="J57" s="38">
        <f>IF($A57="electricity",INDEX('Industry Breakdown'!$B$23:$AL$23,1,MATCH('Indonesia Data'!J$11,'Industry Breakdown'!$B$17:$AL$17,0)),0)</f>
        <v>0</v>
      </c>
      <c r="K57" s="38">
        <f>IF($A57="electricity",INDEX('Industry Breakdown'!$B$23:$AL$23,1,MATCH('Indonesia Data'!K$11,'Industry Breakdown'!$B$17:$AL$17,0)),0)</f>
        <v>0</v>
      </c>
      <c r="L57" s="38">
        <f>IF($A57="electricity",INDEX('Industry Breakdown'!$B$23:$AL$23,1,MATCH('Indonesia Data'!L$11,'Industry Breakdown'!$B$17:$AL$17,0)),0)</f>
        <v>0</v>
      </c>
      <c r="M57" s="38">
        <f>IF($A57="electricity",INDEX('Industry Breakdown'!$B$23:$AL$23,1,MATCH('Indonesia Data'!M$11,'Industry Breakdown'!$B$17:$AL$17,0)),0)</f>
        <v>0</v>
      </c>
      <c r="N57" s="38">
        <f>IF($A57="electricity",INDEX('Industry Breakdown'!$B$23:$AL$23,1,MATCH('Indonesia Data'!N$11,'Industry Breakdown'!$B$17:$AL$17,0)),0)</f>
        <v>0</v>
      </c>
      <c r="O57" s="38">
        <f>IF($A57="electricity",INDEX('Industry Breakdown'!$B$23:$AL$23,1,MATCH('Indonesia Data'!O$11,'Industry Breakdown'!$B$17:$AL$17,0)),0)</f>
        <v>0</v>
      </c>
      <c r="P57" s="38">
        <f>IF($A57="electricity",INDEX('Industry Breakdown'!$B$23:$AL$23,1,MATCH('Indonesia Data'!P$11,'Industry Breakdown'!$B$17:$AL$17,0)),0)</f>
        <v>0</v>
      </c>
      <c r="Q57" s="38">
        <f>IF($A57="electricity",INDEX('Industry Breakdown'!$B$23:$AL$23,1,MATCH('Indonesia Data'!Q$11,'Industry Breakdown'!$B$17:$AL$17,0)),0)</f>
        <v>0</v>
      </c>
      <c r="R57" s="38">
        <f>IF($A57="electricity",INDEX('Industry Breakdown'!$B$23:$AL$23,1,MATCH('Indonesia Data'!R$11,'Industry Breakdown'!$B$17:$AL$17,0)),0)</f>
        <v>0</v>
      </c>
      <c r="S57" s="38">
        <f>IF($A57="electricity",INDEX('Industry Breakdown'!$B$23:$AL$23,1,MATCH('Indonesia Data'!S$11,'Industry Breakdown'!$B$17:$AL$17,0)),0)</f>
        <v>0</v>
      </c>
      <c r="T57" s="38">
        <f>IF($A57="electricity",INDEX('Industry Breakdown'!$B$23:$AL$23,1,MATCH('Indonesia Data'!T$11,'Industry Breakdown'!$B$17:$AL$17,0)),0)</f>
        <v>0</v>
      </c>
      <c r="U57" s="38">
        <f>IF($A57="electricity",INDEX('Industry Breakdown'!$B$23:$AL$23,1,MATCH('Indonesia Data'!U$11,'Industry Breakdown'!$B$17:$AL$17,0)),0)</f>
        <v>0</v>
      </c>
      <c r="V57" s="38">
        <f>IF($A57="electricity",INDEX('Industry Breakdown'!$B$23:$AL$23,1,MATCH('Indonesia Data'!V$11,'Industry Breakdown'!$B$17:$AL$17,0)),0)</f>
        <v>0</v>
      </c>
      <c r="W57" s="38">
        <f>IF($A57="electricity",INDEX('Industry Breakdown'!$B$23:$AL$23,1,MATCH('Indonesia Data'!W$11,'Industry Breakdown'!$B$17:$AL$17,0)),0)</f>
        <v>0</v>
      </c>
      <c r="X57" s="38">
        <f>IF($A57="electricity",INDEX('Industry Breakdown'!$B$23:$AL$23,1,MATCH('Indonesia Data'!X$11,'Industry Breakdown'!$B$17:$AL$17,0)),0)</f>
        <v>0</v>
      </c>
      <c r="Y57" s="38">
        <f>IF($A57="electricity",INDEX('Industry Breakdown'!$B$23:$AL$23,1,MATCH('Indonesia Data'!Y$11,'Industry Breakdown'!$B$17:$AL$17,0)),0)</f>
        <v>0</v>
      </c>
      <c r="Z57" s="38">
        <f>IF($A57="electricity",INDEX('Industry Breakdown'!$B$23:$AL$23,1,MATCH('Indonesia Data'!Z$11,'Industry Breakdown'!$B$17:$AL$17,0)),0)</f>
        <v>0</v>
      </c>
      <c r="AA57" s="38">
        <f>IF($A57="electricity",INDEX('Industry Breakdown'!$B$23:$AL$23,1,MATCH('Indonesia Data'!AA$11,'Industry Breakdown'!$B$17:$AL$17,0)),0)</f>
        <v>0</v>
      </c>
      <c r="AB57" s="38">
        <f>IF($A57="electricity",INDEX('Industry Breakdown'!$B$23:$AL$23,1,MATCH('Indonesia Data'!AB$11,'Industry Breakdown'!$B$17:$AL$17,0)),0)</f>
        <v>0</v>
      </c>
      <c r="AC57" s="38">
        <f>IF($A57="electricity",INDEX('Industry Breakdown'!$B$23:$AL$23,1,MATCH('Indonesia Data'!AC$11,'Industry Breakdown'!$B$17:$AL$17,0)),0)</f>
        <v>0</v>
      </c>
      <c r="AD57" s="38">
        <f>IF($A57="electricity",INDEX('Industry Breakdown'!$B$23:$AL$23,1,MATCH('Indonesia Data'!AD$11,'Industry Breakdown'!$B$17:$AL$17,0)),0)</f>
        <v>0</v>
      </c>
      <c r="AE57" s="38">
        <f>IF($A57="electricity",INDEX('Industry Breakdown'!$B$23:$AL$23,1,MATCH('Indonesia Data'!AE$11,'Industry Breakdown'!$B$17:$AL$17,0)),0)</f>
        <v>0</v>
      </c>
      <c r="AF57" s="38">
        <f>IF($A57="electricity",INDEX('Industry Breakdown'!$B$23:$AL$23,1,MATCH('Indonesia Data'!AF$11,'Industry Breakdown'!$B$17:$AL$17,0)),0)</f>
        <v>0</v>
      </c>
      <c r="AG57" s="38">
        <f>IF($A57="electricity",INDEX('Industry Breakdown'!$B$23:$AL$23,1,MATCH('Indonesia Data'!AG$11,'Industry Breakdown'!$B$17:$AL$17,0)),0)</f>
        <v>0</v>
      </c>
      <c r="AH57" s="38">
        <f>IF($A57="electricity",INDEX('Industry Breakdown'!$B$23:$AL$23,1,MATCH('Indonesia Data'!AH$11,'Industry Breakdown'!$B$17:$AL$17,0)),0)</f>
        <v>0</v>
      </c>
      <c r="AI57" s="38">
        <f>IF($A57="electricity",INDEX('Industry Breakdown'!$B$23:$AL$23,1,MATCH('Indonesia Data'!AI$11,'Industry Breakdown'!$B$17:$AL$17,0)),0)</f>
        <v>0</v>
      </c>
      <c r="AJ57" s="38">
        <f>IF($A57="electricity",INDEX('Industry Breakdown'!$B$23:$AL$23,1,MATCH('Indonesia Data'!AJ$11,'Industry Breakdown'!$B$17:$AL$17,0)),0)</f>
        <v>0</v>
      </c>
      <c r="AK57" s="38">
        <f>IF($A57="electricity",INDEX('Industry Breakdown'!$B$23:$AL$23,1,MATCH('Indonesia Data'!AK$11,'Industry Breakdown'!$B$17:$AL$17,0)),0)</f>
        <v>0</v>
      </c>
      <c r="AL57" s="38">
        <f>IF($A57="electricity",INDEX('Industry Breakdown'!$B$23:$AL$23,1,MATCH('Indonesia Data'!AL$11,'Industry Breakdown'!$B$17:$AL$17,0)),0)</f>
        <v>0</v>
      </c>
    </row>
    <row r="58" spans="1:38" x14ac:dyDescent="0.35">
      <c r="A58" s="8" t="s">
        <v>47</v>
      </c>
      <c r="B58" s="8" t="s">
        <v>11</v>
      </c>
      <c r="C58" s="38">
        <f>IFERROR(INDEX('Industry Breakdown'!$B$3:$H$9,MATCH('Indonesia Data'!$B58,'Industry Breakdown'!$A$3:$A$9,0),MATCH('Indonesia Data'!$A58,'Industry Breakdown'!$B$2:$G$2,0))*INDEX($B$3:$AK$8,MATCH($A58,$A$3:$A$8,0),MATCH(C$11,$B$2:$AK$2,0))/INDEX($B$3:$B$8,MATCH($A58,$A$3:$A$8,0),1),0)</f>
        <v>0</v>
      </c>
      <c r="D58" s="38">
        <f>IFERROR(INDEX('Industry Breakdown'!$B$3:$H$9,MATCH('Indonesia Data'!$B58,'Industry Breakdown'!$A$3:$A$9,0),MATCH('Indonesia Data'!$A58,'Industry Breakdown'!$B$2:$G$2,0))*INDEX($B$3:$AK$8,MATCH($A58,$A$3:$A$8,0),MATCH(D$11,$B$2:$AK$2,0))/INDEX($B$3:$B$8,MATCH($A58,$A$3:$A$8,0),1),0)</f>
        <v>0</v>
      </c>
      <c r="E58" s="38">
        <f>IFERROR(INDEX('Industry Breakdown'!$B$3:$H$9,MATCH('Indonesia Data'!$B58,'Industry Breakdown'!$A$3:$A$9,0),MATCH('Indonesia Data'!$A58,'Industry Breakdown'!$B$2:$G$2,0))*INDEX($B$3:$AK$8,MATCH($A58,$A$3:$A$8,0),MATCH(E$11,$B$2:$AK$2,0))/INDEX($B$3:$B$8,MATCH($A58,$A$3:$A$8,0),1),0)</f>
        <v>0</v>
      </c>
      <c r="F58" s="38">
        <f>IFERROR(INDEX('Industry Breakdown'!$B$3:$H$9,MATCH('Indonesia Data'!$B58,'Industry Breakdown'!$A$3:$A$9,0),MATCH('Indonesia Data'!$A58,'Industry Breakdown'!$B$2:$G$2,0))*INDEX($B$3:$AK$8,MATCH($A58,$A$3:$A$8,0),MATCH(F$11,$B$2:$AK$2,0))/INDEX($B$3:$B$8,MATCH($A58,$A$3:$A$8,0),1),0)</f>
        <v>0</v>
      </c>
      <c r="G58" s="38">
        <f>IFERROR(INDEX('Industry Breakdown'!$B$3:$H$9,MATCH('Indonesia Data'!$B58,'Industry Breakdown'!$A$3:$A$9,0),MATCH('Indonesia Data'!$A58,'Industry Breakdown'!$B$2:$G$2,0))*INDEX($B$3:$AK$8,MATCH($A58,$A$3:$A$8,0),MATCH(G$11,$B$2:$AK$2,0))/INDEX($B$3:$B$8,MATCH($A58,$A$3:$A$8,0),1),0)</f>
        <v>0</v>
      </c>
      <c r="H58" s="38">
        <f>IFERROR(INDEX('Industry Breakdown'!$B$3:$H$9,MATCH('Indonesia Data'!$B58,'Industry Breakdown'!$A$3:$A$9,0),MATCH('Indonesia Data'!$A58,'Industry Breakdown'!$B$2:$G$2,0))*INDEX($B$3:$AK$8,MATCH($A58,$A$3:$A$8,0),MATCH(H$11,$B$2:$AK$2,0))/INDEX($B$3:$B$8,MATCH($A58,$A$3:$A$8,0),1),0)</f>
        <v>0</v>
      </c>
      <c r="I58" s="38">
        <f>IFERROR(INDEX('Industry Breakdown'!$B$3:$H$9,MATCH('Indonesia Data'!$B58,'Industry Breakdown'!$A$3:$A$9,0),MATCH('Indonesia Data'!$A58,'Industry Breakdown'!$B$2:$G$2,0))*INDEX($B$3:$AK$8,MATCH($A58,$A$3:$A$8,0),MATCH(I$11,$B$2:$AK$2,0))/INDEX($B$3:$B$8,MATCH($A58,$A$3:$A$8,0),1),0)</f>
        <v>0</v>
      </c>
      <c r="J58" s="38">
        <f>IFERROR(INDEX('Industry Breakdown'!$B$3:$H$9,MATCH('Indonesia Data'!$B58,'Industry Breakdown'!$A$3:$A$9,0),MATCH('Indonesia Data'!$A58,'Industry Breakdown'!$B$2:$G$2,0))*INDEX($B$3:$AK$8,MATCH($A58,$A$3:$A$8,0),MATCH(J$11,$B$2:$AK$2,0))/INDEX($B$3:$B$8,MATCH($A58,$A$3:$A$8,0),1),0)</f>
        <v>0</v>
      </c>
      <c r="K58" s="38">
        <f>IFERROR(INDEX('Industry Breakdown'!$B$3:$H$9,MATCH('Indonesia Data'!$B58,'Industry Breakdown'!$A$3:$A$9,0),MATCH('Indonesia Data'!$A58,'Industry Breakdown'!$B$2:$G$2,0))*INDEX($B$3:$AK$8,MATCH($A58,$A$3:$A$8,0),MATCH(K$11,$B$2:$AK$2,0))/INDEX($B$3:$B$8,MATCH($A58,$A$3:$A$8,0),1),0)</f>
        <v>0</v>
      </c>
      <c r="L58" s="38">
        <f>IFERROR(INDEX('Industry Breakdown'!$B$3:$H$9,MATCH('Indonesia Data'!$B58,'Industry Breakdown'!$A$3:$A$9,0),MATCH('Indonesia Data'!$A58,'Industry Breakdown'!$B$2:$G$2,0))*INDEX($B$3:$AK$8,MATCH($A58,$A$3:$A$8,0),MATCH(L$11,$B$2:$AK$2,0))/INDEX($B$3:$B$8,MATCH($A58,$A$3:$A$8,0),1),0)</f>
        <v>0</v>
      </c>
      <c r="M58" s="38">
        <f>IFERROR(INDEX('Industry Breakdown'!$B$3:$H$9,MATCH('Indonesia Data'!$B58,'Industry Breakdown'!$A$3:$A$9,0),MATCH('Indonesia Data'!$A58,'Industry Breakdown'!$B$2:$G$2,0))*INDEX($B$3:$AK$8,MATCH($A58,$A$3:$A$8,0),MATCH(M$11,$B$2:$AK$2,0))/INDEX($B$3:$B$8,MATCH($A58,$A$3:$A$8,0),1),0)</f>
        <v>0</v>
      </c>
      <c r="N58" s="38">
        <f>IFERROR(INDEX('Industry Breakdown'!$B$3:$H$9,MATCH('Indonesia Data'!$B58,'Industry Breakdown'!$A$3:$A$9,0),MATCH('Indonesia Data'!$A58,'Industry Breakdown'!$B$2:$G$2,0))*INDEX($B$3:$AK$8,MATCH($A58,$A$3:$A$8,0),MATCH(N$11,$B$2:$AK$2,0))/INDEX($B$3:$B$8,MATCH($A58,$A$3:$A$8,0),1),0)</f>
        <v>0</v>
      </c>
      <c r="O58" s="38">
        <f>IFERROR(INDEX('Industry Breakdown'!$B$3:$H$9,MATCH('Indonesia Data'!$B58,'Industry Breakdown'!$A$3:$A$9,0),MATCH('Indonesia Data'!$A58,'Industry Breakdown'!$B$2:$G$2,0))*INDEX($B$3:$AK$8,MATCH($A58,$A$3:$A$8,0),MATCH(O$11,$B$2:$AK$2,0))/INDEX($B$3:$B$8,MATCH($A58,$A$3:$A$8,0),1),0)</f>
        <v>0</v>
      </c>
      <c r="P58" s="38">
        <f>IFERROR(INDEX('Industry Breakdown'!$B$3:$H$9,MATCH('Indonesia Data'!$B58,'Industry Breakdown'!$A$3:$A$9,0),MATCH('Indonesia Data'!$A58,'Industry Breakdown'!$B$2:$G$2,0))*INDEX($B$3:$AK$8,MATCH($A58,$A$3:$A$8,0),MATCH(P$11,$B$2:$AK$2,0))/INDEX($B$3:$B$8,MATCH($A58,$A$3:$A$8,0),1),0)</f>
        <v>0</v>
      </c>
      <c r="Q58" s="38">
        <f>IFERROR(INDEX('Industry Breakdown'!$B$3:$H$9,MATCH('Indonesia Data'!$B58,'Industry Breakdown'!$A$3:$A$9,0),MATCH('Indonesia Data'!$A58,'Industry Breakdown'!$B$2:$G$2,0))*INDEX($B$3:$AK$8,MATCH($A58,$A$3:$A$8,0),MATCH(Q$11,$B$2:$AK$2,0))/INDEX($B$3:$B$8,MATCH($A58,$A$3:$A$8,0),1),0)</f>
        <v>0</v>
      </c>
      <c r="R58" s="38">
        <f>IFERROR(INDEX('Industry Breakdown'!$B$3:$H$9,MATCH('Indonesia Data'!$B58,'Industry Breakdown'!$A$3:$A$9,0),MATCH('Indonesia Data'!$A58,'Industry Breakdown'!$B$2:$G$2,0))*INDEX($B$3:$AK$8,MATCH($A58,$A$3:$A$8,0),MATCH(R$11,$B$2:$AK$2,0))/INDEX($B$3:$B$8,MATCH($A58,$A$3:$A$8,0),1),0)</f>
        <v>0</v>
      </c>
      <c r="S58" s="38">
        <f>IFERROR(INDEX('Industry Breakdown'!$B$3:$H$9,MATCH('Indonesia Data'!$B58,'Industry Breakdown'!$A$3:$A$9,0),MATCH('Indonesia Data'!$A58,'Industry Breakdown'!$B$2:$G$2,0))*INDEX($B$3:$AK$8,MATCH($A58,$A$3:$A$8,0),MATCH(S$11,$B$2:$AK$2,0))/INDEX($B$3:$B$8,MATCH($A58,$A$3:$A$8,0),1),0)</f>
        <v>0</v>
      </c>
      <c r="T58" s="38">
        <f>IFERROR(INDEX('Industry Breakdown'!$B$3:$H$9,MATCH('Indonesia Data'!$B58,'Industry Breakdown'!$A$3:$A$9,0),MATCH('Indonesia Data'!$A58,'Industry Breakdown'!$B$2:$G$2,0))*INDEX($B$3:$AK$8,MATCH($A58,$A$3:$A$8,0),MATCH(T$11,$B$2:$AK$2,0))/INDEX($B$3:$B$8,MATCH($A58,$A$3:$A$8,0),1),0)</f>
        <v>0</v>
      </c>
      <c r="U58" s="38">
        <f>IFERROR(INDEX('Industry Breakdown'!$B$3:$H$9,MATCH('Indonesia Data'!$B58,'Industry Breakdown'!$A$3:$A$9,0),MATCH('Indonesia Data'!$A58,'Industry Breakdown'!$B$2:$G$2,0))*INDEX($B$3:$AK$8,MATCH($A58,$A$3:$A$8,0),MATCH(U$11,$B$2:$AK$2,0))/INDEX($B$3:$B$8,MATCH($A58,$A$3:$A$8,0),1),0)</f>
        <v>0</v>
      </c>
      <c r="V58" s="38">
        <f>IFERROR(INDEX('Industry Breakdown'!$B$3:$H$9,MATCH('Indonesia Data'!$B58,'Industry Breakdown'!$A$3:$A$9,0),MATCH('Indonesia Data'!$A58,'Industry Breakdown'!$B$2:$G$2,0))*INDEX($B$3:$AK$8,MATCH($A58,$A$3:$A$8,0),MATCH(V$11,$B$2:$AK$2,0))/INDEX($B$3:$B$8,MATCH($A58,$A$3:$A$8,0),1),0)</f>
        <v>0</v>
      </c>
      <c r="W58" s="38">
        <f>IFERROR(INDEX('Industry Breakdown'!$B$3:$H$9,MATCH('Indonesia Data'!$B58,'Industry Breakdown'!$A$3:$A$9,0),MATCH('Indonesia Data'!$A58,'Industry Breakdown'!$B$2:$G$2,0))*INDEX($B$3:$AK$8,MATCH($A58,$A$3:$A$8,0),MATCH(W$11,$B$2:$AK$2,0))/INDEX($B$3:$B$8,MATCH($A58,$A$3:$A$8,0),1),0)</f>
        <v>0</v>
      </c>
      <c r="X58" s="38">
        <f>IFERROR(INDEX('Industry Breakdown'!$B$3:$H$9,MATCH('Indonesia Data'!$B58,'Industry Breakdown'!$A$3:$A$9,0),MATCH('Indonesia Data'!$A58,'Industry Breakdown'!$B$2:$G$2,0))*INDEX($B$3:$AK$8,MATCH($A58,$A$3:$A$8,0),MATCH(X$11,$B$2:$AK$2,0))/INDEX($B$3:$B$8,MATCH($A58,$A$3:$A$8,0),1),0)</f>
        <v>0</v>
      </c>
      <c r="Y58" s="38">
        <f>IFERROR(INDEX('Industry Breakdown'!$B$3:$H$9,MATCH('Indonesia Data'!$B58,'Industry Breakdown'!$A$3:$A$9,0),MATCH('Indonesia Data'!$A58,'Industry Breakdown'!$B$2:$G$2,0))*INDEX($B$3:$AK$8,MATCH($A58,$A$3:$A$8,0),MATCH(Y$11,$B$2:$AK$2,0))/INDEX($B$3:$B$8,MATCH($A58,$A$3:$A$8,0),1),0)</f>
        <v>0</v>
      </c>
      <c r="Z58" s="38">
        <f>IFERROR(INDEX('Industry Breakdown'!$B$3:$H$9,MATCH('Indonesia Data'!$B58,'Industry Breakdown'!$A$3:$A$9,0),MATCH('Indonesia Data'!$A58,'Industry Breakdown'!$B$2:$G$2,0))*INDEX($B$3:$AK$8,MATCH($A58,$A$3:$A$8,0),MATCH(Z$11,$B$2:$AK$2,0))/INDEX($B$3:$B$8,MATCH($A58,$A$3:$A$8,0),1),0)</f>
        <v>0</v>
      </c>
      <c r="AA58" s="38">
        <f>IFERROR(INDEX('Industry Breakdown'!$B$3:$H$9,MATCH('Indonesia Data'!$B58,'Industry Breakdown'!$A$3:$A$9,0),MATCH('Indonesia Data'!$A58,'Industry Breakdown'!$B$2:$G$2,0))*INDEX($B$3:$AK$8,MATCH($A58,$A$3:$A$8,0),MATCH(AA$11,$B$2:$AK$2,0))/INDEX($B$3:$B$8,MATCH($A58,$A$3:$A$8,0),1),0)</f>
        <v>0</v>
      </c>
      <c r="AB58" s="38">
        <f>IFERROR(INDEX('Industry Breakdown'!$B$3:$H$9,MATCH('Indonesia Data'!$B58,'Industry Breakdown'!$A$3:$A$9,0),MATCH('Indonesia Data'!$A58,'Industry Breakdown'!$B$2:$G$2,0))*INDEX($B$3:$AK$8,MATCH($A58,$A$3:$A$8,0),MATCH(AB$11,$B$2:$AK$2,0))/INDEX($B$3:$B$8,MATCH($A58,$A$3:$A$8,0),1),0)</f>
        <v>0</v>
      </c>
      <c r="AC58" s="38">
        <f>IFERROR(INDEX('Industry Breakdown'!$B$3:$H$9,MATCH('Indonesia Data'!$B58,'Industry Breakdown'!$A$3:$A$9,0),MATCH('Indonesia Data'!$A58,'Industry Breakdown'!$B$2:$G$2,0))*INDEX($B$3:$AK$8,MATCH($A58,$A$3:$A$8,0),MATCH(AC$11,$B$2:$AK$2,0))/INDEX($B$3:$B$8,MATCH($A58,$A$3:$A$8,0),1),0)</f>
        <v>0</v>
      </c>
      <c r="AD58" s="38">
        <f>IFERROR(INDEX('Industry Breakdown'!$B$3:$H$9,MATCH('Indonesia Data'!$B58,'Industry Breakdown'!$A$3:$A$9,0),MATCH('Indonesia Data'!$A58,'Industry Breakdown'!$B$2:$G$2,0))*INDEX($B$3:$AK$8,MATCH($A58,$A$3:$A$8,0),MATCH(AD$11,$B$2:$AK$2,0))/INDEX($B$3:$B$8,MATCH($A58,$A$3:$A$8,0),1),0)</f>
        <v>0</v>
      </c>
      <c r="AE58" s="38">
        <f>IFERROR(INDEX('Industry Breakdown'!$B$3:$H$9,MATCH('Indonesia Data'!$B58,'Industry Breakdown'!$A$3:$A$9,0),MATCH('Indonesia Data'!$A58,'Industry Breakdown'!$B$2:$G$2,0))*INDEX($B$3:$AK$8,MATCH($A58,$A$3:$A$8,0),MATCH(AE$11,$B$2:$AK$2,0))/INDEX($B$3:$B$8,MATCH($A58,$A$3:$A$8,0),1),0)</f>
        <v>0</v>
      </c>
      <c r="AF58" s="38">
        <f>IFERROR(INDEX('Industry Breakdown'!$B$3:$H$9,MATCH('Indonesia Data'!$B58,'Industry Breakdown'!$A$3:$A$9,0),MATCH('Indonesia Data'!$A58,'Industry Breakdown'!$B$2:$G$2,0))*INDEX($B$3:$AK$8,MATCH($A58,$A$3:$A$8,0),MATCH(AF$11,$B$2:$AK$2,0))/INDEX($B$3:$B$8,MATCH($A58,$A$3:$A$8,0),1),0)</f>
        <v>0</v>
      </c>
      <c r="AG58" s="38">
        <f>IFERROR(INDEX('Industry Breakdown'!$B$3:$H$9,MATCH('Indonesia Data'!$B58,'Industry Breakdown'!$A$3:$A$9,0),MATCH('Indonesia Data'!$A58,'Industry Breakdown'!$B$2:$G$2,0))*INDEX($B$3:$AK$8,MATCH($A58,$A$3:$A$8,0),MATCH(AG$11,$B$2:$AK$2,0))/INDEX($B$3:$B$8,MATCH($A58,$A$3:$A$8,0),1),0)</f>
        <v>0</v>
      </c>
      <c r="AH58" s="38">
        <f>IFERROR(INDEX('Industry Breakdown'!$B$3:$H$9,MATCH('Indonesia Data'!$B58,'Industry Breakdown'!$A$3:$A$9,0),MATCH('Indonesia Data'!$A58,'Industry Breakdown'!$B$2:$G$2,0))*INDEX($B$3:$AK$8,MATCH($A58,$A$3:$A$8,0),MATCH(AH$11,$B$2:$AK$2,0))/INDEX($B$3:$B$8,MATCH($A58,$A$3:$A$8,0),1),0)</f>
        <v>0</v>
      </c>
      <c r="AI58" s="38">
        <f>IFERROR(INDEX('Industry Breakdown'!$B$3:$H$9,MATCH('Indonesia Data'!$B58,'Industry Breakdown'!$A$3:$A$9,0),MATCH('Indonesia Data'!$A58,'Industry Breakdown'!$B$2:$G$2,0))*INDEX($B$3:$AK$8,MATCH($A58,$A$3:$A$8,0),MATCH(AI$11,$B$2:$AK$2,0))/INDEX($B$3:$B$8,MATCH($A58,$A$3:$A$8,0),1),0)</f>
        <v>0</v>
      </c>
      <c r="AJ58" s="38">
        <f>IFERROR(INDEX('Industry Breakdown'!$B$3:$H$9,MATCH('Indonesia Data'!$B58,'Industry Breakdown'!$A$3:$A$9,0),MATCH('Indonesia Data'!$A58,'Industry Breakdown'!$B$2:$G$2,0))*INDEX($B$3:$AK$8,MATCH($A58,$A$3:$A$8,0),MATCH(AJ$11,$B$2:$AK$2,0))/INDEX($B$3:$B$8,MATCH($A58,$A$3:$A$8,0),1),0)</f>
        <v>0</v>
      </c>
      <c r="AK58" s="38">
        <f>IFERROR(INDEX('Industry Breakdown'!$B$3:$H$9,MATCH('Indonesia Data'!$B58,'Industry Breakdown'!$A$3:$A$9,0),MATCH('Indonesia Data'!$A58,'Industry Breakdown'!$B$2:$G$2,0))*INDEX($B$3:$AK$8,MATCH($A58,$A$3:$A$8,0),MATCH(AK$11,$B$2:$AK$2,0))/INDEX($B$3:$B$8,MATCH($A58,$A$3:$A$8,0),1),0)</f>
        <v>0</v>
      </c>
      <c r="AL58" s="38">
        <f>IFERROR(INDEX('Industry Breakdown'!$B$3:$H$9,MATCH('Indonesia Data'!$B58,'Industry Breakdown'!$A$3:$A$9,0),MATCH('Indonesia Data'!$A58,'Industry Breakdown'!$B$2:$G$2,0))*INDEX($B$3:$AK$8,MATCH($A58,$A$3:$A$8,0),MATCH(AL$11,$B$2:$AK$2,0))/INDEX($B$3:$B$8,MATCH($A58,$A$3:$A$8,0),1),0)</f>
        <v>0</v>
      </c>
    </row>
    <row r="59" spans="1:38" x14ac:dyDescent="0.35">
      <c r="A59" s="8" t="s">
        <v>47</v>
      </c>
      <c r="B59" s="8" t="s">
        <v>9</v>
      </c>
      <c r="C59" s="38">
        <f t="shared" si="36"/>
        <v>0</v>
      </c>
      <c r="D59" s="38">
        <f t="shared" ref="D59" si="177">INDEX($B$3:$AK$8,MATCH($A59,$A$3:$A$8,0),MATCH(D$11,$B$2:$AK$2,0))-SUM(D52:D58)</f>
        <v>0</v>
      </c>
      <c r="E59" s="38">
        <f t="shared" ref="E59" si="178">INDEX($B$3:$AK$8,MATCH($A59,$A$3:$A$8,0),MATCH(E$11,$B$2:$AK$2,0))-SUM(E52:E58)</f>
        <v>0</v>
      </c>
      <c r="F59" s="38">
        <f t="shared" ref="F59" si="179">INDEX($B$3:$AK$8,MATCH($A59,$A$3:$A$8,0),MATCH(F$11,$B$2:$AK$2,0))-SUM(F52:F58)</f>
        <v>0</v>
      </c>
      <c r="G59" s="38">
        <f t="shared" ref="G59" si="180">INDEX($B$3:$AK$8,MATCH($A59,$A$3:$A$8,0),MATCH(G$11,$B$2:$AK$2,0))-SUM(G52:G58)</f>
        <v>0</v>
      </c>
      <c r="H59" s="38">
        <f t="shared" ref="H59" si="181">INDEX($B$3:$AK$8,MATCH($A59,$A$3:$A$8,0),MATCH(H$11,$B$2:$AK$2,0))-SUM(H52:H58)</f>
        <v>0</v>
      </c>
      <c r="I59" s="38">
        <f t="shared" ref="I59" si="182">INDEX($B$3:$AK$8,MATCH($A59,$A$3:$A$8,0),MATCH(I$11,$B$2:$AK$2,0))-SUM(I52:I58)</f>
        <v>0</v>
      </c>
      <c r="J59" s="38">
        <f t="shared" ref="J59" si="183">INDEX($B$3:$AK$8,MATCH($A59,$A$3:$A$8,0),MATCH(J$11,$B$2:$AK$2,0))-SUM(J52:J58)</f>
        <v>0</v>
      </c>
      <c r="K59" s="38">
        <f t="shared" ref="K59" si="184">INDEX($B$3:$AK$8,MATCH($A59,$A$3:$A$8,0),MATCH(K$11,$B$2:$AK$2,0))-SUM(K52:K58)</f>
        <v>0</v>
      </c>
      <c r="L59" s="38">
        <f t="shared" ref="L59" si="185">INDEX($B$3:$AK$8,MATCH($A59,$A$3:$A$8,0),MATCH(L$11,$B$2:$AK$2,0))-SUM(L52:L58)</f>
        <v>0</v>
      </c>
      <c r="M59" s="38">
        <f t="shared" ref="M59" si="186">INDEX($B$3:$AK$8,MATCH($A59,$A$3:$A$8,0),MATCH(M$11,$B$2:$AK$2,0))-SUM(M52:M58)</f>
        <v>0</v>
      </c>
      <c r="N59" s="38">
        <f t="shared" ref="N59" si="187">INDEX($B$3:$AK$8,MATCH($A59,$A$3:$A$8,0),MATCH(N$11,$B$2:$AK$2,0))-SUM(N52:N58)</f>
        <v>0</v>
      </c>
      <c r="O59" s="38">
        <f t="shared" ref="O59" si="188">INDEX($B$3:$AK$8,MATCH($A59,$A$3:$A$8,0),MATCH(O$11,$B$2:$AK$2,0))-SUM(O52:O58)</f>
        <v>0</v>
      </c>
      <c r="P59" s="38">
        <f t="shared" ref="P59" si="189">INDEX($B$3:$AK$8,MATCH($A59,$A$3:$A$8,0),MATCH(P$11,$B$2:$AK$2,0))-SUM(P52:P58)</f>
        <v>0</v>
      </c>
      <c r="Q59" s="38">
        <f t="shared" ref="Q59" si="190">INDEX($B$3:$AK$8,MATCH($A59,$A$3:$A$8,0),MATCH(Q$11,$B$2:$AK$2,0))-SUM(Q52:Q58)</f>
        <v>0</v>
      </c>
      <c r="R59" s="38">
        <f t="shared" ref="R59" si="191">INDEX($B$3:$AK$8,MATCH($A59,$A$3:$A$8,0),MATCH(R$11,$B$2:$AK$2,0))-SUM(R52:R58)</f>
        <v>0</v>
      </c>
      <c r="S59" s="38">
        <f t="shared" ref="S59" si="192">INDEX($B$3:$AK$8,MATCH($A59,$A$3:$A$8,0),MATCH(S$11,$B$2:$AK$2,0))-SUM(S52:S58)</f>
        <v>0</v>
      </c>
      <c r="T59" s="38">
        <f t="shared" ref="T59" si="193">INDEX($B$3:$AK$8,MATCH($A59,$A$3:$A$8,0),MATCH(T$11,$B$2:$AK$2,0))-SUM(T52:T58)</f>
        <v>0</v>
      </c>
      <c r="U59" s="38">
        <f t="shared" ref="U59" si="194">INDEX($B$3:$AK$8,MATCH($A59,$A$3:$A$8,0),MATCH(U$11,$B$2:$AK$2,0))-SUM(U52:U58)</f>
        <v>0</v>
      </c>
      <c r="V59" s="38">
        <f t="shared" ref="V59" si="195">INDEX($B$3:$AK$8,MATCH($A59,$A$3:$A$8,0),MATCH(V$11,$B$2:$AK$2,0))-SUM(V52:V58)</f>
        <v>0</v>
      </c>
      <c r="W59" s="38">
        <f t="shared" ref="W59" si="196">INDEX($B$3:$AK$8,MATCH($A59,$A$3:$A$8,0),MATCH(W$11,$B$2:$AK$2,0))-SUM(W52:W58)</f>
        <v>0</v>
      </c>
      <c r="X59" s="38">
        <f t="shared" ref="X59" si="197">INDEX($B$3:$AK$8,MATCH($A59,$A$3:$A$8,0),MATCH(X$11,$B$2:$AK$2,0))-SUM(X52:X58)</f>
        <v>0</v>
      </c>
      <c r="Y59" s="38">
        <f t="shared" ref="Y59" si="198">INDEX($B$3:$AK$8,MATCH($A59,$A$3:$A$8,0),MATCH(Y$11,$B$2:$AK$2,0))-SUM(Y52:Y58)</f>
        <v>0</v>
      </c>
      <c r="Z59" s="38">
        <f t="shared" ref="Z59" si="199">INDEX($B$3:$AK$8,MATCH($A59,$A$3:$A$8,0),MATCH(Z$11,$B$2:$AK$2,0))-SUM(Z52:Z58)</f>
        <v>0</v>
      </c>
      <c r="AA59" s="38">
        <f t="shared" ref="AA59" si="200">INDEX($B$3:$AK$8,MATCH($A59,$A$3:$A$8,0),MATCH(AA$11,$B$2:$AK$2,0))-SUM(AA52:AA58)</f>
        <v>0</v>
      </c>
      <c r="AB59" s="38">
        <f t="shared" ref="AB59" si="201">INDEX($B$3:$AK$8,MATCH($A59,$A$3:$A$8,0),MATCH(AB$11,$B$2:$AK$2,0))-SUM(AB52:AB58)</f>
        <v>0</v>
      </c>
      <c r="AC59" s="38">
        <f t="shared" ref="AC59" si="202">INDEX($B$3:$AK$8,MATCH($A59,$A$3:$A$8,0),MATCH(AC$11,$B$2:$AK$2,0))-SUM(AC52:AC58)</f>
        <v>0</v>
      </c>
      <c r="AD59" s="38">
        <f t="shared" ref="AD59" si="203">INDEX($B$3:$AK$8,MATCH($A59,$A$3:$A$8,0),MATCH(AD$11,$B$2:$AK$2,0))-SUM(AD52:AD58)</f>
        <v>0</v>
      </c>
      <c r="AE59" s="38">
        <f t="shared" ref="AE59" si="204">INDEX($B$3:$AK$8,MATCH($A59,$A$3:$A$8,0),MATCH(AE$11,$B$2:$AK$2,0))-SUM(AE52:AE58)</f>
        <v>0</v>
      </c>
      <c r="AF59" s="38">
        <f t="shared" ref="AF59" si="205">INDEX($B$3:$AK$8,MATCH($A59,$A$3:$A$8,0),MATCH(AF$11,$B$2:$AK$2,0))-SUM(AF52:AF58)</f>
        <v>0</v>
      </c>
      <c r="AG59" s="38">
        <f t="shared" ref="AG59" si="206">INDEX($B$3:$AK$8,MATCH($A59,$A$3:$A$8,0),MATCH(AG$11,$B$2:$AK$2,0))-SUM(AG52:AG58)</f>
        <v>0</v>
      </c>
      <c r="AH59" s="38">
        <f t="shared" ref="AH59" si="207">INDEX($B$3:$AK$8,MATCH($A59,$A$3:$A$8,0),MATCH(AH$11,$B$2:$AK$2,0))-SUM(AH52:AH58)</f>
        <v>0</v>
      </c>
      <c r="AI59" s="38">
        <f t="shared" ref="AI59" si="208">INDEX($B$3:$AK$8,MATCH($A59,$A$3:$A$8,0),MATCH(AI$11,$B$2:$AK$2,0))-SUM(AI52:AI58)</f>
        <v>0</v>
      </c>
      <c r="AJ59" s="38">
        <f t="shared" ref="AJ59" si="209">INDEX($B$3:$AK$8,MATCH($A59,$A$3:$A$8,0),MATCH(AJ$11,$B$2:$AK$2,0))-SUM(AJ52:AJ58)</f>
        <v>0</v>
      </c>
      <c r="AK59" s="38">
        <f t="shared" ref="AK59" si="210">INDEX($B$3:$AK$8,MATCH($A59,$A$3:$A$8,0),MATCH(AK$11,$B$2:$AK$2,0))-SUM(AK52:AK58)</f>
        <v>0</v>
      </c>
      <c r="AL59" s="38">
        <f t="shared" ref="AL59" si="211">INDEX($B$3:$AK$8,MATCH($A59,$A$3:$A$8,0),MATCH(AL$11,$B$2:$AK$2,0))-SUM(AL52:AL58)</f>
        <v>0</v>
      </c>
    </row>
    <row r="62" spans="1:38" x14ac:dyDescent="0.35"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</row>
    <row r="63" spans="1:38" x14ac:dyDescent="0.35"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</row>
    <row r="64" spans="1:38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 x14ac:dyDescent="0.35">
      <c r="A66" s="12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21"/>
    </row>
    <row r="67" spans="1:13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x14ac:dyDescent="0.35">
      <c r="A68" s="13"/>
      <c r="B68" s="12"/>
      <c r="C68" s="12"/>
      <c r="D68" s="13"/>
      <c r="E68" s="15"/>
      <c r="F68" s="15"/>
      <c r="G68" s="15"/>
      <c r="H68" s="15"/>
      <c r="I68" s="15"/>
      <c r="J68" s="15"/>
      <c r="K68" s="15"/>
      <c r="L68" s="15"/>
      <c r="M68" s="15"/>
    </row>
    <row r="69" spans="1:13" x14ac:dyDescent="0.35">
      <c r="A69" s="13"/>
      <c r="B69" s="13"/>
      <c r="C69" s="13"/>
      <c r="D69" s="16"/>
      <c r="E69" s="17"/>
      <c r="F69" s="17"/>
      <c r="G69" s="17"/>
      <c r="H69" s="17"/>
      <c r="I69" s="17"/>
      <c r="J69" s="17"/>
      <c r="K69" s="17"/>
      <c r="L69" s="17"/>
      <c r="M69" s="17"/>
    </row>
    <row r="70" spans="1:13" x14ac:dyDescent="0.35">
      <c r="A70" s="13"/>
      <c r="B70" s="18"/>
      <c r="C70" s="19"/>
      <c r="D70" s="16"/>
      <c r="E70" s="17"/>
      <c r="F70" s="17"/>
      <c r="G70" s="17"/>
      <c r="H70" s="17"/>
      <c r="I70" s="17"/>
      <c r="J70" s="17"/>
      <c r="K70" s="17"/>
      <c r="L70" s="17"/>
      <c r="M70" s="17"/>
    </row>
    <row r="71" spans="1:13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 x14ac:dyDescent="0.35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workbookViewId="0"/>
  </sheetViews>
  <sheetFormatPr defaultRowHeight="14.5" x14ac:dyDescent="0.35"/>
  <cols>
    <col min="4" max="4" width="15.453125" style="5" customWidth="1"/>
    <col min="5" max="5" width="11.81640625" bestFit="1" customWidth="1"/>
  </cols>
  <sheetData>
    <row r="1" spans="1:44" x14ac:dyDescent="0.35">
      <c r="A1" s="22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x14ac:dyDescent="0.35">
      <c r="A2" s="12" t="s">
        <v>19</v>
      </c>
      <c r="B2" s="12" t="s">
        <v>18</v>
      </c>
      <c r="C2" s="13"/>
      <c r="D2" s="11" t="s">
        <v>37</v>
      </c>
      <c r="E2" s="15">
        <v>2011</v>
      </c>
      <c r="F2" s="15">
        <v>2012</v>
      </c>
      <c r="G2" s="15">
        <v>2013</v>
      </c>
      <c r="H2" s="15">
        <v>2014</v>
      </c>
      <c r="I2" s="15">
        <v>2015</v>
      </c>
      <c r="J2" s="15">
        <v>2016</v>
      </c>
      <c r="K2" s="15">
        <v>2017</v>
      </c>
      <c r="L2" s="15">
        <v>2018</v>
      </c>
      <c r="M2" s="15">
        <v>2019</v>
      </c>
      <c r="N2" s="15">
        <v>2020</v>
      </c>
      <c r="O2" s="15">
        <v>2021</v>
      </c>
      <c r="P2" s="15">
        <v>2022</v>
      </c>
      <c r="Q2" s="15">
        <v>2023</v>
      </c>
      <c r="R2" s="15">
        <v>2024</v>
      </c>
      <c r="S2" s="15">
        <v>2025</v>
      </c>
      <c r="T2" s="15">
        <v>2026</v>
      </c>
      <c r="U2" s="15">
        <v>2027</v>
      </c>
      <c r="V2" s="15">
        <v>2028</v>
      </c>
      <c r="W2" s="15">
        <v>2029</v>
      </c>
      <c r="X2" s="15">
        <v>2030</v>
      </c>
      <c r="Y2" s="15">
        <v>2031</v>
      </c>
      <c r="Z2" s="15">
        <v>2032</v>
      </c>
      <c r="AA2" s="15">
        <v>2033</v>
      </c>
      <c r="AB2" s="15">
        <v>2034</v>
      </c>
      <c r="AC2" s="15">
        <v>2035</v>
      </c>
      <c r="AD2" s="15">
        <v>2036</v>
      </c>
      <c r="AE2" s="15">
        <v>2037</v>
      </c>
      <c r="AF2" s="15">
        <v>2038</v>
      </c>
      <c r="AG2" s="15">
        <v>2039</v>
      </c>
      <c r="AH2" s="15">
        <v>2040</v>
      </c>
      <c r="AI2" s="15">
        <v>2041</v>
      </c>
      <c r="AJ2" s="15">
        <v>2042</v>
      </c>
      <c r="AK2" s="15">
        <v>2043</v>
      </c>
      <c r="AL2" s="15">
        <v>2044</v>
      </c>
      <c r="AM2" s="15">
        <v>2045</v>
      </c>
      <c r="AN2" s="15">
        <v>2046</v>
      </c>
      <c r="AO2" s="15">
        <v>2047</v>
      </c>
      <c r="AP2" s="15">
        <v>2048</v>
      </c>
      <c r="AQ2" s="15">
        <v>2049</v>
      </c>
      <c r="AR2" s="15">
        <v>2050</v>
      </c>
    </row>
    <row r="3" spans="1:44" x14ac:dyDescent="0.35">
      <c r="A3" s="13" t="s">
        <v>20</v>
      </c>
      <c r="B3" s="13" t="s">
        <v>30</v>
      </c>
      <c r="C3" s="16" t="s">
        <v>29</v>
      </c>
      <c r="D3" s="10" t="s">
        <v>38</v>
      </c>
      <c r="E3" s="20">
        <v>306.69752119999998</v>
      </c>
      <c r="F3" s="20">
        <f t="shared" ref="F3:AR3" si="0">E3*(1+Growth_Rate)</f>
        <v>322.03239725999998</v>
      </c>
      <c r="G3" s="20">
        <f t="shared" si="0"/>
        <v>338.13401712299998</v>
      </c>
      <c r="H3" s="20">
        <f t="shared" si="0"/>
        <v>355.04071797914997</v>
      </c>
      <c r="I3" s="20">
        <f t="shared" si="0"/>
        <v>372.79275387810748</v>
      </c>
      <c r="J3" s="20">
        <f t="shared" si="0"/>
        <v>391.43239157201288</v>
      </c>
      <c r="K3" s="20">
        <f t="shared" si="0"/>
        <v>411.00401115061356</v>
      </c>
      <c r="L3" s="20">
        <f t="shared" si="0"/>
        <v>431.55421170814424</v>
      </c>
      <c r="M3" s="20">
        <f t="shared" si="0"/>
        <v>453.13192229355144</v>
      </c>
      <c r="N3" s="20">
        <f t="shared" si="0"/>
        <v>475.78851840822904</v>
      </c>
      <c r="O3" s="20">
        <f t="shared" si="0"/>
        <v>499.57794432864051</v>
      </c>
      <c r="P3" s="20">
        <f t="shared" si="0"/>
        <v>524.55684154507253</v>
      </c>
      <c r="Q3" s="20">
        <f t="shared" si="0"/>
        <v>550.78468362232616</v>
      </c>
      <c r="R3" s="20">
        <f t="shared" si="0"/>
        <v>578.32391780344244</v>
      </c>
      <c r="S3" s="20">
        <f t="shared" si="0"/>
        <v>607.2401136936146</v>
      </c>
      <c r="T3" s="20">
        <f t="shared" si="0"/>
        <v>637.60211937829536</v>
      </c>
      <c r="U3" s="20">
        <f t="shared" si="0"/>
        <v>669.48222534721015</v>
      </c>
      <c r="V3" s="20">
        <f t="shared" si="0"/>
        <v>702.95633661457066</v>
      </c>
      <c r="W3" s="20">
        <f t="shared" si="0"/>
        <v>738.10415344529918</v>
      </c>
      <c r="X3" s="20">
        <f t="shared" si="0"/>
        <v>775.00936111756414</v>
      </c>
      <c r="Y3" s="20">
        <f t="shared" si="0"/>
        <v>813.75982917344243</v>
      </c>
      <c r="Z3" s="20">
        <f t="shared" si="0"/>
        <v>854.4478206321146</v>
      </c>
      <c r="AA3" s="20">
        <f t="shared" si="0"/>
        <v>897.17021166372035</v>
      </c>
      <c r="AB3" s="20">
        <f t="shared" si="0"/>
        <v>942.02872224690645</v>
      </c>
      <c r="AC3" s="20">
        <f t="shared" si="0"/>
        <v>989.13015835925182</v>
      </c>
      <c r="AD3" s="20">
        <f t="shared" si="0"/>
        <v>1038.5866662772144</v>
      </c>
      <c r="AE3" s="20">
        <f t="shared" si="0"/>
        <v>1090.5159995910751</v>
      </c>
      <c r="AF3" s="20">
        <f t="shared" si="0"/>
        <v>1145.0417995706289</v>
      </c>
      <c r="AG3" s="20">
        <f t="shared" si="0"/>
        <v>1202.2938895491604</v>
      </c>
      <c r="AH3" s="20">
        <f t="shared" si="0"/>
        <v>1262.4085840266184</v>
      </c>
      <c r="AI3" s="20">
        <f t="shared" si="0"/>
        <v>1325.5290132279495</v>
      </c>
      <c r="AJ3" s="20">
        <f t="shared" si="0"/>
        <v>1391.805463889347</v>
      </c>
      <c r="AK3" s="20">
        <f t="shared" si="0"/>
        <v>1461.3957370838145</v>
      </c>
      <c r="AL3" s="20">
        <f t="shared" si="0"/>
        <v>1534.4655239380054</v>
      </c>
      <c r="AM3" s="20">
        <f t="shared" si="0"/>
        <v>1611.1888001349057</v>
      </c>
      <c r="AN3" s="20">
        <f t="shared" si="0"/>
        <v>1691.748240141651</v>
      </c>
      <c r="AO3" s="20">
        <f t="shared" si="0"/>
        <v>1776.3356521487335</v>
      </c>
      <c r="AP3" s="20">
        <f t="shared" si="0"/>
        <v>1865.1524347561704</v>
      </c>
      <c r="AQ3" s="20">
        <f t="shared" si="0"/>
        <v>1958.410056493979</v>
      </c>
      <c r="AR3" s="20">
        <f t="shared" si="0"/>
        <v>2056.3305593186778</v>
      </c>
    </row>
    <row r="4" spans="1:44" x14ac:dyDescent="0.35">
      <c r="A4" s="13" t="s">
        <v>21</v>
      </c>
      <c r="B4" s="13" t="s">
        <v>31</v>
      </c>
      <c r="C4" s="16" t="s">
        <v>29</v>
      </c>
      <c r="D4" s="10" t="s">
        <v>39</v>
      </c>
      <c r="E4" s="20">
        <v>127.1510226</v>
      </c>
      <c r="F4" s="20">
        <f t="shared" ref="F4:AR4" si="1">E4*(1+Growth_Rate)</f>
        <v>133.50857373000002</v>
      </c>
      <c r="G4" s="20">
        <f t="shared" si="1"/>
        <v>140.18400241650002</v>
      </c>
      <c r="H4" s="20">
        <f t="shared" si="1"/>
        <v>147.19320253732502</v>
      </c>
      <c r="I4" s="20">
        <f t="shared" si="1"/>
        <v>154.55286266419128</v>
      </c>
      <c r="J4" s="20">
        <f t="shared" si="1"/>
        <v>162.28050579740085</v>
      </c>
      <c r="K4" s="20">
        <f t="shared" si="1"/>
        <v>170.39453108727091</v>
      </c>
      <c r="L4" s="20">
        <f t="shared" si="1"/>
        <v>178.91425764163446</v>
      </c>
      <c r="M4" s="20">
        <f t="shared" si="1"/>
        <v>187.85997052371619</v>
      </c>
      <c r="N4" s="20">
        <f t="shared" si="1"/>
        <v>197.25296904990199</v>
      </c>
      <c r="O4" s="20">
        <f t="shared" si="1"/>
        <v>207.1156175023971</v>
      </c>
      <c r="P4" s="20">
        <f t="shared" si="1"/>
        <v>217.47139837751698</v>
      </c>
      <c r="Q4" s="20">
        <f t="shared" si="1"/>
        <v>228.34496829639284</v>
      </c>
      <c r="R4" s="20">
        <f t="shared" si="1"/>
        <v>239.76221671121249</v>
      </c>
      <c r="S4" s="20">
        <f t="shared" si="1"/>
        <v>251.75032754677312</v>
      </c>
      <c r="T4" s="20">
        <f t="shared" si="1"/>
        <v>264.33784392411178</v>
      </c>
      <c r="U4" s="20">
        <f t="shared" si="1"/>
        <v>277.55473612031739</v>
      </c>
      <c r="V4" s="20">
        <f t="shared" si="1"/>
        <v>291.43247292633328</v>
      </c>
      <c r="W4" s="20">
        <f t="shared" si="1"/>
        <v>306.00409657264993</v>
      </c>
      <c r="X4" s="20">
        <f t="shared" si="1"/>
        <v>321.30430140128243</v>
      </c>
      <c r="Y4" s="20">
        <f t="shared" si="1"/>
        <v>337.36951647134657</v>
      </c>
      <c r="Z4" s="20">
        <f t="shared" si="1"/>
        <v>354.23799229491391</v>
      </c>
      <c r="AA4" s="20">
        <f t="shared" si="1"/>
        <v>371.94989190965964</v>
      </c>
      <c r="AB4" s="20">
        <f t="shared" si="1"/>
        <v>390.54738650514264</v>
      </c>
      <c r="AC4" s="20">
        <f t="shared" si="1"/>
        <v>410.07475583039979</v>
      </c>
      <c r="AD4" s="20">
        <f t="shared" si="1"/>
        <v>430.57849362191979</v>
      </c>
      <c r="AE4" s="20">
        <f t="shared" si="1"/>
        <v>452.10741830301578</v>
      </c>
      <c r="AF4" s="20">
        <f t="shared" si="1"/>
        <v>474.71278921816656</v>
      </c>
      <c r="AG4" s="20">
        <f t="shared" si="1"/>
        <v>498.44842867907494</v>
      </c>
      <c r="AH4" s="20">
        <f t="shared" si="1"/>
        <v>523.37085011302872</v>
      </c>
      <c r="AI4" s="20">
        <f t="shared" si="1"/>
        <v>549.53939261868015</v>
      </c>
      <c r="AJ4" s="20">
        <f t="shared" si="1"/>
        <v>577.01636224961419</v>
      </c>
      <c r="AK4" s="20">
        <f t="shared" si="1"/>
        <v>605.86718036209493</v>
      </c>
      <c r="AL4" s="20">
        <f t="shared" si="1"/>
        <v>636.16053938019968</v>
      </c>
      <c r="AM4" s="20">
        <f t="shared" si="1"/>
        <v>667.96856634920971</v>
      </c>
      <c r="AN4" s="20">
        <f t="shared" si="1"/>
        <v>701.36699466667028</v>
      </c>
      <c r="AO4" s="20">
        <f t="shared" si="1"/>
        <v>736.43534440000383</v>
      </c>
      <c r="AP4" s="20">
        <f t="shared" si="1"/>
        <v>773.25711162000403</v>
      </c>
      <c r="AQ4" s="20">
        <f t="shared" si="1"/>
        <v>811.91996720100428</v>
      </c>
      <c r="AR4" s="20">
        <f t="shared" si="1"/>
        <v>852.51596556105449</v>
      </c>
    </row>
    <row r="5" spans="1:44" x14ac:dyDescent="0.35">
      <c r="A5" s="13" t="s">
        <v>22</v>
      </c>
      <c r="B5" s="13" t="s">
        <v>32</v>
      </c>
      <c r="C5" s="16" t="s">
        <v>29</v>
      </c>
      <c r="D5" s="10" t="s">
        <v>40</v>
      </c>
      <c r="E5" s="20">
        <v>194.81250179999998</v>
      </c>
      <c r="F5" s="20">
        <f t="shared" ref="F5:AR5" si="2">E5*(1+Growth_Rate)</f>
        <v>204.55312688999999</v>
      </c>
      <c r="G5" s="20">
        <f t="shared" si="2"/>
        <v>214.78078323450001</v>
      </c>
      <c r="H5" s="20">
        <f t="shared" si="2"/>
        <v>225.51982239622501</v>
      </c>
      <c r="I5" s="20">
        <f t="shared" si="2"/>
        <v>236.79581351603628</v>
      </c>
      <c r="J5" s="20">
        <f t="shared" si="2"/>
        <v>248.6356041918381</v>
      </c>
      <c r="K5" s="20">
        <f t="shared" si="2"/>
        <v>261.06738440142999</v>
      </c>
      <c r="L5" s="20">
        <f t="shared" si="2"/>
        <v>274.12075362150148</v>
      </c>
      <c r="M5" s="20">
        <f t="shared" si="2"/>
        <v>287.82679130257657</v>
      </c>
      <c r="N5" s="20">
        <f t="shared" si="2"/>
        <v>302.21813086770538</v>
      </c>
      <c r="O5" s="20">
        <f t="shared" si="2"/>
        <v>317.32903741109067</v>
      </c>
      <c r="P5" s="20">
        <f t="shared" si="2"/>
        <v>333.19548928164522</v>
      </c>
      <c r="Q5" s="20">
        <f t="shared" si="2"/>
        <v>349.85526374572748</v>
      </c>
      <c r="R5" s="20">
        <f t="shared" si="2"/>
        <v>367.3480269330139</v>
      </c>
      <c r="S5" s="20">
        <f t="shared" si="2"/>
        <v>385.71542827966459</v>
      </c>
      <c r="T5" s="20">
        <f t="shared" si="2"/>
        <v>405.00119969364783</v>
      </c>
      <c r="U5" s="20">
        <f t="shared" si="2"/>
        <v>425.25125967833026</v>
      </c>
      <c r="V5" s="20">
        <f t="shared" si="2"/>
        <v>446.51382266224681</v>
      </c>
      <c r="W5" s="20">
        <f t="shared" si="2"/>
        <v>468.83951379535915</v>
      </c>
      <c r="X5" s="20">
        <f t="shared" si="2"/>
        <v>492.28148948512711</v>
      </c>
      <c r="Y5" s="20">
        <f t="shared" si="2"/>
        <v>516.89556395938348</v>
      </c>
      <c r="Z5" s="20">
        <f t="shared" si="2"/>
        <v>542.74034215735264</v>
      </c>
      <c r="AA5" s="20">
        <f t="shared" si="2"/>
        <v>569.87735926522032</v>
      </c>
      <c r="AB5" s="20">
        <f t="shared" si="2"/>
        <v>598.37122722848142</v>
      </c>
      <c r="AC5" s="20">
        <f t="shared" si="2"/>
        <v>628.28978858990547</v>
      </c>
      <c r="AD5" s="20">
        <f t="shared" si="2"/>
        <v>659.70427801940082</v>
      </c>
      <c r="AE5" s="20">
        <f t="shared" si="2"/>
        <v>692.68949192037087</v>
      </c>
      <c r="AF5" s="20">
        <f t="shared" si="2"/>
        <v>727.32396651638942</v>
      </c>
      <c r="AG5" s="20">
        <f t="shared" si="2"/>
        <v>763.6901648422089</v>
      </c>
      <c r="AH5" s="20">
        <f t="shared" si="2"/>
        <v>801.8746730843194</v>
      </c>
      <c r="AI5" s="20">
        <f t="shared" si="2"/>
        <v>841.96840673853535</v>
      </c>
      <c r="AJ5" s="20">
        <f t="shared" si="2"/>
        <v>884.06682707546213</v>
      </c>
      <c r="AK5" s="20">
        <f t="shared" si="2"/>
        <v>928.27016842923524</v>
      </c>
      <c r="AL5" s="20">
        <f t="shared" si="2"/>
        <v>974.683676850697</v>
      </c>
      <c r="AM5" s="20">
        <f t="shared" si="2"/>
        <v>1023.4178606932319</v>
      </c>
      <c r="AN5" s="20">
        <f t="shared" si="2"/>
        <v>1074.5887537278936</v>
      </c>
      <c r="AO5" s="20">
        <f t="shared" si="2"/>
        <v>1128.3181914142883</v>
      </c>
      <c r="AP5" s="20">
        <f t="shared" si="2"/>
        <v>1184.7341009850029</v>
      </c>
      <c r="AQ5" s="20">
        <f t="shared" si="2"/>
        <v>1243.9708060342532</v>
      </c>
      <c r="AR5" s="20">
        <f t="shared" si="2"/>
        <v>1306.1693463359659</v>
      </c>
    </row>
    <row r="6" spans="1:44" x14ac:dyDescent="0.35">
      <c r="A6" s="13" t="s">
        <v>23</v>
      </c>
      <c r="B6" s="13" t="s">
        <v>33</v>
      </c>
      <c r="C6" s="16" t="s">
        <v>29</v>
      </c>
      <c r="D6" s="10" t="s">
        <v>39</v>
      </c>
      <c r="E6" s="20">
        <v>1.0941504</v>
      </c>
      <c r="F6" s="20">
        <f t="shared" ref="F6:AR6" si="3">E6*(1+Growth_Rate)</f>
        <v>1.14885792</v>
      </c>
      <c r="G6" s="20">
        <f t="shared" si="3"/>
        <v>1.2063008159999999</v>
      </c>
      <c r="H6" s="20">
        <f t="shared" si="3"/>
        <v>1.2666158567999999</v>
      </c>
      <c r="I6" s="20">
        <f t="shared" si="3"/>
        <v>1.3299466496399999</v>
      </c>
      <c r="J6" s="20">
        <f t="shared" si="3"/>
        <v>1.3964439821219998</v>
      </c>
      <c r="K6" s="20">
        <f t="shared" si="3"/>
        <v>1.4662661812280999</v>
      </c>
      <c r="L6" s="20">
        <f t="shared" si="3"/>
        <v>1.539579490289505</v>
      </c>
      <c r="M6" s="20">
        <f t="shared" si="3"/>
        <v>1.6165584648039804</v>
      </c>
      <c r="N6" s="20">
        <f t="shared" si="3"/>
        <v>1.6973863880441795</v>
      </c>
      <c r="O6" s="20">
        <f t="shared" si="3"/>
        <v>1.7822557074463885</v>
      </c>
      <c r="P6" s="20">
        <f t="shared" si="3"/>
        <v>1.871368492818708</v>
      </c>
      <c r="Q6" s="20">
        <f t="shared" si="3"/>
        <v>1.9649369174596434</v>
      </c>
      <c r="R6" s="20">
        <f t="shared" si="3"/>
        <v>2.0631837633326255</v>
      </c>
      <c r="S6" s="20">
        <f t="shared" si="3"/>
        <v>2.1663429514992569</v>
      </c>
      <c r="T6" s="20">
        <f t="shared" si="3"/>
        <v>2.2746600990742198</v>
      </c>
      <c r="U6" s="20">
        <f t="shared" si="3"/>
        <v>2.3883931040279309</v>
      </c>
      <c r="V6" s="20">
        <f t="shared" si="3"/>
        <v>2.5078127592293278</v>
      </c>
      <c r="W6" s="20">
        <f t="shared" si="3"/>
        <v>2.6332033971907944</v>
      </c>
      <c r="X6" s="20">
        <f t="shared" si="3"/>
        <v>2.7648635670503343</v>
      </c>
      <c r="Y6" s="20">
        <f t="shared" si="3"/>
        <v>2.9031067454028512</v>
      </c>
      <c r="Z6" s="20">
        <f t="shared" si="3"/>
        <v>3.048262082672994</v>
      </c>
      <c r="AA6" s="20">
        <f t="shared" si="3"/>
        <v>3.2006751868066439</v>
      </c>
      <c r="AB6" s="20">
        <f t="shared" si="3"/>
        <v>3.3607089461469761</v>
      </c>
      <c r="AC6" s="20">
        <f t="shared" si="3"/>
        <v>3.5287443934543252</v>
      </c>
      <c r="AD6" s="20">
        <f t="shared" si="3"/>
        <v>3.7051816131270416</v>
      </c>
      <c r="AE6" s="20">
        <f t="shared" si="3"/>
        <v>3.8904406937833937</v>
      </c>
      <c r="AF6" s="20">
        <f t="shared" si="3"/>
        <v>4.084962728472564</v>
      </c>
      <c r="AG6" s="20">
        <f t="shared" si="3"/>
        <v>4.2892108648961926</v>
      </c>
      <c r="AH6" s="20">
        <f t="shared" si="3"/>
        <v>4.5036714081410025</v>
      </c>
      <c r="AI6" s="20">
        <f t="shared" si="3"/>
        <v>4.7288549785480525</v>
      </c>
      <c r="AJ6" s="20">
        <f t="shared" si="3"/>
        <v>4.9652977274754555</v>
      </c>
      <c r="AK6" s="20">
        <f t="shared" si="3"/>
        <v>5.2135626138492288</v>
      </c>
      <c r="AL6" s="20">
        <f t="shared" si="3"/>
        <v>5.4742407445416905</v>
      </c>
      <c r="AM6" s="20">
        <f t="shared" si="3"/>
        <v>5.7479527817687757</v>
      </c>
      <c r="AN6" s="20">
        <f t="shared" si="3"/>
        <v>6.0353504208572151</v>
      </c>
      <c r="AO6" s="20">
        <f t="shared" si="3"/>
        <v>6.3371179419000763</v>
      </c>
      <c r="AP6" s="20">
        <f t="shared" si="3"/>
        <v>6.6539738389950802</v>
      </c>
      <c r="AQ6" s="20">
        <f t="shared" si="3"/>
        <v>6.9866725309448343</v>
      </c>
      <c r="AR6" s="20">
        <f t="shared" si="3"/>
        <v>7.3360061574920765</v>
      </c>
    </row>
    <row r="7" spans="1:44" x14ac:dyDescent="0.35">
      <c r="A7" s="13" t="s">
        <v>24</v>
      </c>
      <c r="B7" s="13" t="s">
        <v>17</v>
      </c>
      <c r="C7" s="16" t="s">
        <v>29</v>
      </c>
      <c r="D7" s="10" t="s">
        <v>39</v>
      </c>
      <c r="E7" s="20">
        <v>59.443953799999996</v>
      </c>
      <c r="F7" s="20">
        <f t="shared" ref="F7:AR7" si="4">E7*(1+Growth_Rate)</f>
        <v>62.416151489999997</v>
      </c>
      <c r="G7" s="20">
        <f t="shared" si="4"/>
        <v>65.536959064499996</v>
      </c>
      <c r="H7" s="20">
        <f t="shared" si="4"/>
        <v>68.813807017724997</v>
      </c>
      <c r="I7" s="20">
        <f t="shared" si="4"/>
        <v>72.254497368611254</v>
      </c>
      <c r="J7" s="20">
        <f t="shared" si="4"/>
        <v>75.867222237041815</v>
      </c>
      <c r="K7" s="20">
        <f t="shared" si="4"/>
        <v>79.660583348893908</v>
      </c>
      <c r="L7" s="20">
        <f t="shared" si="4"/>
        <v>83.643612516338607</v>
      </c>
      <c r="M7" s="20">
        <f t="shared" si="4"/>
        <v>87.825793142155547</v>
      </c>
      <c r="N7" s="20">
        <f t="shared" si="4"/>
        <v>92.217082799263324</v>
      </c>
      <c r="O7" s="20">
        <f t="shared" si="4"/>
        <v>96.82793693922649</v>
      </c>
      <c r="P7" s="20">
        <f t="shared" si="4"/>
        <v>101.66933378618782</v>
      </c>
      <c r="Q7" s="20">
        <f t="shared" si="4"/>
        <v>106.75280047549721</v>
      </c>
      <c r="R7" s="20">
        <f t="shared" si="4"/>
        <v>112.09044049927208</v>
      </c>
      <c r="S7" s="20">
        <f t="shared" si="4"/>
        <v>117.69496252423569</v>
      </c>
      <c r="T7" s="20">
        <f t="shared" si="4"/>
        <v>123.57971065044748</v>
      </c>
      <c r="U7" s="20">
        <f t="shared" si="4"/>
        <v>129.75869618296986</v>
      </c>
      <c r="V7" s="20">
        <f t="shared" si="4"/>
        <v>136.24663099211836</v>
      </c>
      <c r="W7" s="20">
        <f t="shared" si="4"/>
        <v>143.05896254172427</v>
      </c>
      <c r="X7" s="20">
        <f t="shared" si="4"/>
        <v>150.2119106688105</v>
      </c>
      <c r="Y7" s="20">
        <f t="shared" si="4"/>
        <v>157.72250620225103</v>
      </c>
      <c r="Z7" s="20">
        <f t="shared" si="4"/>
        <v>165.60863151236359</v>
      </c>
      <c r="AA7" s="20">
        <f t="shared" si="4"/>
        <v>173.88906308798178</v>
      </c>
      <c r="AB7" s="20">
        <f t="shared" si="4"/>
        <v>182.58351624238088</v>
      </c>
      <c r="AC7" s="20">
        <f t="shared" si="4"/>
        <v>191.71269205449994</v>
      </c>
      <c r="AD7" s="20">
        <f t="shared" si="4"/>
        <v>201.29832665722495</v>
      </c>
      <c r="AE7" s="20">
        <f t="shared" si="4"/>
        <v>211.36324299008621</v>
      </c>
      <c r="AF7" s="20">
        <f t="shared" si="4"/>
        <v>221.93140513959054</v>
      </c>
      <c r="AG7" s="20">
        <f t="shared" si="4"/>
        <v>233.02797539657007</v>
      </c>
      <c r="AH7" s="20">
        <f t="shared" si="4"/>
        <v>244.67937416639859</v>
      </c>
      <c r="AI7" s="20">
        <f t="shared" si="4"/>
        <v>256.91334287471852</v>
      </c>
      <c r="AJ7" s="20">
        <f t="shared" si="4"/>
        <v>269.75901001845449</v>
      </c>
      <c r="AK7" s="20">
        <f t="shared" si="4"/>
        <v>283.24696051937724</v>
      </c>
      <c r="AL7" s="20">
        <f t="shared" si="4"/>
        <v>297.40930854534611</v>
      </c>
      <c r="AM7" s="20">
        <f t="shared" si="4"/>
        <v>312.27977397261344</v>
      </c>
      <c r="AN7" s="20">
        <f t="shared" si="4"/>
        <v>327.89376267124413</v>
      </c>
      <c r="AO7" s="20">
        <f t="shared" si="4"/>
        <v>344.28845080480636</v>
      </c>
      <c r="AP7" s="20">
        <f t="shared" si="4"/>
        <v>361.50287334504668</v>
      </c>
      <c r="AQ7" s="20">
        <f t="shared" si="4"/>
        <v>379.57801701229903</v>
      </c>
      <c r="AR7" s="20">
        <f t="shared" si="4"/>
        <v>398.55691786291402</v>
      </c>
    </row>
    <row r="8" spans="1:44" x14ac:dyDescent="0.35">
      <c r="A8" s="13" t="s">
        <v>25</v>
      </c>
      <c r="B8" s="13" t="s">
        <v>34</v>
      </c>
      <c r="C8" s="16" t="s">
        <v>29</v>
      </c>
      <c r="D8" s="10" t="s">
        <v>39</v>
      </c>
      <c r="E8" s="20">
        <v>1.0664709999999999</v>
      </c>
      <c r="F8" s="20">
        <f t="shared" ref="F8:AR8" si="5">E8*(1+Growth_Rate)</f>
        <v>1.1197945499999999</v>
      </c>
      <c r="G8" s="20">
        <f t="shared" si="5"/>
        <v>1.1757842775</v>
      </c>
      <c r="H8" s="20">
        <f t="shared" si="5"/>
        <v>1.2345734913750002</v>
      </c>
      <c r="I8" s="20">
        <f t="shared" si="5"/>
        <v>1.2963021659437501</v>
      </c>
      <c r="J8" s="20">
        <f t="shared" si="5"/>
        <v>1.3611172742409376</v>
      </c>
      <c r="K8" s="20">
        <f t="shared" si="5"/>
        <v>1.4291731379529846</v>
      </c>
      <c r="L8" s="20">
        <f t="shared" si="5"/>
        <v>1.5006317948506338</v>
      </c>
      <c r="M8" s="20">
        <f t="shared" si="5"/>
        <v>1.5756633845931656</v>
      </c>
      <c r="N8" s="20">
        <f t="shared" si="5"/>
        <v>1.6544465538228239</v>
      </c>
      <c r="O8" s="20">
        <f t="shared" si="5"/>
        <v>1.7371688815139652</v>
      </c>
      <c r="P8" s="20">
        <f t="shared" si="5"/>
        <v>1.8240273255896635</v>
      </c>
      <c r="Q8" s="20">
        <f t="shared" si="5"/>
        <v>1.9152286918691468</v>
      </c>
      <c r="R8" s="20">
        <f t="shared" si="5"/>
        <v>2.010990126462604</v>
      </c>
      <c r="S8" s="20">
        <f t="shared" si="5"/>
        <v>2.1115396327857341</v>
      </c>
      <c r="T8" s="20">
        <f t="shared" si="5"/>
        <v>2.2171166144250209</v>
      </c>
      <c r="U8" s="20">
        <f t="shared" si="5"/>
        <v>2.3279724451462722</v>
      </c>
      <c r="V8" s="20">
        <f t="shared" si="5"/>
        <v>2.4443710674035861</v>
      </c>
      <c r="W8" s="20">
        <f t="shared" si="5"/>
        <v>2.5665896207737657</v>
      </c>
      <c r="X8" s="20">
        <f t="shared" si="5"/>
        <v>2.6949191018124541</v>
      </c>
      <c r="Y8" s="20">
        <f t="shared" si="5"/>
        <v>2.8296650569030768</v>
      </c>
      <c r="Z8" s="20">
        <f t="shared" si="5"/>
        <v>2.971148309748231</v>
      </c>
      <c r="AA8" s="20">
        <f t="shared" si="5"/>
        <v>3.1197057252356428</v>
      </c>
      <c r="AB8" s="20">
        <f t="shared" si="5"/>
        <v>3.2756910114974249</v>
      </c>
      <c r="AC8" s="20">
        <f t="shared" si="5"/>
        <v>3.4394755620722961</v>
      </c>
      <c r="AD8" s="20">
        <f t="shared" si="5"/>
        <v>3.6114493401759109</v>
      </c>
      <c r="AE8" s="20">
        <f t="shared" si="5"/>
        <v>3.7920218071847067</v>
      </c>
      <c r="AF8" s="20">
        <f t="shared" si="5"/>
        <v>3.9816228975439421</v>
      </c>
      <c r="AG8" s="20">
        <f t="shared" si="5"/>
        <v>4.180704042421139</v>
      </c>
      <c r="AH8" s="20">
        <f t="shared" si="5"/>
        <v>4.3897392445421959</v>
      </c>
      <c r="AI8" s="20">
        <f t="shared" si="5"/>
        <v>4.6092262067693062</v>
      </c>
      <c r="AJ8" s="20">
        <f t="shared" si="5"/>
        <v>4.8396875171077713</v>
      </c>
      <c r="AK8" s="20">
        <f t="shared" si="5"/>
        <v>5.0816718929631604</v>
      </c>
      <c r="AL8" s="20">
        <f t="shared" si="5"/>
        <v>5.3357554876113182</v>
      </c>
      <c r="AM8" s="20">
        <f t="shared" si="5"/>
        <v>5.602543261991884</v>
      </c>
      <c r="AN8" s="20">
        <f t="shared" si="5"/>
        <v>5.8826704250914785</v>
      </c>
      <c r="AO8" s="20">
        <f t="shared" si="5"/>
        <v>6.1768039463460527</v>
      </c>
      <c r="AP8" s="20">
        <f t="shared" si="5"/>
        <v>6.4856441436633556</v>
      </c>
      <c r="AQ8" s="20">
        <f t="shared" si="5"/>
        <v>6.8099263508465233</v>
      </c>
      <c r="AR8" s="20">
        <f t="shared" si="5"/>
        <v>7.1504226683888499</v>
      </c>
    </row>
    <row r="9" spans="1:44" x14ac:dyDescent="0.35">
      <c r="A9" s="13" t="s">
        <v>26</v>
      </c>
      <c r="B9" s="13" t="s">
        <v>16</v>
      </c>
      <c r="C9" s="16" t="s">
        <v>29</v>
      </c>
      <c r="D9" s="10" t="s">
        <v>40</v>
      </c>
      <c r="E9" s="20">
        <v>0.98994559999999976</v>
      </c>
      <c r="F9" s="20">
        <f t="shared" ref="F9:AR9" si="6">E9*(1+Growth_Rate)</f>
        <v>1.0394428799999997</v>
      </c>
      <c r="G9" s="20">
        <f t="shared" si="6"/>
        <v>1.0914150239999998</v>
      </c>
      <c r="H9" s="20">
        <f t="shared" si="6"/>
        <v>1.1459857751999998</v>
      </c>
      <c r="I9" s="20">
        <f t="shared" si="6"/>
        <v>1.2032850639599999</v>
      </c>
      <c r="J9" s="20">
        <f t="shared" si="6"/>
        <v>1.2634493171579999</v>
      </c>
      <c r="K9" s="20">
        <f t="shared" si="6"/>
        <v>1.3266217830158999</v>
      </c>
      <c r="L9" s="20">
        <f t="shared" si="6"/>
        <v>1.3929528721666951</v>
      </c>
      <c r="M9" s="20">
        <f t="shared" si="6"/>
        <v>1.4626005157750299</v>
      </c>
      <c r="N9" s="20">
        <f t="shared" si="6"/>
        <v>1.5357305415637814</v>
      </c>
      <c r="O9" s="20">
        <f t="shared" si="6"/>
        <v>1.6125170686419705</v>
      </c>
      <c r="P9" s="20">
        <f t="shared" si="6"/>
        <v>1.693142922074069</v>
      </c>
      <c r="Q9" s="20">
        <f t="shared" si="6"/>
        <v>1.7778000681777726</v>
      </c>
      <c r="R9" s="20">
        <f t="shared" si="6"/>
        <v>1.8666900715866612</v>
      </c>
      <c r="S9" s="20">
        <f t="shared" si="6"/>
        <v>1.9600245751659944</v>
      </c>
      <c r="T9" s="20">
        <f t="shared" si="6"/>
        <v>2.058025803924294</v>
      </c>
      <c r="U9" s="20">
        <f t="shared" si="6"/>
        <v>2.1609270941205088</v>
      </c>
      <c r="V9" s="20">
        <f t="shared" si="6"/>
        <v>2.2689734488265345</v>
      </c>
      <c r="W9" s="20">
        <f t="shared" si="6"/>
        <v>2.3824221212678611</v>
      </c>
      <c r="X9" s="20">
        <f t="shared" si="6"/>
        <v>2.5015432273312541</v>
      </c>
      <c r="Y9" s="20">
        <f t="shared" si="6"/>
        <v>2.626620388697817</v>
      </c>
      <c r="Z9" s="20">
        <f t="shared" si="6"/>
        <v>2.7579514081327079</v>
      </c>
      <c r="AA9" s="20">
        <f t="shared" si="6"/>
        <v>2.8958489785393433</v>
      </c>
      <c r="AB9" s="20">
        <f t="shared" si="6"/>
        <v>3.0406414274663107</v>
      </c>
      <c r="AC9" s="20">
        <f t="shared" si="6"/>
        <v>3.1926734988396266</v>
      </c>
      <c r="AD9" s="20">
        <f t="shared" si="6"/>
        <v>3.3523071737816079</v>
      </c>
      <c r="AE9" s="20">
        <f t="shared" si="6"/>
        <v>3.5199225324706886</v>
      </c>
      <c r="AF9" s="20">
        <f t="shared" si="6"/>
        <v>3.6959186590942235</v>
      </c>
      <c r="AG9" s="20">
        <f t="shared" si="6"/>
        <v>3.880714592048935</v>
      </c>
      <c r="AH9" s="20">
        <f t="shared" si="6"/>
        <v>4.0747503216513818</v>
      </c>
      <c r="AI9" s="20">
        <f t="shared" si="6"/>
        <v>4.2784878377339508</v>
      </c>
      <c r="AJ9" s="20">
        <f t="shared" si="6"/>
        <v>4.4924122296206486</v>
      </c>
      <c r="AK9" s="20">
        <f t="shared" si="6"/>
        <v>4.7170328411016813</v>
      </c>
      <c r="AL9" s="20">
        <f t="shared" si="6"/>
        <v>4.9528844831567653</v>
      </c>
      <c r="AM9" s="20">
        <f t="shared" si="6"/>
        <v>5.2005287073146036</v>
      </c>
      <c r="AN9" s="20">
        <f t="shared" si="6"/>
        <v>5.4605551426803336</v>
      </c>
      <c r="AO9" s="20">
        <f t="shared" si="6"/>
        <v>5.7335828998143503</v>
      </c>
      <c r="AP9" s="20">
        <f t="shared" si="6"/>
        <v>6.0202620448050679</v>
      </c>
      <c r="AQ9" s="20">
        <f t="shared" si="6"/>
        <v>6.3212751470453217</v>
      </c>
      <c r="AR9" s="20">
        <f t="shared" si="6"/>
        <v>6.6373389043975877</v>
      </c>
    </row>
    <row r="10" spans="1:44" x14ac:dyDescent="0.35">
      <c r="A10" s="13" t="s">
        <v>27</v>
      </c>
      <c r="B10" s="13" t="s">
        <v>35</v>
      </c>
      <c r="C10" s="16" t="s">
        <v>29</v>
      </c>
      <c r="D10" s="10" t="s">
        <v>41</v>
      </c>
      <c r="E10" s="20">
        <v>54.621225399999993</v>
      </c>
      <c r="F10" s="20">
        <f t="shared" ref="F10:AR10" si="7">E10*(1+Growth_Rate)</f>
        <v>57.352286669999998</v>
      </c>
      <c r="G10" s="20">
        <f t="shared" si="7"/>
        <v>60.219901003499999</v>
      </c>
      <c r="H10" s="20">
        <f t="shared" si="7"/>
        <v>63.230896053675004</v>
      </c>
      <c r="I10" s="20">
        <f t="shared" si="7"/>
        <v>66.39244085635876</v>
      </c>
      <c r="J10" s="20">
        <f t="shared" si="7"/>
        <v>69.712062899176701</v>
      </c>
      <c r="K10" s="20">
        <f t="shared" si="7"/>
        <v>73.197666044135545</v>
      </c>
      <c r="L10" s="20">
        <f t="shared" si="7"/>
        <v>76.857549346342324</v>
      </c>
      <c r="M10" s="20">
        <f t="shared" si="7"/>
        <v>80.700426813659448</v>
      </c>
      <c r="N10" s="20">
        <f t="shared" si="7"/>
        <v>84.735448154342421</v>
      </c>
      <c r="O10" s="20">
        <f t="shared" si="7"/>
        <v>88.972220562059547</v>
      </c>
      <c r="P10" s="20">
        <f t="shared" si="7"/>
        <v>93.420831590162535</v>
      </c>
      <c r="Q10" s="20">
        <f t="shared" si="7"/>
        <v>98.091873169670663</v>
      </c>
      <c r="R10" s="20">
        <f t="shared" si="7"/>
        <v>102.9964668281542</v>
      </c>
      <c r="S10" s="20">
        <f t="shared" si="7"/>
        <v>108.14629016956191</v>
      </c>
      <c r="T10" s="20">
        <f t="shared" si="7"/>
        <v>113.55360467804</v>
      </c>
      <c r="U10" s="20">
        <f t="shared" si="7"/>
        <v>119.23128491194201</v>
      </c>
      <c r="V10" s="20">
        <f t="shared" si="7"/>
        <v>125.19284915753911</v>
      </c>
      <c r="W10" s="20">
        <f t="shared" si="7"/>
        <v>131.45249161541608</v>
      </c>
      <c r="X10" s="20">
        <f t="shared" si="7"/>
        <v>138.0251161961869</v>
      </c>
      <c r="Y10" s="20">
        <f t="shared" si="7"/>
        <v>144.92637200599626</v>
      </c>
      <c r="Z10" s="20">
        <f t="shared" si="7"/>
        <v>152.17269060629607</v>
      </c>
      <c r="AA10" s="20">
        <f t="shared" si="7"/>
        <v>159.78132513661089</v>
      </c>
      <c r="AB10" s="20">
        <f t="shared" si="7"/>
        <v>167.77039139344143</v>
      </c>
      <c r="AC10" s="20">
        <f t="shared" si="7"/>
        <v>176.1589109631135</v>
      </c>
      <c r="AD10" s="20">
        <f t="shared" si="7"/>
        <v>184.96685651126919</v>
      </c>
      <c r="AE10" s="20">
        <f t="shared" si="7"/>
        <v>194.21519933683265</v>
      </c>
      <c r="AF10" s="20">
        <f t="shared" si="7"/>
        <v>203.92595930367429</v>
      </c>
      <c r="AG10" s="20">
        <f t="shared" si="7"/>
        <v>214.12225726885802</v>
      </c>
      <c r="AH10" s="20">
        <f t="shared" si="7"/>
        <v>224.82837013230093</v>
      </c>
      <c r="AI10" s="20">
        <f t="shared" si="7"/>
        <v>236.06978863891598</v>
      </c>
      <c r="AJ10" s="20">
        <f t="shared" si="7"/>
        <v>247.8732780708618</v>
      </c>
      <c r="AK10" s="20">
        <f t="shared" si="7"/>
        <v>260.26694197440492</v>
      </c>
      <c r="AL10" s="20">
        <f t="shared" si="7"/>
        <v>273.28028907312518</v>
      </c>
      <c r="AM10" s="20">
        <f t="shared" si="7"/>
        <v>286.94430352678143</v>
      </c>
      <c r="AN10" s="20">
        <f t="shared" si="7"/>
        <v>301.29151870312052</v>
      </c>
      <c r="AO10" s="20">
        <f t="shared" si="7"/>
        <v>316.35609463827655</v>
      </c>
      <c r="AP10" s="20">
        <f t="shared" si="7"/>
        <v>332.17389937019038</v>
      </c>
      <c r="AQ10" s="20">
        <f t="shared" si="7"/>
        <v>348.78259433869994</v>
      </c>
      <c r="AR10" s="20">
        <f t="shared" si="7"/>
        <v>366.22172405563492</v>
      </c>
    </row>
    <row r="11" spans="1:44" x14ac:dyDescent="0.35">
      <c r="A11" s="13" t="s">
        <v>28</v>
      </c>
      <c r="B11" s="13" t="s">
        <v>36</v>
      </c>
      <c r="C11" s="16" t="s">
        <v>29</v>
      </c>
      <c r="D11" s="10" t="s">
        <v>42</v>
      </c>
      <c r="E11" s="20">
        <v>0</v>
      </c>
      <c r="F11" s="20">
        <f t="shared" ref="F11:AR11" si="8">E11*(1+Growth_Rate)</f>
        <v>0</v>
      </c>
      <c r="G11" s="20">
        <f t="shared" si="8"/>
        <v>0</v>
      </c>
      <c r="H11" s="20">
        <f t="shared" si="8"/>
        <v>0</v>
      </c>
      <c r="I11" s="20">
        <f t="shared" si="8"/>
        <v>0</v>
      </c>
      <c r="J11" s="20">
        <f t="shared" si="8"/>
        <v>0</v>
      </c>
      <c r="K11" s="20">
        <f t="shared" si="8"/>
        <v>0</v>
      </c>
      <c r="L11" s="20">
        <f t="shared" si="8"/>
        <v>0</v>
      </c>
      <c r="M11" s="20">
        <f t="shared" si="8"/>
        <v>0</v>
      </c>
      <c r="N11" s="20">
        <f t="shared" si="8"/>
        <v>0</v>
      </c>
      <c r="O11" s="20">
        <f t="shared" si="8"/>
        <v>0</v>
      </c>
      <c r="P11" s="20">
        <f t="shared" si="8"/>
        <v>0</v>
      </c>
      <c r="Q11" s="20">
        <f t="shared" si="8"/>
        <v>0</v>
      </c>
      <c r="R11" s="20">
        <f t="shared" si="8"/>
        <v>0</v>
      </c>
      <c r="S11" s="20">
        <f t="shared" si="8"/>
        <v>0</v>
      </c>
      <c r="T11" s="20">
        <f t="shared" si="8"/>
        <v>0</v>
      </c>
      <c r="U11" s="20">
        <f t="shared" si="8"/>
        <v>0</v>
      </c>
      <c r="V11" s="20">
        <f t="shared" si="8"/>
        <v>0</v>
      </c>
      <c r="W11" s="20">
        <f t="shared" si="8"/>
        <v>0</v>
      </c>
      <c r="X11" s="20">
        <f t="shared" si="8"/>
        <v>0</v>
      </c>
      <c r="Y11" s="20">
        <f t="shared" si="8"/>
        <v>0</v>
      </c>
      <c r="Z11" s="20">
        <f t="shared" si="8"/>
        <v>0</v>
      </c>
      <c r="AA11" s="20">
        <f t="shared" si="8"/>
        <v>0</v>
      </c>
      <c r="AB11" s="20">
        <f t="shared" si="8"/>
        <v>0</v>
      </c>
      <c r="AC11" s="20">
        <f t="shared" si="8"/>
        <v>0</v>
      </c>
      <c r="AD11" s="20">
        <f t="shared" si="8"/>
        <v>0</v>
      </c>
      <c r="AE11" s="20">
        <f t="shared" si="8"/>
        <v>0</v>
      </c>
      <c r="AF11" s="20">
        <f t="shared" si="8"/>
        <v>0</v>
      </c>
      <c r="AG11" s="20">
        <f t="shared" si="8"/>
        <v>0</v>
      </c>
      <c r="AH11" s="20">
        <f t="shared" si="8"/>
        <v>0</v>
      </c>
      <c r="AI11" s="20">
        <f t="shared" si="8"/>
        <v>0</v>
      </c>
      <c r="AJ11" s="20">
        <f t="shared" si="8"/>
        <v>0</v>
      </c>
      <c r="AK11" s="20">
        <f t="shared" si="8"/>
        <v>0</v>
      </c>
      <c r="AL11" s="20">
        <f t="shared" si="8"/>
        <v>0</v>
      </c>
      <c r="AM11" s="20">
        <f t="shared" si="8"/>
        <v>0</v>
      </c>
      <c r="AN11" s="20">
        <f t="shared" si="8"/>
        <v>0</v>
      </c>
      <c r="AO11" s="20">
        <f t="shared" si="8"/>
        <v>0</v>
      </c>
      <c r="AP11" s="20">
        <f t="shared" si="8"/>
        <v>0</v>
      </c>
      <c r="AQ11" s="20">
        <f t="shared" si="8"/>
        <v>0</v>
      </c>
      <c r="AR11" s="20">
        <f t="shared" si="8"/>
        <v>0</v>
      </c>
    </row>
    <row r="12" spans="1:44" x14ac:dyDescent="0.35">
      <c r="A12" s="13"/>
      <c r="B12" s="13"/>
      <c r="C12" s="13"/>
      <c r="D12" s="8"/>
      <c r="E12" s="13"/>
      <c r="F12" s="13"/>
      <c r="G12" s="13"/>
      <c r="H12" s="13"/>
      <c r="I12" s="13"/>
      <c r="J12" s="13"/>
      <c r="K12" s="13"/>
      <c r="L12" s="13"/>
      <c r="M12" s="13"/>
    </row>
    <row r="13" spans="1:44" x14ac:dyDescent="0.35">
      <c r="A13" s="22" t="s">
        <v>51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x14ac:dyDescent="0.35">
      <c r="A14" s="12" t="s">
        <v>19</v>
      </c>
      <c r="B14" s="12" t="s">
        <v>18</v>
      </c>
      <c r="C14" s="13"/>
      <c r="D14" s="11" t="s">
        <v>37</v>
      </c>
      <c r="E14" s="15">
        <v>2011</v>
      </c>
      <c r="F14" s="15">
        <v>2012</v>
      </c>
      <c r="G14" s="15">
        <v>2013</v>
      </c>
      <c r="H14" s="15">
        <v>2014</v>
      </c>
      <c r="I14" s="15">
        <v>2015</v>
      </c>
      <c r="J14" s="15">
        <v>2016</v>
      </c>
      <c r="K14" s="15">
        <v>2017</v>
      </c>
      <c r="L14" s="15">
        <v>2018</v>
      </c>
      <c r="M14" s="15">
        <v>2019</v>
      </c>
      <c r="N14" s="15">
        <v>2020</v>
      </c>
      <c r="O14" s="15">
        <v>2021</v>
      </c>
      <c r="P14" s="15">
        <v>2022</v>
      </c>
      <c r="Q14" s="15">
        <v>2023</v>
      </c>
      <c r="R14" s="15">
        <v>2024</v>
      </c>
      <c r="S14" s="15">
        <v>2025</v>
      </c>
      <c r="T14" s="15">
        <v>2026</v>
      </c>
      <c r="U14" s="15">
        <v>2027</v>
      </c>
      <c r="V14" s="15">
        <v>2028</v>
      </c>
      <c r="W14" s="15">
        <v>2029</v>
      </c>
      <c r="X14" s="15">
        <v>2030</v>
      </c>
      <c r="Y14" s="15">
        <v>2031</v>
      </c>
      <c r="Z14" s="15">
        <v>2032</v>
      </c>
      <c r="AA14" s="15">
        <v>2033</v>
      </c>
      <c r="AB14" s="15">
        <v>2034</v>
      </c>
      <c r="AC14" s="15">
        <v>2035</v>
      </c>
      <c r="AD14" s="15">
        <v>2036</v>
      </c>
      <c r="AE14" s="15">
        <v>2037</v>
      </c>
      <c r="AF14" s="15">
        <v>2038</v>
      </c>
      <c r="AG14" s="15">
        <v>2039</v>
      </c>
      <c r="AH14" s="15">
        <v>2040</v>
      </c>
      <c r="AI14" s="15">
        <v>2041</v>
      </c>
      <c r="AJ14" s="15">
        <v>2042</v>
      </c>
      <c r="AK14" s="15">
        <v>2043</v>
      </c>
      <c r="AL14" s="15">
        <v>2044</v>
      </c>
      <c r="AM14" s="15">
        <v>2045</v>
      </c>
      <c r="AN14" s="15">
        <v>2046</v>
      </c>
      <c r="AO14" s="15">
        <v>2047</v>
      </c>
      <c r="AP14" s="15">
        <v>2048</v>
      </c>
      <c r="AQ14" s="15">
        <v>2049</v>
      </c>
      <c r="AR14" s="15">
        <v>2050</v>
      </c>
    </row>
    <row r="15" spans="1:44" x14ac:dyDescent="0.35">
      <c r="A15" s="13" t="s">
        <v>20</v>
      </c>
      <c r="B15" s="13" t="s">
        <v>30</v>
      </c>
      <c r="C15" s="16" t="s">
        <v>29</v>
      </c>
      <c r="D15" s="10" t="s">
        <v>38</v>
      </c>
      <c r="E15" s="20">
        <v>0</v>
      </c>
      <c r="F15" s="20">
        <f t="shared" ref="F15:AR15" si="9">E15*(1+Growth_Rate)</f>
        <v>0</v>
      </c>
      <c r="G15" s="20">
        <f t="shared" si="9"/>
        <v>0</v>
      </c>
      <c r="H15" s="20">
        <f t="shared" si="9"/>
        <v>0</v>
      </c>
      <c r="I15" s="20">
        <f t="shared" si="9"/>
        <v>0</v>
      </c>
      <c r="J15" s="20">
        <f t="shared" si="9"/>
        <v>0</v>
      </c>
      <c r="K15" s="20">
        <f t="shared" si="9"/>
        <v>0</v>
      </c>
      <c r="L15" s="20">
        <f t="shared" si="9"/>
        <v>0</v>
      </c>
      <c r="M15" s="20">
        <f t="shared" si="9"/>
        <v>0</v>
      </c>
      <c r="N15" s="20">
        <f t="shared" si="9"/>
        <v>0</v>
      </c>
      <c r="O15" s="20">
        <f t="shared" si="9"/>
        <v>0</v>
      </c>
      <c r="P15" s="20">
        <f t="shared" si="9"/>
        <v>0</v>
      </c>
      <c r="Q15" s="20">
        <f t="shared" si="9"/>
        <v>0</v>
      </c>
      <c r="R15" s="20">
        <f t="shared" si="9"/>
        <v>0</v>
      </c>
      <c r="S15" s="20">
        <f t="shared" si="9"/>
        <v>0</v>
      </c>
      <c r="T15" s="20">
        <f t="shared" si="9"/>
        <v>0</v>
      </c>
      <c r="U15" s="20">
        <f t="shared" si="9"/>
        <v>0</v>
      </c>
      <c r="V15" s="20">
        <f t="shared" si="9"/>
        <v>0</v>
      </c>
      <c r="W15" s="20">
        <f t="shared" si="9"/>
        <v>0</v>
      </c>
      <c r="X15" s="20">
        <f t="shared" si="9"/>
        <v>0</v>
      </c>
      <c r="Y15" s="20">
        <f t="shared" si="9"/>
        <v>0</v>
      </c>
      <c r="Z15" s="20">
        <f t="shared" si="9"/>
        <v>0</v>
      </c>
      <c r="AA15" s="20">
        <f t="shared" si="9"/>
        <v>0</v>
      </c>
      <c r="AB15" s="20">
        <f t="shared" si="9"/>
        <v>0</v>
      </c>
      <c r="AC15" s="20">
        <f t="shared" si="9"/>
        <v>0</v>
      </c>
      <c r="AD15" s="20">
        <f t="shared" si="9"/>
        <v>0</v>
      </c>
      <c r="AE15" s="20">
        <f t="shared" si="9"/>
        <v>0</v>
      </c>
      <c r="AF15" s="20">
        <f t="shared" si="9"/>
        <v>0</v>
      </c>
      <c r="AG15" s="20">
        <f t="shared" si="9"/>
        <v>0</v>
      </c>
      <c r="AH15" s="20">
        <f t="shared" si="9"/>
        <v>0</v>
      </c>
      <c r="AI15" s="20">
        <f t="shared" si="9"/>
        <v>0</v>
      </c>
      <c r="AJ15" s="20">
        <f t="shared" si="9"/>
        <v>0</v>
      </c>
      <c r="AK15" s="20">
        <f t="shared" si="9"/>
        <v>0</v>
      </c>
      <c r="AL15" s="20">
        <f t="shared" si="9"/>
        <v>0</v>
      </c>
      <c r="AM15" s="20">
        <f t="shared" si="9"/>
        <v>0</v>
      </c>
      <c r="AN15" s="20">
        <f t="shared" si="9"/>
        <v>0</v>
      </c>
      <c r="AO15" s="20">
        <f t="shared" si="9"/>
        <v>0</v>
      </c>
      <c r="AP15" s="20">
        <f t="shared" si="9"/>
        <v>0</v>
      </c>
      <c r="AQ15" s="20">
        <f t="shared" si="9"/>
        <v>0</v>
      </c>
      <c r="AR15" s="20">
        <f t="shared" si="9"/>
        <v>0</v>
      </c>
    </row>
    <row r="16" spans="1:44" x14ac:dyDescent="0.35">
      <c r="A16" s="13" t="s">
        <v>21</v>
      </c>
      <c r="B16" s="13" t="s">
        <v>31</v>
      </c>
      <c r="C16" s="16" t="s">
        <v>29</v>
      </c>
      <c r="D16" s="10" t="s">
        <v>39</v>
      </c>
      <c r="E16" s="20">
        <v>9.3409833999999989</v>
      </c>
      <c r="F16" s="20">
        <f t="shared" ref="F16:AR16" si="10">E16*(1+Growth_Rate)</f>
        <v>9.80803257</v>
      </c>
      <c r="G16" s="20">
        <f t="shared" si="10"/>
        <v>10.298434198500001</v>
      </c>
      <c r="H16" s="20">
        <f t="shared" si="10"/>
        <v>10.813355908425001</v>
      </c>
      <c r="I16" s="20">
        <f t="shared" si="10"/>
        <v>11.35402370384625</v>
      </c>
      <c r="J16" s="20">
        <f t="shared" si="10"/>
        <v>11.921724889038563</v>
      </c>
      <c r="K16" s="20">
        <f t="shared" si="10"/>
        <v>12.517811133490492</v>
      </c>
      <c r="L16" s="20">
        <f t="shared" si="10"/>
        <v>13.143701690165017</v>
      </c>
      <c r="M16" s="20">
        <f t="shared" si="10"/>
        <v>13.800886774673268</v>
      </c>
      <c r="N16" s="20">
        <f t="shared" si="10"/>
        <v>14.490931113406932</v>
      </c>
      <c r="O16" s="20">
        <f t="shared" si="10"/>
        <v>15.215477669077279</v>
      </c>
      <c r="P16" s="20">
        <f t="shared" si="10"/>
        <v>15.976251552531144</v>
      </c>
      <c r="Q16" s="20">
        <f t="shared" si="10"/>
        <v>16.775064130157702</v>
      </c>
      <c r="R16" s="20">
        <f t="shared" si="10"/>
        <v>17.613817336665587</v>
      </c>
      <c r="S16" s="20">
        <f t="shared" si="10"/>
        <v>18.494508203498867</v>
      </c>
      <c r="T16" s="20">
        <f t="shared" si="10"/>
        <v>19.419233613673811</v>
      </c>
      <c r="U16" s="20">
        <f t="shared" si="10"/>
        <v>20.3901952943575</v>
      </c>
      <c r="V16" s="20">
        <f t="shared" si="10"/>
        <v>21.409705059075378</v>
      </c>
      <c r="W16" s="20">
        <f t="shared" si="10"/>
        <v>22.480190312029148</v>
      </c>
      <c r="X16" s="20">
        <f t="shared" si="10"/>
        <v>23.604199827630605</v>
      </c>
      <c r="Y16" s="20">
        <f t="shared" si="10"/>
        <v>24.784409819012136</v>
      </c>
      <c r="Z16" s="20">
        <f t="shared" si="10"/>
        <v>26.023630309962744</v>
      </c>
      <c r="AA16" s="20">
        <f t="shared" si="10"/>
        <v>27.324811825460884</v>
      </c>
      <c r="AB16" s="20">
        <f t="shared" si="10"/>
        <v>28.691052416733928</v>
      </c>
      <c r="AC16" s="20">
        <f t="shared" si="10"/>
        <v>30.125605037570626</v>
      </c>
      <c r="AD16" s="20">
        <f t="shared" si="10"/>
        <v>31.631885289449158</v>
      </c>
      <c r="AE16" s="20">
        <f t="shared" si="10"/>
        <v>33.213479553921616</v>
      </c>
      <c r="AF16" s="20">
        <f t="shared" si="10"/>
        <v>34.874153531617701</v>
      </c>
      <c r="AG16" s="20">
        <f t="shared" si="10"/>
        <v>36.61786120819859</v>
      </c>
      <c r="AH16" s="20">
        <f t="shared" si="10"/>
        <v>38.448754268608525</v>
      </c>
      <c r="AI16" s="20">
        <f t="shared" si="10"/>
        <v>40.371191982038951</v>
      </c>
      <c r="AJ16" s="20">
        <f t="shared" si="10"/>
        <v>42.389751581140899</v>
      </c>
      <c r="AK16" s="20">
        <f t="shared" si="10"/>
        <v>44.509239160197943</v>
      </c>
      <c r="AL16" s="20">
        <f t="shared" si="10"/>
        <v>46.734701118207845</v>
      </c>
      <c r="AM16" s="20">
        <f t="shared" si="10"/>
        <v>49.07143617411824</v>
      </c>
      <c r="AN16" s="20">
        <f t="shared" si="10"/>
        <v>51.525007982824157</v>
      </c>
      <c r="AO16" s="20">
        <f t="shared" si="10"/>
        <v>54.101258381965366</v>
      </c>
      <c r="AP16" s="20">
        <f t="shared" si="10"/>
        <v>56.806321301063633</v>
      </c>
      <c r="AQ16" s="20">
        <f t="shared" si="10"/>
        <v>59.646637366116821</v>
      </c>
      <c r="AR16" s="20">
        <f t="shared" si="10"/>
        <v>62.628969234422662</v>
      </c>
    </row>
    <row r="17" spans="1:44" x14ac:dyDescent="0.35">
      <c r="A17" s="13" t="s">
        <v>22</v>
      </c>
      <c r="B17" s="13" t="s">
        <v>32</v>
      </c>
      <c r="C17" s="16" t="s">
        <v>29</v>
      </c>
      <c r="D17" s="10" t="s">
        <v>40</v>
      </c>
      <c r="E17" s="20">
        <v>0</v>
      </c>
      <c r="F17" s="20">
        <f t="shared" ref="F17:AR17" si="11">E17*(1+Growth_Rate)</f>
        <v>0</v>
      </c>
      <c r="G17" s="20">
        <f t="shared" si="11"/>
        <v>0</v>
      </c>
      <c r="H17" s="20">
        <f t="shared" si="11"/>
        <v>0</v>
      </c>
      <c r="I17" s="20">
        <f t="shared" si="11"/>
        <v>0</v>
      </c>
      <c r="J17" s="20">
        <f t="shared" si="11"/>
        <v>0</v>
      </c>
      <c r="K17" s="20">
        <f t="shared" si="11"/>
        <v>0</v>
      </c>
      <c r="L17" s="20">
        <f t="shared" si="11"/>
        <v>0</v>
      </c>
      <c r="M17" s="20">
        <f t="shared" si="11"/>
        <v>0</v>
      </c>
      <c r="N17" s="20">
        <f t="shared" si="11"/>
        <v>0</v>
      </c>
      <c r="O17" s="20">
        <f t="shared" si="11"/>
        <v>0</v>
      </c>
      <c r="P17" s="20">
        <f t="shared" si="11"/>
        <v>0</v>
      </c>
      <c r="Q17" s="20">
        <f t="shared" si="11"/>
        <v>0</v>
      </c>
      <c r="R17" s="20">
        <f t="shared" si="11"/>
        <v>0</v>
      </c>
      <c r="S17" s="20">
        <f t="shared" si="11"/>
        <v>0</v>
      </c>
      <c r="T17" s="20">
        <f t="shared" si="11"/>
        <v>0</v>
      </c>
      <c r="U17" s="20">
        <f t="shared" si="11"/>
        <v>0</v>
      </c>
      <c r="V17" s="20">
        <f t="shared" si="11"/>
        <v>0</v>
      </c>
      <c r="W17" s="20">
        <f t="shared" si="11"/>
        <v>0</v>
      </c>
      <c r="X17" s="20">
        <f t="shared" si="11"/>
        <v>0</v>
      </c>
      <c r="Y17" s="20">
        <f t="shared" si="11"/>
        <v>0</v>
      </c>
      <c r="Z17" s="20">
        <f t="shared" si="11"/>
        <v>0</v>
      </c>
      <c r="AA17" s="20">
        <f t="shared" si="11"/>
        <v>0</v>
      </c>
      <c r="AB17" s="20">
        <f t="shared" si="11"/>
        <v>0</v>
      </c>
      <c r="AC17" s="20">
        <f t="shared" si="11"/>
        <v>0</v>
      </c>
      <c r="AD17" s="20">
        <f t="shared" si="11"/>
        <v>0</v>
      </c>
      <c r="AE17" s="20">
        <f t="shared" si="11"/>
        <v>0</v>
      </c>
      <c r="AF17" s="20">
        <f t="shared" si="11"/>
        <v>0</v>
      </c>
      <c r="AG17" s="20">
        <f t="shared" si="11"/>
        <v>0</v>
      </c>
      <c r="AH17" s="20">
        <f t="shared" si="11"/>
        <v>0</v>
      </c>
      <c r="AI17" s="20">
        <f t="shared" si="11"/>
        <v>0</v>
      </c>
      <c r="AJ17" s="20">
        <f t="shared" si="11"/>
        <v>0</v>
      </c>
      <c r="AK17" s="20">
        <f t="shared" si="11"/>
        <v>0</v>
      </c>
      <c r="AL17" s="20">
        <f t="shared" si="11"/>
        <v>0</v>
      </c>
      <c r="AM17" s="20">
        <f t="shared" si="11"/>
        <v>0</v>
      </c>
      <c r="AN17" s="20">
        <f t="shared" si="11"/>
        <v>0</v>
      </c>
      <c r="AO17" s="20">
        <f t="shared" si="11"/>
        <v>0</v>
      </c>
      <c r="AP17" s="20">
        <f t="shared" si="11"/>
        <v>0</v>
      </c>
      <c r="AQ17" s="20">
        <f t="shared" si="11"/>
        <v>0</v>
      </c>
      <c r="AR17" s="20">
        <f t="shared" si="11"/>
        <v>0</v>
      </c>
    </row>
    <row r="18" spans="1:44" x14ac:dyDescent="0.35">
      <c r="A18" s="13" t="s">
        <v>23</v>
      </c>
      <c r="B18" s="13" t="s">
        <v>33</v>
      </c>
      <c r="C18" s="16" t="s">
        <v>29</v>
      </c>
      <c r="D18" s="10" t="s">
        <v>39</v>
      </c>
      <c r="E18" s="20">
        <v>0.74897199999999997</v>
      </c>
      <c r="F18" s="20">
        <f t="shared" ref="F18:AR18" si="12">E18*(1+Growth_Rate)</f>
        <v>0.78642060000000003</v>
      </c>
      <c r="G18" s="20">
        <f t="shared" si="12"/>
        <v>0.82574163000000012</v>
      </c>
      <c r="H18" s="20">
        <f t="shared" si="12"/>
        <v>0.86702871150000016</v>
      </c>
      <c r="I18" s="20">
        <f t="shared" si="12"/>
        <v>0.91038014707500026</v>
      </c>
      <c r="J18" s="20">
        <f t="shared" si="12"/>
        <v>0.95589915442875029</v>
      </c>
      <c r="K18" s="20">
        <f t="shared" si="12"/>
        <v>1.0036941121501879</v>
      </c>
      <c r="L18" s="20">
        <f t="shared" si="12"/>
        <v>1.0538788177576974</v>
      </c>
      <c r="M18" s="20">
        <f t="shared" si="12"/>
        <v>1.1065727586455822</v>
      </c>
      <c r="N18" s="20">
        <f t="shared" si="12"/>
        <v>1.1619013965778615</v>
      </c>
      <c r="O18" s="20">
        <f t="shared" si="12"/>
        <v>1.2199964664067546</v>
      </c>
      <c r="P18" s="20">
        <f t="shared" si="12"/>
        <v>1.2809962897270923</v>
      </c>
      <c r="Q18" s="20">
        <f t="shared" si="12"/>
        <v>1.3450461042134469</v>
      </c>
      <c r="R18" s="20">
        <f t="shared" si="12"/>
        <v>1.4122984094241193</v>
      </c>
      <c r="S18" s="20">
        <f t="shared" si="12"/>
        <v>1.4829133298953254</v>
      </c>
      <c r="T18" s="20">
        <f t="shared" si="12"/>
        <v>1.5570589963900918</v>
      </c>
      <c r="U18" s="20">
        <f t="shared" si="12"/>
        <v>1.6349119462095965</v>
      </c>
      <c r="V18" s="20">
        <f t="shared" si="12"/>
        <v>1.7166575435200764</v>
      </c>
      <c r="W18" s="20">
        <f t="shared" si="12"/>
        <v>1.8024904206960803</v>
      </c>
      <c r="X18" s="20">
        <f t="shared" si="12"/>
        <v>1.8926149417308844</v>
      </c>
      <c r="Y18" s="20">
        <f t="shared" si="12"/>
        <v>1.9872456888174288</v>
      </c>
      <c r="Z18" s="20">
        <f t="shared" si="12"/>
        <v>2.0866079732583005</v>
      </c>
      <c r="AA18" s="20">
        <f t="shared" si="12"/>
        <v>2.1909383719212157</v>
      </c>
      <c r="AB18" s="20">
        <f t="shared" si="12"/>
        <v>2.3004852905172766</v>
      </c>
      <c r="AC18" s="20">
        <f t="shared" si="12"/>
        <v>2.4155095550431405</v>
      </c>
      <c r="AD18" s="20">
        <f t="shared" si="12"/>
        <v>2.5362850327952975</v>
      </c>
      <c r="AE18" s="20">
        <f t="shared" si="12"/>
        <v>2.6630992844350625</v>
      </c>
      <c r="AF18" s="20">
        <f t="shared" si="12"/>
        <v>2.7962542486568158</v>
      </c>
      <c r="AG18" s="20">
        <f t="shared" si="12"/>
        <v>2.9360669610896566</v>
      </c>
      <c r="AH18" s="20">
        <f t="shared" si="12"/>
        <v>3.0828703091441394</v>
      </c>
      <c r="AI18" s="20">
        <f t="shared" si="12"/>
        <v>3.2370138246013465</v>
      </c>
      <c r="AJ18" s="20">
        <f t="shared" si="12"/>
        <v>3.3988645158314141</v>
      </c>
      <c r="AK18" s="20">
        <f t="shared" si="12"/>
        <v>3.5688077416229849</v>
      </c>
      <c r="AL18" s="20">
        <f t="shared" si="12"/>
        <v>3.7472481287041344</v>
      </c>
      <c r="AM18" s="20">
        <f t="shared" si="12"/>
        <v>3.9346105351393414</v>
      </c>
      <c r="AN18" s="20">
        <f t="shared" si="12"/>
        <v>4.1313410618963085</v>
      </c>
      <c r="AO18" s="20">
        <f t="shared" si="12"/>
        <v>4.3379081149911238</v>
      </c>
      <c r="AP18" s="20">
        <f t="shared" si="12"/>
        <v>4.5548035207406805</v>
      </c>
      <c r="AQ18" s="20">
        <f t="shared" si="12"/>
        <v>4.7825436967777151</v>
      </c>
      <c r="AR18" s="20">
        <f t="shared" si="12"/>
        <v>5.0216708816166014</v>
      </c>
    </row>
    <row r="19" spans="1:44" x14ac:dyDescent="0.35">
      <c r="A19" s="13" t="s">
        <v>24</v>
      </c>
      <c r="B19" s="13" t="s">
        <v>17</v>
      </c>
      <c r="C19" s="16" t="s">
        <v>29</v>
      </c>
      <c r="D19" s="10" t="s">
        <v>39</v>
      </c>
      <c r="E19" s="20">
        <v>30.157520399999999</v>
      </c>
      <c r="F19" s="20">
        <f t="shared" ref="F19:AR19" si="13">E19*(1+Growth_Rate)</f>
        <v>31.66539642</v>
      </c>
      <c r="G19" s="20">
        <f t="shared" si="13"/>
        <v>33.248666241000002</v>
      </c>
      <c r="H19" s="20">
        <f t="shared" si="13"/>
        <v>34.911099553050001</v>
      </c>
      <c r="I19" s="20">
        <f t="shared" si="13"/>
        <v>36.656654530702504</v>
      </c>
      <c r="J19" s="20">
        <f t="shared" si="13"/>
        <v>38.489487257237627</v>
      </c>
      <c r="K19" s="20">
        <f t="shared" si="13"/>
        <v>40.413961620099514</v>
      </c>
      <c r="L19" s="20">
        <f t="shared" si="13"/>
        <v>42.434659701104493</v>
      </c>
      <c r="M19" s="20">
        <f t="shared" si="13"/>
        <v>44.556392686159718</v>
      </c>
      <c r="N19" s="20">
        <f t="shared" si="13"/>
        <v>46.784212320467709</v>
      </c>
      <c r="O19" s="20">
        <f t="shared" si="13"/>
        <v>49.123422936491096</v>
      </c>
      <c r="P19" s="20">
        <f t="shared" si="13"/>
        <v>51.579594083315655</v>
      </c>
      <c r="Q19" s="20">
        <f t="shared" si="13"/>
        <v>54.158573787481437</v>
      </c>
      <c r="R19" s="20">
        <f t="shared" si="13"/>
        <v>56.866502476855509</v>
      </c>
      <c r="S19" s="20">
        <f t="shared" si="13"/>
        <v>59.70982760069829</v>
      </c>
      <c r="T19" s="20">
        <f t="shared" si="13"/>
        <v>62.695318980733205</v>
      </c>
      <c r="U19" s="20">
        <f t="shared" si="13"/>
        <v>65.830084929769868</v>
      </c>
      <c r="V19" s="20">
        <f t="shared" si="13"/>
        <v>69.121589176258368</v>
      </c>
      <c r="W19" s="20">
        <f t="shared" si="13"/>
        <v>72.577668635071291</v>
      </c>
      <c r="X19" s="20">
        <f t="shared" si="13"/>
        <v>76.206552066824855</v>
      </c>
      <c r="Y19" s="20">
        <f t="shared" si="13"/>
        <v>80.016879670166105</v>
      </c>
      <c r="Z19" s="20">
        <f t="shared" si="13"/>
        <v>84.017723653674409</v>
      </c>
      <c r="AA19" s="20">
        <f t="shared" si="13"/>
        <v>88.218609836358127</v>
      </c>
      <c r="AB19" s="20">
        <f t="shared" si="13"/>
        <v>92.629540328176034</v>
      </c>
      <c r="AC19" s="20">
        <f t="shared" si="13"/>
        <v>97.261017344584843</v>
      </c>
      <c r="AD19" s="20">
        <f t="shared" si="13"/>
        <v>102.12406821181409</v>
      </c>
      <c r="AE19" s="20">
        <f t="shared" si="13"/>
        <v>107.2302716224048</v>
      </c>
      <c r="AF19" s="20">
        <f t="shared" si="13"/>
        <v>112.59178520352505</v>
      </c>
      <c r="AG19" s="20">
        <f t="shared" si="13"/>
        <v>118.22137446370131</v>
      </c>
      <c r="AH19" s="20">
        <f t="shared" si="13"/>
        <v>124.13244318688638</v>
      </c>
      <c r="AI19" s="20">
        <f t="shared" si="13"/>
        <v>130.33906534623071</v>
      </c>
      <c r="AJ19" s="20">
        <f t="shared" si="13"/>
        <v>136.85601861354226</v>
      </c>
      <c r="AK19" s="20">
        <f t="shared" si="13"/>
        <v>143.69881954421939</v>
      </c>
      <c r="AL19" s="20">
        <f t="shared" si="13"/>
        <v>150.88376052143036</v>
      </c>
      <c r="AM19" s="20">
        <f t="shared" si="13"/>
        <v>158.4279485475019</v>
      </c>
      <c r="AN19" s="20">
        <f t="shared" si="13"/>
        <v>166.349345974877</v>
      </c>
      <c r="AO19" s="20">
        <f t="shared" si="13"/>
        <v>174.66681327362085</v>
      </c>
      <c r="AP19" s="20">
        <f t="shared" si="13"/>
        <v>183.40015393730189</v>
      </c>
      <c r="AQ19" s="20">
        <f t="shared" si="13"/>
        <v>192.57016163416699</v>
      </c>
      <c r="AR19" s="20">
        <f t="shared" si="13"/>
        <v>202.19866971587535</v>
      </c>
    </row>
    <row r="20" spans="1:44" x14ac:dyDescent="0.35">
      <c r="A20" s="13" t="s">
        <v>25</v>
      </c>
      <c r="B20" s="13" t="s">
        <v>34</v>
      </c>
      <c r="C20" s="16" t="s">
        <v>29</v>
      </c>
      <c r="D20" s="10" t="s">
        <v>39</v>
      </c>
      <c r="E20" s="20">
        <v>0.1595636</v>
      </c>
      <c r="F20" s="20">
        <f t="shared" ref="F20:AR20" si="14">E20*(1+Growth_Rate)</f>
        <v>0.16754178</v>
      </c>
      <c r="G20" s="20">
        <f t="shared" si="14"/>
        <v>0.17591886900000001</v>
      </c>
      <c r="H20" s="20">
        <f t="shared" si="14"/>
        <v>0.18471481245000002</v>
      </c>
      <c r="I20" s="20">
        <f t="shared" si="14"/>
        <v>0.19395055307250003</v>
      </c>
      <c r="J20" s="20">
        <f t="shared" si="14"/>
        <v>0.20364808072612503</v>
      </c>
      <c r="K20" s="20">
        <f t="shared" si="14"/>
        <v>0.2138304847624313</v>
      </c>
      <c r="L20" s="20">
        <f t="shared" si="14"/>
        <v>0.22452200900055289</v>
      </c>
      <c r="M20" s="20">
        <f t="shared" si="14"/>
        <v>0.23574810945058053</v>
      </c>
      <c r="N20" s="20">
        <f t="shared" si="14"/>
        <v>0.24753551492310957</v>
      </c>
      <c r="O20" s="20">
        <f t="shared" si="14"/>
        <v>0.25991229066926508</v>
      </c>
      <c r="P20" s="20">
        <f t="shared" si="14"/>
        <v>0.27290790520272834</v>
      </c>
      <c r="Q20" s="20">
        <f t="shared" si="14"/>
        <v>0.28655330046286476</v>
      </c>
      <c r="R20" s="20">
        <f t="shared" si="14"/>
        <v>0.30088096548600801</v>
      </c>
      <c r="S20" s="20">
        <f t="shared" si="14"/>
        <v>0.3159250137603084</v>
      </c>
      <c r="T20" s="20">
        <f t="shared" si="14"/>
        <v>0.33172126444832384</v>
      </c>
      <c r="U20" s="20">
        <f t="shared" si="14"/>
        <v>0.34830732767074002</v>
      </c>
      <c r="V20" s="20">
        <f t="shared" si="14"/>
        <v>0.36572269405427704</v>
      </c>
      <c r="W20" s="20">
        <f t="shared" si="14"/>
        <v>0.38400882875699088</v>
      </c>
      <c r="X20" s="20">
        <f t="shared" si="14"/>
        <v>0.40320927019484043</v>
      </c>
      <c r="Y20" s="20">
        <f t="shared" si="14"/>
        <v>0.42336973370458247</v>
      </c>
      <c r="Z20" s="20">
        <f t="shared" si="14"/>
        <v>0.44453822038981161</v>
      </c>
      <c r="AA20" s="20">
        <f t="shared" si="14"/>
        <v>0.4667651314093022</v>
      </c>
      <c r="AB20" s="20">
        <f t="shared" si="14"/>
        <v>0.49010338797976732</v>
      </c>
      <c r="AC20" s="20">
        <f t="shared" si="14"/>
        <v>0.51460855737875566</v>
      </c>
      <c r="AD20" s="20">
        <f t="shared" si="14"/>
        <v>0.54033898524769342</v>
      </c>
      <c r="AE20" s="20">
        <f t="shared" si="14"/>
        <v>0.56735593451007815</v>
      </c>
      <c r="AF20" s="20">
        <f t="shared" si="14"/>
        <v>0.59572373123558209</v>
      </c>
      <c r="AG20" s="20">
        <f t="shared" si="14"/>
        <v>0.6255099177973612</v>
      </c>
      <c r="AH20" s="20">
        <f t="shared" si="14"/>
        <v>0.65678541368722931</v>
      </c>
      <c r="AI20" s="20">
        <f t="shared" si="14"/>
        <v>0.68962468437159086</v>
      </c>
      <c r="AJ20" s="20">
        <f t="shared" si="14"/>
        <v>0.72410591859017048</v>
      </c>
      <c r="AK20" s="20">
        <f t="shared" si="14"/>
        <v>0.76031121451967909</v>
      </c>
      <c r="AL20" s="20">
        <f t="shared" si="14"/>
        <v>0.79832677524566309</v>
      </c>
      <c r="AM20" s="20">
        <f t="shared" si="14"/>
        <v>0.83824311400794627</v>
      </c>
      <c r="AN20" s="20">
        <f t="shared" si="14"/>
        <v>0.88015526970834357</v>
      </c>
      <c r="AO20" s="20">
        <f t="shared" si="14"/>
        <v>0.92416303319376081</v>
      </c>
      <c r="AP20" s="20">
        <f t="shared" si="14"/>
        <v>0.97037118485344886</v>
      </c>
      <c r="AQ20" s="20">
        <f t="shared" si="14"/>
        <v>1.0188897440961213</v>
      </c>
      <c r="AR20" s="20">
        <f t="shared" si="14"/>
        <v>1.0698342313009275</v>
      </c>
    </row>
    <row r="21" spans="1:44" x14ac:dyDescent="0.35">
      <c r="A21" s="13" t="s">
        <v>26</v>
      </c>
      <c r="B21" s="13" t="s">
        <v>16</v>
      </c>
      <c r="C21" s="16" t="s">
        <v>29</v>
      </c>
      <c r="D21" s="10" t="s">
        <v>40</v>
      </c>
      <c r="E21" s="20">
        <v>0</v>
      </c>
      <c r="F21" s="20">
        <f t="shared" ref="F21:AR21" si="15">E21*(1+Growth_Rate)</f>
        <v>0</v>
      </c>
      <c r="G21" s="20">
        <f t="shared" si="15"/>
        <v>0</v>
      </c>
      <c r="H21" s="20">
        <f t="shared" si="15"/>
        <v>0</v>
      </c>
      <c r="I21" s="20">
        <f t="shared" si="15"/>
        <v>0</v>
      </c>
      <c r="J21" s="20">
        <f t="shared" si="15"/>
        <v>0</v>
      </c>
      <c r="K21" s="20">
        <f t="shared" si="15"/>
        <v>0</v>
      </c>
      <c r="L21" s="20">
        <f t="shared" si="15"/>
        <v>0</v>
      </c>
      <c r="M21" s="20">
        <f t="shared" si="15"/>
        <v>0</v>
      </c>
      <c r="N21" s="20">
        <f t="shared" si="15"/>
        <v>0</v>
      </c>
      <c r="O21" s="20">
        <f t="shared" si="15"/>
        <v>0</v>
      </c>
      <c r="P21" s="20">
        <f t="shared" si="15"/>
        <v>0</v>
      </c>
      <c r="Q21" s="20">
        <f t="shared" si="15"/>
        <v>0</v>
      </c>
      <c r="R21" s="20">
        <f t="shared" si="15"/>
        <v>0</v>
      </c>
      <c r="S21" s="20">
        <f t="shared" si="15"/>
        <v>0</v>
      </c>
      <c r="T21" s="20">
        <f t="shared" si="15"/>
        <v>0</v>
      </c>
      <c r="U21" s="20">
        <f t="shared" si="15"/>
        <v>0</v>
      </c>
      <c r="V21" s="20">
        <f t="shared" si="15"/>
        <v>0</v>
      </c>
      <c r="W21" s="20">
        <f t="shared" si="15"/>
        <v>0</v>
      </c>
      <c r="X21" s="20">
        <f t="shared" si="15"/>
        <v>0</v>
      </c>
      <c r="Y21" s="20">
        <f t="shared" si="15"/>
        <v>0</v>
      </c>
      <c r="Z21" s="20">
        <f t="shared" si="15"/>
        <v>0</v>
      </c>
      <c r="AA21" s="20">
        <f t="shared" si="15"/>
        <v>0</v>
      </c>
      <c r="AB21" s="20">
        <f t="shared" si="15"/>
        <v>0</v>
      </c>
      <c r="AC21" s="20">
        <f t="shared" si="15"/>
        <v>0</v>
      </c>
      <c r="AD21" s="20">
        <f t="shared" si="15"/>
        <v>0</v>
      </c>
      <c r="AE21" s="20">
        <f t="shared" si="15"/>
        <v>0</v>
      </c>
      <c r="AF21" s="20">
        <f t="shared" si="15"/>
        <v>0</v>
      </c>
      <c r="AG21" s="20">
        <f t="shared" si="15"/>
        <v>0</v>
      </c>
      <c r="AH21" s="20">
        <f t="shared" si="15"/>
        <v>0</v>
      </c>
      <c r="AI21" s="20">
        <f t="shared" si="15"/>
        <v>0</v>
      </c>
      <c r="AJ21" s="20">
        <f t="shared" si="15"/>
        <v>0</v>
      </c>
      <c r="AK21" s="20">
        <f t="shared" si="15"/>
        <v>0</v>
      </c>
      <c r="AL21" s="20">
        <f t="shared" si="15"/>
        <v>0</v>
      </c>
      <c r="AM21" s="20">
        <f t="shared" si="15"/>
        <v>0</v>
      </c>
      <c r="AN21" s="20">
        <f t="shared" si="15"/>
        <v>0</v>
      </c>
      <c r="AO21" s="20">
        <f t="shared" si="15"/>
        <v>0</v>
      </c>
      <c r="AP21" s="20">
        <f t="shared" si="15"/>
        <v>0</v>
      </c>
      <c r="AQ21" s="20">
        <f t="shared" si="15"/>
        <v>0</v>
      </c>
      <c r="AR21" s="20">
        <f t="shared" si="15"/>
        <v>0</v>
      </c>
    </row>
    <row r="22" spans="1:44" x14ac:dyDescent="0.35">
      <c r="A22" s="13" t="s">
        <v>27</v>
      </c>
      <c r="B22" s="13" t="s">
        <v>35</v>
      </c>
      <c r="C22" s="16" t="s">
        <v>29</v>
      </c>
      <c r="D22" s="10" t="s">
        <v>41</v>
      </c>
      <c r="E22" s="20">
        <v>0</v>
      </c>
      <c r="F22" s="20">
        <f t="shared" ref="F22:AR22" si="16">E22*(1+Growth_Rate)</f>
        <v>0</v>
      </c>
      <c r="G22" s="20">
        <f t="shared" si="16"/>
        <v>0</v>
      </c>
      <c r="H22" s="20">
        <f t="shared" si="16"/>
        <v>0</v>
      </c>
      <c r="I22" s="20">
        <f t="shared" si="16"/>
        <v>0</v>
      </c>
      <c r="J22" s="20">
        <f t="shared" si="16"/>
        <v>0</v>
      </c>
      <c r="K22" s="20">
        <f t="shared" si="16"/>
        <v>0</v>
      </c>
      <c r="L22" s="20">
        <f t="shared" si="16"/>
        <v>0</v>
      </c>
      <c r="M22" s="20">
        <f t="shared" si="16"/>
        <v>0</v>
      </c>
      <c r="N22" s="20">
        <f t="shared" si="16"/>
        <v>0</v>
      </c>
      <c r="O22" s="20">
        <f t="shared" si="16"/>
        <v>0</v>
      </c>
      <c r="P22" s="20">
        <f t="shared" si="16"/>
        <v>0</v>
      </c>
      <c r="Q22" s="20">
        <f t="shared" si="16"/>
        <v>0</v>
      </c>
      <c r="R22" s="20">
        <f t="shared" si="16"/>
        <v>0</v>
      </c>
      <c r="S22" s="20">
        <f t="shared" si="16"/>
        <v>0</v>
      </c>
      <c r="T22" s="20">
        <f t="shared" si="16"/>
        <v>0</v>
      </c>
      <c r="U22" s="20">
        <f t="shared" si="16"/>
        <v>0</v>
      </c>
      <c r="V22" s="20">
        <f t="shared" si="16"/>
        <v>0</v>
      </c>
      <c r="W22" s="20">
        <f t="shared" si="16"/>
        <v>0</v>
      </c>
      <c r="X22" s="20">
        <f t="shared" si="16"/>
        <v>0</v>
      </c>
      <c r="Y22" s="20">
        <f t="shared" si="16"/>
        <v>0</v>
      </c>
      <c r="Z22" s="20">
        <f t="shared" si="16"/>
        <v>0</v>
      </c>
      <c r="AA22" s="20">
        <f t="shared" si="16"/>
        <v>0</v>
      </c>
      <c r="AB22" s="20">
        <f t="shared" si="16"/>
        <v>0</v>
      </c>
      <c r="AC22" s="20">
        <f t="shared" si="16"/>
        <v>0</v>
      </c>
      <c r="AD22" s="20">
        <f t="shared" si="16"/>
        <v>0</v>
      </c>
      <c r="AE22" s="20">
        <f t="shared" si="16"/>
        <v>0</v>
      </c>
      <c r="AF22" s="20">
        <f t="shared" si="16"/>
        <v>0</v>
      </c>
      <c r="AG22" s="20">
        <f t="shared" si="16"/>
        <v>0</v>
      </c>
      <c r="AH22" s="20">
        <f t="shared" si="16"/>
        <v>0</v>
      </c>
      <c r="AI22" s="20">
        <f t="shared" si="16"/>
        <v>0</v>
      </c>
      <c r="AJ22" s="20">
        <f t="shared" si="16"/>
        <v>0</v>
      </c>
      <c r="AK22" s="20">
        <f t="shared" si="16"/>
        <v>0</v>
      </c>
      <c r="AL22" s="20">
        <f t="shared" si="16"/>
        <v>0</v>
      </c>
      <c r="AM22" s="20">
        <f t="shared" si="16"/>
        <v>0</v>
      </c>
      <c r="AN22" s="20">
        <f t="shared" si="16"/>
        <v>0</v>
      </c>
      <c r="AO22" s="20">
        <f t="shared" si="16"/>
        <v>0</v>
      </c>
      <c r="AP22" s="20">
        <f t="shared" si="16"/>
        <v>0</v>
      </c>
      <c r="AQ22" s="20">
        <f t="shared" si="16"/>
        <v>0</v>
      </c>
      <c r="AR22" s="20">
        <f t="shared" si="16"/>
        <v>0</v>
      </c>
    </row>
    <row r="23" spans="1:44" x14ac:dyDescent="0.35">
      <c r="A23" s="13" t="s">
        <v>28</v>
      </c>
      <c r="B23" s="13" t="s">
        <v>36</v>
      </c>
      <c r="C23" s="16" t="s">
        <v>29</v>
      </c>
      <c r="D23" s="10" t="s">
        <v>42</v>
      </c>
      <c r="E23" s="20">
        <v>0</v>
      </c>
      <c r="F23" s="20">
        <f t="shared" ref="F23:AR23" si="17">E23*(1+Growth_Rate)</f>
        <v>0</v>
      </c>
      <c r="G23" s="20">
        <f t="shared" si="17"/>
        <v>0</v>
      </c>
      <c r="H23" s="20">
        <f t="shared" si="17"/>
        <v>0</v>
      </c>
      <c r="I23" s="20">
        <f t="shared" si="17"/>
        <v>0</v>
      </c>
      <c r="J23" s="20">
        <f t="shared" si="17"/>
        <v>0</v>
      </c>
      <c r="K23" s="20">
        <f t="shared" si="17"/>
        <v>0</v>
      </c>
      <c r="L23" s="20">
        <f t="shared" si="17"/>
        <v>0</v>
      </c>
      <c r="M23" s="20">
        <f t="shared" si="17"/>
        <v>0</v>
      </c>
      <c r="N23" s="20">
        <f t="shared" si="17"/>
        <v>0</v>
      </c>
      <c r="O23" s="20">
        <f t="shared" si="17"/>
        <v>0</v>
      </c>
      <c r="P23" s="20">
        <f t="shared" si="17"/>
        <v>0</v>
      </c>
      <c r="Q23" s="20">
        <f t="shared" si="17"/>
        <v>0</v>
      </c>
      <c r="R23" s="20">
        <f t="shared" si="17"/>
        <v>0</v>
      </c>
      <c r="S23" s="20">
        <f t="shared" si="17"/>
        <v>0</v>
      </c>
      <c r="T23" s="20">
        <f t="shared" si="17"/>
        <v>0</v>
      </c>
      <c r="U23" s="20">
        <f t="shared" si="17"/>
        <v>0</v>
      </c>
      <c r="V23" s="20">
        <f t="shared" si="17"/>
        <v>0</v>
      </c>
      <c r="W23" s="20">
        <f t="shared" si="17"/>
        <v>0</v>
      </c>
      <c r="X23" s="20">
        <f t="shared" si="17"/>
        <v>0</v>
      </c>
      <c r="Y23" s="20">
        <f t="shared" si="17"/>
        <v>0</v>
      </c>
      <c r="Z23" s="20">
        <f t="shared" si="17"/>
        <v>0</v>
      </c>
      <c r="AA23" s="20">
        <f t="shared" si="17"/>
        <v>0</v>
      </c>
      <c r="AB23" s="20">
        <f t="shared" si="17"/>
        <v>0</v>
      </c>
      <c r="AC23" s="20">
        <f t="shared" si="17"/>
        <v>0</v>
      </c>
      <c r="AD23" s="20">
        <f t="shared" si="17"/>
        <v>0</v>
      </c>
      <c r="AE23" s="20">
        <f t="shared" si="17"/>
        <v>0</v>
      </c>
      <c r="AF23" s="20">
        <f t="shared" si="17"/>
        <v>0</v>
      </c>
      <c r="AG23" s="20">
        <f t="shared" si="17"/>
        <v>0</v>
      </c>
      <c r="AH23" s="20">
        <f t="shared" si="17"/>
        <v>0</v>
      </c>
      <c r="AI23" s="20">
        <f t="shared" si="17"/>
        <v>0</v>
      </c>
      <c r="AJ23" s="20">
        <f t="shared" si="17"/>
        <v>0</v>
      </c>
      <c r="AK23" s="20">
        <f t="shared" si="17"/>
        <v>0</v>
      </c>
      <c r="AL23" s="20">
        <f t="shared" si="17"/>
        <v>0</v>
      </c>
      <c r="AM23" s="20">
        <f t="shared" si="17"/>
        <v>0</v>
      </c>
      <c r="AN23" s="20">
        <f t="shared" si="17"/>
        <v>0</v>
      </c>
      <c r="AO23" s="20">
        <f t="shared" si="17"/>
        <v>0</v>
      </c>
      <c r="AP23" s="20">
        <f t="shared" si="17"/>
        <v>0</v>
      </c>
      <c r="AQ23" s="20">
        <f t="shared" si="17"/>
        <v>0</v>
      </c>
      <c r="AR23" s="20">
        <f t="shared" si="17"/>
        <v>0</v>
      </c>
    </row>
    <row r="25" spans="1:44" s="5" customFormat="1" x14ac:dyDescent="0.35">
      <c r="A25" s="22" t="s">
        <v>192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s="5" customFormat="1" x14ac:dyDescent="0.35">
      <c r="A26" s="12" t="s">
        <v>19</v>
      </c>
      <c r="B26" s="12" t="s">
        <v>18</v>
      </c>
      <c r="C26" s="13"/>
      <c r="D26" s="11" t="s">
        <v>37</v>
      </c>
      <c r="E26" s="15">
        <v>2011</v>
      </c>
      <c r="F26" s="15">
        <v>2012</v>
      </c>
      <c r="G26" s="15">
        <v>2013</v>
      </c>
      <c r="H26" s="15">
        <v>2014</v>
      </c>
      <c r="I26" s="15">
        <v>2015</v>
      </c>
      <c r="J26" s="15">
        <v>2016</v>
      </c>
      <c r="K26" s="15">
        <v>2017</v>
      </c>
      <c r="L26" s="15">
        <v>2018</v>
      </c>
      <c r="M26" s="15">
        <v>2019</v>
      </c>
      <c r="N26" s="15">
        <v>2020</v>
      </c>
      <c r="O26" s="15">
        <v>2021</v>
      </c>
      <c r="P26" s="15">
        <v>2022</v>
      </c>
      <c r="Q26" s="15">
        <v>2023</v>
      </c>
      <c r="R26" s="15">
        <v>2024</v>
      </c>
      <c r="S26" s="15">
        <v>2025</v>
      </c>
      <c r="T26" s="15">
        <v>2026</v>
      </c>
      <c r="U26" s="15">
        <v>2027</v>
      </c>
      <c r="V26" s="15">
        <v>2028</v>
      </c>
      <c r="W26" s="15">
        <v>2029</v>
      </c>
      <c r="X26" s="15">
        <v>2030</v>
      </c>
      <c r="Y26" s="15">
        <v>2031</v>
      </c>
      <c r="Z26" s="15">
        <v>2032</v>
      </c>
      <c r="AA26" s="15">
        <v>2033</v>
      </c>
      <c r="AB26" s="15">
        <v>2034</v>
      </c>
      <c r="AC26" s="15">
        <v>2035</v>
      </c>
      <c r="AD26" s="15">
        <v>2036</v>
      </c>
      <c r="AE26" s="15">
        <v>2037</v>
      </c>
      <c r="AF26" s="15">
        <v>2038</v>
      </c>
      <c r="AG26" s="15">
        <v>2039</v>
      </c>
      <c r="AH26" s="15">
        <v>2040</v>
      </c>
      <c r="AI26" s="15">
        <v>2041</v>
      </c>
      <c r="AJ26" s="15">
        <v>2042</v>
      </c>
      <c r="AK26" s="15">
        <v>2043</v>
      </c>
      <c r="AL26" s="15">
        <v>2044</v>
      </c>
      <c r="AM26" s="15">
        <v>2045</v>
      </c>
      <c r="AN26" s="15">
        <v>2046</v>
      </c>
      <c r="AO26" s="15">
        <v>2047</v>
      </c>
      <c r="AP26" s="15">
        <v>2048</v>
      </c>
      <c r="AQ26" s="15">
        <v>2049</v>
      </c>
      <c r="AR26" s="15">
        <v>2050</v>
      </c>
    </row>
    <row r="27" spans="1:44" s="5" customFormat="1" x14ac:dyDescent="0.35">
      <c r="A27" s="13" t="s">
        <v>20</v>
      </c>
      <c r="B27" s="13" t="s">
        <v>30</v>
      </c>
      <c r="C27" s="16" t="s">
        <v>29</v>
      </c>
      <c r="D27" s="10" t="s">
        <v>38</v>
      </c>
      <c r="E27" s="9">
        <f>SUM(E3,E15)*About!$A$64</f>
        <v>1046495379904327.5</v>
      </c>
      <c r="F27" s="9">
        <f>SUM(F3,F15)*About!$A$64</f>
        <v>1098820148899543.9</v>
      </c>
      <c r="G27" s="9">
        <f>SUM(G3,G15)*About!$A$64</f>
        <v>1153761156344521</v>
      </c>
      <c r="H27" s="9">
        <f>SUM(H3,H15)*About!$A$64</f>
        <v>1211449214161747</v>
      </c>
      <c r="I27" s="9">
        <f>SUM(I3,I15)*About!$A$64</f>
        <v>1272021674869834.5</v>
      </c>
      <c r="J27" s="9">
        <f>SUM(J3,J15)*About!$A$64</f>
        <v>1335622758613326.2</v>
      </c>
      <c r="K27" s="9">
        <f>SUM(K3,K15)*About!$A$64</f>
        <v>1402403896543992.7</v>
      </c>
      <c r="L27" s="9">
        <f>SUM(L3,L15)*About!$A$64</f>
        <v>1472524091371192.2</v>
      </c>
      <c r="M27" s="9">
        <f>SUM(M3,M15)*About!$A$64</f>
        <v>1546150295939752</v>
      </c>
      <c r="N27" s="9">
        <f>SUM(N3,N15)*About!$A$64</f>
        <v>1623457810736739.7</v>
      </c>
      <c r="O27" s="9">
        <f>SUM(O3,O15)*About!$A$64</f>
        <v>1704630701273576.7</v>
      </c>
      <c r="P27" s="9">
        <f>SUM(P3,P15)*About!$A$64</f>
        <v>1789862236337255.5</v>
      </c>
      <c r="Q27" s="9">
        <f>SUM(Q3,Q15)*About!$A$64</f>
        <v>1879355348154118.2</v>
      </c>
      <c r="R27" s="9">
        <f>SUM(R3,R15)*About!$A$64</f>
        <v>1973323115561824</v>
      </c>
      <c r="S27" s="9">
        <f>SUM(S3,S15)*About!$A$64</f>
        <v>2071989271339915.5</v>
      </c>
      <c r="T27" s="9">
        <f>SUM(T3,T15)*About!$A$64</f>
        <v>2175588734906911.2</v>
      </c>
      <c r="U27" s="9">
        <f>SUM(U3,U15)*About!$A$64</f>
        <v>2284368171652257</v>
      </c>
      <c r="V27" s="9">
        <f>SUM(V3,V15)*About!$A$64</f>
        <v>2398586580234870</v>
      </c>
      <c r="W27" s="9">
        <f>SUM(W3,W15)*About!$A$64</f>
        <v>2518515909246613</v>
      </c>
      <c r="X27" s="9">
        <f>SUM(X3,X15)*About!$A$64</f>
        <v>2644441704708944</v>
      </c>
      <c r="Y27" s="9">
        <f>SUM(Y3,Y15)*About!$A$64</f>
        <v>2776663789944391.5</v>
      </c>
      <c r="Z27" s="9">
        <f>SUM(Z3,Z15)*About!$A$64</f>
        <v>2915496979441611</v>
      </c>
      <c r="AA27" s="9">
        <f>SUM(AA3,AA15)*About!$A$64</f>
        <v>3061271828413692</v>
      </c>
      <c r="AB27" s="9">
        <f>SUM(AB3,AB15)*About!$A$64</f>
        <v>3214335419834376.5</v>
      </c>
      <c r="AC27" s="9">
        <f>SUM(AC3,AC15)*About!$A$64</f>
        <v>3375052190826095.5</v>
      </c>
      <c r="AD27" s="9">
        <f>SUM(AD3,AD15)*About!$A$64</f>
        <v>3543804800367400</v>
      </c>
      <c r="AE27" s="9">
        <f>SUM(AE3,AE15)*About!$A$64</f>
        <v>3720995040385770.5</v>
      </c>
      <c r="AF27" s="9">
        <f>SUM(AF3,AF15)*About!$A$64</f>
        <v>3907044792405059</v>
      </c>
      <c r="AG27" s="9">
        <f>SUM(AG3,AG15)*About!$A$64</f>
        <v>4102397032025312.5</v>
      </c>
      <c r="AH27" s="9">
        <f>SUM(AH3,AH15)*About!$A$64</f>
        <v>4307516883626578</v>
      </c>
      <c r="AI27" s="9">
        <f>SUM(AI3,AI15)*About!$A$64</f>
        <v>4522892727807907</v>
      </c>
      <c r="AJ27" s="9">
        <f>SUM(AJ3,AJ15)*About!$A$64</f>
        <v>4749037364198303</v>
      </c>
      <c r="AK27" s="9">
        <f>SUM(AK3,AK15)*About!$A$64</f>
        <v>4986489232408218</v>
      </c>
      <c r="AL27" s="9">
        <f>SUM(AL3,AL15)*About!$A$64</f>
        <v>5235813694028630</v>
      </c>
      <c r="AM27" s="9">
        <f>SUM(AM3,AM15)*About!$A$64</f>
        <v>5497604378730061</v>
      </c>
      <c r="AN27" s="9">
        <f>SUM(AN3,AN15)*About!$A$64</f>
        <v>5772484597666564</v>
      </c>
      <c r="AO27" s="9">
        <f>SUM(AO3,AO15)*About!$A$64</f>
        <v>6061108827549893</v>
      </c>
      <c r="AP27" s="9">
        <f>SUM(AP3,AP15)*About!$A$64</f>
        <v>6364164268927388</v>
      </c>
      <c r="AQ27" s="9">
        <f>SUM(AQ3,AQ15)*About!$A$64</f>
        <v>6682372482373758</v>
      </c>
      <c r="AR27" s="9">
        <f>SUM(AR3,AR15)*About!$A$64</f>
        <v>7016491106492445</v>
      </c>
    </row>
    <row r="28" spans="1:44" s="5" customFormat="1" x14ac:dyDescent="0.35">
      <c r="A28" s="13" t="s">
        <v>21</v>
      </c>
      <c r="B28" s="13" t="s">
        <v>31</v>
      </c>
      <c r="C28" s="16" t="s">
        <v>29</v>
      </c>
      <c r="D28" s="10" t="s">
        <v>39</v>
      </c>
      <c r="E28" s="9">
        <f>SUM(E4,E16)*About!$A$64</f>
        <v>465730055834809.81</v>
      </c>
      <c r="F28" s="9">
        <f>SUM(F4,F16)*About!$A$64</f>
        <v>489016558626550.31</v>
      </c>
      <c r="G28" s="9">
        <f>SUM(G4,G16)*About!$A$64</f>
        <v>513467386557877.81</v>
      </c>
      <c r="H28" s="9">
        <f>SUM(H4,H16)*About!$A$64</f>
        <v>539140755885771.75</v>
      </c>
      <c r="I28" s="9">
        <f>SUM(I4,I16)*About!$A$64</f>
        <v>566097793680060.37</v>
      </c>
      <c r="J28" s="9">
        <f>SUM(J4,J16)*About!$A$64</f>
        <v>594402683364063.37</v>
      </c>
      <c r="K28" s="9">
        <f>SUM(K4,K16)*About!$A$64</f>
        <v>624122817532266.62</v>
      </c>
      <c r="L28" s="9">
        <f>SUM(L4,L16)*About!$A$64</f>
        <v>655328958408880</v>
      </c>
      <c r="M28" s="9">
        <f>SUM(M4,M16)*About!$A$64</f>
        <v>688095406329324</v>
      </c>
      <c r="N28" s="9">
        <f>SUM(N4,N16)*About!$A$64</f>
        <v>722500176645790.12</v>
      </c>
      <c r="O28" s="9">
        <f>SUM(O4,O16)*About!$A$64</f>
        <v>758625185478079.75</v>
      </c>
      <c r="P28" s="9">
        <f>SUM(P4,P16)*About!$A$64</f>
        <v>796556444751983.75</v>
      </c>
      <c r="Q28" s="9">
        <f>SUM(Q4,Q16)*About!$A$64</f>
        <v>836384266989583</v>
      </c>
      <c r="R28" s="9">
        <f>SUM(R4,R16)*About!$A$64</f>
        <v>878203480339062.25</v>
      </c>
      <c r="S28" s="9">
        <f>SUM(S4,S16)*About!$A$64</f>
        <v>922113654356015.37</v>
      </c>
      <c r="T28" s="9">
        <f>SUM(T4,T16)*About!$A$64</f>
        <v>968219337073816</v>
      </c>
      <c r="U28" s="9">
        <f>SUM(U4,U16)*About!$A$64</f>
        <v>1016630303927507</v>
      </c>
      <c r="V28" s="9">
        <f>SUM(V4,V16)*About!$A$64</f>
        <v>1067461819123882.2</v>
      </c>
      <c r="W28" s="9">
        <f>SUM(W4,W16)*About!$A$64</f>
        <v>1120834910080076.5</v>
      </c>
      <c r="X28" s="9">
        <f>SUM(X4,X16)*About!$A$64</f>
        <v>1176876655584080.5</v>
      </c>
      <c r="Y28" s="9">
        <f>SUM(Y4,Y16)*About!$A$64</f>
        <v>1235720488363284.5</v>
      </c>
      <c r="Z28" s="9">
        <f>SUM(Z4,Z16)*About!$A$64</f>
        <v>1297506512781448.7</v>
      </c>
      <c r="AA28" s="9">
        <f>SUM(AA4,AA16)*About!$A$64</f>
        <v>1362381838420521.2</v>
      </c>
      <c r="AB28" s="9">
        <f>SUM(AB4,AB16)*About!$A$64</f>
        <v>1430500930341547.5</v>
      </c>
      <c r="AC28" s="9">
        <f>SUM(AC4,AC16)*About!$A$64</f>
        <v>1502025976858624.7</v>
      </c>
      <c r="AD28" s="9">
        <f>SUM(AD4,AD16)*About!$A$64</f>
        <v>1577127275701556</v>
      </c>
      <c r="AE28" s="9">
        <f>SUM(AE4,AE16)*About!$A$64</f>
        <v>1655983639486633.7</v>
      </c>
      <c r="AF28" s="9">
        <f>SUM(AF4,AF16)*About!$A$64</f>
        <v>1738782821460965.5</v>
      </c>
      <c r="AG28" s="9">
        <f>SUM(AG4,AG16)*About!$A$64</f>
        <v>1825721962534014.2</v>
      </c>
      <c r="AH28" s="9">
        <f>SUM(AH4,AH16)*About!$A$64</f>
        <v>1917008060660714.7</v>
      </c>
      <c r="AI28" s="9">
        <f>SUM(AI4,AI16)*About!$A$64</f>
        <v>2012858463693750.5</v>
      </c>
      <c r="AJ28" s="9">
        <f>SUM(AJ4,AJ16)*About!$A$64</f>
        <v>2113501386878438.2</v>
      </c>
      <c r="AK28" s="9">
        <f>SUM(AK4,AK16)*About!$A$64</f>
        <v>2219176456222360.2</v>
      </c>
      <c r="AL28" s="9">
        <f>SUM(AL4,AL16)*About!$A$64</f>
        <v>2330135279033478</v>
      </c>
      <c r="AM28" s="9">
        <f>SUM(AM4,AM16)*About!$A$64</f>
        <v>2446642042985152.5</v>
      </c>
      <c r="AN28" s="9">
        <f>SUM(AN4,AN16)*About!$A$64</f>
        <v>2568974145134410</v>
      </c>
      <c r="AO28" s="9">
        <f>SUM(AO4,AO16)*About!$A$64</f>
        <v>2697422852391131</v>
      </c>
      <c r="AP28" s="9">
        <f>SUM(AP4,AP16)*About!$A$64</f>
        <v>2832293995010687.5</v>
      </c>
      <c r="AQ28" s="9">
        <f>SUM(AQ4,AQ16)*About!$A$64</f>
        <v>2973908694761222</v>
      </c>
      <c r="AR28" s="9">
        <f>SUM(AR4,AR16)*About!$A$64</f>
        <v>3122604129499283</v>
      </c>
    </row>
    <row r="29" spans="1:44" s="5" customFormat="1" x14ac:dyDescent="0.35">
      <c r="A29" s="13" t="s">
        <v>22</v>
      </c>
      <c r="B29" s="13" t="s">
        <v>32</v>
      </c>
      <c r="C29" s="16" t="s">
        <v>29</v>
      </c>
      <c r="D29" s="10" t="s">
        <v>40</v>
      </c>
      <c r="E29" s="9">
        <f>SUM(E5,E17)*About!$A$64</f>
        <v>664727847436229.87</v>
      </c>
      <c r="F29" s="9">
        <f>SUM(F5,F17)*About!$A$64</f>
        <v>697964239808041.37</v>
      </c>
      <c r="G29" s="9">
        <f>SUM(G5,G17)*About!$A$64</f>
        <v>732862451798443.5</v>
      </c>
      <c r="H29" s="9">
        <f>SUM(H5,H17)*About!$A$64</f>
        <v>769505574388365.75</v>
      </c>
      <c r="I29" s="9">
        <f>SUM(I5,I17)*About!$A$64</f>
        <v>807980853107784</v>
      </c>
      <c r="J29" s="9">
        <f>SUM(J5,J17)*About!$A$64</f>
        <v>848379895763173.25</v>
      </c>
      <c r="K29" s="9">
        <f>SUM(K5,K17)*About!$A$64</f>
        <v>890798890551331.87</v>
      </c>
      <c r="L29" s="9">
        <f>SUM(L5,L17)*About!$A$64</f>
        <v>935338835078898.5</v>
      </c>
      <c r="M29" s="9">
        <f>SUM(M5,M17)*About!$A$64</f>
        <v>982105776832843.37</v>
      </c>
      <c r="N29" s="9">
        <f>SUM(N5,N17)*About!$A$64</f>
        <v>1031211065674485.5</v>
      </c>
      <c r="O29" s="9">
        <f>SUM(O5,O17)*About!$A$64</f>
        <v>1082771618958209.9</v>
      </c>
      <c r="P29" s="9">
        <f>SUM(P5,P17)*About!$A$64</f>
        <v>1136910199906120.5</v>
      </c>
      <c r="Q29" s="9">
        <f>SUM(Q5,Q17)*About!$A$64</f>
        <v>1193755709901426.5</v>
      </c>
      <c r="R29" s="9">
        <f>SUM(R5,R17)*About!$A$64</f>
        <v>1253443495396498</v>
      </c>
      <c r="S29" s="9">
        <f>SUM(S5,S17)*About!$A$64</f>
        <v>1316115670166322.8</v>
      </c>
      <c r="T29" s="9">
        <f>SUM(T5,T17)*About!$A$64</f>
        <v>1381921453674639</v>
      </c>
      <c r="U29" s="9">
        <f>SUM(U5,U17)*About!$A$64</f>
        <v>1451017526358371</v>
      </c>
      <c r="V29" s="9">
        <f>SUM(V5,V17)*About!$A$64</f>
        <v>1523568402676289.7</v>
      </c>
      <c r="W29" s="9">
        <f>SUM(W5,W17)*About!$A$64</f>
        <v>1599746822810104.3</v>
      </c>
      <c r="X29" s="9">
        <f>SUM(X5,X17)*About!$A$64</f>
        <v>1679734163950609.5</v>
      </c>
      <c r="Y29" s="9">
        <f>SUM(Y5,Y17)*About!$A$64</f>
        <v>1763720872148140</v>
      </c>
      <c r="Z29" s="9">
        <f>SUM(Z5,Z17)*About!$A$64</f>
        <v>1851906915755547</v>
      </c>
      <c r="AA29" s="9">
        <f>SUM(AA5,AA17)*About!$A$64</f>
        <v>1944502261543324.5</v>
      </c>
      <c r="AB29" s="9">
        <f>SUM(AB5,AB17)*About!$A$64</f>
        <v>2041727374620491</v>
      </c>
      <c r="AC29" s="9">
        <f>SUM(AC5,AC17)*About!$A$64</f>
        <v>2143813743351515.5</v>
      </c>
      <c r="AD29" s="9">
        <f>SUM(AD5,AD17)*About!$A$64</f>
        <v>2251004430519091.5</v>
      </c>
      <c r="AE29" s="9">
        <f>SUM(AE5,AE17)*About!$A$64</f>
        <v>2363554652045046</v>
      </c>
      <c r="AF29" s="9">
        <f>SUM(AF5,AF17)*About!$A$64</f>
        <v>2481732384647298.5</v>
      </c>
      <c r="AG29" s="9">
        <f>SUM(AG5,AG17)*About!$A$64</f>
        <v>2605819003879663.5</v>
      </c>
      <c r="AH29" s="9">
        <f>SUM(AH5,AH17)*About!$A$64</f>
        <v>2736109954073646.5</v>
      </c>
      <c r="AI29" s="9">
        <f>SUM(AI5,AI17)*About!$A$64</f>
        <v>2872915451777329</v>
      </c>
      <c r="AJ29" s="9">
        <f>SUM(AJ5,AJ17)*About!$A$64</f>
        <v>3016561224366195.5</v>
      </c>
      <c r="AK29" s="9">
        <f>SUM(AK5,AK17)*About!$A$64</f>
        <v>3167389285584505.5</v>
      </c>
      <c r="AL29" s="9">
        <f>SUM(AL5,AL17)*About!$A$64</f>
        <v>3325758749863730.5</v>
      </c>
      <c r="AM29" s="9">
        <f>SUM(AM5,AM17)*About!$A$64</f>
        <v>3492046687356917</v>
      </c>
      <c r="AN29" s="9">
        <f>SUM(AN5,AN17)*About!$A$64</f>
        <v>3666649021724763.5</v>
      </c>
      <c r="AO29" s="9">
        <f>SUM(AO5,AO17)*About!$A$64</f>
        <v>3849981472811002</v>
      </c>
      <c r="AP29" s="9">
        <f>SUM(AP5,AP17)*About!$A$64</f>
        <v>4042480546451552.5</v>
      </c>
      <c r="AQ29" s="9">
        <f>SUM(AQ5,AQ17)*About!$A$64</f>
        <v>4244604573774130.5</v>
      </c>
      <c r="AR29" s="9">
        <f>SUM(AR5,AR17)*About!$A$64</f>
        <v>4456834802462837</v>
      </c>
    </row>
    <row r="30" spans="1:44" s="5" customFormat="1" x14ac:dyDescent="0.35">
      <c r="A30" s="13" t="s">
        <v>23</v>
      </c>
      <c r="B30" s="13" t="s">
        <v>33</v>
      </c>
      <c r="C30" s="16" t="s">
        <v>29</v>
      </c>
      <c r="D30" s="10" t="s">
        <v>39</v>
      </c>
      <c r="E30" s="9">
        <f>SUM(E6,E18)*About!$A$64</f>
        <v>6288994670225.5117</v>
      </c>
      <c r="F30" s="9">
        <f>SUM(F6,F18)*About!$A$64</f>
        <v>6603444403736.7881</v>
      </c>
      <c r="G30" s="9">
        <f>SUM(G6,G18)*About!$A$64</f>
        <v>6933616623923.6279</v>
      </c>
      <c r="H30" s="9">
        <f>SUM(H6,H18)*About!$A$64</f>
        <v>7280297455119.8096</v>
      </c>
      <c r="I30" s="9">
        <f>SUM(I6,I18)*About!$A$64</f>
        <v>7644312327875.7998</v>
      </c>
      <c r="J30" s="9">
        <f>SUM(J6,J18)*About!$A$64</f>
        <v>8026527944269.5889</v>
      </c>
      <c r="K30" s="9">
        <f>SUM(K6,K18)*About!$A$64</f>
        <v>8427854341483.0693</v>
      </c>
      <c r="L30" s="9">
        <f>SUM(L6,L18)*About!$A$64</f>
        <v>8849247058557.2227</v>
      </c>
      <c r="M30" s="9">
        <f>SUM(M6,M18)*About!$A$64</f>
        <v>9291709411485.084</v>
      </c>
      <c r="N30" s="9">
        <f>SUM(N6,N18)*About!$A$64</f>
        <v>9756294882059.3398</v>
      </c>
      <c r="O30" s="9">
        <f>SUM(O6,O18)*About!$A$64</f>
        <v>10244109626162.307</v>
      </c>
      <c r="P30" s="9">
        <f>SUM(P6,P18)*About!$A$64</f>
        <v>10756315107470.422</v>
      </c>
      <c r="Q30" s="9">
        <f>SUM(Q6,Q18)*About!$A$64</f>
        <v>11294130862843.943</v>
      </c>
      <c r="R30" s="9">
        <f>SUM(R6,R18)*About!$A$64</f>
        <v>11858837405986.141</v>
      </c>
      <c r="S30" s="9">
        <f>SUM(S6,S18)*About!$A$64</f>
        <v>12451779276285.449</v>
      </c>
      <c r="T30" s="9">
        <f>SUM(T6,T18)*About!$A$64</f>
        <v>13074368240099.723</v>
      </c>
      <c r="U30" s="9">
        <f>SUM(U6,U18)*About!$A$64</f>
        <v>13728086652104.709</v>
      </c>
      <c r="V30" s="9">
        <f>SUM(V6,V18)*About!$A$64</f>
        <v>14414490984709.945</v>
      </c>
      <c r="W30" s="9">
        <f>SUM(W6,W18)*About!$A$64</f>
        <v>15135215533945.445</v>
      </c>
      <c r="X30" s="9">
        <f>SUM(X6,X18)*About!$A$64</f>
        <v>15891976310642.719</v>
      </c>
      <c r="Y30" s="9">
        <f>SUM(Y6,Y18)*About!$A$64</f>
        <v>16686575126174.855</v>
      </c>
      <c r="Z30" s="9">
        <f>SUM(Z6,Z18)*About!$A$64</f>
        <v>17520903882483.598</v>
      </c>
      <c r="AA30" s="9">
        <f>SUM(AA6,AA18)*About!$A$64</f>
        <v>18396949076607.781</v>
      </c>
      <c r="AB30" s="9">
        <f>SUM(AB6,AB18)*About!$A$64</f>
        <v>19316796530438.168</v>
      </c>
      <c r="AC30" s="9">
        <f>SUM(AC6,AC18)*About!$A$64</f>
        <v>20282636356960.078</v>
      </c>
      <c r="AD30" s="9">
        <f>SUM(AD6,AD18)*About!$A$64</f>
        <v>21296768174808.082</v>
      </c>
      <c r="AE30" s="9">
        <f>SUM(AE6,AE18)*About!$A$64</f>
        <v>22361606583548.488</v>
      </c>
      <c r="AF30" s="9">
        <f>SUM(AF6,AF18)*About!$A$64</f>
        <v>23479686912725.918</v>
      </c>
      <c r="AG30" s="9">
        <f>SUM(AG6,AG18)*About!$A$64</f>
        <v>24653671258362.211</v>
      </c>
      <c r="AH30" s="9">
        <f>SUM(AH6,AH18)*About!$A$64</f>
        <v>25886354821280.324</v>
      </c>
      <c r="AI30" s="9">
        <f>SUM(AI6,AI18)*About!$A$64</f>
        <v>27180672562344.34</v>
      </c>
      <c r="AJ30" s="9">
        <f>SUM(AJ6,AJ18)*About!$A$64</f>
        <v>28539706190461.559</v>
      </c>
      <c r="AK30" s="9">
        <f>SUM(AK6,AK18)*About!$A$64</f>
        <v>29966691499984.637</v>
      </c>
      <c r="AL30" s="9">
        <f>SUM(AL6,AL18)*About!$A$64</f>
        <v>31465026074983.871</v>
      </c>
      <c r="AM30" s="9">
        <f>SUM(AM6,AM18)*About!$A$64</f>
        <v>33038277378733.07</v>
      </c>
      <c r="AN30" s="9">
        <f>SUM(AN6,AN18)*About!$A$64</f>
        <v>34690191247669.727</v>
      </c>
      <c r="AO30" s="9">
        <f>SUM(AO6,AO18)*About!$A$64</f>
        <v>36424700810053.211</v>
      </c>
      <c r="AP30" s="9">
        <f>SUM(AP6,AP18)*About!$A$64</f>
        <v>38245935850555.875</v>
      </c>
      <c r="AQ30" s="9">
        <f>SUM(AQ6,AQ18)*About!$A$64</f>
        <v>40158232643083.664</v>
      </c>
      <c r="AR30" s="9">
        <f>SUM(AR6,AR18)*About!$A$64</f>
        <v>42166144275237.859</v>
      </c>
    </row>
    <row r="31" spans="1:44" s="5" customFormat="1" x14ac:dyDescent="0.35">
      <c r="A31" s="13" t="s">
        <v>24</v>
      </c>
      <c r="B31" s="13" t="s">
        <v>17</v>
      </c>
      <c r="C31" s="16" t="s">
        <v>29</v>
      </c>
      <c r="D31" s="10" t="s">
        <v>39</v>
      </c>
      <c r="E31" s="9">
        <f>SUM(E7,E19)*About!$A$64</f>
        <v>305732920227190.94</v>
      </c>
      <c r="F31" s="9">
        <f>SUM(F7,F19)*About!$A$64</f>
        <v>321019566238550.5</v>
      </c>
      <c r="G31" s="9">
        <f>SUM(G7,G19)*About!$A$64</f>
        <v>337070544550478</v>
      </c>
      <c r="H31" s="9">
        <f>SUM(H7,H19)*About!$A$64</f>
        <v>353924071778001.94</v>
      </c>
      <c r="I31" s="9">
        <f>SUM(I7,I19)*About!$A$64</f>
        <v>371620275366902</v>
      </c>
      <c r="J31" s="9">
        <f>SUM(J7,J19)*About!$A$64</f>
        <v>390201289135247.12</v>
      </c>
      <c r="K31" s="9">
        <f>SUM(K7,K19)*About!$A$64</f>
        <v>409711353592009.5</v>
      </c>
      <c r="L31" s="9">
        <f>SUM(L7,L19)*About!$A$64</f>
        <v>430196921271610</v>
      </c>
      <c r="M31" s="9">
        <f>SUM(M7,M19)*About!$A$64</f>
        <v>451706767335190.56</v>
      </c>
      <c r="N31" s="9">
        <f>SUM(N7,N19)*About!$A$64</f>
        <v>474292105701950.06</v>
      </c>
      <c r="O31" s="9">
        <f>SUM(O7,O19)*About!$A$64</f>
        <v>498006710987047.56</v>
      </c>
      <c r="P31" s="9">
        <f>SUM(P7,P19)*About!$A$64</f>
        <v>522907046536399.94</v>
      </c>
      <c r="Q31" s="9">
        <f>SUM(Q7,Q19)*About!$A$64</f>
        <v>549052398863220.06</v>
      </c>
      <c r="R31" s="9">
        <f>SUM(R7,R19)*About!$A$64</f>
        <v>576505018806381</v>
      </c>
      <c r="S31" s="9">
        <f>SUM(S7,S19)*About!$A$64</f>
        <v>605330269746700.12</v>
      </c>
      <c r="T31" s="9">
        <f>SUM(T7,T19)*About!$A$64</f>
        <v>635596783234035.25</v>
      </c>
      <c r="U31" s="9">
        <f>SUM(U7,U19)*About!$A$64</f>
        <v>667376622395736.87</v>
      </c>
      <c r="V31" s="9">
        <f>SUM(V7,V19)*About!$A$64</f>
        <v>700745453515523.87</v>
      </c>
      <c r="W31" s="9">
        <f>SUM(W7,W19)*About!$A$64</f>
        <v>735782726191300</v>
      </c>
      <c r="X31" s="9">
        <f>SUM(X7,X19)*About!$A$64</f>
        <v>772571862500865.12</v>
      </c>
      <c r="Y31" s="9">
        <f>SUM(Y7,Y19)*About!$A$64</f>
        <v>811200455625908.37</v>
      </c>
      <c r="Z31" s="9">
        <f>SUM(Z7,Z19)*About!$A$64</f>
        <v>851760478407203.75</v>
      </c>
      <c r="AA31" s="9">
        <f>SUM(AA7,AA19)*About!$A$64</f>
        <v>894348502327564</v>
      </c>
      <c r="AB31" s="9">
        <f>SUM(AB7,AB19)*About!$A$64</f>
        <v>939065927443942.12</v>
      </c>
      <c r="AC31" s="9">
        <f>SUM(AC7,AC19)*About!$A$64</f>
        <v>986019223816139.5</v>
      </c>
      <c r="AD31" s="9">
        <f>SUM(AD7,AD19)*About!$A$64</f>
        <v>1035320185006946.6</v>
      </c>
      <c r="AE31" s="9">
        <f>SUM(AE7,AE19)*About!$A$64</f>
        <v>1087086194257293.9</v>
      </c>
      <c r="AF31" s="9">
        <f>SUM(AF7,AF19)*About!$A$64</f>
        <v>1141440503970158.7</v>
      </c>
      <c r="AG31" s="9">
        <f>SUM(AG7,AG19)*About!$A$64</f>
        <v>1198512529168666.5</v>
      </c>
      <c r="AH31" s="9">
        <f>SUM(AH7,AH19)*About!$A$64</f>
        <v>1258438155627100</v>
      </c>
      <c r="AI31" s="9">
        <f>SUM(AI7,AI19)*About!$A$64</f>
        <v>1321360063408455</v>
      </c>
      <c r="AJ31" s="9">
        <f>SUM(AJ7,AJ19)*About!$A$64</f>
        <v>1387428066578878.2</v>
      </c>
      <c r="AK31" s="9">
        <f>SUM(AK7,AK19)*About!$A$64</f>
        <v>1456799469907822.2</v>
      </c>
      <c r="AL31" s="9">
        <f>SUM(AL7,AL19)*About!$A$64</f>
        <v>1529639443403213.2</v>
      </c>
      <c r="AM31" s="9">
        <f>SUM(AM7,AM19)*About!$A$64</f>
        <v>1606121415573374</v>
      </c>
      <c r="AN31" s="9">
        <f>SUM(AN7,AN19)*About!$A$64</f>
        <v>1686427486352042.7</v>
      </c>
      <c r="AO31" s="9">
        <f>SUM(AO7,AO19)*About!$A$64</f>
        <v>1770748860669645.2</v>
      </c>
      <c r="AP31" s="9">
        <f>SUM(AP7,AP19)*About!$A$64</f>
        <v>1859286303703127.5</v>
      </c>
      <c r="AQ31" s="9">
        <f>SUM(AQ7,AQ19)*About!$A$64</f>
        <v>1952250618888283.7</v>
      </c>
      <c r="AR31" s="9">
        <f>SUM(AR7,AR19)*About!$A$64</f>
        <v>2049863149832698</v>
      </c>
    </row>
    <row r="32" spans="1:44" s="5" customFormat="1" x14ac:dyDescent="0.35">
      <c r="A32" s="13" t="s">
        <v>25</v>
      </c>
      <c r="B32" s="13" t="s">
        <v>34</v>
      </c>
      <c r="C32" s="16" t="s">
        <v>29</v>
      </c>
      <c r="D32" s="10" t="s">
        <v>39</v>
      </c>
      <c r="E32" s="9">
        <f>SUM(E8,E20)*About!$A$64</f>
        <v>4183403698480.3979</v>
      </c>
      <c r="F32" s="9">
        <f>SUM(F8,F20)*About!$A$64</f>
        <v>4392573883404.418</v>
      </c>
      <c r="G32" s="9">
        <f>SUM(G8,G20)*About!$A$64</f>
        <v>4612202577574.6387</v>
      </c>
      <c r="H32" s="9">
        <f>SUM(H8,H20)*About!$A$64</f>
        <v>4842812706453.3711</v>
      </c>
      <c r="I32" s="9">
        <f>SUM(I8,I20)*About!$A$64</f>
        <v>5084953341776.04</v>
      </c>
      <c r="J32" s="9">
        <f>SUM(J8,J20)*About!$A$64</f>
        <v>5339201008864.8418</v>
      </c>
      <c r="K32" s="9">
        <f>SUM(K8,K20)*About!$A$64</f>
        <v>5606161059308.084</v>
      </c>
      <c r="L32" s="9">
        <f>SUM(L8,L20)*About!$A$64</f>
        <v>5886469112273.4883</v>
      </c>
      <c r="M32" s="9">
        <f>SUM(M8,M20)*About!$A$64</f>
        <v>6180792567887.1631</v>
      </c>
      <c r="N32" s="9">
        <f>SUM(N8,N20)*About!$A$64</f>
        <v>6489832196281.5215</v>
      </c>
      <c r="O32" s="9">
        <f>SUM(O8,O20)*About!$A$64</f>
        <v>6814323806095.5977</v>
      </c>
      <c r="P32" s="9">
        <f>SUM(P8,P20)*About!$A$64</f>
        <v>7155039996400.377</v>
      </c>
      <c r="Q32" s="9">
        <f>SUM(Q8,Q20)*About!$A$64</f>
        <v>7512791996220.3975</v>
      </c>
      <c r="R32" s="9">
        <f>SUM(R8,R20)*About!$A$64</f>
        <v>7888431596031.416</v>
      </c>
      <c r="S32" s="9">
        <f>SUM(S8,S20)*About!$A$64</f>
        <v>8282853175832.9873</v>
      </c>
      <c r="T32" s="9">
        <f>SUM(T8,T20)*About!$A$64</f>
        <v>8696995834624.6367</v>
      </c>
      <c r="U32" s="9">
        <f>SUM(U8,U20)*About!$A$64</f>
        <v>9131845626355.8691</v>
      </c>
      <c r="V32" s="9">
        <f>SUM(V8,V20)*About!$A$64</f>
        <v>9588437907673.6641</v>
      </c>
      <c r="W32" s="9">
        <f>SUM(W8,W20)*About!$A$64</f>
        <v>10067859803057.348</v>
      </c>
      <c r="X32" s="9">
        <f>SUM(X8,X20)*About!$A$64</f>
        <v>10571252793210.215</v>
      </c>
      <c r="Y32" s="9">
        <f>SUM(Y8,Y20)*About!$A$64</f>
        <v>11099815432870.727</v>
      </c>
      <c r="Z32" s="9">
        <f>SUM(Z8,Z20)*About!$A$64</f>
        <v>11654806204514.266</v>
      </c>
      <c r="AA32" s="9">
        <f>SUM(AA8,AA20)*About!$A$64</f>
        <v>12237546514739.979</v>
      </c>
      <c r="AB32" s="9">
        <f>SUM(AB8,AB20)*About!$A$64</f>
        <v>12849423840476.979</v>
      </c>
      <c r="AC32" s="9">
        <f>SUM(AC8,AC20)*About!$A$64</f>
        <v>13491895032500.826</v>
      </c>
      <c r="AD32" s="9">
        <f>SUM(AD8,AD20)*About!$A$64</f>
        <v>14166489784125.867</v>
      </c>
      <c r="AE32" s="9">
        <f>SUM(AE8,AE20)*About!$A$64</f>
        <v>14874814273332.162</v>
      </c>
      <c r="AF32" s="9">
        <f>SUM(AF8,AF20)*About!$A$64</f>
        <v>15618554986998.77</v>
      </c>
      <c r="AG32" s="9">
        <f>SUM(AG8,AG20)*About!$A$64</f>
        <v>16399482736348.707</v>
      </c>
      <c r="AH32" s="9">
        <f>SUM(AH8,AH20)*About!$A$64</f>
        <v>17219456873166.145</v>
      </c>
      <c r="AI32" s="9">
        <f>SUM(AI8,AI20)*About!$A$64</f>
        <v>18080429716824.453</v>
      </c>
      <c r="AJ32" s="9">
        <f>SUM(AJ8,AJ20)*About!$A$64</f>
        <v>18984451202665.676</v>
      </c>
      <c r="AK32" s="9">
        <f>SUM(AK8,AK20)*About!$A$64</f>
        <v>19933673762798.961</v>
      </c>
      <c r="AL32" s="9">
        <f>SUM(AL8,AL20)*About!$A$64</f>
        <v>20930357450938.91</v>
      </c>
      <c r="AM32" s="9">
        <f>SUM(AM8,AM20)*About!$A$64</f>
        <v>21976875323485.855</v>
      </c>
      <c r="AN32" s="9">
        <f>SUM(AN8,AN20)*About!$A$64</f>
        <v>23075719089660.148</v>
      </c>
      <c r="AO32" s="9">
        <f>SUM(AO8,AO20)*About!$A$64</f>
        <v>24229505044143.156</v>
      </c>
      <c r="AP32" s="9">
        <f>SUM(AP8,AP20)*About!$A$64</f>
        <v>25440980296350.316</v>
      </c>
      <c r="AQ32" s="9">
        <f>SUM(AQ8,AQ20)*About!$A$64</f>
        <v>26713029311167.832</v>
      </c>
      <c r="AR32" s="9">
        <f>SUM(AR8,AR20)*About!$A$64</f>
        <v>28048680776726.227</v>
      </c>
    </row>
    <row r="33" spans="1:44" s="5" customFormat="1" x14ac:dyDescent="0.35">
      <c r="A33" s="13" t="s">
        <v>26</v>
      </c>
      <c r="B33" s="13" t="s">
        <v>16</v>
      </c>
      <c r="C33" s="16" t="s">
        <v>29</v>
      </c>
      <c r="D33" s="10" t="s">
        <v>40</v>
      </c>
      <c r="E33" s="9">
        <f>SUM(E9,E21)*About!$A$64</f>
        <v>3377834593195.3271</v>
      </c>
      <c r="F33" s="9">
        <f>SUM(F9,F21)*About!$A$64</f>
        <v>3546726322855.0933</v>
      </c>
      <c r="G33" s="9">
        <f>SUM(G9,G21)*About!$A$64</f>
        <v>3724062638997.8486</v>
      </c>
      <c r="H33" s="9">
        <f>SUM(H9,H21)*About!$A$64</f>
        <v>3910265770947.7407</v>
      </c>
      <c r="I33" s="9">
        <f>SUM(I9,I21)*About!$A$64</f>
        <v>4105779059495.1284</v>
      </c>
      <c r="J33" s="9">
        <f>SUM(J9,J21)*About!$A$64</f>
        <v>4311068012469.8848</v>
      </c>
      <c r="K33" s="9">
        <f>SUM(K9,K21)*About!$A$64</f>
        <v>4526621413093.3789</v>
      </c>
      <c r="L33" s="9">
        <f>SUM(L9,L21)*About!$A$64</f>
        <v>4752952483748.0488</v>
      </c>
      <c r="M33" s="9">
        <f>SUM(M9,M21)*About!$A$64</f>
        <v>4990600107935.4512</v>
      </c>
      <c r="N33" s="9">
        <f>SUM(N9,N21)*About!$A$64</f>
        <v>5240130113332.2236</v>
      </c>
      <c r="O33" s="9">
        <f>SUM(O9,O21)*About!$A$64</f>
        <v>5502136618998.835</v>
      </c>
      <c r="P33" s="9">
        <f>SUM(P9,P21)*About!$A$64</f>
        <v>5777243449948.7773</v>
      </c>
      <c r="Q33" s="9">
        <f>SUM(Q9,Q21)*About!$A$64</f>
        <v>6066105622446.2158</v>
      </c>
      <c r="R33" s="9">
        <f>SUM(R9,R21)*About!$A$64</f>
        <v>6369410903568.5273</v>
      </c>
      <c r="S33" s="9">
        <f>SUM(S9,S21)*About!$A$64</f>
        <v>6687881448746.9531</v>
      </c>
      <c r="T33" s="9">
        <f>SUM(T9,T21)*About!$A$64</f>
        <v>7022275521184.3008</v>
      </c>
      <c r="U33" s="9">
        <f>SUM(U9,U21)*About!$A$64</f>
        <v>7373389297243.5166</v>
      </c>
      <c r="V33" s="9">
        <f>SUM(V9,V21)*About!$A$64</f>
        <v>7742058762105.6934</v>
      </c>
      <c r="W33" s="9">
        <f>SUM(W9,W21)*About!$A$64</f>
        <v>8129161700210.9775</v>
      </c>
      <c r="X33" s="9">
        <f>SUM(X9,X21)*About!$A$64</f>
        <v>8535619785221.5264</v>
      </c>
      <c r="Y33" s="9">
        <f>SUM(Y9,Y21)*About!$A$64</f>
        <v>8962400774482.6035</v>
      </c>
      <c r="Z33" s="9">
        <f>SUM(Z9,Z21)*About!$A$64</f>
        <v>9410520813206.7324</v>
      </c>
      <c r="AA33" s="9">
        <f>SUM(AA9,AA21)*About!$A$64</f>
        <v>9881046853867.0703</v>
      </c>
      <c r="AB33" s="9">
        <f>SUM(AB9,AB21)*About!$A$64</f>
        <v>10375099196560.424</v>
      </c>
      <c r="AC33" s="9">
        <f>SUM(AC9,AC21)*About!$A$64</f>
        <v>10893854156388.447</v>
      </c>
      <c r="AD33" s="9">
        <f>SUM(AD9,AD21)*About!$A$64</f>
        <v>11438546864207.869</v>
      </c>
      <c r="AE33" s="9">
        <f>SUM(AE9,AE21)*About!$A$64</f>
        <v>12010474207418.264</v>
      </c>
      <c r="AF33" s="9">
        <f>SUM(AF9,AF21)*About!$A$64</f>
        <v>12610997917789.178</v>
      </c>
      <c r="AG33" s="9">
        <f>SUM(AG9,AG21)*About!$A$64</f>
        <v>13241547813678.639</v>
      </c>
      <c r="AH33" s="9">
        <f>SUM(AH9,AH21)*About!$A$64</f>
        <v>13903625204362.57</v>
      </c>
      <c r="AI33" s="9">
        <f>SUM(AI9,AI21)*About!$A$64</f>
        <v>14598806464580.699</v>
      </c>
      <c r="AJ33" s="9">
        <f>SUM(AJ9,AJ21)*About!$A$64</f>
        <v>15328746787809.734</v>
      </c>
      <c r="AK33" s="9">
        <f>SUM(AK9,AK21)*About!$A$64</f>
        <v>16095184127200.223</v>
      </c>
      <c r="AL33" s="9">
        <f>SUM(AL9,AL21)*About!$A$64</f>
        <v>16899943333560.232</v>
      </c>
      <c r="AM33" s="9">
        <f>SUM(AM9,AM21)*About!$A$64</f>
        <v>17744940500238.246</v>
      </c>
      <c r="AN33" s="9">
        <f>SUM(AN9,AN21)*About!$A$64</f>
        <v>18632187525250.156</v>
      </c>
      <c r="AO33" s="9">
        <f>SUM(AO9,AO21)*About!$A$64</f>
        <v>19563796901512.664</v>
      </c>
      <c r="AP33" s="9">
        <f>SUM(AP9,AP21)*About!$A$64</f>
        <v>20541986746588.297</v>
      </c>
      <c r="AQ33" s="9">
        <f>SUM(AQ9,AQ21)*About!$A$64</f>
        <v>21569086083917.715</v>
      </c>
      <c r="AR33" s="9">
        <f>SUM(AR9,AR21)*About!$A$64</f>
        <v>22647540388113.598</v>
      </c>
    </row>
    <row r="34" spans="1:44" s="5" customFormat="1" x14ac:dyDescent="0.35">
      <c r="A34" s="13" t="s">
        <v>27</v>
      </c>
      <c r="B34" s="13" t="s">
        <v>35</v>
      </c>
      <c r="C34" s="16" t="s">
        <v>29</v>
      </c>
      <c r="D34" s="10" t="s">
        <v>41</v>
      </c>
      <c r="E34" s="9">
        <f>SUM(E10,E22)*About!$A$64</f>
        <v>186375357068953.37</v>
      </c>
      <c r="F34" s="9">
        <f>SUM(F10,F22)*About!$A$64</f>
        <v>195694124922401.06</v>
      </c>
      <c r="G34" s="9">
        <f>SUM(G10,G22)*About!$A$64</f>
        <v>205478831168521.12</v>
      </c>
      <c r="H34" s="9">
        <f>SUM(H10,H22)*About!$A$64</f>
        <v>215752772726947.19</v>
      </c>
      <c r="I34" s="9">
        <f>SUM(I10,I22)*About!$A$64</f>
        <v>226540411363294.56</v>
      </c>
      <c r="J34" s="9">
        <f>SUM(J10,J22)*About!$A$64</f>
        <v>237867431931459.31</v>
      </c>
      <c r="K34" s="9">
        <f>SUM(K10,K22)*About!$A$64</f>
        <v>249760803528032.31</v>
      </c>
      <c r="L34" s="9">
        <f>SUM(L10,L22)*About!$A$64</f>
        <v>262248843704433.94</v>
      </c>
      <c r="M34" s="9">
        <f>SUM(M10,M22)*About!$A$64</f>
        <v>275361285889655.66</v>
      </c>
      <c r="N34" s="9">
        <f>SUM(N10,N22)*About!$A$64</f>
        <v>289129350184138.44</v>
      </c>
      <c r="O34" s="9">
        <f>SUM(O10,O22)*About!$A$64</f>
        <v>303585817693345.37</v>
      </c>
      <c r="P34" s="9">
        <f>SUM(P10,P22)*About!$A$64</f>
        <v>318765108578012.69</v>
      </c>
      <c r="Q34" s="9">
        <f>SUM(Q10,Q22)*About!$A$64</f>
        <v>334703364006913.31</v>
      </c>
      <c r="R34" s="9">
        <f>SUM(R10,R22)*About!$A$64</f>
        <v>351438532207259</v>
      </c>
      <c r="S34" s="9">
        <f>SUM(S10,S22)*About!$A$64</f>
        <v>369010458817621.94</v>
      </c>
      <c r="T34" s="9">
        <f>SUM(T10,T22)*About!$A$64</f>
        <v>387460981758503.06</v>
      </c>
      <c r="U34" s="9">
        <f>SUM(U10,U22)*About!$A$64</f>
        <v>406834030846428.25</v>
      </c>
      <c r="V34" s="9">
        <f>SUM(V10,V22)*About!$A$64</f>
        <v>427175732388749.62</v>
      </c>
      <c r="W34" s="9">
        <f>SUM(W10,W22)*About!$A$64</f>
        <v>448534519008187.12</v>
      </c>
      <c r="X34" s="9">
        <f>SUM(X10,X22)*About!$A$64</f>
        <v>470961244958596.56</v>
      </c>
      <c r="Y34" s="9">
        <f>SUM(Y10,Y22)*About!$A$64</f>
        <v>494509307206526.44</v>
      </c>
      <c r="Z34" s="9">
        <f>SUM(Z10,Z22)*About!$A$64</f>
        <v>519234772566852.75</v>
      </c>
      <c r="AA34" s="9">
        <f>SUM(AA10,AA22)*About!$A$64</f>
        <v>545196511195195.44</v>
      </c>
      <c r="AB34" s="9">
        <f>SUM(AB10,AB22)*About!$A$64</f>
        <v>572456336754955.25</v>
      </c>
      <c r="AC34" s="9">
        <f>SUM(AC10,AC22)*About!$A$64</f>
        <v>601079153592703</v>
      </c>
      <c r="AD34" s="9">
        <f>SUM(AD10,AD22)*About!$A$64</f>
        <v>631133111272338.12</v>
      </c>
      <c r="AE34" s="9">
        <f>SUM(AE10,AE22)*About!$A$64</f>
        <v>662689766835955.12</v>
      </c>
      <c r="AF34" s="9">
        <f>SUM(AF10,AF22)*About!$A$64</f>
        <v>695824255177752.87</v>
      </c>
      <c r="AG34" s="9">
        <f>SUM(AG10,AG22)*About!$A$64</f>
        <v>730615467936640.5</v>
      </c>
      <c r="AH34" s="9">
        <f>SUM(AH10,AH22)*About!$A$64</f>
        <v>767146241333472.62</v>
      </c>
      <c r="AI34" s="9">
        <f>SUM(AI10,AI22)*About!$A$64</f>
        <v>805503553400146.25</v>
      </c>
      <c r="AJ34" s="9">
        <f>SUM(AJ10,AJ22)*About!$A$64</f>
        <v>845778731070153.62</v>
      </c>
      <c r="AK34" s="9">
        <f>SUM(AK10,AK22)*About!$A$64</f>
        <v>888067667623661.37</v>
      </c>
      <c r="AL34" s="9">
        <f>SUM(AL10,AL22)*About!$A$64</f>
        <v>932471051004844.5</v>
      </c>
      <c r="AM34" s="9">
        <f>SUM(AM10,AM22)*About!$A$64</f>
        <v>979094603555086.75</v>
      </c>
      <c r="AN34" s="9">
        <f>SUM(AN10,AN22)*About!$A$64</f>
        <v>1028049333732841.1</v>
      </c>
      <c r="AO34" s="9">
        <f>SUM(AO10,AO22)*About!$A$64</f>
        <v>1079451800419483.2</v>
      </c>
      <c r="AP34" s="9">
        <f>SUM(AP10,AP22)*About!$A$64</f>
        <v>1133424390440457.5</v>
      </c>
      <c r="AQ34" s="9">
        <f>SUM(AQ10,AQ22)*About!$A$64</f>
        <v>1190095609962480.5</v>
      </c>
      <c r="AR34" s="9">
        <f>SUM(AR10,AR22)*About!$A$64</f>
        <v>1249600390460604.2</v>
      </c>
    </row>
    <row r="35" spans="1:44" s="5" customFormat="1" x14ac:dyDescent="0.35">
      <c r="A35" s="13" t="s">
        <v>28</v>
      </c>
      <c r="B35" s="13" t="s">
        <v>36</v>
      </c>
      <c r="C35" s="16" t="s">
        <v>29</v>
      </c>
      <c r="D35" s="10" t="s">
        <v>42</v>
      </c>
      <c r="E35" s="9">
        <f>SUM(E11,E23)*About!$A$64</f>
        <v>0</v>
      </c>
      <c r="F35" s="9">
        <f>SUM(F11,F23)*About!$A$64</f>
        <v>0</v>
      </c>
      <c r="G35" s="9">
        <f>SUM(G11,G23)*About!$A$64</f>
        <v>0</v>
      </c>
      <c r="H35" s="9">
        <f>SUM(H11,H23)*About!$A$64</f>
        <v>0</v>
      </c>
      <c r="I35" s="9">
        <f>SUM(I11,I23)*About!$A$64</f>
        <v>0</v>
      </c>
      <c r="J35" s="9">
        <f>SUM(J11,J23)*About!$A$64</f>
        <v>0</v>
      </c>
      <c r="K35" s="9">
        <f>SUM(K11,K23)*About!$A$64</f>
        <v>0</v>
      </c>
      <c r="L35" s="9">
        <f>SUM(L11,L23)*About!$A$64</f>
        <v>0</v>
      </c>
      <c r="M35" s="9">
        <f>SUM(M11,M23)*About!$A$64</f>
        <v>0</v>
      </c>
      <c r="N35" s="9">
        <f>SUM(N11,N23)*About!$A$64</f>
        <v>0</v>
      </c>
      <c r="O35" s="9">
        <f>SUM(O11,O23)*About!$A$64</f>
        <v>0</v>
      </c>
      <c r="P35" s="9">
        <f>SUM(P11,P23)*About!$A$64</f>
        <v>0</v>
      </c>
      <c r="Q35" s="9">
        <f>SUM(Q11,Q23)*About!$A$64</f>
        <v>0</v>
      </c>
      <c r="R35" s="9">
        <f>SUM(R11,R23)*About!$A$64</f>
        <v>0</v>
      </c>
      <c r="S35" s="9">
        <f>SUM(S11,S23)*About!$A$64</f>
        <v>0</v>
      </c>
      <c r="T35" s="9">
        <f>SUM(T11,T23)*About!$A$64</f>
        <v>0</v>
      </c>
      <c r="U35" s="9">
        <f>SUM(U11,U23)*About!$A$64</f>
        <v>0</v>
      </c>
      <c r="V35" s="9">
        <f>SUM(V11,V23)*About!$A$64</f>
        <v>0</v>
      </c>
      <c r="W35" s="9">
        <f>SUM(W11,W23)*About!$A$64</f>
        <v>0</v>
      </c>
      <c r="X35" s="9">
        <f>SUM(X11,X23)*About!$A$64</f>
        <v>0</v>
      </c>
      <c r="Y35" s="9">
        <f>SUM(Y11,Y23)*About!$A$64</f>
        <v>0</v>
      </c>
      <c r="Z35" s="9">
        <f>SUM(Z11,Z23)*About!$A$64</f>
        <v>0</v>
      </c>
      <c r="AA35" s="9">
        <f>SUM(AA11,AA23)*About!$A$64</f>
        <v>0</v>
      </c>
      <c r="AB35" s="9">
        <f>SUM(AB11,AB23)*About!$A$64</f>
        <v>0</v>
      </c>
      <c r="AC35" s="9">
        <f>SUM(AC11,AC23)*About!$A$64</f>
        <v>0</v>
      </c>
      <c r="AD35" s="9">
        <f>SUM(AD11,AD23)*About!$A$64</f>
        <v>0</v>
      </c>
      <c r="AE35" s="9">
        <f>SUM(AE11,AE23)*About!$A$64</f>
        <v>0</v>
      </c>
      <c r="AF35" s="9">
        <f>SUM(AF11,AF23)*About!$A$64</f>
        <v>0</v>
      </c>
      <c r="AG35" s="9">
        <f>SUM(AG11,AG23)*About!$A$64</f>
        <v>0</v>
      </c>
      <c r="AH35" s="9">
        <f>SUM(AH11,AH23)*About!$A$64</f>
        <v>0</v>
      </c>
      <c r="AI35" s="9">
        <f>SUM(AI11,AI23)*About!$A$64</f>
        <v>0</v>
      </c>
      <c r="AJ35" s="9">
        <f>SUM(AJ11,AJ23)*About!$A$64</f>
        <v>0</v>
      </c>
      <c r="AK35" s="9">
        <f>SUM(AK11,AK23)*About!$A$64</f>
        <v>0</v>
      </c>
      <c r="AL35" s="9">
        <f>SUM(AL11,AL23)*About!$A$64</f>
        <v>0</v>
      </c>
      <c r="AM35" s="9">
        <f>SUM(AM11,AM23)*About!$A$64</f>
        <v>0</v>
      </c>
      <c r="AN35" s="9">
        <f>SUM(AN11,AN23)*About!$A$64</f>
        <v>0</v>
      </c>
      <c r="AO35" s="9">
        <f>SUM(AO11,AO23)*About!$A$64</f>
        <v>0</v>
      </c>
      <c r="AP35" s="9">
        <f>SUM(AP11,AP23)*About!$A$64</f>
        <v>0</v>
      </c>
      <c r="AQ35" s="9">
        <f>SUM(AQ11,AQ23)*About!$A$64</f>
        <v>0</v>
      </c>
      <c r="AR35" s="9">
        <f>SUM(AR11,AR23)*About!$A$64</f>
        <v>0</v>
      </c>
    </row>
    <row r="36" spans="1:44" s="5" customFormat="1" x14ac:dyDescent="0.35"/>
    <row r="37" spans="1:44" s="5" customFormat="1" x14ac:dyDescent="0.35">
      <c r="A37" s="22" t="s">
        <v>193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s="5" customFormat="1" x14ac:dyDescent="0.35">
      <c r="A38" s="12" t="s">
        <v>19</v>
      </c>
      <c r="B38" s="12" t="s">
        <v>18</v>
      </c>
      <c r="C38" s="13"/>
      <c r="D38" s="11" t="s">
        <v>37</v>
      </c>
      <c r="E38" s="15">
        <v>2011</v>
      </c>
      <c r="F38" s="15">
        <v>2012</v>
      </c>
      <c r="G38" s="15">
        <v>2013</v>
      </c>
      <c r="H38" s="15">
        <v>2014</v>
      </c>
      <c r="I38" s="15">
        <v>2015</v>
      </c>
      <c r="J38" s="15">
        <v>2016</v>
      </c>
      <c r="K38" s="15">
        <v>2017</v>
      </c>
      <c r="L38" s="15">
        <v>2018</v>
      </c>
      <c r="M38" s="15">
        <v>2019</v>
      </c>
      <c r="N38" s="15">
        <v>2020</v>
      </c>
      <c r="O38" s="15">
        <v>2021</v>
      </c>
      <c r="P38" s="15">
        <v>2022</v>
      </c>
      <c r="Q38" s="15">
        <v>2023</v>
      </c>
      <c r="R38" s="15">
        <v>2024</v>
      </c>
      <c r="S38" s="15">
        <v>2025</v>
      </c>
      <c r="T38" s="15">
        <v>2026</v>
      </c>
      <c r="U38" s="15">
        <v>2027</v>
      </c>
      <c r="V38" s="15">
        <v>2028</v>
      </c>
      <c r="W38" s="15">
        <v>2029</v>
      </c>
      <c r="X38" s="15">
        <v>2030</v>
      </c>
      <c r="Y38" s="15">
        <v>2031</v>
      </c>
      <c r="Z38" s="15">
        <v>2032</v>
      </c>
      <c r="AA38" s="15">
        <v>2033</v>
      </c>
      <c r="AB38" s="15">
        <v>2034</v>
      </c>
      <c r="AC38" s="15">
        <v>2035</v>
      </c>
      <c r="AD38" s="15">
        <v>2036</v>
      </c>
      <c r="AE38" s="15">
        <v>2037</v>
      </c>
      <c r="AF38" s="15">
        <v>2038</v>
      </c>
      <c r="AG38" s="15">
        <v>2039</v>
      </c>
      <c r="AH38" s="15">
        <v>2040</v>
      </c>
      <c r="AI38" s="15">
        <v>2041</v>
      </c>
      <c r="AJ38" s="15">
        <v>2042</v>
      </c>
      <c r="AK38" s="15">
        <v>2043</v>
      </c>
      <c r="AL38" s="15">
        <v>2044</v>
      </c>
      <c r="AM38" s="15">
        <v>2045</v>
      </c>
      <c r="AN38" s="15">
        <v>2046</v>
      </c>
      <c r="AO38" s="15">
        <v>2047</v>
      </c>
      <c r="AP38" s="15">
        <v>2048</v>
      </c>
      <c r="AQ38" s="15">
        <v>2049</v>
      </c>
      <c r="AR38" s="15">
        <v>2050</v>
      </c>
    </row>
    <row r="39" spans="1:44" s="5" customFormat="1" x14ac:dyDescent="0.35">
      <c r="A39" s="13" t="s">
        <v>20</v>
      </c>
      <c r="B39" s="13" t="s">
        <v>30</v>
      </c>
      <c r="C39" s="16" t="s">
        <v>29</v>
      </c>
      <c r="D39" s="10" t="s">
        <v>38</v>
      </c>
      <c r="E39" s="9">
        <f>E27</f>
        <v>1046495379904327.5</v>
      </c>
      <c r="F39" s="9">
        <f t="shared" ref="F39:AR45" si="18">F27</f>
        <v>1098820148899543.9</v>
      </c>
      <c r="G39" s="9">
        <f t="shared" si="18"/>
        <v>1153761156344521</v>
      </c>
      <c r="H39" s="9">
        <f t="shared" si="18"/>
        <v>1211449214161747</v>
      </c>
      <c r="I39" s="9">
        <f t="shared" si="18"/>
        <v>1272021674869834.5</v>
      </c>
      <c r="J39" s="9">
        <f t="shared" si="18"/>
        <v>1335622758613326.2</v>
      </c>
      <c r="K39" s="9">
        <f t="shared" si="18"/>
        <v>1402403896543992.7</v>
      </c>
      <c r="L39" s="9">
        <f t="shared" si="18"/>
        <v>1472524091371192.2</v>
      </c>
      <c r="M39" s="9">
        <f t="shared" si="18"/>
        <v>1546150295939752</v>
      </c>
      <c r="N39" s="9">
        <f t="shared" si="18"/>
        <v>1623457810736739.7</v>
      </c>
      <c r="O39" s="9">
        <f t="shared" si="18"/>
        <v>1704630701273576.7</v>
      </c>
      <c r="P39" s="9">
        <f t="shared" si="18"/>
        <v>1789862236337255.5</v>
      </c>
      <c r="Q39" s="9">
        <f t="shared" si="18"/>
        <v>1879355348154118.2</v>
      </c>
      <c r="R39" s="9">
        <f t="shared" si="18"/>
        <v>1973323115561824</v>
      </c>
      <c r="S39" s="9">
        <f t="shared" si="18"/>
        <v>2071989271339915.5</v>
      </c>
      <c r="T39" s="9">
        <f t="shared" si="18"/>
        <v>2175588734906911.2</v>
      </c>
      <c r="U39" s="9">
        <f t="shared" si="18"/>
        <v>2284368171652257</v>
      </c>
      <c r="V39" s="9">
        <f t="shared" si="18"/>
        <v>2398586580234870</v>
      </c>
      <c r="W39" s="9">
        <f t="shared" si="18"/>
        <v>2518515909246613</v>
      </c>
      <c r="X39" s="9">
        <f t="shared" si="18"/>
        <v>2644441704708944</v>
      </c>
      <c r="Y39" s="9">
        <f t="shared" si="18"/>
        <v>2776663789944391.5</v>
      </c>
      <c r="Z39" s="9">
        <f t="shared" si="18"/>
        <v>2915496979441611</v>
      </c>
      <c r="AA39" s="9">
        <f t="shared" si="18"/>
        <v>3061271828413692</v>
      </c>
      <c r="AB39" s="9">
        <f t="shared" si="18"/>
        <v>3214335419834376.5</v>
      </c>
      <c r="AC39" s="9">
        <f t="shared" si="18"/>
        <v>3375052190826095.5</v>
      </c>
      <c r="AD39" s="9">
        <f t="shared" si="18"/>
        <v>3543804800367400</v>
      </c>
      <c r="AE39" s="9">
        <f t="shared" si="18"/>
        <v>3720995040385770.5</v>
      </c>
      <c r="AF39" s="9">
        <f t="shared" si="18"/>
        <v>3907044792405059</v>
      </c>
      <c r="AG39" s="9">
        <f t="shared" si="18"/>
        <v>4102397032025312.5</v>
      </c>
      <c r="AH39" s="9">
        <f t="shared" si="18"/>
        <v>4307516883626578</v>
      </c>
      <c r="AI39" s="9">
        <f t="shared" si="18"/>
        <v>4522892727807907</v>
      </c>
      <c r="AJ39" s="9">
        <f t="shared" si="18"/>
        <v>4749037364198303</v>
      </c>
      <c r="AK39" s="9">
        <f t="shared" si="18"/>
        <v>4986489232408218</v>
      </c>
      <c r="AL39" s="9">
        <f t="shared" si="18"/>
        <v>5235813694028630</v>
      </c>
      <c r="AM39" s="9">
        <f t="shared" si="18"/>
        <v>5497604378730061</v>
      </c>
      <c r="AN39" s="9">
        <f t="shared" si="18"/>
        <v>5772484597666564</v>
      </c>
      <c r="AO39" s="9">
        <f t="shared" si="18"/>
        <v>6061108827549893</v>
      </c>
      <c r="AP39" s="9">
        <f t="shared" si="18"/>
        <v>6364164268927388</v>
      </c>
      <c r="AQ39" s="9">
        <f t="shared" si="18"/>
        <v>6682372482373758</v>
      </c>
      <c r="AR39" s="9">
        <f t="shared" si="18"/>
        <v>7016491106492445</v>
      </c>
    </row>
    <row r="40" spans="1:44" s="5" customFormat="1" x14ac:dyDescent="0.35">
      <c r="A40" s="13" t="s">
        <v>21</v>
      </c>
      <c r="B40" s="13" t="s">
        <v>31</v>
      </c>
      <c r="C40" s="16" t="s">
        <v>29</v>
      </c>
      <c r="D40" s="10" t="s">
        <v>39</v>
      </c>
      <c r="E40" s="9">
        <f t="shared" ref="E40:T46" si="19">E28</f>
        <v>465730055834809.81</v>
      </c>
      <c r="F40" s="9">
        <f t="shared" si="19"/>
        <v>489016558626550.31</v>
      </c>
      <c r="G40" s="9">
        <f t="shared" si="19"/>
        <v>513467386557877.81</v>
      </c>
      <c r="H40" s="9">
        <f t="shared" si="19"/>
        <v>539140755885771.75</v>
      </c>
      <c r="I40" s="9">
        <f t="shared" si="19"/>
        <v>566097793680060.37</v>
      </c>
      <c r="J40" s="9">
        <f t="shared" si="19"/>
        <v>594402683364063.37</v>
      </c>
      <c r="K40" s="9">
        <f t="shared" si="19"/>
        <v>624122817532266.62</v>
      </c>
      <c r="L40" s="9">
        <f t="shared" si="19"/>
        <v>655328958408880</v>
      </c>
      <c r="M40" s="9">
        <f t="shared" si="19"/>
        <v>688095406329324</v>
      </c>
      <c r="N40" s="9">
        <f t="shared" si="19"/>
        <v>722500176645790.12</v>
      </c>
      <c r="O40" s="9">
        <f t="shared" si="19"/>
        <v>758625185478079.75</v>
      </c>
      <c r="P40" s="9">
        <f t="shared" si="19"/>
        <v>796556444751983.75</v>
      </c>
      <c r="Q40" s="9">
        <f t="shared" si="19"/>
        <v>836384266989583</v>
      </c>
      <c r="R40" s="9">
        <f t="shared" si="19"/>
        <v>878203480339062.25</v>
      </c>
      <c r="S40" s="9">
        <f t="shared" si="19"/>
        <v>922113654356015.37</v>
      </c>
      <c r="T40" s="9">
        <f t="shared" si="19"/>
        <v>968219337073816</v>
      </c>
      <c r="U40" s="9">
        <f t="shared" si="18"/>
        <v>1016630303927507</v>
      </c>
      <c r="V40" s="9">
        <f t="shared" si="18"/>
        <v>1067461819123882.2</v>
      </c>
      <c r="W40" s="9">
        <f t="shared" si="18"/>
        <v>1120834910080076.5</v>
      </c>
      <c r="X40" s="9">
        <f t="shared" si="18"/>
        <v>1176876655584080.5</v>
      </c>
      <c r="Y40" s="9">
        <f t="shared" si="18"/>
        <v>1235720488363284.5</v>
      </c>
      <c r="Z40" s="9">
        <f t="shared" si="18"/>
        <v>1297506512781448.7</v>
      </c>
      <c r="AA40" s="9">
        <f t="shared" si="18"/>
        <v>1362381838420521.2</v>
      </c>
      <c r="AB40" s="9">
        <f t="shared" si="18"/>
        <v>1430500930341547.5</v>
      </c>
      <c r="AC40" s="9">
        <f t="shared" si="18"/>
        <v>1502025976858624.7</v>
      </c>
      <c r="AD40" s="9">
        <f t="shared" si="18"/>
        <v>1577127275701556</v>
      </c>
      <c r="AE40" s="9">
        <f t="shared" si="18"/>
        <v>1655983639486633.7</v>
      </c>
      <c r="AF40" s="9">
        <f t="shared" si="18"/>
        <v>1738782821460965.5</v>
      </c>
      <c r="AG40" s="9">
        <f t="shared" si="18"/>
        <v>1825721962534014.2</v>
      </c>
      <c r="AH40" s="9">
        <f t="shared" si="18"/>
        <v>1917008060660714.7</v>
      </c>
      <c r="AI40" s="9">
        <f t="shared" si="18"/>
        <v>2012858463693750.5</v>
      </c>
      <c r="AJ40" s="9">
        <f t="shared" si="18"/>
        <v>2113501386878438.2</v>
      </c>
      <c r="AK40" s="9">
        <f t="shared" si="18"/>
        <v>2219176456222360.2</v>
      </c>
      <c r="AL40" s="9">
        <f t="shared" si="18"/>
        <v>2330135279033478</v>
      </c>
      <c r="AM40" s="9">
        <f t="shared" si="18"/>
        <v>2446642042985152.5</v>
      </c>
      <c r="AN40" s="9">
        <f t="shared" si="18"/>
        <v>2568974145134410</v>
      </c>
      <c r="AO40" s="9">
        <f t="shared" si="18"/>
        <v>2697422852391131</v>
      </c>
      <c r="AP40" s="9">
        <f t="shared" si="18"/>
        <v>2832293995010687.5</v>
      </c>
      <c r="AQ40" s="9">
        <f t="shared" si="18"/>
        <v>2973908694761222</v>
      </c>
      <c r="AR40" s="9">
        <f t="shared" si="18"/>
        <v>3122604129499283</v>
      </c>
    </row>
    <row r="41" spans="1:44" s="5" customFormat="1" x14ac:dyDescent="0.35">
      <c r="A41" s="13" t="s">
        <v>22</v>
      </c>
      <c r="B41" s="13" t="s">
        <v>32</v>
      </c>
      <c r="C41" s="16" t="s">
        <v>29</v>
      </c>
      <c r="D41" s="10" t="s">
        <v>40</v>
      </c>
      <c r="E41" s="9">
        <f t="shared" si="19"/>
        <v>664727847436229.87</v>
      </c>
      <c r="F41" s="9">
        <f t="shared" si="18"/>
        <v>697964239808041.37</v>
      </c>
      <c r="G41" s="9">
        <f t="shared" si="18"/>
        <v>732862451798443.5</v>
      </c>
      <c r="H41" s="9">
        <f t="shared" si="18"/>
        <v>769505574388365.75</v>
      </c>
      <c r="I41" s="9">
        <f t="shared" si="18"/>
        <v>807980853107784</v>
      </c>
      <c r="J41" s="9">
        <f t="shared" si="18"/>
        <v>848379895763173.25</v>
      </c>
      <c r="K41" s="9">
        <f t="shared" si="18"/>
        <v>890798890551331.87</v>
      </c>
      <c r="L41" s="9">
        <f t="shared" si="18"/>
        <v>935338835078898.5</v>
      </c>
      <c r="M41" s="9">
        <f t="shared" si="18"/>
        <v>982105776832843.37</v>
      </c>
      <c r="N41" s="9">
        <f t="shared" si="18"/>
        <v>1031211065674485.5</v>
      </c>
      <c r="O41" s="9">
        <f t="shared" si="18"/>
        <v>1082771618958209.9</v>
      </c>
      <c r="P41" s="9">
        <f t="shared" si="18"/>
        <v>1136910199906120.5</v>
      </c>
      <c r="Q41" s="9">
        <f t="shared" si="18"/>
        <v>1193755709901426.5</v>
      </c>
      <c r="R41" s="9">
        <f t="shared" si="18"/>
        <v>1253443495396498</v>
      </c>
      <c r="S41" s="9">
        <f t="shared" si="18"/>
        <v>1316115670166322.8</v>
      </c>
      <c r="T41" s="9">
        <f t="shared" si="18"/>
        <v>1381921453674639</v>
      </c>
      <c r="U41" s="9">
        <f t="shared" si="18"/>
        <v>1451017526358371</v>
      </c>
      <c r="V41" s="9">
        <f t="shared" si="18"/>
        <v>1523568402676289.7</v>
      </c>
      <c r="W41" s="9">
        <f t="shared" si="18"/>
        <v>1599746822810104.3</v>
      </c>
      <c r="X41" s="9">
        <f t="shared" si="18"/>
        <v>1679734163950609.5</v>
      </c>
      <c r="Y41" s="9">
        <f t="shared" si="18"/>
        <v>1763720872148140</v>
      </c>
      <c r="Z41" s="9">
        <f t="shared" si="18"/>
        <v>1851906915755547</v>
      </c>
      <c r="AA41" s="9">
        <f t="shared" si="18"/>
        <v>1944502261543324.5</v>
      </c>
      <c r="AB41" s="9">
        <f t="shared" si="18"/>
        <v>2041727374620491</v>
      </c>
      <c r="AC41" s="9">
        <f t="shared" si="18"/>
        <v>2143813743351515.5</v>
      </c>
      <c r="AD41" s="9">
        <f t="shared" si="18"/>
        <v>2251004430519091.5</v>
      </c>
      <c r="AE41" s="9">
        <f t="shared" si="18"/>
        <v>2363554652045046</v>
      </c>
      <c r="AF41" s="9">
        <f t="shared" si="18"/>
        <v>2481732384647298.5</v>
      </c>
      <c r="AG41" s="9">
        <f t="shared" si="18"/>
        <v>2605819003879663.5</v>
      </c>
      <c r="AH41" s="9">
        <f t="shared" si="18"/>
        <v>2736109954073646.5</v>
      </c>
      <c r="AI41" s="9">
        <f t="shared" si="18"/>
        <v>2872915451777329</v>
      </c>
      <c r="AJ41" s="9">
        <f t="shared" si="18"/>
        <v>3016561224366195.5</v>
      </c>
      <c r="AK41" s="9">
        <f t="shared" si="18"/>
        <v>3167389285584505.5</v>
      </c>
      <c r="AL41" s="9">
        <f t="shared" si="18"/>
        <v>3325758749863730.5</v>
      </c>
      <c r="AM41" s="9">
        <f t="shared" si="18"/>
        <v>3492046687356917</v>
      </c>
      <c r="AN41" s="9">
        <f t="shared" si="18"/>
        <v>3666649021724763.5</v>
      </c>
      <c r="AO41" s="9">
        <f t="shared" si="18"/>
        <v>3849981472811002</v>
      </c>
      <c r="AP41" s="9">
        <f t="shared" si="18"/>
        <v>4042480546451552.5</v>
      </c>
      <c r="AQ41" s="9">
        <f t="shared" si="18"/>
        <v>4244604573774130.5</v>
      </c>
      <c r="AR41" s="9">
        <f t="shared" si="18"/>
        <v>4456834802462837</v>
      </c>
    </row>
    <row r="42" spans="1:44" s="5" customFormat="1" x14ac:dyDescent="0.35">
      <c r="A42" s="13" t="s">
        <v>23</v>
      </c>
      <c r="B42" s="13" t="s">
        <v>33</v>
      </c>
      <c r="C42" s="16" t="s">
        <v>29</v>
      </c>
      <c r="D42" s="10" t="s">
        <v>39</v>
      </c>
      <c r="E42" s="9">
        <f t="shared" si="19"/>
        <v>6288994670225.5117</v>
      </c>
      <c r="F42" s="9">
        <f t="shared" si="18"/>
        <v>6603444403736.7881</v>
      </c>
      <c r="G42" s="9">
        <f t="shared" si="18"/>
        <v>6933616623923.6279</v>
      </c>
      <c r="H42" s="9">
        <f t="shared" si="18"/>
        <v>7280297455119.8096</v>
      </c>
      <c r="I42" s="9">
        <f t="shared" si="18"/>
        <v>7644312327875.7998</v>
      </c>
      <c r="J42" s="9">
        <f t="shared" si="18"/>
        <v>8026527944269.5889</v>
      </c>
      <c r="K42" s="9">
        <f t="shared" si="18"/>
        <v>8427854341483.0693</v>
      </c>
      <c r="L42" s="9">
        <f t="shared" si="18"/>
        <v>8849247058557.2227</v>
      </c>
      <c r="M42" s="9">
        <f t="shared" si="18"/>
        <v>9291709411485.084</v>
      </c>
      <c r="N42" s="9">
        <f t="shared" si="18"/>
        <v>9756294882059.3398</v>
      </c>
      <c r="O42" s="9">
        <f t="shared" si="18"/>
        <v>10244109626162.307</v>
      </c>
      <c r="P42" s="9">
        <f t="shared" si="18"/>
        <v>10756315107470.422</v>
      </c>
      <c r="Q42" s="9">
        <f t="shared" si="18"/>
        <v>11294130862843.943</v>
      </c>
      <c r="R42" s="9">
        <f t="shared" si="18"/>
        <v>11858837405986.141</v>
      </c>
      <c r="S42" s="9">
        <f t="shared" si="18"/>
        <v>12451779276285.449</v>
      </c>
      <c r="T42" s="9">
        <f t="shared" si="18"/>
        <v>13074368240099.723</v>
      </c>
      <c r="U42" s="9">
        <f t="shared" si="18"/>
        <v>13728086652104.709</v>
      </c>
      <c r="V42" s="9">
        <f t="shared" si="18"/>
        <v>14414490984709.945</v>
      </c>
      <c r="W42" s="9">
        <f t="shared" si="18"/>
        <v>15135215533945.445</v>
      </c>
      <c r="X42" s="9">
        <f t="shared" si="18"/>
        <v>15891976310642.719</v>
      </c>
      <c r="Y42" s="9">
        <f t="shared" si="18"/>
        <v>16686575126174.855</v>
      </c>
      <c r="Z42" s="9">
        <f t="shared" si="18"/>
        <v>17520903882483.598</v>
      </c>
      <c r="AA42" s="9">
        <f t="shared" si="18"/>
        <v>18396949076607.781</v>
      </c>
      <c r="AB42" s="9">
        <f t="shared" si="18"/>
        <v>19316796530438.168</v>
      </c>
      <c r="AC42" s="9">
        <f t="shared" si="18"/>
        <v>20282636356960.078</v>
      </c>
      <c r="AD42" s="9">
        <f t="shared" si="18"/>
        <v>21296768174808.082</v>
      </c>
      <c r="AE42" s="9">
        <f t="shared" si="18"/>
        <v>22361606583548.488</v>
      </c>
      <c r="AF42" s="9">
        <f t="shared" si="18"/>
        <v>23479686912725.918</v>
      </c>
      <c r="AG42" s="9">
        <f t="shared" si="18"/>
        <v>24653671258362.211</v>
      </c>
      <c r="AH42" s="9">
        <f t="shared" si="18"/>
        <v>25886354821280.324</v>
      </c>
      <c r="AI42" s="9">
        <f t="shared" si="18"/>
        <v>27180672562344.34</v>
      </c>
      <c r="AJ42" s="9">
        <f t="shared" si="18"/>
        <v>28539706190461.559</v>
      </c>
      <c r="AK42" s="9">
        <f t="shared" si="18"/>
        <v>29966691499984.637</v>
      </c>
      <c r="AL42" s="9">
        <f t="shared" si="18"/>
        <v>31465026074983.871</v>
      </c>
      <c r="AM42" s="9">
        <f t="shared" si="18"/>
        <v>33038277378733.07</v>
      </c>
      <c r="AN42" s="9">
        <f t="shared" si="18"/>
        <v>34690191247669.727</v>
      </c>
      <c r="AO42" s="9">
        <f t="shared" si="18"/>
        <v>36424700810053.211</v>
      </c>
      <c r="AP42" s="9">
        <f t="shared" si="18"/>
        <v>38245935850555.875</v>
      </c>
      <c r="AQ42" s="9">
        <f t="shared" si="18"/>
        <v>40158232643083.664</v>
      </c>
      <c r="AR42" s="9">
        <f t="shared" si="18"/>
        <v>42166144275237.859</v>
      </c>
    </row>
    <row r="43" spans="1:44" s="5" customFormat="1" x14ac:dyDescent="0.35">
      <c r="A43" s="13" t="s">
        <v>24</v>
      </c>
      <c r="B43" s="13" t="s">
        <v>17</v>
      </c>
      <c r="C43" s="16" t="s">
        <v>29</v>
      </c>
      <c r="D43" s="10" t="s">
        <v>39</v>
      </c>
      <c r="E43" s="9">
        <f t="shared" si="19"/>
        <v>305732920227190.94</v>
      </c>
      <c r="F43" s="9">
        <f t="shared" si="18"/>
        <v>321019566238550.5</v>
      </c>
      <c r="G43" s="9">
        <f t="shared" si="18"/>
        <v>337070544550478</v>
      </c>
      <c r="H43" s="9">
        <f t="shared" si="18"/>
        <v>353924071778001.94</v>
      </c>
      <c r="I43" s="9">
        <f t="shared" si="18"/>
        <v>371620275366902</v>
      </c>
      <c r="J43" s="9">
        <f t="shared" si="18"/>
        <v>390201289135247.12</v>
      </c>
      <c r="K43" s="9">
        <f t="shared" si="18"/>
        <v>409711353592009.5</v>
      </c>
      <c r="L43" s="9">
        <f t="shared" si="18"/>
        <v>430196921271610</v>
      </c>
      <c r="M43" s="9">
        <f t="shared" si="18"/>
        <v>451706767335190.56</v>
      </c>
      <c r="N43" s="9">
        <f t="shared" si="18"/>
        <v>474292105701950.06</v>
      </c>
      <c r="O43" s="9">
        <f t="shared" si="18"/>
        <v>498006710987047.56</v>
      </c>
      <c r="P43" s="9">
        <f t="shared" si="18"/>
        <v>522907046536399.94</v>
      </c>
      <c r="Q43" s="9">
        <f t="shared" si="18"/>
        <v>549052398863220.06</v>
      </c>
      <c r="R43" s="9">
        <f t="shared" si="18"/>
        <v>576505018806381</v>
      </c>
      <c r="S43" s="9">
        <f t="shared" si="18"/>
        <v>605330269746700.12</v>
      </c>
      <c r="T43" s="9">
        <f t="shared" si="18"/>
        <v>635596783234035.25</v>
      </c>
      <c r="U43" s="9">
        <f t="shared" si="18"/>
        <v>667376622395736.87</v>
      </c>
      <c r="V43" s="9">
        <f t="shared" si="18"/>
        <v>700745453515523.87</v>
      </c>
      <c r="W43" s="9">
        <f t="shared" si="18"/>
        <v>735782726191300</v>
      </c>
      <c r="X43" s="9">
        <f t="shared" si="18"/>
        <v>772571862500865.12</v>
      </c>
      <c r="Y43" s="9">
        <f t="shared" si="18"/>
        <v>811200455625908.37</v>
      </c>
      <c r="Z43" s="9">
        <f t="shared" si="18"/>
        <v>851760478407203.75</v>
      </c>
      <c r="AA43" s="9">
        <f t="shared" si="18"/>
        <v>894348502327564</v>
      </c>
      <c r="AB43" s="9">
        <f t="shared" si="18"/>
        <v>939065927443942.12</v>
      </c>
      <c r="AC43" s="9">
        <f t="shared" si="18"/>
        <v>986019223816139.5</v>
      </c>
      <c r="AD43" s="9">
        <f t="shared" si="18"/>
        <v>1035320185006946.6</v>
      </c>
      <c r="AE43" s="9">
        <f t="shared" si="18"/>
        <v>1087086194257293.9</v>
      </c>
      <c r="AF43" s="9">
        <f t="shared" si="18"/>
        <v>1141440503970158.7</v>
      </c>
      <c r="AG43" s="9">
        <f t="shared" si="18"/>
        <v>1198512529168666.5</v>
      </c>
      <c r="AH43" s="9">
        <f t="shared" si="18"/>
        <v>1258438155627100</v>
      </c>
      <c r="AI43" s="9">
        <f t="shared" si="18"/>
        <v>1321360063408455</v>
      </c>
      <c r="AJ43" s="9">
        <f t="shared" si="18"/>
        <v>1387428066578878.2</v>
      </c>
      <c r="AK43" s="9">
        <f t="shared" si="18"/>
        <v>1456799469907822.2</v>
      </c>
      <c r="AL43" s="9">
        <f t="shared" si="18"/>
        <v>1529639443403213.2</v>
      </c>
      <c r="AM43" s="9">
        <f t="shared" si="18"/>
        <v>1606121415573374</v>
      </c>
      <c r="AN43" s="9">
        <f t="shared" si="18"/>
        <v>1686427486352042.7</v>
      </c>
      <c r="AO43" s="9">
        <f t="shared" si="18"/>
        <v>1770748860669645.2</v>
      </c>
      <c r="AP43" s="9">
        <f t="shared" si="18"/>
        <v>1859286303703127.5</v>
      </c>
      <c r="AQ43" s="9">
        <f t="shared" si="18"/>
        <v>1952250618888283.7</v>
      </c>
      <c r="AR43" s="9">
        <f t="shared" si="18"/>
        <v>2049863149832698</v>
      </c>
    </row>
    <row r="44" spans="1:44" s="5" customFormat="1" x14ac:dyDescent="0.35">
      <c r="A44" s="13" t="s">
        <v>25</v>
      </c>
      <c r="B44" s="13" t="s">
        <v>34</v>
      </c>
      <c r="C44" s="16" t="s">
        <v>29</v>
      </c>
      <c r="D44" s="10" t="s">
        <v>39</v>
      </c>
      <c r="E44" s="9">
        <f t="shared" si="19"/>
        <v>4183403698480.3979</v>
      </c>
      <c r="F44" s="9">
        <f t="shared" si="18"/>
        <v>4392573883404.418</v>
      </c>
      <c r="G44" s="9">
        <f t="shared" si="18"/>
        <v>4612202577574.6387</v>
      </c>
      <c r="H44" s="9">
        <f t="shared" si="18"/>
        <v>4842812706453.3711</v>
      </c>
      <c r="I44" s="9">
        <f t="shared" si="18"/>
        <v>5084953341776.04</v>
      </c>
      <c r="J44" s="9">
        <f t="shared" si="18"/>
        <v>5339201008864.8418</v>
      </c>
      <c r="K44" s="9">
        <f t="shared" si="18"/>
        <v>5606161059308.084</v>
      </c>
      <c r="L44" s="9">
        <f t="shared" si="18"/>
        <v>5886469112273.4883</v>
      </c>
      <c r="M44" s="9">
        <f t="shared" si="18"/>
        <v>6180792567887.1631</v>
      </c>
      <c r="N44" s="9">
        <f t="shared" si="18"/>
        <v>6489832196281.5215</v>
      </c>
      <c r="O44" s="9">
        <f t="shared" si="18"/>
        <v>6814323806095.5977</v>
      </c>
      <c r="P44" s="9">
        <f t="shared" si="18"/>
        <v>7155039996400.377</v>
      </c>
      <c r="Q44" s="9">
        <f t="shared" si="18"/>
        <v>7512791996220.3975</v>
      </c>
      <c r="R44" s="9">
        <f t="shared" si="18"/>
        <v>7888431596031.416</v>
      </c>
      <c r="S44" s="9">
        <f t="shared" si="18"/>
        <v>8282853175832.9873</v>
      </c>
      <c r="T44" s="9">
        <f t="shared" si="18"/>
        <v>8696995834624.6367</v>
      </c>
      <c r="U44" s="9">
        <f t="shared" si="18"/>
        <v>9131845626355.8691</v>
      </c>
      <c r="V44" s="9">
        <f t="shared" si="18"/>
        <v>9588437907673.6641</v>
      </c>
      <c r="W44" s="9">
        <f t="shared" si="18"/>
        <v>10067859803057.348</v>
      </c>
      <c r="X44" s="9">
        <f t="shared" si="18"/>
        <v>10571252793210.215</v>
      </c>
      <c r="Y44" s="9">
        <f t="shared" si="18"/>
        <v>11099815432870.727</v>
      </c>
      <c r="Z44" s="9">
        <f t="shared" si="18"/>
        <v>11654806204514.266</v>
      </c>
      <c r="AA44" s="9">
        <f t="shared" si="18"/>
        <v>12237546514739.979</v>
      </c>
      <c r="AB44" s="9">
        <f t="shared" si="18"/>
        <v>12849423840476.979</v>
      </c>
      <c r="AC44" s="9">
        <f t="shared" si="18"/>
        <v>13491895032500.826</v>
      </c>
      <c r="AD44" s="9">
        <f t="shared" si="18"/>
        <v>14166489784125.867</v>
      </c>
      <c r="AE44" s="9">
        <f t="shared" si="18"/>
        <v>14874814273332.162</v>
      </c>
      <c r="AF44" s="9">
        <f t="shared" si="18"/>
        <v>15618554986998.77</v>
      </c>
      <c r="AG44" s="9">
        <f t="shared" si="18"/>
        <v>16399482736348.707</v>
      </c>
      <c r="AH44" s="9">
        <f t="shared" si="18"/>
        <v>17219456873166.145</v>
      </c>
      <c r="AI44" s="9">
        <f t="shared" si="18"/>
        <v>18080429716824.453</v>
      </c>
      <c r="AJ44" s="9">
        <f t="shared" si="18"/>
        <v>18984451202665.676</v>
      </c>
      <c r="AK44" s="9">
        <f t="shared" si="18"/>
        <v>19933673762798.961</v>
      </c>
      <c r="AL44" s="9">
        <f t="shared" si="18"/>
        <v>20930357450938.91</v>
      </c>
      <c r="AM44" s="9">
        <f t="shared" si="18"/>
        <v>21976875323485.855</v>
      </c>
      <c r="AN44" s="9">
        <f t="shared" si="18"/>
        <v>23075719089660.148</v>
      </c>
      <c r="AO44" s="9">
        <f t="shared" si="18"/>
        <v>24229505044143.156</v>
      </c>
      <c r="AP44" s="9">
        <f t="shared" si="18"/>
        <v>25440980296350.316</v>
      </c>
      <c r="AQ44" s="9">
        <f t="shared" si="18"/>
        <v>26713029311167.832</v>
      </c>
      <c r="AR44" s="9">
        <f t="shared" si="18"/>
        <v>28048680776726.227</v>
      </c>
    </row>
    <row r="45" spans="1:44" s="5" customFormat="1" x14ac:dyDescent="0.35">
      <c r="A45" s="13" t="s">
        <v>26</v>
      </c>
      <c r="B45" s="13" t="s">
        <v>16</v>
      </c>
      <c r="C45" s="16" t="s">
        <v>29</v>
      </c>
      <c r="D45" s="10" t="s">
        <v>40</v>
      </c>
      <c r="E45" s="9">
        <f t="shared" si="19"/>
        <v>3377834593195.3271</v>
      </c>
      <c r="F45" s="9">
        <f t="shared" si="18"/>
        <v>3546726322855.0933</v>
      </c>
      <c r="G45" s="9">
        <f t="shared" si="18"/>
        <v>3724062638997.8486</v>
      </c>
      <c r="H45" s="9">
        <f t="shared" si="18"/>
        <v>3910265770947.7407</v>
      </c>
      <c r="I45" s="9">
        <f t="shared" si="18"/>
        <v>4105779059495.1284</v>
      </c>
      <c r="J45" s="9">
        <f t="shared" si="18"/>
        <v>4311068012469.8848</v>
      </c>
      <c r="K45" s="9">
        <f t="shared" si="18"/>
        <v>4526621413093.3789</v>
      </c>
      <c r="L45" s="9">
        <f t="shared" si="18"/>
        <v>4752952483748.0488</v>
      </c>
      <c r="M45" s="9">
        <f t="shared" si="18"/>
        <v>4990600107935.4512</v>
      </c>
      <c r="N45" s="9">
        <f t="shared" si="18"/>
        <v>5240130113332.2236</v>
      </c>
      <c r="O45" s="9">
        <f t="shared" si="18"/>
        <v>5502136618998.835</v>
      </c>
      <c r="P45" s="9">
        <f t="shared" si="18"/>
        <v>5777243449948.7773</v>
      </c>
      <c r="Q45" s="9">
        <f t="shared" si="18"/>
        <v>6066105622446.2158</v>
      </c>
      <c r="R45" s="9">
        <f t="shared" si="18"/>
        <v>6369410903568.5273</v>
      </c>
      <c r="S45" s="9">
        <f t="shared" si="18"/>
        <v>6687881448746.9531</v>
      </c>
      <c r="T45" s="9">
        <f t="shared" si="18"/>
        <v>7022275521184.3008</v>
      </c>
      <c r="U45" s="9">
        <f t="shared" si="18"/>
        <v>7373389297243.5166</v>
      </c>
      <c r="V45" s="9">
        <f t="shared" si="18"/>
        <v>7742058762105.6934</v>
      </c>
      <c r="W45" s="9">
        <f t="shared" si="18"/>
        <v>8129161700210.9775</v>
      </c>
      <c r="X45" s="9">
        <f t="shared" si="18"/>
        <v>8535619785221.5264</v>
      </c>
      <c r="Y45" s="9">
        <f t="shared" si="18"/>
        <v>8962400774482.6035</v>
      </c>
      <c r="Z45" s="9">
        <f t="shared" si="18"/>
        <v>9410520813206.7324</v>
      </c>
      <c r="AA45" s="9">
        <f t="shared" si="18"/>
        <v>9881046853867.0703</v>
      </c>
      <c r="AB45" s="9">
        <f t="shared" si="18"/>
        <v>10375099196560.424</v>
      </c>
      <c r="AC45" s="9">
        <f t="shared" si="18"/>
        <v>10893854156388.447</v>
      </c>
      <c r="AD45" s="9">
        <f t="shared" si="18"/>
        <v>11438546864207.869</v>
      </c>
      <c r="AE45" s="9">
        <f t="shared" si="18"/>
        <v>12010474207418.264</v>
      </c>
      <c r="AF45" s="9">
        <f t="shared" si="18"/>
        <v>12610997917789.178</v>
      </c>
      <c r="AG45" s="9">
        <f t="shared" si="18"/>
        <v>13241547813678.639</v>
      </c>
      <c r="AH45" s="9">
        <f t="shared" si="18"/>
        <v>13903625204362.57</v>
      </c>
      <c r="AI45" s="9">
        <f t="shared" si="18"/>
        <v>14598806464580.699</v>
      </c>
      <c r="AJ45" s="9">
        <f t="shared" si="18"/>
        <v>15328746787809.734</v>
      </c>
      <c r="AK45" s="9">
        <f t="shared" si="18"/>
        <v>16095184127200.223</v>
      </c>
      <c r="AL45" s="9">
        <f t="shared" si="18"/>
        <v>16899943333560.232</v>
      </c>
      <c r="AM45" s="9">
        <f t="shared" si="18"/>
        <v>17744940500238.246</v>
      </c>
      <c r="AN45" s="9">
        <f t="shared" si="18"/>
        <v>18632187525250.156</v>
      </c>
      <c r="AO45" s="9">
        <f t="shared" si="18"/>
        <v>19563796901512.664</v>
      </c>
      <c r="AP45" s="9">
        <f t="shared" ref="F45:AR46" si="20">AP33</f>
        <v>20541986746588.297</v>
      </c>
      <c r="AQ45" s="9">
        <f t="shared" si="20"/>
        <v>21569086083917.715</v>
      </c>
      <c r="AR45" s="9">
        <f t="shared" si="20"/>
        <v>22647540388113.598</v>
      </c>
    </row>
    <row r="46" spans="1:44" s="5" customFormat="1" x14ac:dyDescent="0.35">
      <c r="A46" s="13" t="s">
        <v>27</v>
      </c>
      <c r="B46" s="13" t="s">
        <v>35</v>
      </c>
      <c r="C46" s="16" t="s">
        <v>29</v>
      </c>
      <c r="D46" s="10" t="s">
        <v>41</v>
      </c>
      <c r="E46" s="9">
        <f t="shared" si="19"/>
        <v>186375357068953.37</v>
      </c>
      <c r="F46" s="9">
        <f t="shared" si="20"/>
        <v>195694124922401.06</v>
      </c>
      <c r="G46" s="9">
        <f t="shared" si="20"/>
        <v>205478831168521.12</v>
      </c>
      <c r="H46" s="9">
        <f t="shared" si="20"/>
        <v>215752772726947.19</v>
      </c>
      <c r="I46" s="9">
        <f t="shared" si="20"/>
        <v>226540411363294.56</v>
      </c>
      <c r="J46" s="9">
        <f t="shared" si="20"/>
        <v>237867431931459.31</v>
      </c>
      <c r="K46" s="9">
        <f t="shared" si="20"/>
        <v>249760803528032.31</v>
      </c>
      <c r="L46" s="9">
        <f t="shared" si="20"/>
        <v>262248843704433.94</v>
      </c>
      <c r="M46" s="9">
        <f t="shared" si="20"/>
        <v>275361285889655.66</v>
      </c>
      <c r="N46" s="9">
        <f t="shared" si="20"/>
        <v>289129350184138.44</v>
      </c>
      <c r="O46" s="9">
        <f t="shared" si="20"/>
        <v>303585817693345.37</v>
      </c>
      <c r="P46" s="9">
        <f t="shared" si="20"/>
        <v>318765108578012.69</v>
      </c>
      <c r="Q46" s="9">
        <f t="shared" si="20"/>
        <v>334703364006913.31</v>
      </c>
      <c r="R46" s="9">
        <f t="shared" si="20"/>
        <v>351438532207259</v>
      </c>
      <c r="S46" s="9">
        <f t="shared" si="20"/>
        <v>369010458817621.94</v>
      </c>
      <c r="T46" s="9">
        <f t="shared" si="20"/>
        <v>387460981758503.06</v>
      </c>
      <c r="U46" s="9">
        <f t="shared" si="20"/>
        <v>406834030846428.25</v>
      </c>
      <c r="V46" s="9">
        <f t="shared" si="20"/>
        <v>427175732388749.62</v>
      </c>
      <c r="W46" s="9">
        <f t="shared" si="20"/>
        <v>448534519008187.12</v>
      </c>
      <c r="X46" s="9">
        <f t="shared" si="20"/>
        <v>470961244958596.56</v>
      </c>
      <c r="Y46" s="9">
        <f t="shared" si="20"/>
        <v>494509307206526.44</v>
      </c>
      <c r="Z46" s="9">
        <f t="shared" si="20"/>
        <v>519234772566852.75</v>
      </c>
      <c r="AA46" s="9">
        <f t="shared" si="20"/>
        <v>545196511195195.44</v>
      </c>
      <c r="AB46" s="9">
        <f t="shared" si="20"/>
        <v>572456336754955.25</v>
      </c>
      <c r="AC46" s="9">
        <f t="shared" si="20"/>
        <v>601079153592703</v>
      </c>
      <c r="AD46" s="9">
        <f t="shared" si="20"/>
        <v>631133111272338.12</v>
      </c>
      <c r="AE46" s="9">
        <f t="shared" si="20"/>
        <v>662689766835955.12</v>
      </c>
      <c r="AF46" s="9">
        <f t="shared" si="20"/>
        <v>695824255177752.87</v>
      </c>
      <c r="AG46" s="9">
        <f t="shared" si="20"/>
        <v>730615467936640.5</v>
      </c>
      <c r="AH46" s="9">
        <f t="shared" si="20"/>
        <v>767146241333472.62</v>
      </c>
      <c r="AI46" s="9">
        <f t="shared" si="20"/>
        <v>805503553400146.25</v>
      </c>
      <c r="AJ46" s="9">
        <f t="shared" si="20"/>
        <v>845778731070153.62</v>
      </c>
      <c r="AK46" s="9">
        <f t="shared" si="20"/>
        <v>888067667623661.37</v>
      </c>
      <c r="AL46" s="9">
        <f t="shared" si="20"/>
        <v>932471051004844.5</v>
      </c>
      <c r="AM46" s="9">
        <f t="shared" si="20"/>
        <v>979094603555086.75</v>
      </c>
      <c r="AN46" s="9">
        <f t="shared" si="20"/>
        <v>1028049333732841.1</v>
      </c>
      <c r="AO46" s="9">
        <f t="shared" si="20"/>
        <v>1079451800419483.2</v>
      </c>
      <c r="AP46" s="9">
        <f t="shared" si="20"/>
        <v>1133424390440457.5</v>
      </c>
      <c r="AQ46" s="9">
        <f t="shared" si="20"/>
        <v>1190095609962480.5</v>
      </c>
      <c r="AR46" s="9">
        <f t="shared" si="20"/>
        <v>1249600390460604.2</v>
      </c>
    </row>
    <row r="47" spans="1:44" s="5" customFormat="1" x14ac:dyDescent="0.35">
      <c r="A47" s="13" t="s">
        <v>28</v>
      </c>
      <c r="B47" s="13" t="s">
        <v>36</v>
      </c>
      <c r="C47" s="16" t="s">
        <v>29</v>
      </c>
      <c r="D47" s="10" t="s">
        <v>42</v>
      </c>
      <c r="E47" s="9"/>
      <c r="F47" s="9"/>
      <c r="G47" s="9"/>
      <c r="H47" s="9"/>
      <c r="I47" s="9">
        <f>Biomass!B21*About!A73*1000</f>
        <v>256819612000000</v>
      </c>
      <c r="J47" s="9">
        <f t="shared" ref="J47:AR47" si="21">I47*(1+Growth_Rate)</f>
        <v>269660592600000</v>
      </c>
      <c r="K47" s="9">
        <f t="shared" si="21"/>
        <v>283143622230000</v>
      </c>
      <c r="L47" s="9">
        <f t="shared" si="21"/>
        <v>297300803341500</v>
      </c>
      <c r="M47" s="9">
        <f t="shared" si="21"/>
        <v>312165843508575</v>
      </c>
      <c r="N47" s="9">
        <f t="shared" si="21"/>
        <v>327774135684003.75</v>
      </c>
      <c r="O47" s="9">
        <f t="shared" si="21"/>
        <v>344162842468203.94</v>
      </c>
      <c r="P47" s="9">
        <f t="shared" si="21"/>
        <v>361370984591614.12</v>
      </c>
      <c r="Q47" s="9">
        <f t="shared" si="21"/>
        <v>379439533821194.87</v>
      </c>
      <c r="R47" s="9">
        <f t="shared" si="21"/>
        <v>398411510512254.62</v>
      </c>
      <c r="S47" s="9">
        <f t="shared" si="21"/>
        <v>418332086037867.37</v>
      </c>
      <c r="T47" s="9">
        <f t="shared" si="21"/>
        <v>439248690339760.75</v>
      </c>
      <c r="U47" s="9">
        <f t="shared" si="21"/>
        <v>461211124856748.81</v>
      </c>
      <c r="V47" s="9">
        <f t="shared" si="21"/>
        <v>484271681099586.25</v>
      </c>
      <c r="W47" s="9">
        <f t="shared" si="21"/>
        <v>508485265154565.56</v>
      </c>
      <c r="X47" s="9">
        <f t="shared" si="21"/>
        <v>533909528412293.87</v>
      </c>
      <c r="Y47" s="9">
        <f t="shared" si="21"/>
        <v>560605004832908.56</v>
      </c>
      <c r="Z47" s="9">
        <f t="shared" si="21"/>
        <v>588635255074554</v>
      </c>
      <c r="AA47" s="9">
        <f t="shared" si="21"/>
        <v>618067017828281.75</v>
      </c>
      <c r="AB47" s="9">
        <f t="shared" si="21"/>
        <v>648970368719695.87</v>
      </c>
      <c r="AC47" s="9">
        <f t="shared" si="21"/>
        <v>681418887155680.75</v>
      </c>
      <c r="AD47" s="9">
        <f t="shared" si="21"/>
        <v>715489831513464.87</v>
      </c>
      <c r="AE47" s="9">
        <f t="shared" si="21"/>
        <v>751264323089138.12</v>
      </c>
      <c r="AF47" s="9">
        <f t="shared" si="21"/>
        <v>788827539243595.12</v>
      </c>
      <c r="AG47" s="9">
        <f t="shared" si="21"/>
        <v>828268916205774.87</v>
      </c>
      <c r="AH47" s="9">
        <f t="shared" si="21"/>
        <v>869682362016063.62</v>
      </c>
      <c r="AI47" s="9">
        <f t="shared" si="21"/>
        <v>913166480116866.87</v>
      </c>
      <c r="AJ47" s="9">
        <f t="shared" si="21"/>
        <v>958824804122710.25</v>
      </c>
      <c r="AK47" s="9">
        <f t="shared" si="21"/>
        <v>1006766044328845.7</v>
      </c>
      <c r="AL47" s="9">
        <f t="shared" si="21"/>
        <v>1057104346545288.1</v>
      </c>
      <c r="AM47" s="9">
        <f t="shared" si="21"/>
        <v>1109959563872552.6</v>
      </c>
      <c r="AN47" s="9">
        <f t="shared" si="21"/>
        <v>1165457542066180.2</v>
      </c>
      <c r="AO47" s="9">
        <f t="shared" si="21"/>
        <v>1223730419169489.2</v>
      </c>
      <c r="AP47" s="9">
        <f t="shared" si="21"/>
        <v>1284916940127963.7</v>
      </c>
      <c r="AQ47" s="9">
        <f t="shared" si="21"/>
        <v>1349162787134362</v>
      </c>
      <c r="AR47" s="9">
        <f t="shared" si="21"/>
        <v>1416620926491080.2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workbookViewId="0"/>
  </sheetViews>
  <sheetFormatPr defaultRowHeight="14.5" x14ac:dyDescent="0.35"/>
  <cols>
    <col min="1" max="1" width="66.36328125" customWidth="1"/>
    <col min="2" max="2" width="11.81640625" bestFit="1" customWidth="1"/>
    <col min="3" max="3" width="8.1796875" customWidth="1"/>
    <col min="4" max="4" width="10" bestFit="1" customWidth="1"/>
    <col min="6" max="6" width="14.90625" bestFit="1" customWidth="1"/>
    <col min="8" max="8" width="10.81640625" bestFit="1" customWidth="1"/>
  </cols>
  <sheetData>
    <row r="1" spans="1:18" s="5" customFormat="1" x14ac:dyDescent="0.35">
      <c r="A1" s="3" t="s">
        <v>175</v>
      </c>
      <c r="B1" s="3"/>
      <c r="C1" s="3"/>
      <c r="D1" s="3"/>
      <c r="E1" s="3"/>
      <c r="F1" s="3"/>
      <c r="G1" s="3"/>
      <c r="H1" s="6"/>
    </row>
    <row r="2" spans="1:18" s="5" customFormat="1" x14ac:dyDescent="0.35">
      <c r="A2" s="8" t="s">
        <v>174</v>
      </c>
      <c r="B2" s="82" t="s">
        <v>41</v>
      </c>
      <c r="C2" s="82" t="s">
        <v>38</v>
      </c>
      <c r="D2" s="82" t="s">
        <v>45</v>
      </c>
      <c r="E2" s="82" t="s">
        <v>42</v>
      </c>
      <c r="F2" s="82" t="s">
        <v>46</v>
      </c>
      <c r="G2" s="82" t="s">
        <v>47</v>
      </c>
      <c r="H2" s="83" t="s">
        <v>176</v>
      </c>
      <c r="I2" s="82" t="s">
        <v>178</v>
      </c>
    </row>
    <row r="3" spans="1:18" s="5" customFormat="1" x14ac:dyDescent="0.35">
      <c r="A3" s="5" t="s">
        <v>3</v>
      </c>
      <c r="B3" s="9">
        <f>SUM('Table 6.32'!N31,'Table 6.32'!N35)</f>
        <v>29132865236940</v>
      </c>
      <c r="C3" s="9">
        <f>SUM('Table 6.32'!N29,'Table 6.32'!N33)</f>
        <v>233337258000000</v>
      </c>
      <c r="D3" s="9">
        <f>SUM('Table 6.32'!N30,'Table 6.32'!N34)</f>
        <v>60041000000</v>
      </c>
      <c r="E3" s="5">
        <v>0</v>
      </c>
      <c r="F3" s="9">
        <f>SUM('Table 6.32'!N28,'Table 6.32'!N32)</f>
        <v>2815368464744.9004</v>
      </c>
      <c r="G3" s="5">
        <v>0</v>
      </c>
      <c r="H3" s="10">
        <v>2015</v>
      </c>
      <c r="I3" s="5" t="s">
        <v>179</v>
      </c>
    </row>
    <row r="4" spans="1:18" s="5" customFormat="1" x14ac:dyDescent="0.35">
      <c r="A4" s="5" t="s">
        <v>4</v>
      </c>
      <c r="B4" s="89" t="s">
        <v>177</v>
      </c>
      <c r="C4" s="89"/>
      <c r="D4" s="89"/>
      <c r="E4" s="89"/>
      <c r="F4" s="89"/>
      <c r="G4" s="89"/>
      <c r="H4" s="89"/>
      <c r="I4" s="5" t="s">
        <v>180</v>
      </c>
    </row>
    <row r="5" spans="1:18" s="5" customFormat="1" x14ac:dyDescent="0.35">
      <c r="A5" s="5" t="s">
        <v>5</v>
      </c>
      <c r="B5" s="9">
        <f>'Table 6.32'!N9</f>
        <v>12355364842230</v>
      </c>
      <c r="C5" s="9">
        <f>'Table 6.32'!N7</f>
        <v>782596496385</v>
      </c>
      <c r="D5" s="9">
        <f>'Table 6.32'!N8</f>
        <v>1615900000000</v>
      </c>
      <c r="E5" s="5">
        <v>0</v>
      </c>
      <c r="F5" s="9">
        <f>'Table 6.32'!N6</f>
        <v>4723322714549.2051</v>
      </c>
      <c r="G5" s="5">
        <v>0</v>
      </c>
      <c r="H5" s="5">
        <v>2015</v>
      </c>
      <c r="I5" s="5" t="s">
        <v>179</v>
      </c>
    </row>
    <row r="6" spans="1:18" s="5" customFormat="1" x14ac:dyDescent="0.35">
      <c r="A6" s="5" t="s">
        <v>6</v>
      </c>
      <c r="B6" s="9">
        <f>'Table 6.32'!N17</f>
        <v>0</v>
      </c>
      <c r="C6" s="9">
        <f>'Table 6.32'!N15</f>
        <v>0</v>
      </c>
      <c r="D6" s="9">
        <f>'Table 6.32'!M16</f>
        <v>478000000000000</v>
      </c>
      <c r="E6" s="5">
        <v>0</v>
      </c>
      <c r="F6" s="9">
        <f>'Table 6.32'!N14</f>
        <v>0</v>
      </c>
      <c r="G6" s="5">
        <v>0</v>
      </c>
      <c r="H6" s="5">
        <v>2015</v>
      </c>
      <c r="I6" s="5" t="s">
        <v>179</v>
      </c>
    </row>
    <row r="7" spans="1:18" s="5" customFormat="1" x14ac:dyDescent="0.35">
      <c r="A7" s="26" t="s">
        <v>7</v>
      </c>
      <c r="B7" s="5">
        <v>0</v>
      </c>
      <c r="C7" s="5">
        <v>0</v>
      </c>
      <c r="D7" s="5">
        <v>0</v>
      </c>
      <c r="E7" s="5">
        <v>0</v>
      </c>
      <c r="F7" s="5">
        <v>24502020369120</v>
      </c>
      <c r="G7" s="5">
        <v>0</v>
      </c>
      <c r="H7" s="5">
        <v>2014</v>
      </c>
      <c r="I7" s="5" t="s">
        <v>181</v>
      </c>
    </row>
    <row r="8" spans="1:18" s="5" customFormat="1" x14ac:dyDescent="0.35">
      <c r="A8" s="5" t="s">
        <v>8</v>
      </c>
      <c r="B8" s="89" t="s">
        <v>177</v>
      </c>
      <c r="C8" s="89"/>
      <c r="D8" s="89"/>
      <c r="E8" s="89"/>
      <c r="F8" s="89"/>
      <c r="G8" s="89"/>
      <c r="H8" s="89"/>
      <c r="I8" s="5" t="s">
        <v>182</v>
      </c>
    </row>
    <row r="9" spans="1:18" s="5" customFormat="1" x14ac:dyDescent="0.35">
      <c r="A9" s="26" t="s">
        <v>11</v>
      </c>
      <c r="B9" s="5">
        <v>1692801376320</v>
      </c>
      <c r="C9" s="5">
        <v>0</v>
      </c>
      <c r="D9" s="5">
        <v>0</v>
      </c>
      <c r="E9" s="5">
        <v>0</v>
      </c>
      <c r="F9" s="5">
        <v>13959450543360</v>
      </c>
      <c r="G9" s="5">
        <v>0</v>
      </c>
      <c r="H9" s="84">
        <v>2014</v>
      </c>
      <c r="I9" s="5" t="s">
        <v>181</v>
      </c>
    </row>
    <row r="10" spans="1:18" s="5" customFormat="1" x14ac:dyDescent="0.35"/>
    <row r="11" spans="1:18" s="6" customFormat="1" x14ac:dyDescent="0.35">
      <c r="A11" s="3" t="s">
        <v>53</v>
      </c>
    </row>
    <row r="12" spans="1:18" x14ac:dyDescent="0.35">
      <c r="A12" s="8" t="s">
        <v>56</v>
      </c>
      <c r="B12" s="27">
        <v>0.75</v>
      </c>
      <c r="C12" s="7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5">
      <c r="A13" s="8" t="s">
        <v>59</v>
      </c>
      <c r="B13" s="8">
        <v>14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5">
      <c r="A14" s="8" t="s">
        <v>58</v>
      </c>
      <c r="B14" s="5">
        <v>67959360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5">
      <c r="A15" s="8" t="s">
        <v>60</v>
      </c>
      <c r="B15" s="5">
        <f>B13*10^6/B14</f>
        <v>0.20600547150532317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5" customFormat="1" x14ac:dyDescent="0.35">
      <c r="A16" s="8"/>
    </row>
    <row r="17" spans="1:38" x14ac:dyDescent="0.35">
      <c r="A17" s="5"/>
      <c r="B17" s="5">
        <v>2014</v>
      </c>
      <c r="C17" s="5">
        <v>2015</v>
      </c>
      <c r="D17" s="5">
        <v>2016</v>
      </c>
      <c r="E17" s="5">
        <v>2017</v>
      </c>
      <c r="F17" s="5">
        <v>2018</v>
      </c>
      <c r="G17" s="5">
        <v>2019</v>
      </c>
      <c r="H17" s="5">
        <v>2020</v>
      </c>
      <c r="I17" s="5">
        <v>2021</v>
      </c>
      <c r="J17" s="5">
        <v>2022</v>
      </c>
      <c r="K17" s="5">
        <v>2023</v>
      </c>
      <c r="L17" s="5">
        <v>2024</v>
      </c>
      <c r="M17" s="5">
        <v>2025</v>
      </c>
      <c r="N17" s="5">
        <v>2026</v>
      </c>
      <c r="O17" s="5">
        <v>2027</v>
      </c>
      <c r="P17" s="5">
        <v>2028</v>
      </c>
      <c r="Q17" s="5">
        <v>2029</v>
      </c>
      <c r="R17" s="5">
        <v>2030</v>
      </c>
      <c r="S17" s="5">
        <v>2031</v>
      </c>
      <c r="T17" s="5">
        <v>2032</v>
      </c>
      <c r="U17" s="5">
        <v>2033</v>
      </c>
      <c r="V17" s="5">
        <v>2034</v>
      </c>
      <c r="W17" s="5">
        <v>2035</v>
      </c>
      <c r="X17" s="5">
        <v>2036</v>
      </c>
      <c r="Y17" s="5">
        <v>2037</v>
      </c>
      <c r="Z17" s="5">
        <v>2038</v>
      </c>
      <c r="AA17" s="5">
        <v>2039</v>
      </c>
      <c r="AB17" s="5">
        <v>2040</v>
      </c>
      <c r="AC17" s="5">
        <v>2041</v>
      </c>
      <c r="AD17" s="5">
        <v>2042</v>
      </c>
      <c r="AE17" s="5">
        <v>2043</v>
      </c>
      <c r="AF17" s="5">
        <v>2044</v>
      </c>
      <c r="AG17" s="5">
        <v>2045</v>
      </c>
      <c r="AH17" s="5">
        <v>2046</v>
      </c>
      <c r="AI17" s="5">
        <v>2047</v>
      </c>
      <c r="AJ17" s="5">
        <v>2048</v>
      </c>
      <c r="AK17" s="5">
        <v>2049</v>
      </c>
      <c r="AL17" s="5">
        <v>2050</v>
      </c>
    </row>
    <row r="18" spans="1:38" x14ac:dyDescent="0.35">
      <c r="A18" s="5" t="s">
        <v>54</v>
      </c>
      <c r="B18" s="5">
        <v>254454778</v>
      </c>
      <c r="C18" s="5">
        <v>257563815</v>
      </c>
      <c r="D18" s="5">
        <v>260581000</v>
      </c>
      <c r="E18" s="5">
        <v>263510000</v>
      </c>
      <c r="F18" s="5">
        <v>266357000</v>
      </c>
      <c r="G18" s="5">
        <v>269136000</v>
      </c>
      <c r="H18" s="5">
        <v>271857000</v>
      </c>
      <c r="I18" s="5">
        <v>274519000</v>
      </c>
      <c r="J18" s="5">
        <v>277116000</v>
      </c>
      <c r="K18" s="5">
        <v>279646000</v>
      </c>
      <c r="L18" s="5">
        <v>282109000</v>
      </c>
      <c r="M18" s="5">
        <v>284505000</v>
      </c>
      <c r="N18" s="5">
        <v>286832000</v>
      </c>
      <c r="O18" s="5">
        <v>289092000</v>
      </c>
      <c r="P18" s="5">
        <v>291285000</v>
      </c>
      <c r="Q18" s="5">
        <v>293415000</v>
      </c>
      <c r="R18" s="5">
        <v>295482000</v>
      </c>
      <c r="S18" s="5">
        <v>297487000</v>
      </c>
      <c r="T18" s="5">
        <v>299428000</v>
      </c>
      <c r="U18" s="5">
        <v>301304000</v>
      </c>
      <c r="V18" s="5">
        <v>303112000</v>
      </c>
      <c r="W18" s="5">
        <v>304847000</v>
      </c>
      <c r="X18" s="5">
        <v>306510000</v>
      </c>
      <c r="Y18" s="5">
        <v>308102000</v>
      </c>
      <c r="Z18" s="5">
        <v>309620000</v>
      </c>
      <c r="AA18" s="5">
        <v>311066000</v>
      </c>
      <c r="AB18" s="5">
        <v>312439000</v>
      </c>
      <c r="AC18" s="5">
        <v>313740000</v>
      </c>
      <c r="AD18" s="5">
        <v>314967000</v>
      </c>
      <c r="AE18" s="5">
        <v>316123000</v>
      </c>
      <c r="AF18" s="5">
        <v>317205000</v>
      </c>
      <c r="AG18" s="5">
        <v>318216000</v>
      </c>
      <c r="AH18" s="5">
        <v>319156000</v>
      </c>
      <c r="AI18" s="5">
        <v>320026000</v>
      </c>
      <c r="AJ18" s="5">
        <v>320828000</v>
      </c>
      <c r="AK18" s="5">
        <v>321565000</v>
      </c>
      <c r="AL18" s="5">
        <v>322237000</v>
      </c>
    </row>
    <row r="19" spans="1:38" x14ac:dyDescent="0.35">
      <c r="A19" s="5" t="s">
        <v>61</v>
      </c>
      <c r="B19" s="5">
        <f>$B$15*B18*365</f>
        <v>19132962929.315403</v>
      </c>
      <c r="C19" s="5">
        <f t="shared" ref="C19:AL19" si="0">$B$15*C18*365</f>
        <v>19366737630.401463</v>
      </c>
      <c r="D19" s="5">
        <f t="shared" si="0"/>
        <v>19593605796.169945</v>
      </c>
      <c r="E19" s="5">
        <f t="shared" si="0"/>
        <v>19813843155.674213</v>
      </c>
      <c r="F19" s="5">
        <f t="shared" si="0"/>
        <v>20027914771.416328</v>
      </c>
      <c r="G19" s="5">
        <f t="shared" si="0"/>
        <v>20236873331.355679</v>
      </c>
      <c r="H19" s="5">
        <f t="shared" si="0"/>
        <v>20441470755.463264</v>
      </c>
      <c r="I19" s="5">
        <f t="shared" si="0"/>
        <v>20641631851.741982</v>
      </c>
      <c r="J19" s="5">
        <f t="shared" si="0"/>
        <v>20836905468.209232</v>
      </c>
      <c r="K19" s="5">
        <f t="shared" si="0"/>
        <v>21027141220.870827</v>
      </c>
      <c r="L19" s="5">
        <f t="shared" si="0"/>
        <v>21212339109.726753</v>
      </c>
      <c r="M19" s="5">
        <f t="shared" si="0"/>
        <v>21392499134.77702</v>
      </c>
      <c r="N19" s="5">
        <f t="shared" si="0"/>
        <v>21567470912.027424</v>
      </c>
      <c r="O19" s="5">
        <f t="shared" si="0"/>
        <v>21737404825.47216</v>
      </c>
      <c r="P19" s="5">
        <f t="shared" si="0"/>
        <v>21902300875.11124</v>
      </c>
      <c r="Q19" s="5">
        <f t="shared" si="0"/>
        <v>22062459828.933056</v>
      </c>
      <c r="R19" s="5">
        <f t="shared" si="0"/>
        <v>22217881686.937603</v>
      </c>
      <c r="S19" s="5">
        <f t="shared" si="0"/>
        <v>22368641641.121986</v>
      </c>
      <c r="T19" s="5">
        <f t="shared" si="0"/>
        <v>22514589307.492004</v>
      </c>
      <c r="U19" s="5">
        <f t="shared" si="0"/>
        <v>22655649494.05056</v>
      </c>
      <c r="V19" s="5">
        <f t="shared" si="0"/>
        <v>22791596624.806355</v>
      </c>
      <c r="W19" s="5">
        <f t="shared" si="0"/>
        <v>22922054739.773888</v>
      </c>
      <c r="X19" s="5">
        <f t="shared" si="0"/>
        <v>23047099030.95026</v>
      </c>
      <c r="Y19" s="5">
        <f t="shared" si="0"/>
        <v>23166804690.332573</v>
      </c>
      <c r="Z19" s="5">
        <f t="shared" si="0"/>
        <v>23280946141.929527</v>
      </c>
      <c r="AA19" s="5">
        <f t="shared" si="0"/>
        <v>23389673769.735321</v>
      </c>
      <c r="AB19" s="5">
        <f t="shared" si="0"/>
        <v>23492912381.752857</v>
      </c>
      <c r="AC19" s="5">
        <f t="shared" si="0"/>
        <v>23590737169.979233</v>
      </c>
      <c r="AD19" s="5">
        <f t="shared" si="0"/>
        <v>23682997750.42025</v>
      </c>
      <c r="AE19" s="5">
        <f t="shared" si="0"/>
        <v>23769919699.067207</v>
      </c>
      <c r="AF19" s="5">
        <f t="shared" si="0"/>
        <v>23851277439.928802</v>
      </c>
      <c r="AG19" s="5">
        <f t="shared" si="0"/>
        <v>23927296548.996338</v>
      </c>
      <c r="AH19" s="5">
        <f t="shared" si="0"/>
        <v>23997977026.269817</v>
      </c>
      <c r="AI19" s="5">
        <f t="shared" si="0"/>
        <v>24063394063.74633</v>
      </c>
      <c r="AJ19" s="5">
        <f t="shared" si="0"/>
        <v>24123698045.420086</v>
      </c>
      <c r="AK19" s="5">
        <f t="shared" si="0"/>
        <v>24179114547.282375</v>
      </c>
      <c r="AL19" s="5">
        <f t="shared" si="0"/>
        <v>24229643569.333202</v>
      </c>
    </row>
    <row r="20" spans="1:38" x14ac:dyDescent="0.35">
      <c r="A20" s="5" t="s">
        <v>62</v>
      </c>
      <c r="B20" s="5">
        <f>B19*About!$A$70/10^6</f>
        <v>5054393.082963109</v>
      </c>
      <c r="C20" s="5">
        <f>C19*About!$A$70/10^6</f>
        <v>5116149.8132984163</v>
      </c>
      <c r="D20" s="5">
        <f>D19*About!$A$70/10^6</f>
        <v>5176082.0303858072</v>
      </c>
      <c r="E20" s="5">
        <f>E19*About!$A$70/10^6</f>
        <v>5234262.5741207683</v>
      </c>
      <c r="F20" s="5">
        <f>F19*About!$A$70/10^6</f>
        <v>5290814.3009945946</v>
      </c>
      <c r="G20" s="5">
        <f>G19*About!$A$70/10^6</f>
        <v>5346015.3016908923</v>
      </c>
      <c r="H20" s="5">
        <f>H19*About!$A$70/10^6</f>
        <v>5400064.2124122418</v>
      </c>
      <c r="I20" s="5">
        <f>I19*About!$A$70/10^6</f>
        <v>5452941.1695383824</v>
      </c>
      <c r="J20" s="5">
        <f>J19*About!$A$70/10^6</f>
        <v>5504526.9913477693</v>
      </c>
      <c r="K20" s="5">
        <f>K19*About!$A$70/10^6</f>
        <v>5554781.9505998883</v>
      </c>
      <c r="L20" s="5">
        <f>L19*About!$A$70/10^6</f>
        <v>5603706.0472947359</v>
      </c>
      <c r="M20" s="5">
        <f>M19*About!$A$70/10^6</f>
        <v>5651299.2814323157</v>
      </c>
      <c r="N20" s="5">
        <f>N19*About!$A$70/10^6</f>
        <v>5697521.9257721091</v>
      </c>
      <c r="O20" s="5">
        <f>O19*About!$A$70/10^6</f>
        <v>5742413.7075546319</v>
      </c>
      <c r="P20" s="5">
        <f>P19*About!$A$70/10^6</f>
        <v>5785974.6267798869</v>
      </c>
      <c r="Q20" s="5">
        <f>Q19*About!$A$70/10^6</f>
        <v>5828284.1379289031</v>
      </c>
      <c r="R20" s="5">
        <f>R19*About!$A$70/10^6</f>
        <v>5869342.2410016805</v>
      </c>
      <c r="S20" s="5">
        <f>S19*About!$A$70/10^6</f>
        <v>5909168.7996184779</v>
      </c>
      <c r="T20" s="5">
        <f>T19*About!$A$70/10^6</f>
        <v>5947724.0865387786</v>
      </c>
      <c r="U20" s="5">
        <f>U19*About!$A$70/10^6</f>
        <v>5984988.2381423255</v>
      </c>
      <c r="V20" s="5">
        <f>V19*About!$A$70/10^6</f>
        <v>6020901.6635683449</v>
      </c>
      <c r="W20" s="5">
        <f>W19*About!$A$70/10^6</f>
        <v>6055365.0447155479</v>
      </c>
      <c r="X20" s="5">
        <f>X19*About!$A$70/10^6</f>
        <v>6088398.2452041926</v>
      </c>
      <c r="Y20" s="5">
        <f>Y19*About!$A$70/10^6</f>
        <v>6120021.1286545368</v>
      </c>
      <c r="Z20" s="5">
        <f>Z19*About!$A$70/10^6</f>
        <v>6150174.1042058077</v>
      </c>
      <c r="AA20" s="5">
        <f>AA19*About!$A$70/10^6</f>
        <v>6178896.8990985192</v>
      </c>
      <c r="AB20" s="5">
        <f>AB19*About!$A$70/10^6</f>
        <v>6206169.6497124163</v>
      </c>
      <c r="AC20" s="5">
        <f>AC19*About!$A$70/10^6</f>
        <v>6232012.2196677551</v>
      </c>
      <c r="AD20" s="5">
        <f>AD19*About!$A$70/10^6</f>
        <v>6256384.8817240186</v>
      </c>
      <c r="AE20" s="5">
        <f>AE19*About!$A$70/10^6</f>
        <v>6279347.2267419826</v>
      </c>
      <c r="AF20" s="5">
        <f>AF19*About!$A$70/10^6</f>
        <v>6300839.6638608724</v>
      </c>
      <c r="AG20" s="5">
        <f>AG19*About!$A$70/10^6</f>
        <v>6320921.7839414608</v>
      </c>
      <c r="AH20" s="5">
        <f>AH19*About!$A$70/10^6</f>
        <v>6339593.5869837506</v>
      </c>
      <c r="AI20" s="5">
        <f>AI19*About!$A$70/10^6</f>
        <v>6356874.936607996</v>
      </c>
      <c r="AJ20" s="5">
        <f>AJ19*About!$A$70/10^6</f>
        <v>6372805.5600547157</v>
      </c>
      <c r="AK20" s="5">
        <f>AK19*About!$A$70/10^6</f>
        <v>6387445.0481846808</v>
      </c>
      <c r="AL20" s="5">
        <f>AL19*About!$A$70/10^6</f>
        <v>6400793.400997892</v>
      </c>
    </row>
    <row r="21" spans="1:38" x14ac:dyDescent="0.35">
      <c r="A21" s="5" t="s">
        <v>65</v>
      </c>
      <c r="B21" s="5">
        <f>B20*0.25</f>
        <v>1263598.2707407773</v>
      </c>
      <c r="C21" s="5">
        <f t="shared" ref="C21:AL21" si="1">C20*0.25</f>
        <v>1279037.4533246041</v>
      </c>
      <c r="D21" s="5">
        <f t="shared" si="1"/>
        <v>1294020.5075964518</v>
      </c>
      <c r="E21" s="5">
        <f t="shared" si="1"/>
        <v>1308565.6435301921</v>
      </c>
      <c r="F21" s="5">
        <f t="shared" si="1"/>
        <v>1322703.5752486486</v>
      </c>
      <c r="G21" s="5">
        <f t="shared" si="1"/>
        <v>1336503.8254227231</v>
      </c>
      <c r="H21" s="5">
        <f t="shared" si="1"/>
        <v>1350016.0531030605</v>
      </c>
      <c r="I21" s="5">
        <f t="shared" si="1"/>
        <v>1363235.2923845956</v>
      </c>
      <c r="J21" s="5">
        <f t="shared" si="1"/>
        <v>1376131.7478369423</v>
      </c>
      <c r="K21" s="5">
        <f t="shared" si="1"/>
        <v>1388695.4876499721</v>
      </c>
      <c r="L21" s="5">
        <f t="shared" si="1"/>
        <v>1400926.511823684</v>
      </c>
      <c r="M21" s="5">
        <f t="shared" si="1"/>
        <v>1412824.8203580789</v>
      </c>
      <c r="N21" s="5">
        <f t="shared" si="1"/>
        <v>1424380.4814430273</v>
      </c>
      <c r="O21" s="5">
        <f t="shared" si="1"/>
        <v>1435603.426888658</v>
      </c>
      <c r="P21" s="5">
        <f t="shared" si="1"/>
        <v>1446493.6566949717</v>
      </c>
      <c r="Q21" s="5">
        <f t="shared" si="1"/>
        <v>1457071.0344822258</v>
      </c>
      <c r="R21" s="5">
        <f t="shared" si="1"/>
        <v>1467335.5602504201</v>
      </c>
      <c r="S21" s="5">
        <f t="shared" si="1"/>
        <v>1477292.1999046195</v>
      </c>
      <c r="T21" s="5">
        <f t="shared" si="1"/>
        <v>1486931.0216346947</v>
      </c>
      <c r="U21" s="5">
        <f t="shared" si="1"/>
        <v>1496247.0595355814</v>
      </c>
      <c r="V21" s="5">
        <f t="shared" si="1"/>
        <v>1505225.4158920862</v>
      </c>
      <c r="W21" s="5">
        <f t="shared" si="1"/>
        <v>1513841.261178887</v>
      </c>
      <c r="X21" s="5">
        <f t="shared" si="1"/>
        <v>1522099.5613010481</v>
      </c>
      <c r="Y21" s="5">
        <f t="shared" si="1"/>
        <v>1530005.2821636342</v>
      </c>
      <c r="Z21" s="5">
        <f t="shared" si="1"/>
        <v>1537543.5260514519</v>
      </c>
      <c r="AA21" s="5">
        <f t="shared" si="1"/>
        <v>1544724.2247746298</v>
      </c>
      <c r="AB21" s="5">
        <f t="shared" si="1"/>
        <v>1551542.4124281041</v>
      </c>
      <c r="AC21" s="5">
        <f t="shared" si="1"/>
        <v>1558003.0549169388</v>
      </c>
      <c r="AD21" s="5">
        <f t="shared" si="1"/>
        <v>1564096.2204310047</v>
      </c>
      <c r="AE21" s="5">
        <f t="shared" si="1"/>
        <v>1569836.8066854957</v>
      </c>
      <c r="AF21" s="5">
        <f t="shared" si="1"/>
        <v>1575209.9159652181</v>
      </c>
      <c r="AG21" s="5">
        <f t="shared" si="1"/>
        <v>1580230.4459853652</v>
      </c>
      <c r="AH21" s="5">
        <f t="shared" si="1"/>
        <v>1584898.3967459376</v>
      </c>
      <c r="AI21" s="5">
        <f t="shared" si="1"/>
        <v>1589218.734151999</v>
      </c>
      <c r="AJ21" s="5">
        <f t="shared" si="1"/>
        <v>1593201.3900136789</v>
      </c>
      <c r="AK21" s="5">
        <f t="shared" si="1"/>
        <v>1596861.2620461702</v>
      </c>
      <c r="AL21" s="5">
        <f t="shared" si="1"/>
        <v>1600198.350249473</v>
      </c>
    </row>
    <row r="22" spans="1:38" x14ac:dyDescent="0.35">
      <c r="A22" s="5" t="s">
        <v>67</v>
      </c>
      <c r="B22" s="5">
        <f>B21*$B$12</f>
        <v>947698.70305558294</v>
      </c>
      <c r="C22" s="5">
        <f t="shared" ref="C22:AL22" si="2">C21*$B$12</f>
        <v>959278.08999345312</v>
      </c>
      <c r="D22" s="5">
        <f t="shared" si="2"/>
        <v>970515.38069733884</v>
      </c>
      <c r="E22" s="5">
        <f t="shared" si="2"/>
        <v>981424.23264764412</v>
      </c>
      <c r="F22" s="5">
        <f t="shared" si="2"/>
        <v>992027.68143648654</v>
      </c>
      <c r="G22" s="5">
        <f t="shared" si="2"/>
        <v>1002377.8690670424</v>
      </c>
      <c r="H22" s="5">
        <f t="shared" si="2"/>
        <v>1012512.0398272953</v>
      </c>
      <c r="I22" s="5">
        <f t="shared" si="2"/>
        <v>1022426.4692884467</v>
      </c>
      <c r="J22" s="5">
        <f t="shared" si="2"/>
        <v>1032098.8108777067</v>
      </c>
      <c r="K22" s="5">
        <f t="shared" si="2"/>
        <v>1041521.6157374791</v>
      </c>
      <c r="L22" s="5">
        <f t="shared" si="2"/>
        <v>1050694.883867763</v>
      </c>
      <c r="M22" s="5">
        <f t="shared" si="2"/>
        <v>1059618.6152685592</v>
      </c>
      <c r="N22" s="5">
        <f t="shared" si="2"/>
        <v>1068285.3610822705</v>
      </c>
      <c r="O22" s="5">
        <f t="shared" si="2"/>
        <v>1076702.5701664935</v>
      </c>
      <c r="P22" s="5">
        <f t="shared" si="2"/>
        <v>1084870.2425212287</v>
      </c>
      <c r="Q22" s="5">
        <f t="shared" si="2"/>
        <v>1092803.2758616693</v>
      </c>
      <c r="R22" s="5">
        <f t="shared" si="2"/>
        <v>1100501.6701878151</v>
      </c>
      <c r="S22" s="5">
        <f t="shared" si="2"/>
        <v>1107969.1499284646</v>
      </c>
      <c r="T22" s="5">
        <f t="shared" si="2"/>
        <v>1115198.2662260211</v>
      </c>
      <c r="U22" s="5">
        <f t="shared" si="2"/>
        <v>1122185.294651686</v>
      </c>
      <c r="V22" s="5">
        <f t="shared" si="2"/>
        <v>1128919.0619190647</v>
      </c>
      <c r="W22" s="5">
        <f t="shared" si="2"/>
        <v>1135380.9458841654</v>
      </c>
      <c r="X22" s="5">
        <f t="shared" si="2"/>
        <v>1141574.6709757862</v>
      </c>
      <c r="Y22" s="5">
        <f t="shared" si="2"/>
        <v>1147503.9616227257</v>
      </c>
      <c r="Z22" s="5">
        <f t="shared" si="2"/>
        <v>1153157.6445385888</v>
      </c>
      <c r="AA22" s="5">
        <f t="shared" si="2"/>
        <v>1158543.1685809724</v>
      </c>
      <c r="AB22" s="5">
        <f t="shared" si="2"/>
        <v>1163656.809321078</v>
      </c>
      <c r="AC22" s="5">
        <f t="shared" si="2"/>
        <v>1168502.2911877041</v>
      </c>
      <c r="AD22" s="5">
        <f t="shared" si="2"/>
        <v>1173072.1653232535</v>
      </c>
      <c r="AE22" s="5">
        <f t="shared" si="2"/>
        <v>1177377.6050141216</v>
      </c>
      <c r="AF22" s="5">
        <f t="shared" si="2"/>
        <v>1181407.4369739136</v>
      </c>
      <c r="AG22" s="5">
        <f t="shared" si="2"/>
        <v>1185172.8344890238</v>
      </c>
      <c r="AH22" s="5">
        <f t="shared" si="2"/>
        <v>1188673.7975594532</v>
      </c>
      <c r="AI22" s="5">
        <f t="shared" si="2"/>
        <v>1191914.0506139994</v>
      </c>
      <c r="AJ22" s="5">
        <f t="shared" si="2"/>
        <v>1194901.0425102592</v>
      </c>
      <c r="AK22" s="5">
        <f t="shared" si="2"/>
        <v>1197645.9465346276</v>
      </c>
      <c r="AL22" s="5">
        <f t="shared" si="2"/>
        <v>1200148.7626871048</v>
      </c>
    </row>
    <row r="23" spans="1:38" x14ac:dyDescent="0.35">
      <c r="A23" s="5" t="s">
        <v>66</v>
      </c>
      <c r="B23" s="9">
        <f>B22*About!$A$64/10^6</f>
        <v>3233682197392.9624</v>
      </c>
      <c r="C23" s="9">
        <f>C22*About!$A$64/10^6</f>
        <v>3273192705613.5479</v>
      </c>
      <c r="D23" s="9">
        <f>D22*About!$A$64/10^6</f>
        <v>3311535933032.688</v>
      </c>
      <c r="E23" s="9">
        <f>E22*About!$A$64/10^6</f>
        <v>3348758480907.832</v>
      </c>
      <c r="F23" s="9">
        <f>F22*About!$A$64/10^6</f>
        <v>3384938949941.814</v>
      </c>
      <c r="G23" s="9">
        <f>G22*About!$A$64/10^6</f>
        <v>3420255256034.3442</v>
      </c>
      <c r="H23" s="9">
        <f>H22*About!$A$64/10^6</f>
        <v>3454834481970.9321</v>
      </c>
      <c r="I23" s="9">
        <f>I22*About!$A$64/10^6</f>
        <v>3488663919473.0254</v>
      </c>
      <c r="J23" s="9">
        <f>J22*About!$A$64/10^6</f>
        <v>3521667318869.3203</v>
      </c>
      <c r="K23" s="9">
        <f>K22*About!$A$64/10^6</f>
        <v>3553819263602.7158</v>
      </c>
      <c r="L23" s="9">
        <f>L22*About!$A$64/10^6</f>
        <v>3585119753673.2095</v>
      </c>
      <c r="M23" s="9">
        <f>M22*About!$A$64/10^6</f>
        <v>3615568789080.8042</v>
      </c>
      <c r="N23" s="9">
        <f>N22*About!$A$64/10^6</f>
        <v>3645140953268.397</v>
      </c>
      <c r="O23" s="9">
        <f>O22*About!$A$64/10^6</f>
        <v>3673861662793.0884</v>
      </c>
      <c r="P23" s="9">
        <f>P22*About!$A$64/10^6</f>
        <v>3701730917654.8809</v>
      </c>
      <c r="Q23" s="9">
        <f>Q22*About!$A$64/10^6</f>
        <v>3728799550967.9761</v>
      </c>
      <c r="R23" s="9">
        <f>R22*About!$A$64/10^6</f>
        <v>3755067562732.374</v>
      </c>
      <c r="S23" s="9">
        <f>S22*About!$A$64/10^6</f>
        <v>3780547661226.6255</v>
      </c>
      <c r="T23" s="9">
        <f>T22*About!$A$64/10^6</f>
        <v>3805214429893.6294</v>
      </c>
      <c r="U23" s="9">
        <f>U22*About!$A$64/10^6</f>
        <v>3829055160454.834</v>
      </c>
      <c r="V23" s="9">
        <f>V22*About!$A$64/10^6</f>
        <v>3852031728074.5889</v>
      </c>
      <c r="W23" s="9">
        <f>W22*About!$A$64/10^6</f>
        <v>3874080591360.1377</v>
      </c>
      <c r="X23" s="9">
        <f>X22*About!$A$64/10^6</f>
        <v>3895214458590.0327</v>
      </c>
      <c r="Y23" s="9">
        <f>Y22*About!$A$64/10^6</f>
        <v>3915446038042.8247</v>
      </c>
      <c r="Z23" s="9">
        <f>Z22*About!$A$64/10^6</f>
        <v>3934737204882.8608</v>
      </c>
      <c r="AA23" s="9">
        <f>AA22*About!$A$64/10^6</f>
        <v>3953113375667.2441</v>
      </c>
      <c r="AB23" s="9">
        <f>AB22*About!$A$64/10^6</f>
        <v>3970561842117.4219</v>
      </c>
      <c r="AC23" s="9">
        <f>AC22*About!$A$64/10^6</f>
        <v>3987095312511.9473</v>
      </c>
      <c r="AD23" s="9">
        <f>AD22*About!$A$64/10^6</f>
        <v>4002688370293.7153</v>
      </c>
      <c r="AE23" s="9">
        <f>AE22*About!$A$64/10^6</f>
        <v>4017379140298.3813</v>
      </c>
      <c r="AF23" s="9">
        <f>AF22*About!$A$64/10^6</f>
        <v>4031129497690.2915</v>
      </c>
      <c r="AG23" s="9">
        <f>AG22*About!$A$64/10^6</f>
        <v>4043977567305.0977</v>
      </c>
      <c r="AH23" s="9">
        <f>AH22*About!$A$64/10^6</f>
        <v>4055923349142.8022</v>
      </c>
      <c r="AI23" s="9">
        <f>AI22*About!$A$64/10^6</f>
        <v>4066979551481.9541</v>
      </c>
      <c r="AJ23" s="9">
        <f>AJ22*About!$A$64/10^6</f>
        <v>4077171590879.6548</v>
      </c>
      <c r="AK23" s="9">
        <f>AK22*About!$A$64/10^6</f>
        <v>4086537592171.5566</v>
      </c>
      <c r="AL23" s="9">
        <f>AL22*About!$A$64/10^6</f>
        <v>4095077555357.6606</v>
      </c>
    </row>
    <row r="24" spans="1:3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8" s="6" customFormat="1" x14ac:dyDescent="0.35">
      <c r="A25" s="3" t="s">
        <v>68</v>
      </c>
    </row>
    <row r="26" spans="1:38" x14ac:dyDescent="0.35">
      <c r="A26" s="5" t="s">
        <v>69</v>
      </c>
      <c r="B26" s="5">
        <v>38489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8" x14ac:dyDescent="0.35">
      <c r="A27" s="5" t="s">
        <v>70</v>
      </c>
      <c r="B27" s="5">
        <f>B26*About!A73*1000</f>
        <v>220503481000000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8" s="5" customFormat="1" x14ac:dyDescent="0.35"/>
    <row r="29" spans="1:38" x14ac:dyDescent="0.35">
      <c r="A29" s="5"/>
      <c r="B29" s="5">
        <v>2015</v>
      </c>
      <c r="C29" s="5">
        <v>2016</v>
      </c>
      <c r="D29" s="5">
        <v>2017</v>
      </c>
      <c r="E29" s="5">
        <v>2018</v>
      </c>
      <c r="F29" s="5">
        <v>2019</v>
      </c>
      <c r="G29" s="5">
        <v>2020</v>
      </c>
      <c r="H29" s="5">
        <v>2021</v>
      </c>
      <c r="I29" s="5">
        <v>2022</v>
      </c>
      <c r="J29" s="5">
        <v>2023</v>
      </c>
      <c r="K29" s="5">
        <v>2024</v>
      </c>
      <c r="L29" s="5">
        <v>2025</v>
      </c>
      <c r="M29" s="5">
        <v>2026</v>
      </c>
      <c r="N29" s="5">
        <v>2027</v>
      </c>
      <c r="O29" s="5">
        <v>2028</v>
      </c>
      <c r="P29" s="5">
        <v>2029</v>
      </c>
      <c r="Q29" s="5">
        <v>2030</v>
      </c>
      <c r="R29" s="5">
        <v>2031</v>
      </c>
      <c r="S29" s="5">
        <v>2032</v>
      </c>
      <c r="T29" s="5">
        <v>2033</v>
      </c>
      <c r="U29" s="5">
        <v>2034</v>
      </c>
      <c r="V29" s="5">
        <v>2035</v>
      </c>
      <c r="W29" s="5">
        <v>2036</v>
      </c>
      <c r="X29" s="5">
        <v>2037</v>
      </c>
      <c r="Y29" s="5">
        <v>2038</v>
      </c>
      <c r="Z29" s="5">
        <v>2039</v>
      </c>
      <c r="AA29" s="5">
        <v>2040</v>
      </c>
      <c r="AB29" s="5">
        <v>2041</v>
      </c>
      <c r="AC29" s="5">
        <v>2042</v>
      </c>
      <c r="AD29" s="5">
        <v>2043</v>
      </c>
      <c r="AE29" s="5">
        <v>2044</v>
      </c>
      <c r="AF29" s="5">
        <v>2045</v>
      </c>
      <c r="AG29" s="5">
        <v>2046</v>
      </c>
      <c r="AH29" s="5">
        <v>2047</v>
      </c>
      <c r="AI29" s="5">
        <v>2048</v>
      </c>
      <c r="AJ29" s="5">
        <v>2049</v>
      </c>
      <c r="AK29" s="5">
        <v>2050</v>
      </c>
    </row>
    <row r="30" spans="1:38" x14ac:dyDescent="0.35">
      <c r="A30" s="5" t="s">
        <v>73</v>
      </c>
      <c r="B30" s="8">
        <v>296.83999999999997</v>
      </c>
      <c r="C30" s="10">
        <f>($G$30-$B$30)/(COUNT(C29:G29))+B30</f>
        <v>286.84879319999999</v>
      </c>
      <c r="D30" s="10">
        <f>($G$30-$B$30)/(COUNT(D29:H29))+C30</f>
        <v>276.8575864</v>
      </c>
      <c r="E30" s="10">
        <f>($G$30-$B$30)/(COUNT(E29:I29))+D30</f>
        <v>266.86637960000002</v>
      </c>
      <c r="F30" s="10">
        <f>($G$30-$B$30)/(COUNT(F29:J29))+E30</f>
        <v>256.87517280000003</v>
      </c>
      <c r="G30" s="37">
        <v>246.88396600000002</v>
      </c>
      <c r="H30" s="36">
        <f>($L$30-$G$30)/(COUNT(H29:L29))+G30</f>
        <v>244.96269000000001</v>
      </c>
      <c r="I30" s="36">
        <f>($L$30-$G$30)/(COUNT(I29:M29))+H30</f>
        <v>243.041414</v>
      </c>
      <c r="J30" s="36">
        <f>($L$30-$G$30)/(COUNT(J29:N29))+I30</f>
        <v>241.120138</v>
      </c>
      <c r="K30" s="36">
        <f>($L$30-$G$30)/(COUNT(K29:O29))+J30</f>
        <v>239.19886199999999</v>
      </c>
      <c r="L30" s="37">
        <v>237.27758600000004</v>
      </c>
      <c r="M30" s="36">
        <f>($Q$30-$L$30)/(COUNT(M29:Q29))+L30</f>
        <v>242.08077600000004</v>
      </c>
      <c r="N30" s="36">
        <f>($Q$30-$L$30)/(COUNT(N29:R29))+M30</f>
        <v>246.88396600000004</v>
      </c>
      <c r="O30" s="36">
        <f>($Q$30-$L$30)/(COUNT(O29:S29))+N30</f>
        <v>251.68715600000004</v>
      </c>
      <c r="P30" s="36">
        <f>($Q$30-$L$30)/(COUNT(P29:T29))+O30</f>
        <v>256.49034600000005</v>
      </c>
      <c r="Q30" s="37">
        <v>261.29353600000002</v>
      </c>
      <c r="R30" s="36">
        <f>($V$30-$Q$30)/(COUNT(R29:V29))+Q30</f>
        <v>274.93459560000002</v>
      </c>
      <c r="S30" s="36">
        <f>($V$30-$Q$30)/(COUNT(S29:W29))+R30</f>
        <v>288.57565520000003</v>
      </c>
      <c r="T30" s="36">
        <f>($V$30-$Q$30)/(COUNT(T29:X29))+S30</f>
        <v>302.21671480000003</v>
      </c>
      <c r="U30" s="36">
        <f>($V$30-$Q$30)/(COUNT(U29:Y29))+T30</f>
        <v>315.85777440000004</v>
      </c>
      <c r="V30" s="37">
        <v>329.49883400000004</v>
      </c>
      <c r="W30" s="36">
        <f>($AA$30-$V$30)/(COUNT(W29:AA29))+V30</f>
        <v>340.64223480000004</v>
      </c>
      <c r="X30" s="36">
        <f>($AA$30-$V$30)/(COUNT(X29:AB29))+W30</f>
        <v>351.78563560000003</v>
      </c>
      <c r="Y30" s="36">
        <f>($AA$30-$V$30)/(COUNT(Y29:AC29))+X30</f>
        <v>362.92903640000003</v>
      </c>
      <c r="Z30" s="36">
        <f>($AA$30-$V$30)/(COUNT(Z29:AD29))+Y30</f>
        <v>374.07243720000002</v>
      </c>
      <c r="AA30" s="37">
        <v>385.21583800000008</v>
      </c>
      <c r="AB30" s="36">
        <f>($AF$30-$AA$30)/(COUNT(AB29:AF29))+AA30</f>
        <v>393.28519720000008</v>
      </c>
      <c r="AC30" s="36">
        <f>($AF$30-$AA$30)/(COUNT(AC29:AG29))+AB30</f>
        <v>401.35455640000009</v>
      </c>
      <c r="AD30" s="36">
        <f>($AF$30-$AA$30)/(COUNT(AD29:AH29))+AC30</f>
        <v>409.4239156000001</v>
      </c>
      <c r="AE30" s="36">
        <f>($AF$30-$AA$30)/(COUNT(AE29:AI29))+AD30</f>
        <v>417.49327480000011</v>
      </c>
      <c r="AF30" s="37">
        <v>425.562634</v>
      </c>
      <c r="AG30" s="36">
        <f>($AK$30-$AF$30)/(COUNT(AG29:AK29))+AF30</f>
        <v>412.69008480000002</v>
      </c>
      <c r="AH30" s="36">
        <f>($AK$30-$AF$30)/(COUNT(AH29:AL29))+AG30</f>
        <v>396.59939830000002</v>
      </c>
      <c r="AI30" s="36">
        <f>($AK$30-$AF$30)/(COUNT(AI29:AM29))+AH30</f>
        <v>375.14514963333335</v>
      </c>
      <c r="AJ30" s="36">
        <f>($AK$30-$AF$30)/(COUNT(AJ29:AN29))+AI30</f>
        <v>342.9637766333334</v>
      </c>
      <c r="AK30" s="37">
        <v>361.19988800000004</v>
      </c>
    </row>
    <row r="31" spans="1:38" s="5" customFormat="1" x14ac:dyDescent="0.35">
      <c r="A31" s="5" t="s">
        <v>72</v>
      </c>
      <c r="B31" s="9">
        <f>$B$27/$B$30*B30</f>
        <v>220503481000000</v>
      </c>
      <c r="C31" s="9">
        <f t="shared" ref="C31:AK31" si="3">$B$27/$B$30*C30</f>
        <v>213081651466275.22</v>
      </c>
      <c r="D31" s="9">
        <f t="shared" si="3"/>
        <v>205659821932550.41</v>
      </c>
      <c r="E31" s="9">
        <f t="shared" si="3"/>
        <v>198237992398825.62</v>
      </c>
      <c r="F31" s="9">
        <f t="shared" si="3"/>
        <v>190816162865100.84</v>
      </c>
      <c r="G31" s="9">
        <f t="shared" si="3"/>
        <v>183394333331376</v>
      </c>
      <c r="H31" s="9">
        <f t="shared" si="3"/>
        <v>181967140075878.91</v>
      </c>
      <c r="I31" s="9">
        <f t="shared" si="3"/>
        <v>180539946820381.81</v>
      </c>
      <c r="J31" s="9">
        <f t="shared" si="3"/>
        <v>179112753564884.72</v>
      </c>
      <c r="K31" s="9">
        <f t="shared" si="3"/>
        <v>177685560309387.62</v>
      </c>
      <c r="L31" s="9">
        <f t="shared" si="3"/>
        <v>176258367053890.59</v>
      </c>
      <c r="M31" s="9">
        <f t="shared" si="3"/>
        <v>179826350192633.31</v>
      </c>
      <c r="N31" s="9">
        <f t="shared" si="3"/>
        <v>183394333331376.03</v>
      </c>
      <c r="O31" s="9">
        <f t="shared" si="3"/>
        <v>186962316470118.75</v>
      </c>
      <c r="P31" s="9">
        <f t="shared" si="3"/>
        <v>190530299608861.47</v>
      </c>
      <c r="Q31" s="9">
        <f t="shared" si="3"/>
        <v>194098282747604.19</v>
      </c>
      <c r="R31" s="9">
        <f t="shared" si="3"/>
        <v>204231354861633.53</v>
      </c>
      <c r="S31" s="9">
        <f t="shared" si="3"/>
        <v>214364426975662.87</v>
      </c>
      <c r="T31" s="9">
        <f t="shared" si="3"/>
        <v>224497499089692.22</v>
      </c>
      <c r="U31" s="9">
        <f t="shared" si="3"/>
        <v>234630571203721.53</v>
      </c>
      <c r="V31" s="9">
        <f t="shared" si="3"/>
        <v>244763643317750.87</v>
      </c>
      <c r="W31" s="9">
        <f t="shared" si="3"/>
        <v>253041364199634</v>
      </c>
      <c r="X31" s="9">
        <f t="shared" si="3"/>
        <v>261319085081517.12</v>
      </c>
      <c r="Y31" s="9">
        <f t="shared" si="3"/>
        <v>269596805963400.22</v>
      </c>
      <c r="Z31" s="9">
        <f t="shared" si="3"/>
        <v>277874526845283.34</v>
      </c>
      <c r="AA31" s="9">
        <f t="shared" si="3"/>
        <v>286152247727166.5</v>
      </c>
      <c r="AB31" s="9">
        <f t="shared" si="3"/>
        <v>292146459400254.31</v>
      </c>
      <c r="AC31" s="9">
        <f t="shared" si="3"/>
        <v>298140671073342.06</v>
      </c>
      <c r="AD31" s="9">
        <f t="shared" si="3"/>
        <v>304134882746429.87</v>
      </c>
      <c r="AE31" s="9">
        <f t="shared" si="3"/>
        <v>310129094419517.62</v>
      </c>
      <c r="AF31" s="9">
        <f t="shared" si="3"/>
        <v>316123306092605.31</v>
      </c>
      <c r="AG31" s="9">
        <f t="shared" si="3"/>
        <v>306561111280774.81</v>
      </c>
      <c r="AH31" s="9">
        <f t="shared" si="3"/>
        <v>294608367765986.69</v>
      </c>
      <c r="AI31" s="9">
        <f t="shared" si="3"/>
        <v>278671376412935.87</v>
      </c>
      <c r="AJ31" s="9">
        <f t="shared" si="3"/>
        <v>254765889383359.66</v>
      </c>
      <c r="AK31" s="9">
        <f t="shared" si="3"/>
        <v>268312332033452.87</v>
      </c>
    </row>
    <row r="32" spans="1:3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3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"/>
      <c r="O33" s="5"/>
      <c r="P33" s="5"/>
      <c r="Q33" s="5"/>
      <c r="R33" s="5"/>
    </row>
    <row r="34" spans="1:18" x14ac:dyDescent="0.35">
      <c r="A34" s="28"/>
      <c r="B34" s="28"/>
      <c r="C34" s="28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5"/>
      <c r="O34" s="5"/>
      <c r="P34" s="5"/>
      <c r="Q34" s="5"/>
      <c r="R34" s="5"/>
    </row>
    <row r="35" spans="1:18" ht="15.5" x14ac:dyDescent="0.35">
      <c r="A35" s="30"/>
      <c r="B35" s="31"/>
      <c r="C35" s="32"/>
      <c r="D35" s="32"/>
      <c r="E35" s="33"/>
      <c r="F35" s="32"/>
      <c r="G35" s="32"/>
      <c r="H35" s="32"/>
      <c r="I35" s="32"/>
      <c r="J35" s="32"/>
      <c r="K35" s="32"/>
      <c r="L35" s="32"/>
      <c r="M35" s="32"/>
      <c r="N35" s="5"/>
      <c r="O35" s="5"/>
      <c r="P35" s="5"/>
      <c r="Q35" s="5"/>
      <c r="R35" s="5"/>
    </row>
    <row r="36" spans="1:18" x14ac:dyDescent="0.35">
      <c r="A36" s="34"/>
      <c r="B36" s="31"/>
      <c r="C36" s="32"/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5"/>
      <c r="O36" s="5"/>
      <c r="P36" s="5"/>
      <c r="Q36" s="5"/>
      <c r="R36" s="5"/>
    </row>
    <row r="37" spans="1:18" x14ac:dyDescent="0.35">
      <c r="A37" s="35"/>
      <c r="B37" s="31"/>
      <c r="C37" s="32"/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5"/>
      <c r="O37" s="5"/>
      <c r="P37" s="5"/>
      <c r="Q37" s="5"/>
      <c r="R37" s="5"/>
    </row>
    <row r="38" spans="1: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</sheetData>
  <mergeCells count="2">
    <mergeCell ref="B4:H4"/>
    <mergeCell ref="B8:H8"/>
  </mergeCells>
  <conditionalFormatting sqref="E35">
    <cfRule type="cellIs" dxfId="10" priority="19" operator="greaterThan">
      <formula>99000000000</formula>
    </cfRule>
  </conditionalFormatting>
  <conditionalFormatting sqref="E36">
    <cfRule type="cellIs" dxfId="9" priority="18" operator="lessThan">
      <formula>1000000000000</formula>
    </cfRule>
  </conditionalFormatting>
  <conditionalFormatting sqref="F36:M36">
    <cfRule type="cellIs" dxfId="8" priority="17" operator="lessThan">
      <formula>1000000000000</formula>
    </cfRule>
  </conditionalFormatting>
  <conditionalFormatting sqref="E37:M37">
    <cfRule type="cellIs" dxfId="7" priority="16" operator="greaterThan">
      <formula>99000000000</formula>
    </cfRule>
  </conditionalFormatting>
  <conditionalFormatting sqref="AK30">
    <cfRule type="cellIs" dxfId="6" priority="8" operator="greaterThan">
      <formula>99000000000</formula>
    </cfRule>
  </conditionalFormatting>
  <conditionalFormatting sqref="G30">
    <cfRule type="cellIs" dxfId="5" priority="14" operator="greaterThan">
      <formula>99000000000</formula>
    </cfRule>
  </conditionalFormatting>
  <conditionalFormatting sqref="L30">
    <cfRule type="cellIs" dxfId="4" priority="13" operator="greaterThan">
      <formula>99000000000</formula>
    </cfRule>
  </conditionalFormatting>
  <conditionalFormatting sqref="Q30">
    <cfRule type="cellIs" dxfId="3" priority="12" operator="greaterThan">
      <formula>99000000000</formula>
    </cfRule>
  </conditionalFormatting>
  <conditionalFormatting sqref="V30">
    <cfRule type="cellIs" dxfId="2" priority="11" operator="greaterThan">
      <formula>99000000000</formula>
    </cfRule>
  </conditionalFormatting>
  <conditionalFormatting sqref="AA30">
    <cfRule type="cellIs" dxfId="1" priority="10" operator="greaterThan">
      <formula>99000000000</formula>
    </cfRule>
  </conditionalFormatting>
  <conditionalFormatting sqref="AF30">
    <cfRule type="cellIs" dxfId="0" priority="9" operator="greaterThan">
      <formula>99000000000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8"/>
  <sheetViews>
    <sheetView zoomScaleNormal="100" workbookViewId="0"/>
  </sheetViews>
  <sheetFormatPr defaultRowHeight="13" x14ac:dyDescent="0.35"/>
  <cols>
    <col min="1" max="1" width="9.6328125" style="72" customWidth="1"/>
    <col min="2" max="2" width="12.7265625" style="72" customWidth="1"/>
    <col min="3" max="4" width="10.54296875" style="72" customWidth="1"/>
    <col min="5" max="5" width="9.453125" style="72" customWidth="1"/>
    <col min="6" max="6" width="10.54296875" style="72" customWidth="1"/>
    <col min="7" max="7" width="11.54296875" style="72" customWidth="1"/>
    <col min="8" max="8" width="22.1796875" style="72" customWidth="1"/>
    <col min="9" max="12" width="8.7265625" style="72"/>
    <col min="13" max="13" width="14.1796875" style="72" bestFit="1" customWidth="1"/>
    <col min="14" max="16384" width="8.7265625" style="72"/>
  </cols>
  <sheetData>
    <row r="3" spans="1:15" ht="18" customHeight="1" x14ac:dyDescent="0.35">
      <c r="A3" s="71" t="s">
        <v>142</v>
      </c>
    </row>
    <row r="4" spans="1:15" ht="18" customHeight="1" x14ac:dyDescent="0.35">
      <c r="A4" s="72" t="s">
        <v>143</v>
      </c>
    </row>
    <row r="5" spans="1:15" ht="20" customHeight="1" x14ac:dyDescent="0.35">
      <c r="A5" s="73" t="s">
        <v>144</v>
      </c>
      <c r="B5" s="73" t="s">
        <v>145</v>
      </c>
      <c r="C5" s="73" t="s">
        <v>146</v>
      </c>
      <c r="D5" s="73" t="s">
        <v>147</v>
      </c>
      <c r="E5" s="74">
        <v>2012</v>
      </c>
      <c r="F5" s="74">
        <v>2015</v>
      </c>
      <c r="G5" s="74">
        <v>2025</v>
      </c>
      <c r="I5" s="73" t="s">
        <v>144</v>
      </c>
      <c r="J5" s="73" t="s">
        <v>145</v>
      </c>
      <c r="K5" s="73" t="s">
        <v>146</v>
      </c>
      <c r="L5" s="73" t="s">
        <v>147</v>
      </c>
      <c r="M5" s="74">
        <v>2012</v>
      </c>
      <c r="N5" s="74">
        <v>2015</v>
      </c>
      <c r="O5" s="74">
        <v>2025</v>
      </c>
    </row>
    <row r="6" spans="1:15" ht="11" customHeight="1" x14ac:dyDescent="0.35">
      <c r="A6" s="90">
        <v>1</v>
      </c>
      <c r="B6" s="93" t="s">
        <v>148</v>
      </c>
      <c r="C6" s="75" t="s">
        <v>149</v>
      </c>
      <c r="D6" s="75" t="s">
        <v>150</v>
      </c>
      <c r="E6" s="76">
        <v>104181</v>
      </c>
      <c r="F6" s="76">
        <v>130147</v>
      </c>
      <c r="G6" s="76">
        <v>273270</v>
      </c>
      <c r="I6" s="90">
        <v>1</v>
      </c>
      <c r="J6" s="93" t="s">
        <v>148</v>
      </c>
      <c r="K6" s="75" t="s">
        <v>149</v>
      </c>
      <c r="L6" s="75" t="s">
        <v>150</v>
      </c>
      <c r="M6" s="77">
        <f>E6*INDEX($A$45:$A$48,MATCH($D6,$C$45:$C$48,0),1)</f>
        <v>3780959097977.2925</v>
      </c>
      <c r="N6" s="77">
        <f t="shared" ref="N6:O21" si="0">F6*INDEX($A$45:$A$48,MATCH($D6,$C$45:$C$48,0),1)</f>
        <v>4723322714549.2051</v>
      </c>
      <c r="O6" s="77">
        <f t="shared" si="0"/>
        <v>9917573191889.6406</v>
      </c>
    </row>
    <row r="7" spans="1:15" ht="11" customHeight="1" x14ac:dyDescent="0.35">
      <c r="A7" s="91"/>
      <c r="B7" s="94"/>
      <c r="C7" s="75" t="s">
        <v>151</v>
      </c>
      <c r="D7" s="75" t="s">
        <v>152</v>
      </c>
      <c r="E7" s="76">
        <v>22552</v>
      </c>
      <c r="F7" s="76">
        <v>28173</v>
      </c>
      <c r="G7" s="76">
        <v>59155</v>
      </c>
      <c r="I7" s="91"/>
      <c r="J7" s="94"/>
      <c r="K7" s="75" t="s">
        <v>151</v>
      </c>
      <c r="L7" s="75" t="s">
        <v>152</v>
      </c>
      <c r="M7" s="77">
        <f t="shared" ref="M7:O40" si="1">E7*INDEX($A$45:$A$48,MATCH($D7,$C$45:$C$48,0),1)</f>
        <v>626454981240</v>
      </c>
      <c r="N7" s="77">
        <f t="shared" si="0"/>
        <v>782596496385</v>
      </c>
      <c r="O7" s="77">
        <f t="shared" si="0"/>
        <v>1643222082975</v>
      </c>
    </row>
    <row r="8" spans="1:15" ht="11" customHeight="1" x14ac:dyDescent="0.35">
      <c r="A8" s="91"/>
      <c r="B8" s="94"/>
      <c r="C8" s="75" t="s">
        <v>153</v>
      </c>
      <c r="D8" s="75" t="s">
        <v>154</v>
      </c>
      <c r="E8" s="78">
        <v>1065238</v>
      </c>
      <c r="F8" s="78">
        <v>1615900</v>
      </c>
      <c r="G8" s="78">
        <v>5388729</v>
      </c>
      <c r="I8" s="91"/>
      <c r="J8" s="94"/>
      <c r="K8" s="75" t="s">
        <v>153</v>
      </c>
      <c r="L8" s="75" t="s">
        <v>154</v>
      </c>
      <c r="M8" s="77">
        <f t="shared" si="1"/>
        <v>1065238000000</v>
      </c>
      <c r="N8" s="77">
        <f t="shared" si="0"/>
        <v>1615900000000</v>
      </c>
      <c r="O8" s="77">
        <f t="shared" si="0"/>
        <v>5388729000000</v>
      </c>
    </row>
    <row r="9" spans="1:15" ht="11" customHeight="1" x14ac:dyDescent="0.35">
      <c r="A9" s="92"/>
      <c r="B9" s="95"/>
      <c r="C9" s="75" t="s">
        <v>155</v>
      </c>
      <c r="D9" s="75" t="s">
        <v>156</v>
      </c>
      <c r="E9" s="76">
        <v>2898</v>
      </c>
      <c r="F9" s="76">
        <v>3621</v>
      </c>
      <c r="G9" s="76">
        <v>7602</v>
      </c>
      <c r="I9" s="92"/>
      <c r="J9" s="95"/>
      <c r="K9" s="75" t="s">
        <v>155</v>
      </c>
      <c r="L9" s="75" t="s">
        <v>156</v>
      </c>
      <c r="M9" s="77">
        <f t="shared" si="1"/>
        <v>9888386443740</v>
      </c>
      <c r="N9" s="77">
        <f t="shared" si="0"/>
        <v>12355364842230</v>
      </c>
      <c r="O9" s="77">
        <f t="shared" si="0"/>
        <v>25939100671260</v>
      </c>
    </row>
    <row r="10" spans="1:15" ht="11" customHeight="1" x14ac:dyDescent="0.35">
      <c r="A10" s="90">
        <v>2</v>
      </c>
      <c r="B10" s="93" t="s">
        <v>157</v>
      </c>
      <c r="C10" s="75" t="s">
        <v>149</v>
      </c>
      <c r="D10" s="75" t="s">
        <v>150</v>
      </c>
      <c r="E10" s="76">
        <v>96038</v>
      </c>
      <c r="F10" s="76">
        <v>118120</v>
      </c>
      <c r="G10" s="76">
        <v>235601</v>
      </c>
      <c r="I10" s="90">
        <v>2</v>
      </c>
      <c r="J10" s="93" t="s">
        <v>157</v>
      </c>
      <c r="K10" s="75" t="s">
        <v>149</v>
      </c>
      <c r="L10" s="75" t="s">
        <v>150</v>
      </c>
      <c r="M10" s="77">
        <f t="shared" si="1"/>
        <v>3485431603186.2163</v>
      </c>
      <c r="N10" s="77">
        <f t="shared" si="0"/>
        <v>4286836262399.8408</v>
      </c>
      <c r="O10" s="77">
        <f t="shared" si="0"/>
        <v>8550481800352.7334</v>
      </c>
    </row>
    <row r="11" spans="1:15" ht="11" customHeight="1" x14ac:dyDescent="0.35">
      <c r="A11" s="91"/>
      <c r="B11" s="94"/>
      <c r="C11" s="75" t="s">
        <v>151</v>
      </c>
      <c r="D11" s="75" t="s">
        <v>152</v>
      </c>
      <c r="E11" s="76">
        <v>519733</v>
      </c>
      <c r="F11" s="76">
        <v>639240</v>
      </c>
      <c r="G11" s="78">
        <v>1275025</v>
      </c>
      <c r="I11" s="91"/>
      <c r="J11" s="94"/>
      <c r="K11" s="75" t="s">
        <v>151</v>
      </c>
      <c r="L11" s="75" t="s">
        <v>152</v>
      </c>
      <c r="M11" s="77">
        <f t="shared" si="1"/>
        <v>14437270608585</v>
      </c>
      <c r="N11" s="77">
        <f t="shared" si="0"/>
        <v>17756965333800</v>
      </c>
      <c r="O11" s="77">
        <f t="shared" si="0"/>
        <v>35417956831125</v>
      </c>
    </row>
    <row r="12" spans="1:15" ht="11" customHeight="1" x14ac:dyDescent="0.35">
      <c r="A12" s="91"/>
      <c r="B12" s="94"/>
      <c r="C12" s="75" t="s">
        <v>153</v>
      </c>
      <c r="D12" s="75" t="s">
        <v>154</v>
      </c>
      <c r="E12" s="76">
        <v>7014091</v>
      </c>
      <c r="F12" s="78">
        <v>8626900</v>
      </c>
      <c r="G12" s="78">
        <v>17207048</v>
      </c>
      <c r="I12" s="91"/>
      <c r="J12" s="94"/>
      <c r="K12" s="75" t="s">
        <v>153</v>
      </c>
      <c r="L12" s="75" t="s">
        <v>154</v>
      </c>
      <c r="M12" s="77">
        <f t="shared" si="1"/>
        <v>7014091000000</v>
      </c>
      <c r="N12" s="77">
        <f t="shared" si="0"/>
        <v>8626900000000</v>
      </c>
      <c r="O12" s="77">
        <f t="shared" si="0"/>
        <v>17207048000000</v>
      </c>
    </row>
    <row r="13" spans="1:15" ht="11" customHeight="1" x14ac:dyDescent="0.35">
      <c r="A13" s="92"/>
      <c r="B13" s="95"/>
      <c r="C13" s="75" t="s">
        <v>155</v>
      </c>
      <c r="D13" s="75" t="s">
        <v>156</v>
      </c>
      <c r="E13" s="76">
        <v>14386</v>
      </c>
      <c r="F13" s="76">
        <v>17694</v>
      </c>
      <c r="G13" s="76">
        <v>35292</v>
      </c>
      <c r="I13" s="92"/>
      <c r="J13" s="95"/>
      <c r="K13" s="75" t="s">
        <v>155</v>
      </c>
      <c r="L13" s="75" t="s">
        <v>156</v>
      </c>
      <c r="M13" s="77">
        <f t="shared" si="1"/>
        <v>49087069489180</v>
      </c>
      <c r="N13" s="77">
        <f t="shared" si="0"/>
        <v>60374434001220</v>
      </c>
      <c r="O13" s="77">
        <f t="shared" si="0"/>
        <v>120421302405960</v>
      </c>
    </row>
    <row r="14" spans="1:15" ht="11" customHeight="1" x14ac:dyDescent="0.35">
      <c r="A14" s="90">
        <v>3</v>
      </c>
      <c r="B14" s="93" t="s">
        <v>158</v>
      </c>
      <c r="C14" s="75" t="s">
        <v>149</v>
      </c>
      <c r="D14" s="75" t="s">
        <v>150</v>
      </c>
      <c r="E14" s="76">
        <v>0</v>
      </c>
      <c r="F14" s="76">
        <v>0</v>
      </c>
      <c r="G14" s="76">
        <v>0</v>
      </c>
      <c r="I14" s="90">
        <v>3</v>
      </c>
      <c r="J14" s="93" t="s">
        <v>158</v>
      </c>
      <c r="K14" s="75" t="s">
        <v>149</v>
      </c>
      <c r="L14" s="75" t="s">
        <v>150</v>
      </c>
      <c r="M14" s="77">
        <f t="shared" si="1"/>
        <v>0</v>
      </c>
      <c r="N14" s="77">
        <f t="shared" si="0"/>
        <v>0</v>
      </c>
      <c r="O14" s="77">
        <f t="shared" si="0"/>
        <v>0</v>
      </c>
    </row>
    <row r="15" spans="1:15" ht="11" customHeight="1" x14ac:dyDescent="0.35">
      <c r="A15" s="91"/>
      <c r="B15" s="94"/>
      <c r="C15" s="75" t="s">
        <v>151</v>
      </c>
      <c r="D15" s="75" t="s">
        <v>152</v>
      </c>
      <c r="E15" s="76">
        <v>0</v>
      </c>
      <c r="F15" s="76">
        <v>0</v>
      </c>
      <c r="G15" s="76">
        <v>0</v>
      </c>
      <c r="I15" s="91"/>
      <c r="J15" s="94"/>
      <c r="K15" s="75" t="s">
        <v>151</v>
      </c>
      <c r="L15" s="75" t="s">
        <v>152</v>
      </c>
      <c r="M15" s="77">
        <f t="shared" si="1"/>
        <v>0</v>
      </c>
      <c r="N15" s="77">
        <f t="shared" si="0"/>
        <v>0</v>
      </c>
      <c r="O15" s="77">
        <f t="shared" si="0"/>
        <v>0</v>
      </c>
    </row>
    <row r="16" spans="1:15" ht="11" customHeight="1" x14ac:dyDescent="0.35">
      <c r="A16" s="91"/>
      <c r="B16" s="94"/>
      <c r="C16" s="75" t="s">
        <v>153</v>
      </c>
      <c r="D16" s="75" t="s">
        <v>154</v>
      </c>
      <c r="E16" s="78">
        <v>478000000</v>
      </c>
      <c r="F16" s="78">
        <v>601000000</v>
      </c>
      <c r="G16" s="78">
        <v>1314000000</v>
      </c>
      <c r="I16" s="91"/>
      <c r="J16" s="94"/>
      <c r="K16" s="75" t="s">
        <v>153</v>
      </c>
      <c r="L16" s="75" t="s">
        <v>154</v>
      </c>
      <c r="M16" s="77">
        <f t="shared" si="1"/>
        <v>478000000000000</v>
      </c>
      <c r="N16" s="77">
        <f t="shared" si="0"/>
        <v>601000000000000</v>
      </c>
      <c r="O16" s="77">
        <f t="shared" si="0"/>
        <v>1314000000000000</v>
      </c>
    </row>
    <row r="17" spans="1:15" ht="11" customHeight="1" x14ac:dyDescent="0.35">
      <c r="A17" s="92"/>
      <c r="B17" s="95"/>
      <c r="C17" s="75" t="s">
        <v>155</v>
      </c>
      <c r="D17" s="75" t="s">
        <v>156</v>
      </c>
      <c r="E17" s="76">
        <v>0</v>
      </c>
      <c r="F17" s="76">
        <v>0</v>
      </c>
      <c r="G17" s="76">
        <v>0</v>
      </c>
      <c r="I17" s="92"/>
      <c r="J17" s="95"/>
      <c r="K17" s="75" t="s">
        <v>155</v>
      </c>
      <c r="L17" s="75" t="s">
        <v>156</v>
      </c>
      <c r="M17" s="77">
        <f t="shared" si="1"/>
        <v>0</v>
      </c>
      <c r="N17" s="77">
        <f t="shared" si="0"/>
        <v>0</v>
      </c>
      <c r="O17" s="77">
        <f t="shared" si="0"/>
        <v>0</v>
      </c>
    </row>
    <row r="18" spans="1:15" ht="11" customHeight="1" x14ac:dyDescent="0.35">
      <c r="A18" s="90">
        <v>4</v>
      </c>
      <c r="B18" s="93" t="s">
        <v>159</v>
      </c>
      <c r="C18" s="75" t="s">
        <v>149</v>
      </c>
      <c r="D18" s="75" t="s">
        <v>150</v>
      </c>
      <c r="E18" s="76">
        <v>349000</v>
      </c>
      <c r="F18" s="76">
        <v>391000</v>
      </c>
      <c r="G18" s="76">
        <v>573000</v>
      </c>
      <c r="I18" s="90">
        <v>4</v>
      </c>
      <c r="J18" s="93" t="s">
        <v>159</v>
      </c>
      <c r="K18" s="75" t="s">
        <v>149</v>
      </c>
      <c r="L18" s="75" t="s">
        <v>150</v>
      </c>
      <c r="M18" s="77">
        <f t="shared" si="1"/>
        <v>12665982522668.002</v>
      </c>
      <c r="N18" s="77">
        <f t="shared" si="0"/>
        <v>14190255491012.002</v>
      </c>
      <c r="O18" s="77">
        <f t="shared" si="0"/>
        <v>20795438353836.004</v>
      </c>
    </row>
    <row r="19" spans="1:15" ht="11" customHeight="1" x14ac:dyDescent="0.35">
      <c r="A19" s="91"/>
      <c r="B19" s="94"/>
      <c r="C19" s="75" t="s">
        <v>151</v>
      </c>
      <c r="D19" s="75" t="s">
        <v>152</v>
      </c>
      <c r="E19" s="76">
        <v>271000</v>
      </c>
      <c r="F19" s="76">
        <v>308000</v>
      </c>
      <c r="G19" s="76">
        <v>445000</v>
      </c>
      <c r="I19" s="91"/>
      <c r="J19" s="94"/>
      <c r="K19" s="75" t="s">
        <v>151</v>
      </c>
      <c r="L19" s="75" t="s">
        <v>152</v>
      </c>
      <c r="M19" s="77">
        <f t="shared" si="1"/>
        <v>7527904395000</v>
      </c>
      <c r="N19" s="77">
        <f t="shared" si="0"/>
        <v>8555699460000</v>
      </c>
      <c r="O19" s="77">
        <f t="shared" si="0"/>
        <v>12361319025000</v>
      </c>
    </row>
    <row r="20" spans="1:15" ht="11" customHeight="1" x14ac:dyDescent="0.35">
      <c r="A20" s="91"/>
      <c r="B20" s="94"/>
      <c r="C20" s="75" t="s">
        <v>153</v>
      </c>
      <c r="D20" s="75" t="s">
        <v>154</v>
      </c>
      <c r="E20" s="78">
        <v>14570000</v>
      </c>
      <c r="F20" s="78">
        <v>16310000</v>
      </c>
      <c r="G20" s="78">
        <v>23890000</v>
      </c>
      <c r="I20" s="91"/>
      <c r="J20" s="94"/>
      <c r="K20" s="75" t="s">
        <v>153</v>
      </c>
      <c r="L20" s="75" t="s">
        <v>154</v>
      </c>
      <c r="M20" s="77">
        <f t="shared" si="1"/>
        <v>14570000000000</v>
      </c>
      <c r="N20" s="77">
        <f t="shared" si="0"/>
        <v>16310000000000</v>
      </c>
      <c r="O20" s="77">
        <f t="shared" si="0"/>
        <v>23890000000000</v>
      </c>
    </row>
    <row r="21" spans="1:15" ht="11" customHeight="1" x14ac:dyDescent="0.35">
      <c r="A21" s="91"/>
      <c r="B21" s="94"/>
      <c r="C21" s="75" t="s">
        <v>155</v>
      </c>
      <c r="D21" s="75" t="s">
        <v>156</v>
      </c>
      <c r="E21" s="76">
        <v>17090</v>
      </c>
      <c r="F21" s="76">
        <v>19120</v>
      </c>
      <c r="G21" s="76">
        <v>28010</v>
      </c>
      <c r="I21" s="91"/>
      <c r="J21" s="94"/>
      <c r="K21" s="75" t="s">
        <v>155</v>
      </c>
      <c r="L21" s="75" t="s">
        <v>156</v>
      </c>
      <c r="M21" s="77">
        <f t="shared" si="1"/>
        <v>58313500456700</v>
      </c>
      <c r="N21" s="77">
        <f t="shared" si="0"/>
        <v>65240147965600</v>
      </c>
      <c r="O21" s="77">
        <f t="shared" si="0"/>
        <v>95574087056300</v>
      </c>
    </row>
    <row r="22" spans="1:15" ht="11" customHeight="1" x14ac:dyDescent="0.35">
      <c r="A22" s="92"/>
      <c r="B22" s="95"/>
      <c r="C22" s="75" t="s">
        <v>160</v>
      </c>
      <c r="D22" s="75" t="s">
        <v>156</v>
      </c>
      <c r="E22" s="76">
        <v>26710</v>
      </c>
      <c r="F22" s="76">
        <v>29870</v>
      </c>
      <c r="G22" s="76">
        <v>43770</v>
      </c>
      <c r="I22" s="92"/>
      <c r="J22" s="95"/>
      <c r="K22" s="75" t="s">
        <v>160</v>
      </c>
      <c r="L22" s="75" t="s">
        <v>156</v>
      </c>
      <c r="M22" s="77">
        <f t="shared" si="1"/>
        <v>91138302937300</v>
      </c>
      <c r="N22" s="77">
        <f t="shared" si="1"/>
        <v>101920670488100</v>
      </c>
      <c r="O22" s="77">
        <f t="shared" si="1"/>
        <v>149349439145100</v>
      </c>
    </row>
    <row r="23" spans="1:15" ht="11" customHeight="1" x14ac:dyDescent="0.35">
      <c r="A23" s="90">
        <v>5</v>
      </c>
      <c r="B23" s="93" t="s">
        <v>161</v>
      </c>
      <c r="C23" s="75" t="s">
        <v>149</v>
      </c>
      <c r="D23" s="75" t="s">
        <v>150</v>
      </c>
      <c r="E23" s="76">
        <v>12500</v>
      </c>
      <c r="F23" s="76">
        <v>13840</v>
      </c>
      <c r="G23" s="76">
        <v>19440</v>
      </c>
      <c r="I23" s="90">
        <v>5</v>
      </c>
      <c r="J23" s="93" t="s">
        <v>161</v>
      </c>
      <c r="K23" s="75" t="s">
        <v>149</v>
      </c>
      <c r="L23" s="75" t="s">
        <v>150</v>
      </c>
      <c r="M23" s="77">
        <f t="shared" si="1"/>
        <v>453652669150.00006</v>
      </c>
      <c r="N23" s="77">
        <f t="shared" si="1"/>
        <v>502284235282.88007</v>
      </c>
      <c r="O23" s="77">
        <f t="shared" si="1"/>
        <v>705520631062.08008</v>
      </c>
    </row>
    <row r="24" spans="1:15" ht="11" customHeight="1" x14ac:dyDescent="0.35">
      <c r="A24" s="91"/>
      <c r="B24" s="94"/>
      <c r="C24" s="75" t="s">
        <v>151</v>
      </c>
      <c r="D24" s="75" t="s">
        <v>152</v>
      </c>
      <c r="E24" s="76">
        <v>5100</v>
      </c>
      <c r="F24" s="76">
        <v>5700</v>
      </c>
      <c r="G24" s="76">
        <v>8000</v>
      </c>
      <c r="I24" s="91"/>
      <c r="J24" s="94"/>
      <c r="K24" s="75" t="s">
        <v>151</v>
      </c>
      <c r="L24" s="75" t="s">
        <v>152</v>
      </c>
      <c r="M24" s="77">
        <f t="shared" si="1"/>
        <v>141669049500</v>
      </c>
      <c r="N24" s="77">
        <f t="shared" si="1"/>
        <v>158335996500</v>
      </c>
      <c r="O24" s="77">
        <f t="shared" si="1"/>
        <v>222225960000</v>
      </c>
    </row>
    <row r="25" spans="1:15" ht="11" customHeight="1" x14ac:dyDescent="0.35">
      <c r="A25" s="91"/>
      <c r="B25" s="94"/>
      <c r="C25" s="75" t="s">
        <v>153</v>
      </c>
      <c r="D25" s="75" t="s">
        <v>154</v>
      </c>
      <c r="E25" s="76">
        <v>91000</v>
      </c>
      <c r="F25" s="76">
        <v>101000</v>
      </c>
      <c r="G25" s="76">
        <v>141000</v>
      </c>
      <c r="I25" s="91"/>
      <c r="J25" s="94"/>
      <c r="K25" s="75" t="s">
        <v>153</v>
      </c>
      <c r="L25" s="75" t="s">
        <v>154</v>
      </c>
      <c r="M25" s="77">
        <f t="shared" si="1"/>
        <v>91000000000</v>
      </c>
      <c r="N25" s="77">
        <f t="shared" si="1"/>
        <v>101000000000</v>
      </c>
      <c r="O25" s="77">
        <f t="shared" si="1"/>
        <v>141000000000</v>
      </c>
    </row>
    <row r="26" spans="1:15" ht="11" customHeight="1" x14ac:dyDescent="0.35">
      <c r="A26" s="91"/>
      <c r="B26" s="94"/>
      <c r="C26" s="75" t="s">
        <v>155</v>
      </c>
      <c r="D26" s="75" t="s">
        <v>156</v>
      </c>
      <c r="E26" s="76">
        <v>92</v>
      </c>
      <c r="F26" s="76">
        <v>102</v>
      </c>
      <c r="G26" s="76">
        <v>142</v>
      </c>
      <c r="I26" s="91"/>
      <c r="J26" s="94"/>
      <c r="K26" s="75" t="s">
        <v>155</v>
      </c>
      <c r="L26" s="75" t="s">
        <v>156</v>
      </c>
      <c r="M26" s="77">
        <f t="shared" si="1"/>
        <v>313917029960</v>
      </c>
      <c r="N26" s="77">
        <f t="shared" si="1"/>
        <v>348038446260</v>
      </c>
      <c r="O26" s="77">
        <f t="shared" si="1"/>
        <v>484524111460</v>
      </c>
    </row>
    <row r="27" spans="1:15" ht="11" customHeight="1" x14ac:dyDescent="0.35">
      <c r="A27" s="92"/>
      <c r="B27" s="95"/>
      <c r="C27" s="75" t="s">
        <v>160</v>
      </c>
      <c r="D27" s="75" t="s">
        <v>156</v>
      </c>
      <c r="E27" s="76">
        <v>80</v>
      </c>
      <c r="F27" s="76">
        <v>89</v>
      </c>
      <c r="G27" s="76">
        <v>125</v>
      </c>
      <c r="I27" s="92"/>
      <c r="J27" s="95"/>
      <c r="K27" s="75" t="s">
        <v>160</v>
      </c>
      <c r="L27" s="75" t="s">
        <v>156</v>
      </c>
      <c r="M27" s="77">
        <f t="shared" si="1"/>
        <v>272971330400</v>
      </c>
      <c r="N27" s="77">
        <f t="shared" si="1"/>
        <v>303680605070</v>
      </c>
      <c r="O27" s="77">
        <f t="shared" si="1"/>
        <v>426517703750</v>
      </c>
    </row>
    <row r="28" spans="1:15" ht="11" customHeight="1" x14ac:dyDescent="0.35">
      <c r="A28" s="90">
        <v>6</v>
      </c>
      <c r="B28" s="93" t="s">
        <v>162</v>
      </c>
      <c r="C28" s="75" t="s">
        <v>149</v>
      </c>
      <c r="D28" s="75" t="s">
        <v>150</v>
      </c>
      <c r="E28" s="76">
        <v>0</v>
      </c>
      <c r="F28" s="76">
        <v>0</v>
      </c>
      <c r="G28" s="76">
        <v>0</v>
      </c>
      <c r="I28" s="90">
        <v>6</v>
      </c>
      <c r="J28" s="93" t="s">
        <v>162</v>
      </c>
      <c r="K28" s="75" t="s">
        <v>149</v>
      </c>
      <c r="L28" s="75" t="s">
        <v>150</v>
      </c>
      <c r="M28" s="77">
        <f t="shared" si="1"/>
        <v>0</v>
      </c>
      <c r="N28" s="77">
        <f t="shared" si="1"/>
        <v>0</v>
      </c>
      <c r="O28" s="77">
        <f t="shared" si="1"/>
        <v>0</v>
      </c>
    </row>
    <row r="29" spans="1:15" ht="11" customHeight="1" x14ac:dyDescent="0.35">
      <c r="A29" s="91"/>
      <c r="B29" s="94"/>
      <c r="C29" s="75" t="s">
        <v>151</v>
      </c>
      <c r="D29" s="75" t="s">
        <v>152</v>
      </c>
      <c r="E29" s="78">
        <v>6300000</v>
      </c>
      <c r="F29" s="78">
        <v>8400000</v>
      </c>
      <c r="G29" s="78">
        <v>24900000</v>
      </c>
      <c r="I29" s="91"/>
      <c r="J29" s="94"/>
      <c r="K29" s="75" t="s">
        <v>151</v>
      </c>
      <c r="L29" s="75" t="s">
        <v>152</v>
      </c>
      <c r="M29" s="77">
        <f t="shared" si="1"/>
        <v>175002943500000</v>
      </c>
      <c r="N29" s="77">
        <f t="shared" si="1"/>
        <v>233337258000000</v>
      </c>
      <c r="O29" s="77">
        <f t="shared" si="1"/>
        <v>691678300500000</v>
      </c>
    </row>
    <row r="30" spans="1:15" ht="11" customHeight="1" x14ac:dyDescent="0.35">
      <c r="A30" s="91"/>
      <c r="B30" s="94"/>
      <c r="C30" s="75" t="s">
        <v>153</v>
      </c>
      <c r="D30" s="75" t="s">
        <v>154</v>
      </c>
      <c r="E30" s="76">
        <v>0</v>
      </c>
      <c r="F30" s="76">
        <v>0</v>
      </c>
      <c r="G30" s="76">
        <v>0</v>
      </c>
      <c r="I30" s="91"/>
      <c r="J30" s="94"/>
      <c r="K30" s="75" t="s">
        <v>153</v>
      </c>
      <c r="L30" s="75" t="s">
        <v>154</v>
      </c>
      <c r="M30" s="77">
        <f t="shared" si="1"/>
        <v>0</v>
      </c>
      <c r="N30" s="77">
        <f t="shared" si="1"/>
        <v>0</v>
      </c>
      <c r="O30" s="77">
        <f t="shared" si="1"/>
        <v>0</v>
      </c>
    </row>
    <row r="31" spans="1:15" ht="11" customHeight="1" x14ac:dyDescent="0.35">
      <c r="A31" s="92"/>
      <c r="B31" s="95"/>
      <c r="C31" s="75" t="s">
        <v>155</v>
      </c>
      <c r="D31" s="75" t="s">
        <v>156</v>
      </c>
      <c r="E31" s="76">
        <v>5862</v>
      </c>
      <c r="F31" s="76">
        <v>7803</v>
      </c>
      <c r="G31" s="76">
        <v>23173</v>
      </c>
      <c r="I31" s="92"/>
      <c r="J31" s="95"/>
      <c r="K31" s="75" t="s">
        <v>155</v>
      </c>
      <c r="L31" s="75" t="s">
        <v>156</v>
      </c>
      <c r="M31" s="77">
        <f t="shared" si="1"/>
        <v>20001974235060</v>
      </c>
      <c r="N31" s="77">
        <f t="shared" si="1"/>
        <v>26624941138890</v>
      </c>
      <c r="O31" s="77">
        <f t="shared" si="1"/>
        <v>79069557991990</v>
      </c>
    </row>
    <row r="32" spans="1:15" ht="11" customHeight="1" x14ac:dyDescent="0.35">
      <c r="A32" s="90">
        <v>7</v>
      </c>
      <c r="B32" s="93" t="s">
        <v>163</v>
      </c>
      <c r="C32" s="75" t="s">
        <v>149</v>
      </c>
      <c r="D32" s="75" t="s">
        <v>150</v>
      </c>
      <c r="E32" s="76">
        <v>61582</v>
      </c>
      <c r="F32" s="76">
        <v>77575</v>
      </c>
      <c r="G32" s="76">
        <v>167480</v>
      </c>
      <c r="I32" s="90">
        <v>7</v>
      </c>
      <c r="J32" s="93" t="s">
        <v>163</v>
      </c>
      <c r="K32" s="75" t="s">
        <v>149</v>
      </c>
      <c r="L32" s="75" t="s">
        <v>150</v>
      </c>
      <c r="M32" s="77">
        <f t="shared" si="1"/>
        <v>2234947093727.6245</v>
      </c>
      <c r="N32" s="77">
        <f t="shared" si="1"/>
        <v>2815368464744.9004</v>
      </c>
      <c r="O32" s="77">
        <f t="shared" si="1"/>
        <v>6078219922339.3613</v>
      </c>
    </row>
    <row r="33" spans="1:15" ht="11" customHeight="1" x14ac:dyDescent="0.35">
      <c r="A33" s="91"/>
      <c r="B33" s="94"/>
      <c r="C33" s="75" t="s">
        <v>151</v>
      </c>
      <c r="D33" s="75" t="s">
        <v>152</v>
      </c>
      <c r="E33" s="76">
        <v>0</v>
      </c>
      <c r="F33" s="76">
        <v>0</v>
      </c>
      <c r="G33" s="76">
        <v>0</v>
      </c>
      <c r="I33" s="91"/>
      <c r="J33" s="94"/>
      <c r="K33" s="75" t="s">
        <v>151</v>
      </c>
      <c r="L33" s="75" t="s">
        <v>152</v>
      </c>
      <c r="M33" s="77">
        <f t="shared" si="1"/>
        <v>0</v>
      </c>
      <c r="N33" s="77">
        <f t="shared" si="1"/>
        <v>0</v>
      </c>
      <c r="O33" s="77">
        <f t="shared" si="1"/>
        <v>0</v>
      </c>
    </row>
    <row r="34" spans="1:15" ht="11" customHeight="1" x14ac:dyDescent="0.35">
      <c r="A34" s="91"/>
      <c r="B34" s="94"/>
      <c r="C34" s="75" t="s">
        <v>153</v>
      </c>
      <c r="D34" s="75" t="s">
        <v>154</v>
      </c>
      <c r="E34" s="76">
        <v>51298</v>
      </c>
      <c r="F34" s="76">
        <v>60041</v>
      </c>
      <c r="G34" s="76">
        <v>129624</v>
      </c>
      <c r="I34" s="91"/>
      <c r="J34" s="94"/>
      <c r="K34" s="75" t="s">
        <v>153</v>
      </c>
      <c r="L34" s="75" t="s">
        <v>154</v>
      </c>
      <c r="M34" s="77">
        <f t="shared" si="1"/>
        <v>51298000000</v>
      </c>
      <c r="N34" s="77">
        <f t="shared" si="1"/>
        <v>60041000000</v>
      </c>
      <c r="O34" s="77">
        <f t="shared" si="1"/>
        <v>129624000000</v>
      </c>
    </row>
    <row r="35" spans="1:15" ht="11" customHeight="1" x14ac:dyDescent="0.35">
      <c r="A35" s="92"/>
      <c r="B35" s="95"/>
      <c r="C35" s="75" t="s">
        <v>155</v>
      </c>
      <c r="D35" s="75" t="s">
        <v>156</v>
      </c>
      <c r="E35" s="76">
        <v>583</v>
      </c>
      <c r="F35" s="76">
        <v>735</v>
      </c>
      <c r="G35" s="76">
        <v>1586</v>
      </c>
      <c r="I35" s="92"/>
      <c r="J35" s="95"/>
      <c r="K35" s="75" t="s">
        <v>155</v>
      </c>
      <c r="L35" s="75" t="s">
        <v>156</v>
      </c>
      <c r="M35" s="77">
        <f t="shared" si="1"/>
        <v>1989278570290</v>
      </c>
      <c r="N35" s="77">
        <f t="shared" si="1"/>
        <v>2507924098050</v>
      </c>
      <c r="O35" s="77">
        <f t="shared" si="1"/>
        <v>5411656625180</v>
      </c>
    </row>
    <row r="36" spans="1:15" ht="11" customHeight="1" x14ac:dyDescent="0.35">
      <c r="A36" s="96" t="s">
        <v>164</v>
      </c>
      <c r="B36" s="97"/>
      <c r="C36" s="75" t="s">
        <v>149</v>
      </c>
      <c r="D36" s="75" t="s">
        <v>150</v>
      </c>
      <c r="E36" s="76">
        <v>623301</v>
      </c>
      <c r="F36" s="76">
        <v>730682</v>
      </c>
      <c r="G36" s="78">
        <v>1268791</v>
      </c>
      <c r="I36" s="96" t="s">
        <v>164</v>
      </c>
      <c r="J36" s="97"/>
      <c r="K36" s="75" t="s">
        <v>149</v>
      </c>
      <c r="L36" s="75" t="s">
        <v>150</v>
      </c>
      <c r="M36" s="77">
        <f t="shared" si="1"/>
        <v>22620972986709.137</v>
      </c>
      <c r="N36" s="77">
        <f t="shared" si="1"/>
        <v>26518067167988.828</v>
      </c>
      <c r="O36" s="77">
        <f t="shared" si="1"/>
        <v>46047233899479.82</v>
      </c>
    </row>
    <row r="37" spans="1:15" ht="11" customHeight="1" x14ac:dyDescent="0.35">
      <c r="A37" s="98"/>
      <c r="B37" s="99"/>
      <c r="C37" s="75" t="s">
        <v>151</v>
      </c>
      <c r="D37" s="75" t="s">
        <v>152</v>
      </c>
      <c r="E37" s="78">
        <v>7118385</v>
      </c>
      <c r="F37" s="78">
        <v>9381113</v>
      </c>
      <c r="G37" s="78">
        <v>26687180</v>
      </c>
      <c r="I37" s="98"/>
      <c r="J37" s="99"/>
      <c r="K37" s="75" t="s">
        <v>151</v>
      </c>
      <c r="L37" s="75" t="s">
        <v>152</v>
      </c>
      <c r="M37" s="77">
        <f t="shared" si="1"/>
        <v>197736242534325</v>
      </c>
      <c r="N37" s="77">
        <f t="shared" si="1"/>
        <v>260590855286685</v>
      </c>
      <c r="O37" s="77">
        <f t="shared" si="1"/>
        <v>741323024399100</v>
      </c>
    </row>
    <row r="38" spans="1:15" ht="11" customHeight="1" x14ac:dyDescent="0.35">
      <c r="A38" s="98"/>
      <c r="B38" s="99"/>
      <c r="C38" s="75" t="s">
        <v>153</v>
      </c>
      <c r="D38" s="75" t="s">
        <v>154</v>
      </c>
      <c r="E38" s="78">
        <v>500791627</v>
      </c>
      <c r="F38" s="78">
        <v>627713841</v>
      </c>
      <c r="G38" s="78">
        <v>1360756401</v>
      </c>
      <c r="I38" s="98"/>
      <c r="J38" s="99"/>
      <c r="K38" s="75" t="s">
        <v>153</v>
      </c>
      <c r="L38" s="75" t="s">
        <v>154</v>
      </c>
      <c r="M38" s="77">
        <f t="shared" si="1"/>
        <v>500791627000000</v>
      </c>
      <c r="N38" s="77">
        <f t="shared" si="1"/>
        <v>627713841000000</v>
      </c>
      <c r="O38" s="77">
        <f t="shared" si="1"/>
        <v>1360756401000000</v>
      </c>
    </row>
    <row r="39" spans="1:15" ht="11" customHeight="1" x14ac:dyDescent="0.35">
      <c r="A39" s="98"/>
      <c r="B39" s="99"/>
      <c r="C39" s="75" t="s">
        <v>155</v>
      </c>
      <c r="D39" s="75" t="s">
        <v>156</v>
      </c>
      <c r="E39" s="76">
        <v>40911</v>
      </c>
      <c r="F39" s="76">
        <v>49075</v>
      </c>
      <c r="G39" s="76">
        <v>95805</v>
      </c>
      <c r="I39" s="98"/>
      <c r="J39" s="99"/>
      <c r="K39" s="75" t="s">
        <v>155</v>
      </c>
      <c r="L39" s="75" t="s">
        <v>156</v>
      </c>
      <c r="M39" s="77">
        <f t="shared" si="1"/>
        <v>139594126224930</v>
      </c>
      <c r="N39" s="77">
        <f t="shared" si="1"/>
        <v>167450850492250</v>
      </c>
      <c r="O39" s="77">
        <f t="shared" si="1"/>
        <v>326900228862150</v>
      </c>
    </row>
    <row r="40" spans="1:15" ht="11" customHeight="1" x14ac:dyDescent="0.35">
      <c r="A40" s="100"/>
      <c r="B40" s="101"/>
      <c r="C40" s="75" t="s">
        <v>160</v>
      </c>
      <c r="D40" s="75" t="s">
        <v>156</v>
      </c>
      <c r="E40" s="76">
        <v>26790</v>
      </c>
      <c r="F40" s="76">
        <v>29959</v>
      </c>
      <c r="G40" s="76">
        <v>43895</v>
      </c>
      <c r="I40" s="100"/>
      <c r="J40" s="101"/>
      <c r="K40" s="75" t="s">
        <v>160</v>
      </c>
      <c r="L40" s="75" t="s">
        <v>156</v>
      </c>
      <c r="M40" s="77">
        <f t="shared" si="1"/>
        <v>91411274267700</v>
      </c>
      <c r="N40" s="77">
        <f t="shared" si="1"/>
        <v>102224351093170</v>
      </c>
      <c r="O40" s="77">
        <f t="shared" si="1"/>
        <v>149775956848850</v>
      </c>
    </row>
    <row r="41" spans="1:15" ht="13" customHeight="1" x14ac:dyDescent="0.35">
      <c r="A41" s="79" t="s">
        <v>165</v>
      </c>
    </row>
    <row r="44" spans="1:15" x14ac:dyDescent="0.3">
      <c r="E44" s="80"/>
      <c r="F44" s="81"/>
    </row>
    <row r="45" spans="1:15" x14ac:dyDescent="0.3">
      <c r="A45" s="80">
        <f>1000*0.264172*137381</f>
        <v>36292213.532000005</v>
      </c>
      <c r="B45" s="80" t="s">
        <v>166</v>
      </c>
      <c r="C45" s="81" t="s">
        <v>167</v>
      </c>
      <c r="E45" s="80"/>
      <c r="F45" s="81"/>
    </row>
    <row r="46" spans="1:15" x14ac:dyDescent="0.3">
      <c r="A46" s="80">
        <v>27778245</v>
      </c>
      <c r="B46" s="80" t="s">
        <v>168</v>
      </c>
      <c r="C46" s="81" t="s">
        <v>169</v>
      </c>
      <c r="E46" s="80"/>
      <c r="F46" s="81"/>
    </row>
    <row r="47" spans="1:15" x14ac:dyDescent="0.3">
      <c r="A47" s="80">
        <f>10^6</f>
        <v>1000000</v>
      </c>
      <c r="B47" s="80" t="s">
        <v>170</v>
      </c>
      <c r="C47" s="81" t="s">
        <v>171</v>
      </c>
    </row>
    <row r="48" spans="1:15" x14ac:dyDescent="0.3">
      <c r="A48" s="80">
        <v>3412141630</v>
      </c>
      <c r="B48" s="80" t="s">
        <v>172</v>
      </c>
      <c r="C48" s="81" t="s">
        <v>173</v>
      </c>
    </row>
  </sheetData>
  <mergeCells count="30">
    <mergeCell ref="A32:A35"/>
    <mergeCell ref="B32:B35"/>
    <mergeCell ref="I32:I35"/>
    <mergeCell ref="J32:J35"/>
    <mergeCell ref="A36:B40"/>
    <mergeCell ref="I36:J40"/>
    <mergeCell ref="A23:A27"/>
    <mergeCell ref="B23:B27"/>
    <mergeCell ref="I23:I27"/>
    <mergeCell ref="J23:J27"/>
    <mergeCell ref="A28:A31"/>
    <mergeCell ref="B28:B31"/>
    <mergeCell ref="I28:I31"/>
    <mergeCell ref="J28:J31"/>
    <mergeCell ref="A14:A17"/>
    <mergeCell ref="B14:B17"/>
    <mergeCell ref="I14:I17"/>
    <mergeCell ref="J14:J17"/>
    <mergeCell ref="A18:A22"/>
    <mergeCell ref="B18:B22"/>
    <mergeCell ref="I18:I22"/>
    <mergeCell ref="J18:J22"/>
    <mergeCell ref="A6:A9"/>
    <mergeCell ref="B6:B9"/>
    <mergeCell ref="I6:I9"/>
    <mergeCell ref="J6:J9"/>
    <mergeCell ref="A10:A13"/>
    <mergeCell ref="B10:B13"/>
    <mergeCell ref="I10:I13"/>
    <mergeCell ref="J10:J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/>
  </sheetViews>
  <sheetFormatPr defaultRowHeight="14.5" x14ac:dyDescent="0.35"/>
  <sheetData>
    <row r="1" spans="1:15" x14ac:dyDescent="0.35">
      <c r="A1" s="39" t="s">
        <v>74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x14ac:dyDescent="0.35">
      <c r="A2" s="40" t="s">
        <v>75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x14ac:dyDescent="0.35">
      <c r="A3" s="41" t="s">
        <v>76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 ht="27" x14ac:dyDescent="0.35">
      <c r="A4" s="42" t="s">
        <v>77</v>
      </c>
      <c r="B4" s="43" t="s">
        <v>78</v>
      </c>
      <c r="C4" s="43" t="s">
        <v>79</v>
      </c>
      <c r="D4" s="43" t="s">
        <v>80</v>
      </c>
      <c r="E4" s="44" t="s">
        <v>81</v>
      </c>
      <c r="F4" s="43" t="s">
        <v>82</v>
      </c>
      <c r="G4" s="45" t="s">
        <v>83</v>
      </c>
      <c r="H4" s="46"/>
      <c r="I4" s="44" t="s">
        <v>84</v>
      </c>
      <c r="J4" s="47" t="s">
        <v>85</v>
      </c>
      <c r="K4" s="43" t="s">
        <v>86</v>
      </c>
      <c r="L4" s="48" t="s">
        <v>87</v>
      </c>
      <c r="M4" s="43" t="s">
        <v>88</v>
      </c>
      <c r="N4" s="43" t="s">
        <v>89</v>
      </c>
      <c r="O4" s="49" t="s">
        <v>90</v>
      </c>
    </row>
    <row r="5" spans="1:15" x14ac:dyDescent="0.35">
      <c r="A5" s="50"/>
      <c r="B5" s="51"/>
      <c r="C5" s="51"/>
      <c r="D5" s="51"/>
      <c r="E5" s="51"/>
      <c r="F5" s="51"/>
      <c r="G5" s="51"/>
      <c r="H5" s="102"/>
      <c r="I5" s="51"/>
      <c r="J5" s="51"/>
      <c r="K5" s="51"/>
      <c r="L5" s="51"/>
      <c r="M5" s="51"/>
      <c r="N5" s="52"/>
      <c r="O5" s="53"/>
    </row>
    <row r="6" spans="1:15" x14ac:dyDescent="0.35">
      <c r="A6" s="54">
        <v>2000</v>
      </c>
      <c r="B6" s="55">
        <v>58981</v>
      </c>
      <c r="C6" s="55">
        <v>36060</v>
      </c>
      <c r="D6" s="56">
        <v>85</v>
      </c>
      <c r="E6" s="55">
        <v>86826</v>
      </c>
      <c r="F6" s="55">
        <v>4219</v>
      </c>
      <c r="G6" s="55">
        <v>37171</v>
      </c>
      <c r="H6" s="102"/>
      <c r="I6" s="55">
        <v>8008</v>
      </c>
      <c r="J6" s="55">
        <v>25581</v>
      </c>
      <c r="K6" s="55">
        <v>74979</v>
      </c>
      <c r="L6" s="55">
        <v>13435</v>
      </c>
      <c r="M6" s="55">
        <v>1073</v>
      </c>
      <c r="N6" s="55">
        <v>20850</v>
      </c>
      <c r="O6" s="55">
        <v>292289</v>
      </c>
    </row>
    <row r="7" spans="1:15" x14ac:dyDescent="0.35">
      <c r="A7" s="54">
        <v>2001</v>
      </c>
      <c r="B7" s="55">
        <v>55186</v>
      </c>
      <c r="C7" s="55">
        <v>37021</v>
      </c>
      <c r="D7" s="56">
        <v>78</v>
      </c>
      <c r="E7" s="55">
        <v>81861</v>
      </c>
      <c r="F7" s="55">
        <v>4160</v>
      </c>
      <c r="G7" s="55">
        <v>39458</v>
      </c>
      <c r="H7" s="102"/>
      <c r="I7" s="55">
        <v>7735</v>
      </c>
      <c r="J7" s="55">
        <v>26680</v>
      </c>
      <c r="K7" s="55">
        <v>78033</v>
      </c>
      <c r="L7" s="55">
        <v>25712</v>
      </c>
      <c r="M7" s="56">
        <v>972</v>
      </c>
      <c r="N7" s="55">
        <v>21819</v>
      </c>
      <c r="O7" s="55">
        <v>300683</v>
      </c>
    </row>
    <row r="8" spans="1:15" x14ac:dyDescent="0.35">
      <c r="A8" s="54">
        <v>2002</v>
      </c>
      <c r="B8" s="55">
        <v>52305</v>
      </c>
      <c r="C8" s="55">
        <v>38698</v>
      </c>
      <c r="D8" s="56">
        <v>83</v>
      </c>
      <c r="E8" s="55">
        <v>80508</v>
      </c>
      <c r="F8" s="55">
        <v>3955</v>
      </c>
      <c r="G8" s="55">
        <v>38828</v>
      </c>
      <c r="H8" s="102"/>
      <c r="I8" s="55">
        <v>7311</v>
      </c>
      <c r="J8" s="55">
        <v>25596</v>
      </c>
      <c r="K8" s="55">
        <v>75690</v>
      </c>
      <c r="L8" s="55">
        <v>22688</v>
      </c>
      <c r="M8" s="55">
        <v>1093</v>
      </c>
      <c r="N8" s="55">
        <v>22578</v>
      </c>
      <c r="O8" s="55">
        <v>293643</v>
      </c>
    </row>
    <row r="9" spans="1:15" x14ac:dyDescent="0.35">
      <c r="A9" s="54">
        <v>2003</v>
      </c>
      <c r="B9" s="55">
        <v>50167</v>
      </c>
      <c r="C9" s="55">
        <v>68264</v>
      </c>
      <c r="D9" s="56">
        <v>77</v>
      </c>
      <c r="E9" s="55">
        <v>89912</v>
      </c>
      <c r="F9" s="55">
        <v>3980</v>
      </c>
      <c r="G9" s="55">
        <v>37398</v>
      </c>
      <c r="H9" s="102"/>
      <c r="I9" s="55">
        <v>6358</v>
      </c>
      <c r="J9" s="55">
        <v>20756</v>
      </c>
      <c r="K9" s="55">
        <v>68493</v>
      </c>
      <c r="L9" s="55">
        <v>23533</v>
      </c>
      <c r="M9" s="56">
        <v>808</v>
      </c>
      <c r="N9" s="55">
        <v>22373</v>
      </c>
      <c r="O9" s="55">
        <v>323626</v>
      </c>
    </row>
    <row r="10" spans="1:15" x14ac:dyDescent="0.35">
      <c r="A10" s="54">
        <v>2004</v>
      </c>
      <c r="B10" s="55">
        <v>46917</v>
      </c>
      <c r="C10" s="55">
        <v>55344</v>
      </c>
      <c r="D10" s="56">
        <v>80</v>
      </c>
      <c r="E10" s="55">
        <v>85076</v>
      </c>
      <c r="F10" s="55">
        <v>4012</v>
      </c>
      <c r="G10" s="55">
        <v>42986</v>
      </c>
      <c r="H10" s="102"/>
      <c r="I10" s="55">
        <v>5862</v>
      </c>
      <c r="J10" s="55">
        <v>21859</v>
      </c>
      <c r="K10" s="55">
        <v>74718</v>
      </c>
      <c r="L10" s="55">
        <v>37716</v>
      </c>
      <c r="M10" s="55">
        <v>1101</v>
      </c>
      <c r="N10" s="55">
        <v>24719</v>
      </c>
      <c r="O10" s="55">
        <v>325670</v>
      </c>
    </row>
    <row r="11" spans="1:15" x14ac:dyDescent="0.35">
      <c r="A11" s="54">
        <v>2005</v>
      </c>
      <c r="B11" s="55">
        <v>43920</v>
      </c>
      <c r="C11" s="55">
        <v>65744</v>
      </c>
      <c r="D11" s="56">
        <v>94</v>
      </c>
      <c r="E11" s="55">
        <v>86277</v>
      </c>
      <c r="F11" s="55">
        <v>3851</v>
      </c>
      <c r="G11" s="55">
        <v>39929</v>
      </c>
      <c r="H11" s="102"/>
      <c r="I11" s="55">
        <v>4843</v>
      </c>
      <c r="J11" s="55">
        <v>15617</v>
      </c>
      <c r="K11" s="55">
        <v>64239</v>
      </c>
      <c r="L11" s="55">
        <v>29614</v>
      </c>
      <c r="M11" s="55">
        <v>1131</v>
      </c>
      <c r="N11" s="55">
        <v>26021</v>
      </c>
      <c r="O11" s="55">
        <v>317040</v>
      </c>
    </row>
    <row r="12" spans="1:15" x14ac:dyDescent="0.35">
      <c r="A12" s="54">
        <v>2006</v>
      </c>
      <c r="B12" s="55">
        <v>46676</v>
      </c>
      <c r="C12" s="55">
        <v>89043</v>
      </c>
      <c r="D12" s="56">
        <v>94</v>
      </c>
      <c r="E12" s="55">
        <v>82845</v>
      </c>
      <c r="F12" s="55">
        <v>3394</v>
      </c>
      <c r="G12" s="55">
        <v>35027</v>
      </c>
      <c r="H12" s="102"/>
      <c r="I12" s="55">
        <v>2627</v>
      </c>
      <c r="J12" s="55">
        <v>16154</v>
      </c>
      <c r="K12" s="55">
        <v>57203</v>
      </c>
      <c r="L12" s="55">
        <v>41126</v>
      </c>
      <c r="M12" s="55">
        <v>1453</v>
      </c>
      <c r="N12" s="55">
        <v>26736</v>
      </c>
      <c r="O12" s="55">
        <v>345178</v>
      </c>
    </row>
    <row r="13" spans="1:15" x14ac:dyDescent="0.35">
      <c r="A13" s="54">
        <v>2007</v>
      </c>
      <c r="B13" s="55">
        <v>42108</v>
      </c>
      <c r="C13" s="55">
        <v>121904</v>
      </c>
      <c r="D13" s="56">
        <v>89</v>
      </c>
      <c r="E13" s="55">
        <v>79723</v>
      </c>
      <c r="F13" s="55">
        <v>3352</v>
      </c>
      <c r="G13" s="55">
        <v>33787</v>
      </c>
      <c r="H13" s="102"/>
      <c r="I13" s="55">
        <v>1422</v>
      </c>
      <c r="J13" s="55">
        <v>13856</v>
      </c>
      <c r="K13" s="55">
        <v>52418</v>
      </c>
      <c r="L13" s="55">
        <v>39873</v>
      </c>
      <c r="M13" s="55">
        <v>1242</v>
      </c>
      <c r="N13" s="55">
        <v>28077</v>
      </c>
      <c r="O13" s="55">
        <v>365434</v>
      </c>
    </row>
    <row r="14" spans="1:15" x14ac:dyDescent="0.35">
      <c r="A14" s="54">
        <v>2008</v>
      </c>
      <c r="B14" s="55">
        <v>44235</v>
      </c>
      <c r="C14" s="55">
        <v>94035</v>
      </c>
      <c r="D14" s="56">
        <v>155</v>
      </c>
      <c r="E14" s="55">
        <v>101668</v>
      </c>
      <c r="F14" s="55">
        <v>2676</v>
      </c>
      <c r="G14" s="55">
        <v>37206</v>
      </c>
      <c r="H14" s="102"/>
      <c r="I14" s="56">
        <v>849</v>
      </c>
      <c r="J14" s="55">
        <v>9961</v>
      </c>
      <c r="K14" s="55">
        <v>50691</v>
      </c>
      <c r="L14" s="55">
        <v>16658</v>
      </c>
      <c r="M14" s="55">
        <v>1124</v>
      </c>
      <c r="N14" s="55">
        <v>29405</v>
      </c>
      <c r="O14" s="55">
        <v>337972</v>
      </c>
    </row>
    <row r="15" spans="1:15" x14ac:dyDescent="0.35">
      <c r="A15" s="54">
        <v>2009</v>
      </c>
      <c r="B15" s="55">
        <v>44521</v>
      </c>
      <c r="C15" s="55">
        <v>82587</v>
      </c>
      <c r="D15" s="56">
        <v>220</v>
      </c>
      <c r="E15" s="55">
        <v>117535</v>
      </c>
      <c r="F15" s="55">
        <v>1619</v>
      </c>
      <c r="G15" s="55">
        <v>41193</v>
      </c>
      <c r="H15" s="102"/>
      <c r="I15" s="56">
        <v>735</v>
      </c>
      <c r="J15" s="55">
        <v>8384</v>
      </c>
      <c r="K15" s="55">
        <v>51931</v>
      </c>
      <c r="L15" s="55">
        <v>55663</v>
      </c>
      <c r="M15" s="56">
        <v>588</v>
      </c>
      <c r="N15" s="55">
        <v>28323</v>
      </c>
      <c r="O15" s="55">
        <v>381368</v>
      </c>
    </row>
    <row r="16" spans="1:15" x14ac:dyDescent="0.35">
      <c r="A16" s="54">
        <v>2010</v>
      </c>
      <c r="B16" s="55">
        <v>43317</v>
      </c>
      <c r="C16" s="55">
        <v>136733</v>
      </c>
      <c r="D16" s="56">
        <v>123</v>
      </c>
      <c r="E16" s="55">
        <v>114111</v>
      </c>
      <c r="F16" s="56">
        <v>964</v>
      </c>
      <c r="G16" s="55">
        <v>43228</v>
      </c>
      <c r="H16" s="102"/>
      <c r="I16" s="56">
        <v>889</v>
      </c>
      <c r="J16" s="55">
        <v>12521</v>
      </c>
      <c r="K16" s="55">
        <v>57602</v>
      </c>
      <c r="L16" s="55">
        <v>55765</v>
      </c>
      <c r="M16" s="56">
        <v>655</v>
      </c>
      <c r="N16" s="55">
        <v>31254</v>
      </c>
      <c r="O16" s="55">
        <v>439560</v>
      </c>
    </row>
    <row r="17" spans="1:15" x14ac:dyDescent="0.35">
      <c r="A17" s="54">
        <v>2011</v>
      </c>
      <c r="B17" s="55">
        <v>43724</v>
      </c>
      <c r="C17" s="55">
        <v>144502</v>
      </c>
      <c r="D17" s="56">
        <v>121</v>
      </c>
      <c r="E17" s="55">
        <v>119649</v>
      </c>
      <c r="F17" s="56">
        <v>672</v>
      </c>
      <c r="G17" s="55">
        <v>36509</v>
      </c>
      <c r="H17" s="102"/>
      <c r="I17" s="56">
        <v>655</v>
      </c>
      <c r="J17" s="55">
        <v>8115</v>
      </c>
      <c r="K17" s="55">
        <v>45951</v>
      </c>
      <c r="L17" s="55">
        <v>69978</v>
      </c>
      <c r="M17" s="56">
        <v>623</v>
      </c>
      <c r="N17" s="55">
        <v>33547</v>
      </c>
      <c r="O17" s="55">
        <v>458094</v>
      </c>
    </row>
    <row r="18" spans="1:15" x14ac:dyDescent="0.35">
      <c r="A18" s="54">
        <v>2012</v>
      </c>
      <c r="B18" s="55">
        <v>42732</v>
      </c>
      <c r="C18" s="55">
        <v>155915</v>
      </c>
      <c r="D18" s="56">
        <v>130</v>
      </c>
      <c r="E18" s="55">
        <v>123161</v>
      </c>
      <c r="F18" s="56">
        <v>468</v>
      </c>
      <c r="G18" s="55">
        <v>36075</v>
      </c>
      <c r="H18" s="102"/>
      <c r="I18" s="56">
        <v>482</v>
      </c>
      <c r="J18" s="55">
        <v>8835</v>
      </c>
      <c r="K18" s="55">
        <v>45860</v>
      </c>
      <c r="L18" s="55">
        <v>81934</v>
      </c>
      <c r="M18" s="56">
        <v>621</v>
      </c>
      <c r="N18" s="55">
        <v>36888</v>
      </c>
      <c r="O18" s="55">
        <v>487241</v>
      </c>
    </row>
    <row r="19" spans="1:15" x14ac:dyDescent="0.35">
      <c r="A19" s="57" t="s">
        <v>91</v>
      </c>
      <c r="B19" s="55">
        <v>44399</v>
      </c>
      <c r="C19" s="55">
        <v>146482</v>
      </c>
      <c r="D19" s="56">
        <v>56</v>
      </c>
      <c r="E19" s="55">
        <v>123800</v>
      </c>
      <c r="F19" s="56">
        <v>427</v>
      </c>
      <c r="G19" s="58">
        <v>33433</v>
      </c>
      <c r="H19" s="102"/>
      <c r="I19" s="59">
        <v>416</v>
      </c>
      <c r="J19" s="60">
        <v>5086</v>
      </c>
      <c r="K19" s="55">
        <v>39362</v>
      </c>
      <c r="L19" s="55">
        <v>66161</v>
      </c>
      <c r="M19" s="56">
        <v>693</v>
      </c>
      <c r="N19" s="55">
        <v>39466</v>
      </c>
      <c r="O19" s="55">
        <v>460419</v>
      </c>
    </row>
    <row r="20" spans="1:15" x14ac:dyDescent="0.35">
      <c r="A20" s="61" t="s">
        <v>92</v>
      </c>
      <c r="B20" s="62">
        <v>45188</v>
      </c>
      <c r="C20" s="62">
        <v>44431</v>
      </c>
      <c r="D20" s="63">
        <v>58</v>
      </c>
      <c r="E20" s="62">
        <v>122699</v>
      </c>
      <c r="F20" s="63">
        <v>329</v>
      </c>
      <c r="G20" s="62">
        <v>27490</v>
      </c>
      <c r="H20" s="102"/>
      <c r="I20" s="63">
        <v>320</v>
      </c>
      <c r="J20" s="62">
        <v>4855</v>
      </c>
      <c r="K20" s="62">
        <v>32994</v>
      </c>
      <c r="L20" s="62">
        <v>70277</v>
      </c>
      <c r="M20" s="63">
        <v>753</v>
      </c>
      <c r="N20" s="62">
        <v>40402</v>
      </c>
      <c r="O20" s="62">
        <v>356802</v>
      </c>
    </row>
    <row r="21" spans="1:15" x14ac:dyDescent="0.35">
      <c r="A21" s="64">
        <v>2015</v>
      </c>
      <c r="B21" s="65">
        <v>44828</v>
      </c>
      <c r="C21" s="65">
        <v>70224</v>
      </c>
      <c r="D21" s="66">
        <v>50</v>
      </c>
      <c r="E21" s="65">
        <v>122079</v>
      </c>
      <c r="F21" s="66">
        <v>261</v>
      </c>
      <c r="G21" s="65">
        <v>22014</v>
      </c>
      <c r="H21" s="103"/>
      <c r="I21" s="66">
        <v>279</v>
      </c>
      <c r="J21" s="65">
        <v>4245</v>
      </c>
      <c r="K21" s="65">
        <v>26799</v>
      </c>
      <c r="L21" s="65">
        <v>77484</v>
      </c>
      <c r="M21" s="66">
        <v>788</v>
      </c>
      <c r="N21" s="65">
        <v>39281</v>
      </c>
      <c r="O21" s="65">
        <v>381533</v>
      </c>
    </row>
    <row r="23" spans="1:15" x14ac:dyDescent="0.35">
      <c r="A23">
        <f>B21/O21</f>
        <v>0.11749442381130859</v>
      </c>
      <c r="B23" t="s">
        <v>93</v>
      </c>
    </row>
  </sheetData>
  <mergeCells count="1">
    <mergeCell ref="H5:H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"/>
  <sheetViews>
    <sheetView workbookViewId="0"/>
  </sheetViews>
  <sheetFormatPr defaultRowHeight="14.5" x14ac:dyDescent="0.35"/>
  <cols>
    <col min="1" max="1" width="39.81640625" customWidth="1"/>
  </cols>
  <sheetData>
    <row r="1" spans="1:37" s="5" customFormat="1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5" t="s">
        <v>3</v>
      </c>
      <c r="B2" s="5">
        <f>INDEX('Indonesia Data'!$C$12:$AM$19,MATCH('BIFUbC-electricity'!$A2,'Indonesia Data'!$B$12:$B$19,0),MATCH('BIFUbC-electricity'!B$1,'Indonesia Data'!$C$11:$AL$11,0))</f>
        <v>29132865236940</v>
      </c>
      <c r="C2" s="5">
        <f>INDEX('Indonesia Data'!$C$12:$AM$19,MATCH('BIFUbC-electricity'!$A2,'Indonesia Data'!$B$12:$B$19,0),MATCH('BIFUbC-electricity'!C$1,'Indonesia Data'!$C$11:$AL$11,0))</f>
        <v>30589508498787.004</v>
      </c>
      <c r="D2" s="5">
        <f>INDEX('Indonesia Data'!$C$12:$AM$19,MATCH('BIFUbC-electricity'!$A2,'Indonesia Data'!$B$12:$B$19,0),MATCH('BIFUbC-electricity'!D$1,'Indonesia Data'!$C$11:$AL$11,0))</f>
        <v>32118983923726.355</v>
      </c>
      <c r="E2" s="5">
        <f>INDEX('Indonesia Data'!$C$12:$AM$19,MATCH('BIFUbC-electricity'!$A2,'Indonesia Data'!$B$12:$B$19,0),MATCH('BIFUbC-electricity'!E$1,'Indonesia Data'!$C$11:$AL$11,0))</f>
        <v>33724933119912.676</v>
      </c>
      <c r="F2" s="5">
        <f>INDEX('Indonesia Data'!$C$12:$AM$19,MATCH('BIFUbC-electricity'!$A2,'Indonesia Data'!$B$12:$B$19,0),MATCH('BIFUbC-electricity'!F$1,'Indonesia Data'!$C$11:$AL$11,0))</f>
        <v>35411179775908.312</v>
      </c>
      <c r="G2" s="5">
        <f>INDEX('Indonesia Data'!$C$12:$AM$19,MATCH('BIFUbC-electricity'!$A2,'Indonesia Data'!$B$12:$B$19,0),MATCH('BIFUbC-electricity'!G$1,'Indonesia Data'!$C$11:$AL$11,0))</f>
        <v>37181738764703.727</v>
      </c>
      <c r="H2" s="5">
        <f>INDEX('Indonesia Data'!$C$12:$AM$19,MATCH('BIFUbC-electricity'!$A2,'Indonesia Data'!$B$12:$B$19,0),MATCH('BIFUbC-electricity'!H$1,'Indonesia Data'!$C$11:$AL$11,0))</f>
        <v>39040825702938.922</v>
      </c>
      <c r="I2" s="5">
        <f>INDEX('Indonesia Data'!$C$12:$AM$19,MATCH('BIFUbC-electricity'!$A2,'Indonesia Data'!$B$12:$B$19,0),MATCH('BIFUbC-electricity'!I$1,'Indonesia Data'!$C$11:$AL$11,0))</f>
        <v>40992866988085.867</v>
      </c>
      <c r="J2" s="5">
        <f>INDEX('Indonesia Data'!$C$12:$AM$19,MATCH('BIFUbC-electricity'!$A2,'Indonesia Data'!$B$12:$B$19,0),MATCH('BIFUbC-electricity'!J$1,'Indonesia Data'!$C$11:$AL$11,0))</f>
        <v>43042510337490.164</v>
      </c>
      <c r="K2" s="5">
        <f>INDEX('Indonesia Data'!$C$12:$AM$19,MATCH('BIFUbC-electricity'!$A2,'Indonesia Data'!$B$12:$B$19,0),MATCH('BIFUbC-electricity'!K$1,'Indonesia Data'!$C$11:$AL$11,0))</f>
        <v>45194635854364.672</v>
      </c>
      <c r="L2" s="5">
        <f>INDEX('Indonesia Data'!$C$12:$AM$19,MATCH('BIFUbC-electricity'!$A2,'Indonesia Data'!$B$12:$B$19,0),MATCH('BIFUbC-electricity'!L$1,'Indonesia Data'!$C$11:$AL$11,0))</f>
        <v>47454367647082.906</v>
      </c>
      <c r="M2" s="5">
        <f>INDEX('Indonesia Data'!$C$12:$AM$19,MATCH('BIFUbC-electricity'!$A2,'Indonesia Data'!$B$12:$B$19,0),MATCH('BIFUbC-electricity'!M$1,'Indonesia Data'!$C$11:$AL$11,0))</f>
        <v>49827086029437.047</v>
      </c>
      <c r="N2" s="5">
        <f>INDEX('Indonesia Data'!$C$12:$AM$19,MATCH('BIFUbC-electricity'!$A2,'Indonesia Data'!$B$12:$B$19,0),MATCH('BIFUbC-electricity'!N$1,'Indonesia Data'!$C$11:$AL$11,0))</f>
        <v>52318440330908.906</v>
      </c>
      <c r="O2" s="5">
        <f>INDEX('Indonesia Data'!$C$12:$AM$19,MATCH('BIFUbC-electricity'!$A2,'Indonesia Data'!$B$12:$B$19,0),MATCH('BIFUbC-electricity'!O$1,'Indonesia Data'!$C$11:$AL$11,0))</f>
        <v>54934362347454.352</v>
      </c>
      <c r="P2" s="5">
        <f>INDEX('Indonesia Data'!$C$12:$AM$19,MATCH('BIFUbC-electricity'!$A2,'Indonesia Data'!$B$12:$B$19,0),MATCH('BIFUbC-electricity'!P$1,'Indonesia Data'!$C$11:$AL$11,0))</f>
        <v>57681080464827.07</v>
      </c>
      <c r="Q2" s="5">
        <f>INDEX('Indonesia Data'!$C$12:$AM$19,MATCH('BIFUbC-electricity'!$A2,'Indonesia Data'!$B$12:$B$19,0),MATCH('BIFUbC-electricity'!Q$1,'Indonesia Data'!$C$11:$AL$11,0))</f>
        <v>60565134488068.437</v>
      </c>
      <c r="R2" s="5">
        <f>INDEX('Indonesia Data'!$C$12:$AM$19,MATCH('BIFUbC-electricity'!$A2,'Indonesia Data'!$B$12:$B$19,0),MATCH('BIFUbC-electricity'!R$1,'Indonesia Data'!$C$11:$AL$11,0))</f>
        <v>63593391212471.867</v>
      </c>
      <c r="S2" s="5">
        <f>INDEX('Indonesia Data'!$C$12:$AM$19,MATCH('BIFUbC-electricity'!$A2,'Indonesia Data'!$B$12:$B$19,0),MATCH('BIFUbC-electricity'!S$1,'Indonesia Data'!$C$11:$AL$11,0))</f>
        <v>66773060773095.453</v>
      </c>
      <c r="T2" s="5">
        <f>INDEX('Indonesia Data'!$C$12:$AM$19,MATCH('BIFUbC-electricity'!$A2,'Indonesia Data'!$B$12:$B$19,0),MATCH('BIFUbC-electricity'!T$1,'Indonesia Data'!$C$11:$AL$11,0))</f>
        <v>70111713811750.234</v>
      </c>
      <c r="U2" s="5">
        <f>INDEX('Indonesia Data'!$C$12:$AM$19,MATCH('BIFUbC-electricity'!$A2,'Indonesia Data'!$B$12:$B$19,0),MATCH('BIFUbC-electricity'!U$1,'Indonesia Data'!$C$11:$AL$11,0))</f>
        <v>73617299502337.75</v>
      </c>
      <c r="V2" s="5">
        <f>INDEX('Indonesia Data'!$C$12:$AM$19,MATCH('BIFUbC-electricity'!$A2,'Indonesia Data'!$B$12:$B$19,0),MATCH('BIFUbC-electricity'!V$1,'Indonesia Data'!$C$11:$AL$11,0))</f>
        <v>77298164477454.641</v>
      </c>
      <c r="W2" s="5">
        <f>INDEX('Indonesia Data'!$C$12:$AM$19,MATCH('BIFUbC-electricity'!$A2,'Indonesia Data'!$B$12:$B$19,0),MATCH('BIFUbC-electricity'!W$1,'Indonesia Data'!$C$11:$AL$11,0))</f>
        <v>81163072701327.375</v>
      </c>
      <c r="X2" s="5">
        <f>INDEX('Indonesia Data'!$C$12:$AM$19,MATCH('BIFUbC-electricity'!$A2,'Indonesia Data'!$B$12:$B$19,0),MATCH('BIFUbC-electricity'!X$1,'Indonesia Data'!$C$11:$AL$11,0))</f>
        <v>85221226336393.734</v>
      </c>
      <c r="Y2" s="5">
        <f>INDEX('Indonesia Data'!$C$12:$AM$19,MATCH('BIFUbC-electricity'!$A2,'Indonesia Data'!$B$12:$B$19,0),MATCH('BIFUbC-electricity'!Y$1,'Indonesia Data'!$C$11:$AL$11,0))</f>
        <v>89482287653213.422</v>
      </c>
      <c r="Z2" s="5">
        <f>INDEX('Indonesia Data'!$C$12:$AM$19,MATCH('BIFUbC-electricity'!$A2,'Indonesia Data'!$B$12:$B$19,0),MATCH('BIFUbC-electricity'!Z$1,'Indonesia Data'!$C$11:$AL$11,0))</f>
        <v>93956402035874.094</v>
      </c>
      <c r="AA2" s="5">
        <f>INDEX('Indonesia Data'!$C$12:$AM$19,MATCH('BIFUbC-electricity'!$A2,'Indonesia Data'!$B$12:$B$19,0),MATCH('BIFUbC-electricity'!AA$1,'Indonesia Data'!$C$11:$AL$11,0))</f>
        <v>98654222137667.828</v>
      </c>
      <c r="AB2" s="5">
        <f>INDEX('Indonesia Data'!$C$12:$AM$19,MATCH('BIFUbC-electricity'!$A2,'Indonesia Data'!$B$12:$B$19,0),MATCH('BIFUbC-electricity'!AB$1,'Indonesia Data'!$C$11:$AL$11,0))</f>
        <v>103586933244551.2</v>
      </c>
      <c r="AC2" s="5">
        <f>INDEX('Indonesia Data'!$C$12:$AM$19,MATCH('BIFUbC-electricity'!$A2,'Indonesia Data'!$B$12:$B$19,0),MATCH('BIFUbC-electricity'!AC$1,'Indonesia Data'!$C$11:$AL$11,0))</f>
        <v>108766279906778.78</v>
      </c>
      <c r="AD2" s="5">
        <f>INDEX('Indonesia Data'!$C$12:$AM$19,MATCH('BIFUbC-electricity'!$A2,'Indonesia Data'!$B$12:$B$19,0),MATCH('BIFUbC-electricity'!AD$1,'Indonesia Data'!$C$11:$AL$11,0))</f>
        <v>114204593902117.72</v>
      </c>
      <c r="AE2" s="5">
        <f>INDEX('Indonesia Data'!$C$12:$AM$19,MATCH('BIFUbC-electricity'!$A2,'Indonesia Data'!$B$12:$B$19,0),MATCH('BIFUbC-electricity'!AE$1,'Indonesia Data'!$C$11:$AL$11,0))</f>
        <v>119914823597223.62</v>
      </c>
      <c r="AF2" s="5">
        <f>INDEX('Indonesia Data'!$C$12:$AM$19,MATCH('BIFUbC-electricity'!$A2,'Indonesia Data'!$B$12:$B$19,0),MATCH('BIFUbC-electricity'!AF$1,'Indonesia Data'!$C$11:$AL$11,0))</f>
        <v>125910564777084.8</v>
      </c>
      <c r="AG2" s="5">
        <f>INDEX('Indonesia Data'!$C$12:$AM$19,MATCH('BIFUbC-electricity'!$A2,'Indonesia Data'!$B$12:$B$19,0),MATCH('BIFUbC-electricity'!AG$1,'Indonesia Data'!$C$11:$AL$11,0))</f>
        <v>132206093015939.05</v>
      </c>
      <c r="AH2" s="5">
        <f>INDEX('Indonesia Data'!$C$12:$AM$19,MATCH('BIFUbC-electricity'!$A2,'Indonesia Data'!$B$12:$B$19,0),MATCH('BIFUbC-electricity'!AH$1,'Indonesia Data'!$C$11:$AL$11,0))</f>
        <v>138816397666736.02</v>
      </c>
      <c r="AI2" s="5">
        <f>INDEX('Indonesia Data'!$C$12:$AM$19,MATCH('BIFUbC-electricity'!$A2,'Indonesia Data'!$B$12:$B$19,0),MATCH('BIFUbC-electricity'!AI$1,'Indonesia Data'!$C$11:$AL$11,0))</f>
        <v>145757217550072.81</v>
      </c>
      <c r="AJ2" s="5">
        <f>INDEX('Indonesia Data'!$C$12:$AM$19,MATCH('BIFUbC-electricity'!$A2,'Indonesia Data'!$B$12:$B$19,0),MATCH('BIFUbC-electricity'!AJ$1,'Indonesia Data'!$C$11:$AL$11,0))</f>
        <v>153045078427576.5</v>
      </c>
      <c r="AK2" s="5">
        <f>INDEX('Indonesia Data'!$C$12:$AM$19,MATCH('BIFUbC-electricity'!$A2,'Indonesia Data'!$B$12:$B$19,0),MATCH('BIFUbC-electricity'!AK$1,'Indonesia Data'!$C$11:$AL$11,0))</f>
        <v>160697332348955.25</v>
      </c>
    </row>
    <row r="3" spans="1:37" x14ac:dyDescent="0.35">
      <c r="A3" s="5" t="s">
        <v>4</v>
      </c>
      <c r="B3" s="5">
        <f>INDEX('Indonesia Data'!$C$12:$AM$19,MATCH('BIFUbC-electricity'!$A3,'Indonesia Data'!$B$12:$B$19,0),MATCH('BIFUbC-electricity'!B$1,'Indonesia Data'!$C$11:$AL$11,0))</f>
        <v>0</v>
      </c>
      <c r="C3" s="5">
        <f>INDEX('Indonesia Data'!$C$12:$AM$19,MATCH('BIFUbC-electricity'!$A3,'Indonesia Data'!$B$12:$B$19,0),MATCH('BIFUbC-electricity'!C$1,'Indonesia Data'!$C$11:$AL$11,0))</f>
        <v>0</v>
      </c>
      <c r="D3" s="5">
        <f>INDEX('Indonesia Data'!$C$12:$AM$19,MATCH('BIFUbC-electricity'!$A3,'Indonesia Data'!$B$12:$B$19,0),MATCH('BIFUbC-electricity'!D$1,'Indonesia Data'!$C$11:$AL$11,0))</f>
        <v>0</v>
      </c>
      <c r="E3" s="5">
        <f>INDEX('Indonesia Data'!$C$12:$AM$19,MATCH('BIFUbC-electricity'!$A3,'Indonesia Data'!$B$12:$B$19,0),MATCH('BIFUbC-electricity'!E$1,'Indonesia Data'!$C$11:$AL$11,0))</f>
        <v>0</v>
      </c>
      <c r="F3" s="5">
        <f>INDEX('Indonesia Data'!$C$12:$AM$19,MATCH('BIFUbC-electricity'!$A3,'Indonesia Data'!$B$12:$B$19,0),MATCH('BIFUbC-electricity'!F$1,'Indonesia Data'!$C$11:$AL$11,0))</f>
        <v>0</v>
      </c>
      <c r="G3" s="5">
        <f>INDEX('Indonesia Data'!$C$12:$AM$19,MATCH('BIFUbC-electricity'!$A3,'Indonesia Data'!$B$12:$B$19,0),MATCH('BIFUbC-electricity'!G$1,'Indonesia Data'!$C$11:$AL$11,0))</f>
        <v>0</v>
      </c>
      <c r="H3" s="5">
        <f>INDEX('Indonesia Data'!$C$12:$AM$19,MATCH('BIFUbC-electricity'!$A3,'Indonesia Data'!$B$12:$B$19,0),MATCH('BIFUbC-electricity'!H$1,'Indonesia Data'!$C$11:$AL$11,0))</f>
        <v>0</v>
      </c>
      <c r="I3" s="5">
        <f>INDEX('Indonesia Data'!$C$12:$AM$19,MATCH('BIFUbC-electricity'!$A3,'Indonesia Data'!$B$12:$B$19,0),MATCH('BIFUbC-electricity'!I$1,'Indonesia Data'!$C$11:$AL$11,0))</f>
        <v>0</v>
      </c>
      <c r="J3" s="5">
        <f>INDEX('Indonesia Data'!$C$12:$AM$19,MATCH('BIFUbC-electricity'!$A3,'Indonesia Data'!$B$12:$B$19,0),MATCH('BIFUbC-electricity'!J$1,'Indonesia Data'!$C$11:$AL$11,0))</f>
        <v>0</v>
      </c>
      <c r="K3" s="5">
        <f>INDEX('Indonesia Data'!$C$12:$AM$19,MATCH('BIFUbC-electricity'!$A3,'Indonesia Data'!$B$12:$B$19,0),MATCH('BIFUbC-electricity'!K$1,'Indonesia Data'!$C$11:$AL$11,0))</f>
        <v>0</v>
      </c>
      <c r="L3" s="5">
        <f>INDEX('Indonesia Data'!$C$12:$AM$19,MATCH('BIFUbC-electricity'!$A3,'Indonesia Data'!$B$12:$B$19,0),MATCH('BIFUbC-electricity'!L$1,'Indonesia Data'!$C$11:$AL$11,0))</f>
        <v>0</v>
      </c>
      <c r="M3" s="5">
        <f>INDEX('Indonesia Data'!$C$12:$AM$19,MATCH('BIFUbC-electricity'!$A3,'Indonesia Data'!$B$12:$B$19,0),MATCH('BIFUbC-electricity'!M$1,'Indonesia Data'!$C$11:$AL$11,0))</f>
        <v>0</v>
      </c>
      <c r="N3" s="5">
        <f>INDEX('Indonesia Data'!$C$12:$AM$19,MATCH('BIFUbC-electricity'!$A3,'Indonesia Data'!$B$12:$B$19,0),MATCH('BIFUbC-electricity'!N$1,'Indonesia Data'!$C$11:$AL$11,0))</f>
        <v>0</v>
      </c>
      <c r="O3" s="5">
        <f>INDEX('Indonesia Data'!$C$12:$AM$19,MATCH('BIFUbC-electricity'!$A3,'Indonesia Data'!$B$12:$B$19,0),MATCH('BIFUbC-electricity'!O$1,'Indonesia Data'!$C$11:$AL$11,0))</f>
        <v>0</v>
      </c>
      <c r="P3" s="5">
        <f>INDEX('Indonesia Data'!$C$12:$AM$19,MATCH('BIFUbC-electricity'!$A3,'Indonesia Data'!$B$12:$B$19,0),MATCH('BIFUbC-electricity'!P$1,'Indonesia Data'!$C$11:$AL$11,0))</f>
        <v>0</v>
      </c>
      <c r="Q3" s="5">
        <f>INDEX('Indonesia Data'!$C$12:$AM$19,MATCH('BIFUbC-electricity'!$A3,'Indonesia Data'!$B$12:$B$19,0),MATCH('BIFUbC-electricity'!Q$1,'Indonesia Data'!$C$11:$AL$11,0))</f>
        <v>0</v>
      </c>
      <c r="R3" s="5">
        <f>INDEX('Indonesia Data'!$C$12:$AM$19,MATCH('BIFUbC-electricity'!$A3,'Indonesia Data'!$B$12:$B$19,0),MATCH('BIFUbC-electricity'!R$1,'Indonesia Data'!$C$11:$AL$11,0))</f>
        <v>0</v>
      </c>
      <c r="S3" s="5">
        <f>INDEX('Indonesia Data'!$C$12:$AM$19,MATCH('BIFUbC-electricity'!$A3,'Indonesia Data'!$B$12:$B$19,0),MATCH('BIFUbC-electricity'!S$1,'Indonesia Data'!$C$11:$AL$11,0))</f>
        <v>0</v>
      </c>
      <c r="T3" s="5">
        <f>INDEX('Indonesia Data'!$C$12:$AM$19,MATCH('BIFUbC-electricity'!$A3,'Indonesia Data'!$B$12:$B$19,0),MATCH('BIFUbC-electricity'!T$1,'Indonesia Data'!$C$11:$AL$11,0))</f>
        <v>0</v>
      </c>
      <c r="U3" s="5">
        <f>INDEX('Indonesia Data'!$C$12:$AM$19,MATCH('BIFUbC-electricity'!$A3,'Indonesia Data'!$B$12:$B$19,0),MATCH('BIFUbC-electricity'!U$1,'Indonesia Data'!$C$11:$AL$11,0))</f>
        <v>0</v>
      </c>
      <c r="V3" s="5">
        <f>INDEX('Indonesia Data'!$C$12:$AM$19,MATCH('BIFUbC-electricity'!$A3,'Indonesia Data'!$B$12:$B$19,0),MATCH('BIFUbC-electricity'!V$1,'Indonesia Data'!$C$11:$AL$11,0))</f>
        <v>0</v>
      </c>
      <c r="W3" s="5">
        <f>INDEX('Indonesia Data'!$C$12:$AM$19,MATCH('BIFUbC-electricity'!$A3,'Indonesia Data'!$B$12:$B$19,0),MATCH('BIFUbC-electricity'!W$1,'Indonesia Data'!$C$11:$AL$11,0))</f>
        <v>0</v>
      </c>
      <c r="X3" s="5">
        <f>INDEX('Indonesia Data'!$C$12:$AM$19,MATCH('BIFUbC-electricity'!$A3,'Indonesia Data'!$B$12:$B$19,0),MATCH('BIFUbC-electricity'!X$1,'Indonesia Data'!$C$11:$AL$11,0))</f>
        <v>0</v>
      </c>
      <c r="Y3" s="5">
        <f>INDEX('Indonesia Data'!$C$12:$AM$19,MATCH('BIFUbC-electricity'!$A3,'Indonesia Data'!$B$12:$B$19,0),MATCH('BIFUbC-electricity'!Y$1,'Indonesia Data'!$C$11:$AL$11,0))</f>
        <v>0</v>
      </c>
      <c r="Z3" s="5">
        <f>INDEX('Indonesia Data'!$C$12:$AM$19,MATCH('BIFUbC-electricity'!$A3,'Indonesia Data'!$B$12:$B$19,0),MATCH('BIFUbC-electricity'!Z$1,'Indonesia Data'!$C$11:$AL$11,0))</f>
        <v>0</v>
      </c>
      <c r="AA3" s="5">
        <f>INDEX('Indonesia Data'!$C$12:$AM$19,MATCH('BIFUbC-electricity'!$A3,'Indonesia Data'!$B$12:$B$19,0),MATCH('BIFUbC-electricity'!AA$1,'Indonesia Data'!$C$11:$AL$11,0))</f>
        <v>0</v>
      </c>
      <c r="AB3" s="5">
        <f>INDEX('Indonesia Data'!$C$12:$AM$19,MATCH('BIFUbC-electricity'!$A3,'Indonesia Data'!$B$12:$B$19,0),MATCH('BIFUbC-electricity'!AB$1,'Indonesia Data'!$C$11:$AL$11,0))</f>
        <v>0</v>
      </c>
      <c r="AC3" s="5">
        <f>INDEX('Indonesia Data'!$C$12:$AM$19,MATCH('BIFUbC-electricity'!$A3,'Indonesia Data'!$B$12:$B$19,0),MATCH('BIFUbC-electricity'!AC$1,'Indonesia Data'!$C$11:$AL$11,0))</f>
        <v>0</v>
      </c>
      <c r="AD3" s="5">
        <f>INDEX('Indonesia Data'!$C$12:$AM$19,MATCH('BIFUbC-electricity'!$A3,'Indonesia Data'!$B$12:$B$19,0),MATCH('BIFUbC-electricity'!AD$1,'Indonesia Data'!$C$11:$AL$11,0))</f>
        <v>0</v>
      </c>
      <c r="AE3" s="5">
        <f>INDEX('Indonesia Data'!$C$12:$AM$19,MATCH('BIFUbC-electricity'!$A3,'Indonesia Data'!$B$12:$B$19,0),MATCH('BIFUbC-electricity'!AE$1,'Indonesia Data'!$C$11:$AL$11,0))</f>
        <v>0</v>
      </c>
      <c r="AF3" s="5">
        <f>INDEX('Indonesia Data'!$C$12:$AM$19,MATCH('BIFUbC-electricity'!$A3,'Indonesia Data'!$B$12:$B$19,0),MATCH('BIFUbC-electricity'!AF$1,'Indonesia Data'!$C$11:$AL$11,0))</f>
        <v>0</v>
      </c>
      <c r="AG3" s="5">
        <f>INDEX('Indonesia Data'!$C$12:$AM$19,MATCH('BIFUbC-electricity'!$A3,'Indonesia Data'!$B$12:$B$19,0),MATCH('BIFUbC-electricity'!AG$1,'Indonesia Data'!$C$11:$AL$11,0))</f>
        <v>0</v>
      </c>
      <c r="AH3" s="5">
        <f>INDEX('Indonesia Data'!$C$12:$AM$19,MATCH('BIFUbC-electricity'!$A3,'Indonesia Data'!$B$12:$B$19,0),MATCH('BIFUbC-electricity'!AH$1,'Indonesia Data'!$C$11:$AL$11,0))</f>
        <v>0</v>
      </c>
      <c r="AI3" s="5">
        <f>INDEX('Indonesia Data'!$C$12:$AM$19,MATCH('BIFUbC-electricity'!$A3,'Indonesia Data'!$B$12:$B$19,0),MATCH('BIFUbC-electricity'!AI$1,'Indonesia Data'!$C$11:$AL$11,0))</f>
        <v>0</v>
      </c>
      <c r="AJ3" s="5">
        <f>INDEX('Indonesia Data'!$C$12:$AM$19,MATCH('BIFUbC-electricity'!$A3,'Indonesia Data'!$B$12:$B$19,0),MATCH('BIFUbC-electricity'!AJ$1,'Indonesia Data'!$C$11:$AL$11,0))</f>
        <v>0</v>
      </c>
      <c r="AK3" s="5">
        <f>INDEX('Indonesia Data'!$C$12:$AM$19,MATCH('BIFUbC-electricity'!$A3,'Indonesia Data'!$B$12:$B$19,0),MATCH('BIFUbC-electricity'!AK$1,'Indonesia Data'!$C$11:$AL$11,0))</f>
        <v>0</v>
      </c>
    </row>
    <row r="4" spans="1:37" x14ac:dyDescent="0.35">
      <c r="A4" s="5" t="s">
        <v>5</v>
      </c>
      <c r="B4" s="5">
        <f>INDEX('Indonesia Data'!$C$12:$AM$19,MATCH('BIFUbC-electricity'!$A4,'Indonesia Data'!$B$12:$B$19,0),MATCH('BIFUbC-electricity'!B$1,'Indonesia Data'!$C$11:$AL$11,0))</f>
        <v>12355364842230</v>
      </c>
      <c r="C4" s="5">
        <f>INDEX('Indonesia Data'!$C$12:$AM$19,MATCH('BIFUbC-electricity'!$A4,'Indonesia Data'!$B$12:$B$19,0),MATCH('BIFUbC-electricity'!C$1,'Indonesia Data'!$C$11:$AL$11,0))</f>
        <v>12973133084341.502</v>
      </c>
      <c r="D4" s="5">
        <f>INDEX('Indonesia Data'!$C$12:$AM$19,MATCH('BIFUbC-electricity'!$A4,'Indonesia Data'!$B$12:$B$19,0),MATCH('BIFUbC-electricity'!D$1,'Indonesia Data'!$C$11:$AL$11,0))</f>
        <v>13621789738558.578</v>
      </c>
      <c r="E4" s="5">
        <f>INDEX('Indonesia Data'!$C$12:$AM$19,MATCH('BIFUbC-electricity'!$A4,'Indonesia Data'!$B$12:$B$19,0),MATCH('BIFUbC-electricity'!E$1,'Indonesia Data'!$C$11:$AL$11,0))</f>
        <v>14302879225486.508</v>
      </c>
      <c r="F4" s="5">
        <f>INDEX('Indonesia Data'!$C$12:$AM$19,MATCH('BIFUbC-electricity'!$A4,'Indonesia Data'!$B$12:$B$19,0),MATCH('BIFUbC-electricity'!F$1,'Indonesia Data'!$C$11:$AL$11,0))</f>
        <v>15018023186760.834</v>
      </c>
      <c r="G4" s="5">
        <f>INDEX('Indonesia Data'!$C$12:$AM$19,MATCH('BIFUbC-electricity'!$A4,'Indonesia Data'!$B$12:$B$19,0),MATCH('BIFUbC-electricity'!G$1,'Indonesia Data'!$C$11:$AL$11,0))</f>
        <v>15768924346098.875</v>
      </c>
      <c r="H4" s="5">
        <f>INDEX('Indonesia Data'!$C$12:$AM$19,MATCH('BIFUbC-electricity'!$A4,'Indonesia Data'!$B$12:$B$19,0),MATCH('BIFUbC-electricity'!H$1,'Indonesia Data'!$C$11:$AL$11,0))</f>
        <v>16557370563403.82</v>
      </c>
      <c r="I4" s="5">
        <f>INDEX('Indonesia Data'!$C$12:$AM$19,MATCH('BIFUbC-electricity'!$A4,'Indonesia Data'!$B$12:$B$19,0),MATCH('BIFUbC-electricity'!I$1,'Indonesia Data'!$C$11:$AL$11,0))</f>
        <v>17385239091574.014</v>
      </c>
      <c r="J4" s="5">
        <f>INDEX('Indonesia Data'!$C$12:$AM$19,MATCH('BIFUbC-electricity'!$A4,'Indonesia Data'!$B$12:$B$19,0),MATCH('BIFUbC-electricity'!J$1,'Indonesia Data'!$C$11:$AL$11,0))</f>
        <v>18254501046152.715</v>
      </c>
      <c r="K4" s="5">
        <f>INDEX('Indonesia Data'!$C$12:$AM$19,MATCH('BIFUbC-electricity'!$A4,'Indonesia Data'!$B$12:$B$19,0),MATCH('BIFUbC-electricity'!K$1,'Indonesia Data'!$C$11:$AL$11,0))</f>
        <v>19167226098460.352</v>
      </c>
      <c r="L4" s="5">
        <f>INDEX('Indonesia Data'!$C$12:$AM$19,MATCH('BIFUbC-electricity'!$A4,'Indonesia Data'!$B$12:$B$19,0),MATCH('BIFUbC-electricity'!L$1,'Indonesia Data'!$C$11:$AL$11,0))</f>
        <v>20125587403383.367</v>
      </c>
      <c r="M4" s="5">
        <f>INDEX('Indonesia Data'!$C$12:$AM$19,MATCH('BIFUbC-electricity'!$A4,'Indonesia Data'!$B$12:$B$19,0),MATCH('BIFUbC-electricity'!M$1,'Indonesia Data'!$C$11:$AL$11,0))</f>
        <v>21131866773552.539</v>
      </c>
      <c r="N4" s="5">
        <f>INDEX('Indonesia Data'!$C$12:$AM$19,MATCH('BIFUbC-electricity'!$A4,'Indonesia Data'!$B$12:$B$19,0),MATCH('BIFUbC-electricity'!N$1,'Indonesia Data'!$C$11:$AL$11,0))</f>
        <v>22188460112230.164</v>
      </c>
      <c r="O4" s="5">
        <f>INDEX('Indonesia Data'!$C$12:$AM$19,MATCH('BIFUbC-electricity'!$A4,'Indonesia Data'!$B$12:$B$19,0),MATCH('BIFUbC-electricity'!O$1,'Indonesia Data'!$C$11:$AL$11,0))</f>
        <v>23297883117841.672</v>
      </c>
      <c r="P4" s="5">
        <f>INDEX('Indonesia Data'!$C$12:$AM$19,MATCH('BIFUbC-electricity'!$A4,'Indonesia Data'!$B$12:$B$19,0),MATCH('BIFUbC-electricity'!P$1,'Indonesia Data'!$C$11:$AL$11,0))</f>
        <v>24462777273733.758</v>
      </c>
      <c r="Q4" s="5">
        <f>INDEX('Indonesia Data'!$C$12:$AM$19,MATCH('BIFUbC-electricity'!$A4,'Indonesia Data'!$B$12:$B$19,0),MATCH('BIFUbC-electricity'!Q$1,'Indonesia Data'!$C$11:$AL$11,0))</f>
        <v>25685916137420.449</v>
      </c>
      <c r="R4" s="5">
        <f>INDEX('Indonesia Data'!$C$12:$AM$19,MATCH('BIFUbC-electricity'!$A4,'Indonesia Data'!$B$12:$B$19,0),MATCH('BIFUbC-electricity'!R$1,'Indonesia Data'!$C$11:$AL$11,0))</f>
        <v>26970211944291.473</v>
      </c>
      <c r="S4" s="5">
        <f>INDEX('Indonesia Data'!$C$12:$AM$19,MATCH('BIFUbC-electricity'!$A4,'Indonesia Data'!$B$12:$B$19,0),MATCH('BIFUbC-electricity'!S$1,'Indonesia Data'!$C$11:$AL$11,0))</f>
        <v>28318722541506.051</v>
      </c>
      <c r="T4" s="5">
        <f>INDEX('Indonesia Data'!$C$12:$AM$19,MATCH('BIFUbC-electricity'!$A4,'Indonesia Data'!$B$12:$B$19,0),MATCH('BIFUbC-electricity'!T$1,'Indonesia Data'!$C$11:$AL$11,0))</f>
        <v>29734658668581.355</v>
      </c>
      <c r="U4" s="5">
        <f>INDEX('Indonesia Data'!$C$12:$AM$19,MATCH('BIFUbC-electricity'!$A4,'Indonesia Data'!$B$12:$B$19,0),MATCH('BIFUbC-electricity'!U$1,'Indonesia Data'!$C$11:$AL$11,0))</f>
        <v>31221391602010.422</v>
      </c>
      <c r="V4" s="5">
        <f>INDEX('Indonesia Data'!$C$12:$AM$19,MATCH('BIFUbC-electricity'!$A4,'Indonesia Data'!$B$12:$B$19,0),MATCH('BIFUbC-electricity'!V$1,'Indonesia Data'!$C$11:$AL$11,0))</f>
        <v>32782461182110.941</v>
      </c>
      <c r="W4" s="5">
        <f>INDEX('Indonesia Data'!$C$12:$AM$19,MATCH('BIFUbC-electricity'!$A4,'Indonesia Data'!$B$12:$B$19,0),MATCH('BIFUbC-electricity'!W$1,'Indonesia Data'!$C$11:$AL$11,0))</f>
        <v>34421584241216.488</v>
      </c>
      <c r="X4" s="5">
        <f>INDEX('Indonesia Data'!$C$12:$AM$19,MATCH('BIFUbC-electricity'!$A4,'Indonesia Data'!$B$12:$B$19,0),MATCH('BIFUbC-electricity'!X$1,'Indonesia Data'!$C$11:$AL$11,0))</f>
        <v>36142663453277.32</v>
      </c>
      <c r="Y4" s="5">
        <f>INDEX('Indonesia Data'!$C$12:$AM$19,MATCH('BIFUbC-electricity'!$A4,'Indonesia Data'!$B$12:$B$19,0),MATCH('BIFUbC-electricity'!Y$1,'Indonesia Data'!$C$11:$AL$11,0))</f>
        <v>37949796625941.187</v>
      </c>
      <c r="Z4" s="5">
        <f>INDEX('Indonesia Data'!$C$12:$AM$19,MATCH('BIFUbC-electricity'!$A4,'Indonesia Data'!$B$12:$B$19,0),MATCH('BIFUbC-electricity'!Z$1,'Indonesia Data'!$C$11:$AL$11,0))</f>
        <v>39847286457238.242</v>
      </c>
      <c r="AA4" s="5">
        <f>INDEX('Indonesia Data'!$C$12:$AM$19,MATCH('BIFUbC-electricity'!$A4,'Indonesia Data'!$B$12:$B$19,0),MATCH('BIFUbC-electricity'!AA$1,'Indonesia Data'!$C$11:$AL$11,0))</f>
        <v>41839650780100.156</v>
      </c>
      <c r="AB4" s="5">
        <f>INDEX('Indonesia Data'!$C$12:$AM$19,MATCH('BIFUbC-electricity'!$A4,'Indonesia Data'!$B$12:$B$19,0),MATCH('BIFUbC-electricity'!AB$1,'Indonesia Data'!$C$11:$AL$11,0))</f>
        <v>43931633319105.164</v>
      </c>
      <c r="AC4" s="5">
        <f>INDEX('Indonesia Data'!$C$12:$AM$19,MATCH('BIFUbC-electricity'!$A4,'Indonesia Data'!$B$12:$B$19,0),MATCH('BIFUbC-electricity'!AC$1,'Indonesia Data'!$C$11:$AL$11,0))</f>
        <v>46128214985060.43</v>
      </c>
      <c r="AD4" s="5">
        <f>INDEX('Indonesia Data'!$C$12:$AM$19,MATCH('BIFUbC-electricity'!$A4,'Indonesia Data'!$B$12:$B$19,0),MATCH('BIFUbC-electricity'!AD$1,'Indonesia Data'!$C$11:$AL$11,0))</f>
        <v>48434625734313.461</v>
      </c>
      <c r="AE4" s="5">
        <f>INDEX('Indonesia Data'!$C$12:$AM$19,MATCH('BIFUbC-electricity'!$A4,'Indonesia Data'!$B$12:$B$19,0),MATCH('BIFUbC-electricity'!AE$1,'Indonesia Data'!$C$11:$AL$11,0))</f>
        <v>50856357021029.133</v>
      </c>
      <c r="AF4" s="5">
        <f>INDEX('Indonesia Data'!$C$12:$AM$19,MATCH('BIFUbC-electricity'!$A4,'Indonesia Data'!$B$12:$B$19,0),MATCH('BIFUbC-electricity'!AF$1,'Indonesia Data'!$C$11:$AL$11,0))</f>
        <v>53399174872080.586</v>
      </c>
      <c r="AG4" s="5">
        <f>INDEX('Indonesia Data'!$C$12:$AM$19,MATCH('BIFUbC-electricity'!$A4,'Indonesia Data'!$B$12:$B$19,0),MATCH('BIFUbC-electricity'!AG$1,'Indonesia Data'!$C$11:$AL$11,0))</f>
        <v>56069133615684.617</v>
      </c>
      <c r="AH4" s="5">
        <f>INDEX('Indonesia Data'!$C$12:$AM$19,MATCH('BIFUbC-electricity'!$A4,'Indonesia Data'!$B$12:$B$19,0),MATCH('BIFUbC-electricity'!AH$1,'Indonesia Data'!$C$11:$AL$11,0))</f>
        <v>58872590296468.852</v>
      </c>
      <c r="AI4" s="5">
        <f>INDEX('Indonesia Data'!$C$12:$AM$19,MATCH('BIFUbC-electricity'!$A4,'Indonesia Data'!$B$12:$B$19,0),MATCH('BIFUbC-electricity'!AI$1,'Indonesia Data'!$C$11:$AL$11,0))</f>
        <v>61816219811292.305</v>
      </c>
      <c r="AJ4" s="5">
        <f>INDEX('Indonesia Data'!$C$12:$AM$19,MATCH('BIFUbC-electricity'!$A4,'Indonesia Data'!$B$12:$B$19,0),MATCH('BIFUbC-electricity'!AJ$1,'Indonesia Data'!$C$11:$AL$11,0))</f>
        <v>64907030801856.922</v>
      </c>
      <c r="AK4" s="5">
        <f>INDEX('Indonesia Data'!$C$12:$AM$19,MATCH('BIFUbC-electricity'!$A4,'Indonesia Data'!$B$12:$B$19,0),MATCH('BIFUbC-electricity'!AK$1,'Indonesia Data'!$C$11:$AL$11,0))</f>
        <v>68152382341949.75</v>
      </c>
    </row>
    <row r="5" spans="1:37" x14ac:dyDescent="0.35">
      <c r="A5" s="5" t="s">
        <v>6</v>
      </c>
      <c r="B5" s="5">
        <f>INDEX('Indonesia Data'!$C$12:$AM$19,MATCH('BIFUbC-electricity'!$A5,'Indonesia Data'!$B$12:$B$19,0),MATCH('BIFUbC-electricity'!B$1,'Indonesia Data'!$C$11:$AL$11,0))</f>
        <v>0</v>
      </c>
      <c r="C5" s="5">
        <f>INDEX('Indonesia Data'!$C$12:$AM$19,MATCH('BIFUbC-electricity'!$A5,'Indonesia Data'!$B$12:$B$19,0),MATCH('BIFUbC-electricity'!C$1,'Indonesia Data'!$C$11:$AL$11,0))</f>
        <v>0</v>
      </c>
      <c r="D5" s="5">
        <f>INDEX('Indonesia Data'!$C$12:$AM$19,MATCH('BIFUbC-electricity'!$A5,'Indonesia Data'!$B$12:$B$19,0),MATCH('BIFUbC-electricity'!D$1,'Indonesia Data'!$C$11:$AL$11,0))</f>
        <v>0</v>
      </c>
      <c r="E5" s="5">
        <f>INDEX('Indonesia Data'!$C$12:$AM$19,MATCH('BIFUbC-electricity'!$A5,'Indonesia Data'!$B$12:$B$19,0),MATCH('BIFUbC-electricity'!E$1,'Indonesia Data'!$C$11:$AL$11,0))</f>
        <v>0</v>
      </c>
      <c r="F5" s="5">
        <f>INDEX('Indonesia Data'!$C$12:$AM$19,MATCH('BIFUbC-electricity'!$A5,'Indonesia Data'!$B$12:$B$19,0),MATCH('BIFUbC-electricity'!F$1,'Indonesia Data'!$C$11:$AL$11,0))</f>
        <v>0</v>
      </c>
      <c r="G5" s="5">
        <f>INDEX('Indonesia Data'!$C$12:$AM$19,MATCH('BIFUbC-electricity'!$A5,'Indonesia Data'!$B$12:$B$19,0),MATCH('BIFUbC-electricity'!G$1,'Indonesia Data'!$C$11:$AL$11,0))</f>
        <v>0</v>
      </c>
      <c r="H5" s="5">
        <f>INDEX('Indonesia Data'!$C$12:$AM$19,MATCH('BIFUbC-electricity'!$A5,'Indonesia Data'!$B$12:$B$19,0),MATCH('BIFUbC-electricity'!H$1,'Indonesia Data'!$C$11:$AL$11,0))</f>
        <v>0</v>
      </c>
      <c r="I5" s="5">
        <f>INDEX('Indonesia Data'!$C$12:$AM$19,MATCH('BIFUbC-electricity'!$A5,'Indonesia Data'!$B$12:$B$19,0),MATCH('BIFUbC-electricity'!I$1,'Indonesia Data'!$C$11:$AL$11,0))</f>
        <v>0</v>
      </c>
      <c r="J5" s="5">
        <f>INDEX('Indonesia Data'!$C$12:$AM$19,MATCH('BIFUbC-electricity'!$A5,'Indonesia Data'!$B$12:$B$19,0),MATCH('BIFUbC-electricity'!J$1,'Indonesia Data'!$C$11:$AL$11,0))</f>
        <v>0</v>
      </c>
      <c r="K5" s="5">
        <f>INDEX('Indonesia Data'!$C$12:$AM$19,MATCH('BIFUbC-electricity'!$A5,'Indonesia Data'!$B$12:$B$19,0),MATCH('BIFUbC-electricity'!K$1,'Indonesia Data'!$C$11:$AL$11,0))</f>
        <v>0</v>
      </c>
      <c r="L5" s="5">
        <f>INDEX('Indonesia Data'!$C$12:$AM$19,MATCH('BIFUbC-electricity'!$A5,'Indonesia Data'!$B$12:$B$19,0),MATCH('BIFUbC-electricity'!L$1,'Indonesia Data'!$C$11:$AL$11,0))</f>
        <v>0</v>
      </c>
      <c r="M5" s="5">
        <f>INDEX('Indonesia Data'!$C$12:$AM$19,MATCH('BIFUbC-electricity'!$A5,'Indonesia Data'!$B$12:$B$19,0),MATCH('BIFUbC-electricity'!M$1,'Indonesia Data'!$C$11:$AL$11,0))</f>
        <v>0</v>
      </c>
      <c r="N5" s="5">
        <f>INDEX('Indonesia Data'!$C$12:$AM$19,MATCH('BIFUbC-electricity'!$A5,'Indonesia Data'!$B$12:$B$19,0),MATCH('BIFUbC-electricity'!N$1,'Indonesia Data'!$C$11:$AL$11,0))</f>
        <v>0</v>
      </c>
      <c r="O5" s="5">
        <f>INDEX('Indonesia Data'!$C$12:$AM$19,MATCH('BIFUbC-electricity'!$A5,'Indonesia Data'!$B$12:$B$19,0),MATCH('BIFUbC-electricity'!O$1,'Indonesia Data'!$C$11:$AL$11,0))</f>
        <v>0</v>
      </c>
      <c r="P5" s="5">
        <f>INDEX('Indonesia Data'!$C$12:$AM$19,MATCH('BIFUbC-electricity'!$A5,'Indonesia Data'!$B$12:$B$19,0),MATCH('BIFUbC-electricity'!P$1,'Indonesia Data'!$C$11:$AL$11,0))</f>
        <v>0</v>
      </c>
      <c r="Q5" s="5">
        <f>INDEX('Indonesia Data'!$C$12:$AM$19,MATCH('BIFUbC-electricity'!$A5,'Indonesia Data'!$B$12:$B$19,0),MATCH('BIFUbC-electricity'!Q$1,'Indonesia Data'!$C$11:$AL$11,0))</f>
        <v>0</v>
      </c>
      <c r="R5" s="5">
        <f>INDEX('Indonesia Data'!$C$12:$AM$19,MATCH('BIFUbC-electricity'!$A5,'Indonesia Data'!$B$12:$B$19,0),MATCH('BIFUbC-electricity'!R$1,'Indonesia Data'!$C$11:$AL$11,0))</f>
        <v>0</v>
      </c>
      <c r="S5" s="5">
        <f>INDEX('Indonesia Data'!$C$12:$AM$19,MATCH('BIFUbC-electricity'!$A5,'Indonesia Data'!$B$12:$B$19,0),MATCH('BIFUbC-electricity'!S$1,'Indonesia Data'!$C$11:$AL$11,0))</f>
        <v>0</v>
      </c>
      <c r="T5" s="5">
        <f>INDEX('Indonesia Data'!$C$12:$AM$19,MATCH('BIFUbC-electricity'!$A5,'Indonesia Data'!$B$12:$B$19,0),MATCH('BIFUbC-electricity'!T$1,'Indonesia Data'!$C$11:$AL$11,0))</f>
        <v>0</v>
      </c>
      <c r="U5" s="5">
        <f>INDEX('Indonesia Data'!$C$12:$AM$19,MATCH('BIFUbC-electricity'!$A5,'Indonesia Data'!$B$12:$B$19,0),MATCH('BIFUbC-electricity'!U$1,'Indonesia Data'!$C$11:$AL$11,0))</f>
        <v>0</v>
      </c>
      <c r="V5" s="5">
        <f>INDEX('Indonesia Data'!$C$12:$AM$19,MATCH('BIFUbC-electricity'!$A5,'Indonesia Data'!$B$12:$B$19,0),MATCH('BIFUbC-electricity'!V$1,'Indonesia Data'!$C$11:$AL$11,0))</f>
        <v>0</v>
      </c>
      <c r="W5" s="5">
        <f>INDEX('Indonesia Data'!$C$12:$AM$19,MATCH('BIFUbC-electricity'!$A5,'Indonesia Data'!$B$12:$B$19,0),MATCH('BIFUbC-electricity'!W$1,'Indonesia Data'!$C$11:$AL$11,0))</f>
        <v>0</v>
      </c>
      <c r="X5" s="5">
        <f>INDEX('Indonesia Data'!$C$12:$AM$19,MATCH('BIFUbC-electricity'!$A5,'Indonesia Data'!$B$12:$B$19,0),MATCH('BIFUbC-electricity'!X$1,'Indonesia Data'!$C$11:$AL$11,0))</f>
        <v>0</v>
      </c>
      <c r="Y5" s="5">
        <f>INDEX('Indonesia Data'!$C$12:$AM$19,MATCH('BIFUbC-electricity'!$A5,'Indonesia Data'!$B$12:$B$19,0),MATCH('BIFUbC-electricity'!Y$1,'Indonesia Data'!$C$11:$AL$11,0))</f>
        <v>0</v>
      </c>
      <c r="Z5" s="5">
        <f>INDEX('Indonesia Data'!$C$12:$AM$19,MATCH('BIFUbC-electricity'!$A5,'Indonesia Data'!$B$12:$B$19,0),MATCH('BIFUbC-electricity'!Z$1,'Indonesia Data'!$C$11:$AL$11,0))</f>
        <v>0</v>
      </c>
      <c r="AA5" s="5">
        <f>INDEX('Indonesia Data'!$C$12:$AM$19,MATCH('BIFUbC-electricity'!$A5,'Indonesia Data'!$B$12:$B$19,0),MATCH('BIFUbC-electricity'!AA$1,'Indonesia Data'!$C$11:$AL$11,0))</f>
        <v>0</v>
      </c>
      <c r="AB5" s="5">
        <f>INDEX('Indonesia Data'!$C$12:$AM$19,MATCH('BIFUbC-electricity'!$A5,'Indonesia Data'!$B$12:$B$19,0),MATCH('BIFUbC-electricity'!AB$1,'Indonesia Data'!$C$11:$AL$11,0))</f>
        <v>0</v>
      </c>
      <c r="AC5" s="5">
        <f>INDEX('Indonesia Data'!$C$12:$AM$19,MATCH('BIFUbC-electricity'!$A5,'Indonesia Data'!$B$12:$B$19,0),MATCH('BIFUbC-electricity'!AC$1,'Indonesia Data'!$C$11:$AL$11,0))</f>
        <v>0</v>
      </c>
      <c r="AD5" s="5">
        <f>INDEX('Indonesia Data'!$C$12:$AM$19,MATCH('BIFUbC-electricity'!$A5,'Indonesia Data'!$B$12:$B$19,0),MATCH('BIFUbC-electricity'!AD$1,'Indonesia Data'!$C$11:$AL$11,0))</f>
        <v>0</v>
      </c>
      <c r="AE5" s="5">
        <f>INDEX('Indonesia Data'!$C$12:$AM$19,MATCH('BIFUbC-electricity'!$A5,'Indonesia Data'!$B$12:$B$19,0),MATCH('BIFUbC-electricity'!AE$1,'Indonesia Data'!$C$11:$AL$11,0))</f>
        <v>0</v>
      </c>
      <c r="AF5" s="5">
        <f>INDEX('Indonesia Data'!$C$12:$AM$19,MATCH('BIFUbC-electricity'!$A5,'Indonesia Data'!$B$12:$B$19,0),MATCH('BIFUbC-electricity'!AF$1,'Indonesia Data'!$C$11:$AL$11,0))</f>
        <v>0</v>
      </c>
      <c r="AG5" s="5">
        <f>INDEX('Indonesia Data'!$C$12:$AM$19,MATCH('BIFUbC-electricity'!$A5,'Indonesia Data'!$B$12:$B$19,0),MATCH('BIFUbC-electricity'!AG$1,'Indonesia Data'!$C$11:$AL$11,0))</f>
        <v>0</v>
      </c>
      <c r="AH5" s="5">
        <f>INDEX('Indonesia Data'!$C$12:$AM$19,MATCH('BIFUbC-electricity'!$A5,'Indonesia Data'!$B$12:$B$19,0),MATCH('BIFUbC-electricity'!AH$1,'Indonesia Data'!$C$11:$AL$11,0))</f>
        <v>0</v>
      </c>
      <c r="AI5" s="5">
        <f>INDEX('Indonesia Data'!$C$12:$AM$19,MATCH('BIFUbC-electricity'!$A5,'Indonesia Data'!$B$12:$B$19,0),MATCH('BIFUbC-electricity'!AI$1,'Indonesia Data'!$C$11:$AL$11,0))</f>
        <v>0</v>
      </c>
      <c r="AJ5" s="5">
        <f>INDEX('Indonesia Data'!$C$12:$AM$19,MATCH('BIFUbC-electricity'!$A5,'Indonesia Data'!$B$12:$B$19,0),MATCH('BIFUbC-electricity'!AJ$1,'Indonesia Data'!$C$11:$AL$11,0))</f>
        <v>0</v>
      </c>
      <c r="AK5" s="5">
        <f>INDEX('Indonesia Data'!$C$12:$AM$19,MATCH('BIFUbC-electricity'!$A5,'Indonesia Data'!$B$12:$B$19,0),MATCH('BIFUbC-electricity'!AK$1,'Indonesia Data'!$C$11:$AL$11,0))</f>
        <v>0</v>
      </c>
    </row>
    <row r="6" spans="1:37" x14ac:dyDescent="0.35">
      <c r="A6" s="5" t="s">
        <v>7</v>
      </c>
      <c r="B6" s="5">
        <f>INDEX('Indonesia Data'!$C$12:$AM$19,MATCH('BIFUbC-electricity'!$A6,'Indonesia Data'!$B$12:$B$19,0),MATCH('BIFUbC-electricity'!B$1,'Indonesia Data'!$C$11:$AL$11,0))</f>
        <v>0</v>
      </c>
      <c r="C6" s="5">
        <f>INDEX('Indonesia Data'!$C$12:$AM$19,MATCH('BIFUbC-electricity'!$A6,'Indonesia Data'!$B$12:$B$19,0),MATCH('BIFUbC-electricity'!C$1,'Indonesia Data'!$C$11:$AL$11,0))</f>
        <v>0</v>
      </c>
      <c r="D6" s="5">
        <f>INDEX('Indonesia Data'!$C$12:$AM$19,MATCH('BIFUbC-electricity'!$A6,'Indonesia Data'!$B$12:$B$19,0),MATCH('BIFUbC-electricity'!D$1,'Indonesia Data'!$C$11:$AL$11,0))</f>
        <v>0</v>
      </c>
      <c r="E6" s="5">
        <f>INDEX('Indonesia Data'!$C$12:$AM$19,MATCH('BIFUbC-electricity'!$A6,'Indonesia Data'!$B$12:$B$19,0),MATCH('BIFUbC-electricity'!E$1,'Indonesia Data'!$C$11:$AL$11,0))</f>
        <v>0</v>
      </c>
      <c r="F6" s="5">
        <f>INDEX('Indonesia Data'!$C$12:$AM$19,MATCH('BIFUbC-electricity'!$A6,'Indonesia Data'!$B$12:$B$19,0),MATCH('BIFUbC-electricity'!F$1,'Indonesia Data'!$C$11:$AL$11,0))</f>
        <v>0</v>
      </c>
      <c r="G6" s="5">
        <f>INDEX('Indonesia Data'!$C$12:$AM$19,MATCH('BIFUbC-electricity'!$A6,'Indonesia Data'!$B$12:$B$19,0),MATCH('BIFUbC-electricity'!G$1,'Indonesia Data'!$C$11:$AL$11,0))</f>
        <v>0</v>
      </c>
      <c r="H6" s="5">
        <f>INDEX('Indonesia Data'!$C$12:$AM$19,MATCH('BIFUbC-electricity'!$A6,'Indonesia Data'!$B$12:$B$19,0),MATCH('BIFUbC-electricity'!H$1,'Indonesia Data'!$C$11:$AL$11,0))</f>
        <v>0</v>
      </c>
      <c r="I6" s="5">
        <f>INDEX('Indonesia Data'!$C$12:$AM$19,MATCH('BIFUbC-electricity'!$A6,'Indonesia Data'!$B$12:$B$19,0),MATCH('BIFUbC-electricity'!I$1,'Indonesia Data'!$C$11:$AL$11,0))</f>
        <v>0</v>
      </c>
      <c r="J6" s="5">
        <f>INDEX('Indonesia Data'!$C$12:$AM$19,MATCH('BIFUbC-electricity'!$A6,'Indonesia Data'!$B$12:$B$19,0),MATCH('BIFUbC-electricity'!J$1,'Indonesia Data'!$C$11:$AL$11,0))</f>
        <v>0</v>
      </c>
      <c r="K6" s="5">
        <f>INDEX('Indonesia Data'!$C$12:$AM$19,MATCH('BIFUbC-electricity'!$A6,'Indonesia Data'!$B$12:$B$19,0),MATCH('BIFUbC-electricity'!K$1,'Indonesia Data'!$C$11:$AL$11,0))</f>
        <v>0</v>
      </c>
      <c r="L6" s="5">
        <f>INDEX('Indonesia Data'!$C$12:$AM$19,MATCH('BIFUbC-electricity'!$A6,'Indonesia Data'!$B$12:$B$19,0),MATCH('BIFUbC-electricity'!L$1,'Indonesia Data'!$C$11:$AL$11,0))</f>
        <v>0</v>
      </c>
      <c r="M6" s="5">
        <f>INDEX('Indonesia Data'!$C$12:$AM$19,MATCH('BIFUbC-electricity'!$A6,'Indonesia Data'!$B$12:$B$19,0),MATCH('BIFUbC-electricity'!M$1,'Indonesia Data'!$C$11:$AL$11,0))</f>
        <v>0</v>
      </c>
      <c r="N6" s="5">
        <f>INDEX('Indonesia Data'!$C$12:$AM$19,MATCH('BIFUbC-electricity'!$A6,'Indonesia Data'!$B$12:$B$19,0),MATCH('BIFUbC-electricity'!N$1,'Indonesia Data'!$C$11:$AL$11,0))</f>
        <v>0</v>
      </c>
      <c r="O6" s="5">
        <f>INDEX('Indonesia Data'!$C$12:$AM$19,MATCH('BIFUbC-electricity'!$A6,'Indonesia Data'!$B$12:$B$19,0),MATCH('BIFUbC-electricity'!O$1,'Indonesia Data'!$C$11:$AL$11,0))</f>
        <v>0</v>
      </c>
      <c r="P6" s="5">
        <f>INDEX('Indonesia Data'!$C$12:$AM$19,MATCH('BIFUbC-electricity'!$A6,'Indonesia Data'!$B$12:$B$19,0),MATCH('BIFUbC-electricity'!P$1,'Indonesia Data'!$C$11:$AL$11,0))</f>
        <v>0</v>
      </c>
      <c r="Q6" s="5">
        <f>INDEX('Indonesia Data'!$C$12:$AM$19,MATCH('BIFUbC-electricity'!$A6,'Indonesia Data'!$B$12:$B$19,0),MATCH('BIFUbC-electricity'!Q$1,'Indonesia Data'!$C$11:$AL$11,0))</f>
        <v>0</v>
      </c>
      <c r="R6" s="5">
        <f>INDEX('Indonesia Data'!$C$12:$AM$19,MATCH('BIFUbC-electricity'!$A6,'Indonesia Data'!$B$12:$B$19,0),MATCH('BIFUbC-electricity'!R$1,'Indonesia Data'!$C$11:$AL$11,0))</f>
        <v>0</v>
      </c>
      <c r="S6" s="5">
        <f>INDEX('Indonesia Data'!$C$12:$AM$19,MATCH('BIFUbC-electricity'!$A6,'Indonesia Data'!$B$12:$B$19,0),MATCH('BIFUbC-electricity'!S$1,'Indonesia Data'!$C$11:$AL$11,0))</f>
        <v>0</v>
      </c>
      <c r="T6" s="5">
        <f>INDEX('Indonesia Data'!$C$12:$AM$19,MATCH('BIFUbC-electricity'!$A6,'Indonesia Data'!$B$12:$B$19,0),MATCH('BIFUbC-electricity'!T$1,'Indonesia Data'!$C$11:$AL$11,0))</f>
        <v>0</v>
      </c>
      <c r="U6" s="5">
        <f>INDEX('Indonesia Data'!$C$12:$AM$19,MATCH('BIFUbC-electricity'!$A6,'Indonesia Data'!$B$12:$B$19,0),MATCH('BIFUbC-electricity'!U$1,'Indonesia Data'!$C$11:$AL$11,0))</f>
        <v>0</v>
      </c>
      <c r="V6" s="5">
        <f>INDEX('Indonesia Data'!$C$12:$AM$19,MATCH('BIFUbC-electricity'!$A6,'Indonesia Data'!$B$12:$B$19,0),MATCH('BIFUbC-electricity'!V$1,'Indonesia Data'!$C$11:$AL$11,0))</f>
        <v>0</v>
      </c>
      <c r="W6" s="5">
        <f>INDEX('Indonesia Data'!$C$12:$AM$19,MATCH('BIFUbC-electricity'!$A6,'Indonesia Data'!$B$12:$B$19,0),MATCH('BIFUbC-electricity'!W$1,'Indonesia Data'!$C$11:$AL$11,0))</f>
        <v>0</v>
      </c>
      <c r="X6" s="5">
        <f>INDEX('Indonesia Data'!$C$12:$AM$19,MATCH('BIFUbC-electricity'!$A6,'Indonesia Data'!$B$12:$B$19,0),MATCH('BIFUbC-electricity'!X$1,'Indonesia Data'!$C$11:$AL$11,0))</f>
        <v>0</v>
      </c>
      <c r="Y6" s="5">
        <f>INDEX('Indonesia Data'!$C$12:$AM$19,MATCH('BIFUbC-electricity'!$A6,'Indonesia Data'!$B$12:$B$19,0),MATCH('BIFUbC-electricity'!Y$1,'Indonesia Data'!$C$11:$AL$11,0))</f>
        <v>0</v>
      </c>
      <c r="Z6" s="5">
        <f>INDEX('Indonesia Data'!$C$12:$AM$19,MATCH('BIFUbC-electricity'!$A6,'Indonesia Data'!$B$12:$B$19,0),MATCH('BIFUbC-electricity'!Z$1,'Indonesia Data'!$C$11:$AL$11,0))</f>
        <v>0</v>
      </c>
      <c r="AA6" s="5">
        <f>INDEX('Indonesia Data'!$C$12:$AM$19,MATCH('BIFUbC-electricity'!$A6,'Indonesia Data'!$B$12:$B$19,0),MATCH('BIFUbC-electricity'!AA$1,'Indonesia Data'!$C$11:$AL$11,0))</f>
        <v>0</v>
      </c>
      <c r="AB6" s="5">
        <f>INDEX('Indonesia Data'!$C$12:$AM$19,MATCH('BIFUbC-electricity'!$A6,'Indonesia Data'!$B$12:$B$19,0),MATCH('BIFUbC-electricity'!AB$1,'Indonesia Data'!$C$11:$AL$11,0))</f>
        <v>0</v>
      </c>
      <c r="AC6" s="5">
        <f>INDEX('Indonesia Data'!$C$12:$AM$19,MATCH('BIFUbC-electricity'!$A6,'Indonesia Data'!$B$12:$B$19,0),MATCH('BIFUbC-electricity'!AC$1,'Indonesia Data'!$C$11:$AL$11,0))</f>
        <v>0</v>
      </c>
      <c r="AD6" s="5">
        <f>INDEX('Indonesia Data'!$C$12:$AM$19,MATCH('BIFUbC-electricity'!$A6,'Indonesia Data'!$B$12:$B$19,0),MATCH('BIFUbC-electricity'!AD$1,'Indonesia Data'!$C$11:$AL$11,0))</f>
        <v>0</v>
      </c>
      <c r="AE6" s="5">
        <f>INDEX('Indonesia Data'!$C$12:$AM$19,MATCH('BIFUbC-electricity'!$A6,'Indonesia Data'!$B$12:$B$19,0),MATCH('BIFUbC-electricity'!AE$1,'Indonesia Data'!$C$11:$AL$11,0))</f>
        <v>0</v>
      </c>
      <c r="AF6" s="5">
        <f>INDEX('Indonesia Data'!$C$12:$AM$19,MATCH('BIFUbC-electricity'!$A6,'Indonesia Data'!$B$12:$B$19,0),MATCH('BIFUbC-electricity'!AF$1,'Indonesia Data'!$C$11:$AL$11,0))</f>
        <v>0</v>
      </c>
      <c r="AG6" s="5">
        <f>INDEX('Indonesia Data'!$C$12:$AM$19,MATCH('BIFUbC-electricity'!$A6,'Indonesia Data'!$B$12:$B$19,0),MATCH('BIFUbC-electricity'!AG$1,'Indonesia Data'!$C$11:$AL$11,0))</f>
        <v>0</v>
      </c>
      <c r="AH6" s="5">
        <f>INDEX('Indonesia Data'!$C$12:$AM$19,MATCH('BIFUbC-electricity'!$A6,'Indonesia Data'!$B$12:$B$19,0),MATCH('BIFUbC-electricity'!AH$1,'Indonesia Data'!$C$11:$AL$11,0))</f>
        <v>0</v>
      </c>
      <c r="AI6" s="5">
        <f>INDEX('Indonesia Data'!$C$12:$AM$19,MATCH('BIFUbC-electricity'!$A6,'Indonesia Data'!$B$12:$B$19,0),MATCH('BIFUbC-electricity'!AI$1,'Indonesia Data'!$C$11:$AL$11,0))</f>
        <v>0</v>
      </c>
      <c r="AJ6" s="5">
        <f>INDEX('Indonesia Data'!$C$12:$AM$19,MATCH('BIFUbC-electricity'!$A6,'Indonesia Data'!$B$12:$B$19,0),MATCH('BIFUbC-electricity'!AJ$1,'Indonesia Data'!$C$11:$AL$11,0))</f>
        <v>0</v>
      </c>
      <c r="AK6" s="5">
        <f>INDEX('Indonesia Data'!$C$12:$AM$19,MATCH('BIFUbC-electricity'!$A6,'Indonesia Data'!$B$12:$B$19,0),MATCH('BIFUbC-electricity'!AK$1,'Indonesia Data'!$C$11:$AL$11,0))</f>
        <v>0</v>
      </c>
    </row>
    <row r="7" spans="1:37" x14ac:dyDescent="0.35">
      <c r="A7" s="5" t="s">
        <v>8</v>
      </c>
      <c r="B7" s="5">
        <f>INDEX('Indonesia Data'!$C$12:$AM$19,MATCH('BIFUbC-electricity'!$A7,'Indonesia Data'!$B$12:$B$19,0),MATCH('BIFUbC-electricity'!B$1,'Indonesia Data'!$C$11:$AL$11,0))</f>
        <v>3273192705613.5479</v>
      </c>
      <c r="C7" s="5">
        <f>INDEX('Indonesia Data'!$C$12:$AM$19,MATCH('BIFUbC-electricity'!$A7,'Indonesia Data'!$B$12:$B$19,0),MATCH('BIFUbC-electricity'!C$1,'Indonesia Data'!$C$11:$AL$11,0))</f>
        <v>3311535933032.688</v>
      </c>
      <c r="D7" s="5">
        <f>INDEX('Indonesia Data'!$C$12:$AM$19,MATCH('BIFUbC-electricity'!$A7,'Indonesia Data'!$B$12:$B$19,0),MATCH('BIFUbC-electricity'!D$1,'Indonesia Data'!$C$11:$AL$11,0))</f>
        <v>3348758480907.832</v>
      </c>
      <c r="E7" s="5">
        <f>INDEX('Indonesia Data'!$C$12:$AM$19,MATCH('BIFUbC-electricity'!$A7,'Indonesia Data'!$B$12:$B$19,0),MATCH('BIFUbC-electricity'!E$1,'Indonesia Data'!$C$11:$AL$11,0))</f>
        <v>3384938949941.814</v>
      </c>
      <c r="F7" s="5">
        <f>INDEX('Indonesia Data'!$C$12:$AM$19,MATCH('BIFUbC-electricity'!$A7,'Indonesia Data'!$B$12:$B$19,0),MATCH('BIFUbC-electricity'!F$1,'Indonesia Data'!$C$11:$AL$11,0))</f>
        <v>3420255256034.3442</v>
      </c>
      <c r="G7" s="5">
        <f>INDEX('Indonesia Data'!$C$12:$AM$19,MATCH('BIFUbC-electricity'!$A7,'Indonesia Data'!$B$12:$B$19,0),MATCH('BIFUbC-electricity'!G$1,'Indonesia Data'!$C$11:$AL$11,0))</f>
        <v>3454834481970.9321</v>
      </c>
      <c r="H7" s="5">
        <f>INDEX('Indonesia Data'!$C$12:$AM$19,MATCH('BIFUbC-electricity'!$A7,'Indonesia Data'!$B$12:$B$19,0),MATCH('BIFUbC-electricity'!H$1,'Indonesia Data'!$C$11:$AL$11,0))</f>
        <v>3488663919473.0254</v>
      </c>
      <c r="I7" s="5">
        <f>INDEX('Indonesia Data'!$C$12:$AM$19,MATCH('BIFUbC-electricity'!$A7,'Indonesia Data'!$B$12:$B$19,0),MATCH('BIFUbC-electricity'!I$1,'Indonesia Data'!$C$11:$AL$11,0))</f>
        <v>3521667318869.3203</v>
      </c>
      <c r="J7" s="5">
        <f>INDEX('Indonesia Data'!$C$12:$AM$19,MATCH('BIFUbC-electricity'!$A7,'Indonesia Data'!$B$12:$B$19,0),MATCH('BIFUbC-electricity'!J$1,'Indonesia Data'!$C$11:$AL$11,0))</f>
        <v>3553819263602.7158</v>
      </c>
      <c r="K7" s="5">
        <f>INDEX('Indonesia Data'!$C$12:$AM$19,MATCH('BIFUbC-electricity'!$A7,'Indonesia Data'!$B$12:$B$19,0),MATCH('BIFUbC-electricity'!K$1,'Indonesia Data'!$C$11:$AL$11,0))</f>
        <v>3585119753673.2095</v>
      </c>
      <c r="L7" s="5">
        <f>INDEX('Indonesia Data'!$C$12:$AM$19,MATCH('BIFUbC-electricity'!$A7,'Indonesia Data'!$B$12:$B$19,0),MATCH('BIFUbC-electricity'!L$1,'Indonesia Data'!$C$11:$AL$11,0))</f>
        <v>3615568789080.8042</v>
      </c>
      <c r="M7" s="5">
        <f>INDEX('Indonesia Data'!$C$12:$AM$19,MATCH('BIFUbC-electricity'!$A7,'Indonesia Data'!$B$12:$B$19,0),MATCH('BIFUbC-electricity'!M$1,'Indonesia Data'!$C$11:$AL$11,0))</f>
        <v>3645140953268.397</v>
      </c>
      <c r="N7" s="5">
        <f>INDEX('Indonesia Data'!$C$12:$AM$19,MATCH('BIFUbC-electricity'!$A7,'Indonesia Data'!$B$12:$B$19,0),MATCH('BIFUbC-electricity'!N$1,'Indonesia Data'!$C$11:$AL$11,0))</f>
        <v>3673861662793.0884</v>
      </c>
      <c r="O7" s="5">
        <f>INDEX('Indonesia Data'!$C$12:$AM$19,MATCH('BIFUbC-electricity'!$A7,'Indonesia Data'!$B$12:$B$19,0),MATCH('BIFUbC-electricity'!O$1,'Indonesia Data'!$C$11:$AL$11,0))</f>
        <v>3701730917654.8809</v>
      </c>
      <c r="P7" s="5">
        <f>INDEX('Indonesia Data'!$C$12:$AM$19,MATCH('BIFUbC-electricity'!$A7,'Indonesia Data'!$B$12:$B$19,0),MATCH('BIFUbC-electricity'!P$1,'Indonesia Data'!$C$11:$AL$11,0))</f>
        <v>3728799550967.9761</v>
      </c>
      <c r="Q7" s="5">
        <f>INDEX('Indonesia Data'!$C$12:$AM$19,MATCH('BIFUbC-electricity'!$A7,'Indonesia Data'!$B$12:$B$19,0),MATCH('BIFUbC-electricity'!Q$1,'Indonesia Data'!$C$11:$AL$11,0))</f>
        <v>3755067562732.374</v>
      </c>
      <c r="R7" s="5">
        <f>INDEX('Indonesia Data'!$C$12:$AM$19,MATCH('BIFUbC-electricity'!$A7,'Indonesia Data'!$B$12:$B$19,0),MATCH('BIFUbC-electricity'!R$1,'Indonesia Data'!$C$11:$AL$11,0))</f>
        <v>3780547661226.6255</v>
      </c>
      <c r="S7" s="5">
        <f>INDEX('Indonesia Data'!$C$12:$AM$19,MATCH('BIFUbC-electricity'!$A7,'Indonesia Data'!$B$12:$B$19,0),MATCH('BIFUbC-electricity'!S$1,'Indonesia Data'!$C$11:$AL$11,0))</f>
        <v>3805214429893.6294</v>
      </c>
      <c r="T7" s="5">
        <f>INDEX('Indonesia Data'!$C$12:$AM$19,MATCH('BIFUbC-electricity'!$A7,'Indonesia Data'!$B$12:$B$19,0),MATCH('BIFUbC-electricity'!T$1,'Indonesia Data'!$C$11:$AL$11,0))</f>
        <v>3829055160454.834</v>
      </c>
      <c r="U7" s="5">
        <f>INDEX('Indonesia Data'!$C$12:$AM$19,MATCH('BIFUbC-electricity'!$A7,'Indonesia Data'!$B$12:$B$19,0),MATCH('BIFUbC-electricity'!U$1,'Indonesia Data'!$C$11:$AL$11,0))</f>
        <v>3852031728074.5889</v>
      </c>
      <c r="V7" s="5">
        <f>INDEX('Indonesia Data'!$C$12:$AM$19,MATCH('BIFUbC-electricity'!$A7,'Indonesia Data'!$B$12:$B$19,0),MATCH('BIFUbC-electricity'!V$1,'Indonesia Data'!$C$11:$AL$11,0))</f>
        <v>3874080591360.1377</v>
      </c>
      <c r="W7" s="5">
        <f>INDEX('Indonesia Data'!$C$12:$AM$19,MATCH('BIFUbC-electricity'!$A7,'Indonesia Data'!$B$12:$B$19,0),MATCH('BIFUbC-electricity'!W$1,'Indonesia Data'!$C$11:$AL$11,0))</f>
        <v>3895214458590.0327</v>
      </c>
      <c r="X7" s="5">
        <f>INDEX('Indonesia Data'!$C$12:$AM$19,MATCH('BIFUbC-electricity'!$A7,'Indonesia Data'!$B$12:$B$19,0),MATCH('BIFUbC-electricity'!X$1,'Indonesia Data'!$C$11:$AL$11,0))</f>
        <v>3915446038042.8247</v>
      </c>
      <c r="Y7" s="5">
        <f>INDEX('Indonesia Data'!$C$12:$AM$19,MATCH('BIFUbC-electricity'!$A7,'Indonesia Data'!$B$12:$B$19,0),MATCH('BIFUbC-electricity'!Y$1,'Indonesia Data'!$C$11:$AL$11,0))</f>
        <v>3934737204882.8608</v>
      </c>
      <c r="Z7" s="5">
        <f>INDEX('Indonesia Data'!$C$12:$AM$19,MATCH('BIFUbC-electricity'!$A7,'Indonesia Data'!$B$12:$B$19,0),MATCH('BIFUbC-electricity'!Z$1,'Indonesia Data'!$C$11:$AL$11,0))</f>
        <v>3953113375667.2441</v>
      </c>
      <c r="AA7" s="5">
        <f>INDEX('Indonesia Data'!$C$12:$AM$19,MATCH('BIFUbC-electricity'!$A7,'Indonesia Data'!$B$12:$B$19,0),MATCH('BIFUbC-electricity'!AA$1,'Indonesia Data'!$C$11:$AL$11,0))</f>
        <v>3970561842117.4219</v>
      </c>
      <c r="AB7" s="5">
        <f>INDEX('Indonesia Data'!$C$12:$AM$19,MATCH('BIFUbC-electricity'!$A7,'Indonesia Data'!$B$12:$B$19,0),MATCH('BIFUbC-electricity'!AB$1,'Indonesia Data'!$C$11:$AL$11,0))</f>
        <v>3987095312511.9473</v>
      </c>
      <c r="AC7" s="5">
        <f>INDEX('Indonesia Data'!$C$12:$AM$19,MATCH('BIFUbC-electricity'!$A7,'Indonesia Data'!$B$12:$B$19,0),MATCH('BIFUbC-electricity'!AC$1,'Indonesia Data'!$C$11:$AL$11,0))</f>
        <v>4002688370293.7153</v>
      </c>
      <c r="AD7" s="5">
        <f>INDEX('Indonesia Data'!$C$12:$AM$19,MATCH('BIFUbC-electricity'!$A7,'Indonesia Data'!$B$12:$B$19,0),MATCH('BIFUbC-electricity'!AD$1,'Indonesia Data'!$C$11:$AL$11,0))</f>
        <v>4017379140298.3813</v>
      </c>
      <c r="AE7" s="5">
        <f>INDEX('Indonesia Data'!$C$12:$AM$19,MATCH('BIFUbC-electricity'!$A7,'Indonesia Data'!$B$12:$B$19,0),MATCH('BIFUbC-electricity'!AE$1,'Indonesia Data'!$C$11:$AL$11,0))</f>
        <v>4031129497690.2915</v>
      </c>
      <c r="AF7" s="5">
        <f>INDEX('Indonesia Data'!$C$12:$AM$19,MATCH('BIFUbC-electricity'!$A7,'Indonesia Data'!$B$12:$B$19,0),MATCH('BIFUbC-electricity'!AF$1,'Indonesia Data'!$C$11:$AL$11,0))</f>
        <v>4043977567305.0977</v>
      </c>
      <c r="AG7" s="5">
        <f>INDEX('Indonesia Data'!$C$12:$AM$19,MATCH('BIFUbC-electricity'!$A7,'Indonesia Data'!$B$12:$B$19,0),MATCH('BIFUbC-electricity'!AG$1,'Indonesia Data'!$C$11:$AL$11,0))</f>
        <v>4055923349142.8022</v>
      </c>
      <c r="AH7" s="5">
        <f>INDEX('Indonesia Data'!$C$12:$AM$19,MATCH('BIFUbC-electricity'!$A7,'Indonesia Data'!$B$12:$B$19,0),MATCH('BIFUbC-electricity'!AH$1,'Indonesia Data'!$C$11:$AL$11,0))</f>
        <v>4066979551481.9541</v>
      </c>
      <c r="AI7" s="5">
        <f>INDEX('Indonesia Data'!$C$12:$AM$19,MATCH('BIFUbC-electricity'!$A7,'Indonesia Data'!$B$12:$B$19,0),MATCH('BIFUbC-electricity'!AI$1,'Indonesia Data'!$C$11:$AL$11,0))</f>
        <v>4077171590879.6548</v>
      </c>
      <c r="AJ7" s="5">
        <f>INDEX('Indonesia Data'!$C$12:$AM$19,MATCH('BIFUbC-electricity'!$A7,'Indonesia Data'!$B$12:$B$19,0),MATCH('BIFUbC-electricity'!AJ$1,'Indonesia Data'!$C$11:$AL$11,0))</f>
        <v>4086537592171.5566</v>
      </c>
      <c r="AK7" s="5">
        <f>INDEX('Indonesia Data'!$C$12:$AM$19,MATCH('BIFUbC-electricity'!$A7,'Indonesia Data'!$B$12:$B$19,0),MATCH('BIFUbC-electricity'!AK$1,'Indonesia Data'!$C$11:$AL$11,0))</f>
        <v>4095077555357.6606</v>
      </c>
    </row>
    <row r="8" spans="1:37" x14ac:dyDescent="0.35">
      <c r="A8" s="5" t="s">
        <v>11</v>
      </c>
      <c r="B8" s="5">
        <f>INDEX('Indonesia Data'!$C$12:$AM$19,MATCH('BIFUbC-electricity'!$A8,'Indonesia Data'!$B$12:$B$19,0),MATCH('BIFUbC-electricity'!B$1,'Indonesia Data'!$C$11:$AL$11,0))</f>
        <v>1692801376319.9998</v>
      </c>
      <c r="C8" s="5">
        <f>INDEX('Indonesia Data'!$C$12:$AM$19,MATCH('BIFUbC-electricity'!$A8,'Indonesia Data'!$B$12:$B$19,0),MATCH('BIFUbC-electricity'!C$1,'Indonesia Data'!$C$11:$AL$11,0))</f>
        <v>1777441445136</v>
      </c>
      <c r="D8" s="5">
        <f>INDEX('Indonesia Data'!$C$12:$AM$19,MATCH('BIFUbC-electricity'!$A8,'Indonesia Data'!$B$12:$B$19,0),MATCH('BIFUbC-electricity'!D$1,'Indonesia Data'!$C$11:$AL$11,0))</f>
        <v>1866313517392.8003</v>
      </c>
      <c r="E8" s="5">
        <f>INDEX('Indonesia Data'!$C$12:$AM$19,MATCH('BIFUbC-electricity'!$A8,'Indonesia Data'!$B$12:$B$19,0),MATCH('BIFUbC-electricity'!E$1,'Indonesia Data'!$C$11:$AL$11,0))</f>
        <v>1959629193262.4404</v>
      </c>
      <c r="F8" s="5">
        <f>INDEX('Indonesia Data'!$C$12:$AM$19,MATCH('BIFUbC-electricity'!$A8,'Indonesia Data'!$B$12:$B$19,0),MATCH('BIFUbC-electricity'!F$1,'Indonesia Data'!$C$11:$AL$11,0))</f>
        <v>2057610652925.5627</v>
      </c>
      <c r="G8" s="5">
        <f>INDEX('Indonesia Data'!$C$12:$AM$19,MATCH('BIFUbC-electricity'!$A8,'Indonesia Data'!$B$12:$B$19,0),MATCH('BIFUbC-electricity'!G$1,'Indonesia Data'!$C$11:$AL$11,0))</f>
        <v>2160491185571.8411</v>
      </c>
      <c r="H8" s="5">
        <f>INDEX('Indonesia Data'!$C$12:$AM$19,MATCH('BIFUbC-electricity'!$A8,'Indonesia Data'!$B$12:$B$19,0),MATCH('BIFUbC-electricity'!H$1,'Indonesia Data'!$C$11:$AL$11,0))</f>
        <v>2268515744850.4331</v>
      </c>
      <c r="I8" s="5">
        <f>INDEX('Indonesia Data'!$C$12:$AM$19,MATCH('BIFUbC-electricity'!$A8,'Indonesia Data'!$B$12:$B$19,0),MATCH('BIFUbC-electricity'!I$1,'Indonesia Data'!$C$11:$AL$11,0))</f>
        <v>2381941532092.9551</v>
      </c>
      <c r="J8" s="5">
        <f>INDEX('Indonesia Data'!$C$12:$AM$19,MATCH('BIFUbC-electricity'!$A8,'Indonesia Data'!$B$12:$B$19,0),MATCH('BIFUbC-electricity'!J$1,'Indonesia Data'!$C$11:$AL$11,0))</f>
        <v>2501038608697.6025</v>
      </c>
      <c r="K8" s="5">
        <f>INDEX('Indonesia Data'!$C$12:$AM$19,MATCH('BIFUbC-electricity'!$A8,'Indonesia Data'!$B$12:$B$19,0),MATCH('BIFUbC-electricity'!K$1,'Indonesia Data'!$C$11:$AL$11,0))</f>
        <v>2626090539132.4829</v>
      </c>
      <c r="L8" s="5">
        <f>INDEX('Indonesia Data'!$C$12:$AM$19,MATCH('BIFUbC-electricity'!$A8,'Indonesia Data'!$B$12:$B$19,0),MATCH('BIFUbC-electricity'!L$1,'Indonesia Data'!$C$11:$AL$11,0))</f>
        <v>2757395066089.1069</v>
      </c>
      <c r="M8" s="5">
        <f>INDEX('Indonesia Data'!$C$12:$AM$19,MATCH('BIFUbC-electricity'!$A8,'Indonesia Data'!$B$12:$B$19,0),MATCH('BIFUbC-electricity'!M$1,'Indonesia Data'!$C$11:$AL$11,0))</f>
        <v>2895264819393.5625</v>
      </c>
      <c r="N8" s="5">
        <f>INDEX('Indonesia Data'!$C$12:$AM$19,MATCH('BIFUbC-electricity'!$A8,'Indonesia Data'!$B$12:$B$19,0),MATCH('BIFUbC-electricity'!N$1,'Indonesia Data'!$C$11:$AL$11,0))</f>
        <v>3040028060363.2412</v>
      </c>
      <c r="O8" s="5">
        <f>INDEX('Indonesia Data'!$C$12:$AM$19,MATCH('BIFUbC-electricity'!$A8,'Indonesia Data'!$B$12:$B$19,0),MATCH('BIFUbC-electricity'!O$1,'Indonesia Data'!$C$11:$AL$11,0))</f>
        <v>3192029463381.4028</v>
      </c>
      <c r="P8" s="5">
        <f>INDEX('Indonesia Data'!$C$12:$AM$19,MATCH('BIFUbC-electricity'!$A8,'Indonesia Data'!$B$12:$B$19,0),MATCH('BIFUbC-electricity'!P$1,'Indonesia Data'!$C$11:$AL$11,0))</f>
        <v>3351630936550.4731</v>
      </c>
      <c r="Q8" s="5">
        <f>INDEX('Indonesia Data'!$C$12:$AM$19,MATCH('BIFUbC-electricity'!$A8,'Indonesia Data'!$B$12:$B$19,0),MATCH('BIFUbC-electricity'!Q$1,'Indonesia Data'!$C$11:$AL$11,0))</f>
        <v>3519212483377.9971</v>
      </c>
      <c r="R8" s="5">
        <f>INDEX('Indonesia Data'!$C$12:$AM$19,MATCH('BIFUbC-electricity'!$A8,'Indonesia Data'!$B$12:$B$19,0),MATCH('BIFUbC-electricity'!R$1,'Indonesia Data'!$C$11:$AL$11,0))</f>
        <v>3695173107546.8975</v>
      </c>
      <c r="S8" s="5">
        <f>INDEX('Indonesia Data'!$C$12:$AM$19,MATCH('BIFUbC-electricity'!$A8,'Indonesia Data'!$B$12:$B$19,0),MATCH('BIFUbC-electricity'!S$1,'Indonesia Data'!$C$11:$AL$11,0))</f>
        <v>3879931762924.2422</v>
      </c>
      <c r="T8" s="5">
        <f>INDEX('Indonesia Data'!$C$12:$AM$19,MATCH('BIFUbC-electricity'!$A8,'Indonesia Data'!$B$12:$B$19,0),MATCH('BIFUbC-electricity'!T$1,'Indonesia Data'!$C$11:$AL$11,0))</f>
        <v>4073928351070.4546</v>
      </c>
      <c r="U8" s="5">
        <f>INDEX('Indonesia Data'!$C$12:$AM$19,MATCH('BIFUbC-electricity'!$A8,'Indonesia Data'!$B$12:$B$19,0),MATCH('BIFUbC-electricity'!U$1,'Indonesia Data'!$C$11:$AL$11,0))</f>
        <v>4277624768623.9775</v>
      </c>
      <c r="V8" s="5">
        <f>INDEX('Indonesia Data'!$C$12:$AM$19,MATCH('BIFUbC-electricity'!$A8,'Indonesia Data'!$B$12:$B$19,0),MATCH('BIFUbC-electricity'!V$1,'Indonesia Data'!$C$11:$AL$11,0))</f>
        <v>4491506007055.1768</v>
      </c>
      <c r="W8" s="5">
        <f>INDEX('Indonesia Data'!$C$12:$AM$19,MATCH('BIFUbC-electricity'!$A8,'Indonesia Data'!$B$12:$B$19,0),MATCH('BIFUbC-electricity'!W$1,'Indonesia Data'!$C$11:$AL$11,0))</f>
        <v>4716081307407.9355</v>
      </c>
      <c r="X8" s="5">
        <f>INDEX('Indonesia Data'!$C$12:$AM$19,MATCH('BIFUbC-electricity'!$A8,'Indonesia Data'!$B$12:$B$19,0),MATCH('BIFUbC-electricity'!X$1,'Indonesia Data'!$C$11:$AL$11,0))</f>
        <v>4951885372778.333</v>
      </c>
      <c r="Y8" s="5">
        <f>INDEX('Indonesia Data'!$C$12:$AM$19,MATCH('BIFUbC-electricity'!$A8,'Indonesia Data'!$B$12:$B$19,0),MATCH('BIFUbC-electricity'!Y$1,'Indonesia Data'!$C$11:$AL$11,0))</f>
        <v>5199479641417.249</v>
      </c>
      <c r="Z8" s="5">
        <f>INDEX('Indonesia Data'!$C$12:$AM$19,MATCH('BIFUbC-electricity'!$A8,'Indonesia Data'!$B$12:$B$19,0),MATCH('BIFUbC-electricity'!Z$1,'Indonesia Data'!$C$11:$AL$11,0))</f>
        <v>5459453623488.1113</v>
      </c>
      <c r="AA8" s="5">
        <f>INDEX('Indonesia Data'!$C$12:$AM$19,MATCH('BIFUbC-electricity'!$A8,'Indonesia Data'!$B$12:$B$19,0),MATCH('BIFUbC-electricity'!AA$1,'Indonesia Data'!$C$11:$AL$11,0))</f>
        <v>5732426304662.5176</v>
      </c>
      <c r="AB8" s="5">
        <f>INDEX('Indonesia Data'!$C$12:$AM$19,MATCH('BIFUbC-electricity'!$A8,'Indonesia Data'!$B$12:$B$19,0),MATCH('BIFUbC-electricity'!AB$1,'Indonesia Data'!$C$11:$AL$11,0))</f>
        <v>6019047619895.6436</v>
      </c>
      <c r="AC8" s="5">
        <f>INDEX('Indonesia Data'!$C$12:$AM$19,MATCH('BIFUbC-electricity'!$A8,'Indonesia Data'!$B$12:$B$19,0),MATCH('BIFUbC-electricity'!AC$1,'Indonesia Data'!$C$11:$AL$11,0))</f>
        <v>6320000000890.4258</v>
      </c>
      <c r="AD8" s="5">
        <f>INDEX('Indonesia Data'!$C$12:$AM$19,MATCH('BIFUbC-electricity'!$A8,'Indonesia Data'!$B$12:$B$19,0),MATCH('BIFUbC-electricity'!AD$1,'Indonesia Data'!$C$11:$AL$11,0))</f>
        <v>6636000000934.9482</v>
      </c>
      <c r="AE8" s="5">
        <f>INDEX('Indonesia Data'!$C$12:$AM$19,MATCH('BIFUbC-electricity'!$A8,'Indonesia Data'!$B$12:$B$19,0),MATCH('BIFUbC-electricity'!AE$1,'Indonesia Data'!$C$11:$AL$11,0))</f>
        <v>6967800000981.6963</v>
      </c>
      <c r="AF8" s="5">
        <f>INDEX('Indonesia Data'!$C$12:$AM$19,MATCH('BIFUbC-electricity'!$A8,'Indonesia Data'!$B$12:$B$19,0),MATCH('BIFUbC-electricity'!AF$1,'Indonesia Data'!$C$11:$AL$11,0))</f>
        <v>7316190001030.7812</v>
      </c>
      <c r="AG8" s="5">
        <f>INDEX('Indonesia Data'!$C$12:$AM$19,MATCH('BIFUbC-electricity'!$A8,'Indonesia Data'!$B$12:$B$19,0),MATCH('BIFUbC-electricity'!AG$1,'Indonesia Data'!$C$11:$AL$11,0))</f>
        <v>7681999501082.3203</v>
      </c>
      <c r="AH8" s="5">
        <f>INDEX('Indonesia Data'!$C$12:$AM$19,MATCH('BIFUbC-electricity'!$A8,'Indonesia Data'!$B$12:$B$19,0),MATCH('BIFUbC-electricity'!AH$1,'Indonesia Data'!$C$11:$AL$11,0))</f>
        <v>8066099476136.4365</v>
      </c>
      <c r="AI8" s="5">
        <f>INDEX('Indonesia Data'!$C$12:$AM$19,MATCH('BIFUbC-electricity'!$A8,'Indonesia Data'!$B$12:$B$19,0),MATCH('BIFUbC-electricity'!AI$1,'Indonesia Data'!$C$11:$AL$11,0))</f>
        <v>8469404449943.2598</v>
      </c>
      <c r="AJ8" s="5">
        <f>INDEX('Indonesia Data'!$C$12:$AM$19,MATCH('BIFUbC-electricity'!$A8,'Indonesia Data'!$B$12:$B$19,0),MATCH('BIFUbC-electricity'!AJ$1,'Indonesia Data'!$C$11:$AL$11,0))</f>
        <v>8892874672440.4238</v>
      </c>
      <c r="AK8" s="5">
        <f>INDEX('Indonesia Data'!$C$12:$AM$19,MATCH('BIFUbC-electricity'!$A8,'Indonesia Data'!$B$12:$B$19,0),MATCH('BIFUbC-electricity'!AK$1,'Indonesia Data'!$C$11:$AL$11,0))</f>
        <v>9337518406062.4414</v>
      </c>
    </row>
    <row r="9" spans="1:37" x14ac:dyDescent="0.35">
      <c r="A9" s="5" t="s">
        <v>9</v>
      </c>
      <c r="B9" s="5">
        <f>INDEX('Indonesia Data'!$C$12:$AM$19,MATCH('BIFUbC-electricity'!$A9,'Indonesia Data'!$B$12:$B$19,0),MATCH('BIFUbC-electricity'!B$1,'Indonesia Data'!$C$11:$AL$11,0))</f>
        <v>180086187202191</v>
      </c>
      <c r="C9" s="5">
        <f>INDEX('Indonesia Data'!$C$12:$AM$19,MATCH('BIFUbC-electricity'!$A9,'Indonesia Data'!$B$12:$B$19,0),MATCH('BIFUbC-electricity'!C$1,'Indonesia Data'!$C$11:$AL$11,0))</f>
        <v>189215812970162.12</v>
      </c>
      <c r="D9" s="5">
        <f>INDEX('Indonesia Data'!$C$12:$AM$19,MATCH('BIFUbC-electricity'!$A9,'Indonesia Data'!$B$12:$B$19,0),MATCH('BIFUbC-electricity'!D$1,'Indonesia Data'!$C$11:$AL$11,0))</f>
        <v>198804957867446.75</v>
      </c>
      <c r="E9" s="5">
        <f>INDEX('Indonesia Data'!$C$12:$AM$19,MATCH('BIFUbC-electricity'!$A9,'Indonesia Data'!$B$12:$B$19,0),MATCH('BIFUbC-electricity'!E$1,'Indonesia Data'!$C$11:$AL$11,0))</f>
        <v>208876463215830.5</v>
      </c>
      <c r="F9" s="5">
        <f>INDEX('Indonesia Data'!$C$12:$AM$19,MATCH('BIFUbC-electricity'!$A9,'Indonesia Data'!$B$12:$B$19,0),MATCH('BIFUbC-electricity'!F$1,'Indonesia Data'!$C$11:$AL$11,0))</f>
        <v>219454217018026.59</v>
      </c>
      <c r="G9" s="5">
        <f>INDEX('Indonesia Data'!$C$12:$AM$19,MATCH('BIFUbC-electricity'!$A9,'Indonesia Data'!$B$12:$B$19,0),MATCH('BIFUbC-electricity'!G$1,'Indonesia Data'!$C$11:$AL$11,0))</f>
        <v>230563361405793.06</v>
      </c>
      <c r="H9" s="5">
        <f>INDEX('Indonesia Data'!$C$12:$AM$19,MATCH('BIFUbC-electricity'!$A9,'Indonesia Data'!$B$12:$B$19,0),MATCH('BIFUbC-electricity'!H$1,'Indonesia Data'!$C$11:$AL$11,0))</f>
        <v>242230441762679.19</v>
      </c>
      <c r="I9" s="5">
        <f>INDEX('Indonesia Data'!$C$12:$AM$19,MATCH('BIFUbC-electricity'!$A9,'Indonesia Data'!$B$12:$B$19,0),MATCH('BIFUbC-electricity'!I$1,'Indonesia Data'!$C$11:$AL$11,0))</f>
        <v>254483393647390.53</v>
      </c>
      <c r="J9" s="5">
        <f>INDEX('Indonesia Data'!$C$12:$AM$19,MATCH('BIFUbC-electricity'!$A9,'Indonesia Data'!$B$12:$B$19,0),MATCH('BIFUbC-electricity'!J$1,'Indonesia Data'!$C$11:$AL$11,0))</f>
        <v>267351494750970.12</v>
      </c>
      <c r="K9" s="5">
        <f>INDEX('Indonesia Data'!$C$12:$AM$19,MATCH('BIFUbC-electricity'!$A9,'Indonesia Data'!$B$12:$B$19,0),MATCH('BIFUbC-electricity'!K$1,'Indonesia Data'!$C$11:$AL$11,0))</f>
        <v>280865459961628.28</v>
      </c>
      <c r="L9" s="5">
        <f>INDEX('Indonesia Data'!$C$12:$AM$19,MATCH('BIFUbC-electricity'!$A9,'Indonesia Data'!$B$12:$B$19,0),MATCH('BIFUbC-electricity'!L$1,'Indonesia Data'!$C$11:$AL$11,0))</f>
        <v>295057539911985.75</v>
      </c>
      <c r="M9" s="5">
        <f>INDEX('Indonesia Data'!$C$12:$AM$19,MATCH('BIFUbC-electricity'!$A9,'Indonesia Data'!$B$12:$B$19,0),MATCH('BIFUbC-electricity'!M$1,'Indonesia Data'!$C$11:$AL$11,0))</f>
        <v>309961623182851.5</v>
      </c>
      <c r="N9" s="5">
        <f>INDEX('Indonesia Data'!$C$12:$AM$19,MATCH('BIFUbC-electricity'!$A9,'Indonesia Data'!$B$12:$B$19,0),MATCH('BIFUbC-electricity'!N$1,'Indonesia Data'!$C$11:$AL$11,0))</f>
        <v>325613240680132.87</v>
      </c>
      <c r="O9" s="5">
        <f>INDEX('Indonesia Data'!$C$12:$AM$19,MATCH('BIFUbC-electricity'!$A9,'Indonesia Data'!$B$12:$B$19,0),MATCH('BIFUbC-electricity'!O$1,'Indonesia Data'!$C$11:$AL$11,0))</f>
        <v>342049726542417.31</v>
      </c>
      <c r="P9" s="5">
        <f>INDEX('Indonesia Data'!$C$12:$AM$19,MATCH('BIFUbC-electricity'!$A9,'Indonesia Data'!$B$12:$B$19,0),MATCH('BIFUbC-electricity'!P$1,'Indonesia Data'!$C$11:$AL$11,0))</f>
        <v>359310230782107.87</v>
      </c>
      <c r="Q9" s="5">
        <f>INDEX('Indonesia Data'!$C$12:$AM$19,MATCH('BIFUbC-electricity'!$A9,'Indonesia Data'!$B$12:$B$19,0),MATCH('BIFUbC-electricity'!Q$1,'Indonesia Data'!$C$11:$AL$11,0))</f>
        <v>377435914286997.31</v>
      </c>
      <c r="R9" s="5">
        <f>INDEX('Indonesia Data'!$C$12:$AM$19,MATCH('BIFUbC-electricity'!$A9,'Indonesia Data'!$B$12:$B$19,0),MATCH('BIFUbC-electricity'!R$1,'Indonesia Data'!$C$11:$AL$11,0))</f>
        <v>396469983280989.56</v>
      </c>
      <c r="S9" s="5">
        <f>INDEX('Indonesia Data'!$C$12:$AM$19,MATCH('BIFUbC-electricity'!$A9,'Indonesia Data'!$B$12:$B$19,0),MATCH('BIFUbC-electricity'!S$1,'Indonesia Data'!$C$11:$AL$11,0))</f>
        <v>416457843059433.37</v>
      </c>
      <c r="T9" s="5">
        <f>INDEX('Indonesia Data'!$C$12:$AM$19,MATCH('BIFUbC-electricity'!$A9,'Indonesia Data'!$B$12:$B$19,0),MATCH('BIFUbC-electricity'!T$1,'Indonesia Data'!$C$11:$AL$11,0))</f>
        <v>437447155203338.56</v>
      </c>
      <c r="U9" s="5">
        <f>INDEX('Indonesia Data'!$C$12:$AM$19,MATCH('BIFUbC-electricity'!$A9,'Indonesia Data'!$B$12:$B$19,0),MATCH('BIFUbC-electricity'!U$1,'Indonesia Data'!$C$11:$AL$11,0))</f>
        <v>459487989153908.5</v>
      </c>
      <c r="V9" s="5">
        <f>INDEX('Indonesia Data'!$C$12:$AM$19,MATCH('BIFUbC-electricity'!$A9,'Indonesia Data'!$B$12:$B$19,0),MATCH('BIFUbC-electricity'!V$1,'Indonesia Data'!$C$11:$AL$11,0))</f>
        <v>482632941334722.12</v>
      </c>
      <c r="W9" s="5">
        <f>INDEX('Indonesia Data'!$C$12:$AM$19,MATCH('BIFUbC-electricity'!$A9,'Indonesia Data'!$B$12:$B$19,0),MATCH('BIFUbC-electricity'!W$1,'Indonesia Data'!$C$11:$AL$11,0))</f>
        <v>506937158563796.31</v>
      </c>
      <c r="X9" s="5">
        <f>INDEX('Indonesia Data'!$C$12:$AM$19,MATCH('BIFUbC-electricity'!$A9,'Indonesia Data'!$B$12:$B$19,0),MATCH('BIFUbC-electricity'!X$1,'Indonesia Data'!$C$11:$AL$11,0))</f>
        <v>532458545635462.87</v>
      </c>
      <c r="Y9" s="5">
        <f>INDEX('Indonesia Data'!$C$12:$AM$19,MATCH('BIFUbC-electricity'!$A9,'Indonesia Data'!$B$12:$B$19,0),MATCH('BIFUbC-electricity'!Y$1,'Indonesia Data'!$C$11:$AL$11,0))</f>
        <v>559257954052298.12</v>
      </c>
      <c r="Z9" s="5">
        <f>INDEX('Indonesia Data'!$C$12:$AM$19,MATCH('BIFUbC-electricity'!$A9,'Indonesia Data'!$B$12:$B$19,0),MATCH('BIFUbC-electricity'!Z$1,'Indonesia Data'!$C$11:$AL$11,0))</f>
        <v>587399212444372.75</v>
      </c>
      <c r="AA9" s="5">
        <f>INDEX('Indonesia Data'!$C$12:$AM$19,MATCH('BIFUbC-electricity'!$A9,'Indonesia Data'!$B$12:$B$19,0),MATCH('BIFUbC-electricity'!AA$1,'Indonesia Data'!$C$11:$AL$11,0))</f>
        <v>616949380268924.75</v>
      </c>
      <c r="AB9" s="5">
        <f>INDEX('Indonesia Data'!$C$12:$AM$19,MATCH('BIFUbC-electricity'!$A9,'Indonesia Data'!$B$12:$B$19,0),MATCH('BIFUbC-electricity'!AB$1,'Indonesia Data'!$C$11:$AL$11,0))</f>
        <v>647978843904082.25</v>
      </c>
      <c r="AC9" s="5">
        <f>INDEX('Indonesia Data'!$C$12:$AM$19,MATCH('BIFUbC-electricity'!$A9,'Indonesia Data'!$B$12:$B$19,0),MATCH('BIFUbC-electricity'!AC$1,'Indonesia Data'!$C$11:$AL$11,0))</f>
        <v>680561547807130.25</v>
      </c>
      <c r="AD9" s="5">
        <f>INDEX('Indonesia Data'!$C$12:$AM$19,MATCH('BIFUbC-electricity'!$A9,'Indonesia Data'!$B$12:$B$19,0),MATCH('BIFUbC-electricity'!AD$1,'Indonesia Data'!$C$11:$AL$11,0))</f>
        <v>714775068845996.87</v>
      </c>
      <c r="AE9" s="5">
        <f>INDEX('Indonesia Data'!$C$12:$AM$19,MATCH('BIFUbC-electricity'!$A9,'Indonesia Data'!$B$12:$B$19,0),MATCH('BIFUbC-electricity'!AE$1,'Indonesia Data'!$C$11:$AL$11,0))</f>
        <v>750700940887919.75</v>
      </c>
      <c r="AF9" s="5">
        <f>INDEX('Indonesia Data'!$C$12:$AM$19,MATCH('BIFUbC-electricity'!$A9,'Indonesia Data'!$B$12:$B$19,0),MATCH('BIFUbC-electricity'!AF$1,'Indonesia Data'!$C$11:$AL$11,0))</f>
        <v>788424696337585.5</v>
      </c>
      <c r="AG9" s="5">
        <f>INDEX('Indonesia Data'!$C$12:$AM$19,MATCH('BIFUbC-electricity'!$A9,'Indonesia Data'!$B$12:$B$19,0),MATCH('BIFUbC-electricity'!AG$1,'Indonesia Data'!$C$11:$AL$11,0))</f>
        <v>828036184250992.37</v>
      </c>
      <c r="AH9" s="5">
        <f>INDEX('Indonesia Data'!$C$12:$AM$19,MATCH('BIFUbC-electricity'!$A9,'Indonesia Data'!$B$12:$B$19,0),MATCH('BIFUbC-electricity'!AH$1,'Indonesia Data'!$C$11:$AL$11,0))</f>
        <v>869629733428660</v>
      </c>
      <c r="AI9" s="5">
        <f>INDEX('Indonesia Data'!$C$12:$AM$19,MATCH('BIFUbC-electricity'!$A9,'Indonesia Data'!$B$12:$B$19,0),MATCH('BIFUbC-electricity'!AI$1,'Indonesia Data'!$C$11:$AL$11,0))</f>
        <v>913304377038269.5</v>
      </c>
      <c r="AJ9" s="5">
        <f>INDEX('Indonesia Data'!$C$12:$AM$19,MATCH('BIFUbC-electricity'!$A9,'Indonesia Data'!$B$12:$B$19,0),MATCH('BIFUbC-electricity'!AJ$1,'Indonesia Data'!$C$11:$AL$11,0))</f>
        <v>959164088468435</v>
      </c>
      <c r="AK9" s="5">
        <f>INDEX('Indonesia Data'!$C$12:$AM$19,MATCH('BIFUbC-electricity'!$A9,'Indonesia Data'!$B$12:$B$19,0),MATCH('BIFUbC-electricity'!AK$1,'Indonesia Data'!$C$11:$AL$11,0))</f>
        <v>1007318079808279.1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"/>
  <sheetViews>
    <sheetView workbookViewId="0"/>
  </sheetViews>
  <sheetFormatPr defaultColWidth="9.1796875" defaultRowHeight="14.5" x14ac:dyDescent="0.35"/>
  <cols>
    <col min="1" max="1" width="39.81640625" style="5" customWidth="1"/>
    <col min="2" max="16384" width="9.1796875" style="5"/>
  </cols>
  <sheetData>
    <row r="1" spans="1:37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5" t="s">
        <v>3</v>
      </c>
      <c r="B2" s="9">
        <f>INDEX('Indonesia Data'!$C$20:$AL$27,MATCH('BIFUbC-coal'!$A2,'Indonesia Data'!$B$20:$B$27,0),MATCH('BIFUbC-coal'!B$1,'Indonesia Data'!$C$11:$AL$11,0))</f>
        <v>233337258000000</v>
      </c>
      <c r="C2" s="9">
        <f>INDEX('Indonesia Data'!$C$20:$AL$27,MATCH('BIFUbC-coal'!$A2,'Indonesia Data'!$B$20:$B$27,0),MATCH('BIFUbC-coal'!C$1,'Indonesia Data'!$C$11:$AL$11,0))</f>
        <v>245004120900000</v>
      </c>
      <c r="D2" s="9">
        <f>INDEX('Indonesia Data'!$C$20:$AL$27,MATCH('BIFUbC-coal'!$A2,'Indonesia Data'!$B$20:$B$27,0),MATCH('BIFUbC-coal'!D$1,'Indonesia Data'!$C$11:$AL$11,0))</f>
        <v>257254326945000.03</v>
      </c>
      <c r="E2" s="9">
        <f>INDEX('Indonesia Data'!$C$20:$AL$27,MATCH('BIFUbC-coal'!$A2,'Indonesia Data'!$B$20:$B$27,0),MATCH('BIFUbC-coal'!E$1,'Indonesia Data'!$C$11:$AL$11,0))</f>
        <v>270117043292250</v>
      </c>
      <c r="F2" s="9">
        <f>INDEX('Indonesia Data'!$C$20:$AL$27,MATCH('BIFUbC-coal'!$A2,'Indonesia Data'!$B$20:$B$27,0),MATCH('BIFUbC-coal'!F$1,'Indonesia Data'!$C$11:$AL$11,0))</f>
        <v>283622895456862.56</v>
      </c>
      <c r="G2" s="9">
        <f>INDEX('Indonesia Data'!$C$20:$AL$27,MATCH('BIFUbC-coal'!$A2,'Indonesia Data'!$B$20:$B$27,0),MATCH('BIFUbC-coal'!G$1,'Indonesia Data'!$C$11:$AL$11,0))</f>
        <v>297804040229705.69</v>
      </c>
      <c r="H2" s="9">
        <f>INDEX('Indonesia Data'!$C$20:$AL$27,MATCH('BIFUbC-coal'!$A2,'Indonesia Data'!$B$20:$B$27,0),MATCH('BIFUbC-coal'!H$1,'Indonesia Data'!$C$11:$AL$11,0))</f>
        <v>312694242241191</v>
      </c>
      <c r="I2" s="9">
        <f>INDEX('Indonesia Data'!$C$20:$AL$27,MATCH('BIFUbC-coal'!$A2,'Indonesia Data'!$B$20:$B$27,0),MATCH('BIFUbC-coal'!I$1,'Indonesia Data'!$C$11:$AL$11,0))</f>
        <v>328328954353250.5</v>
      </c>
      <c r="J2" s="9">
        <f>INDEX('Indonesia Data'!$C$20:$AL$27,MATCH('BIFUbC-coal'!$A2,'Indonesia Data'!$B$20:$B$27,0),MATCH('BIFUbC-coal'!J$1,'Indonesia Data'!$C$11:$AL$11,0))</f>
        <v>344745402070913</v>
      </c>
      <c r="K2" s="9">
        <f>INDEX('Indonesia Data'!$C$20:$AL$27,MATCH('BIFUbC-coal'!$A2,'Indonesia Data'!$B$20:$B$27,0),MATCH('BIFUbC-coal'!K$1,'Indonesia Data'!$C$11:$AL$11,0))</f>
        <v>361982672174458.69</v>
      </c>
      <c r="L2" s="9">
        <f>INDEX('Indonesia Data'!$C$20:$AL$27,MATCH('BIFUbC-coal'!$A2,'Indonesia Data'!$B$20:$B$27,0),MATCH('BIFUbC-coal'!L$1,'Indonesia Data'!$C$11:$AL$11,0))</f>
        <v>380081805783181.69</v>
      </c>
      <c r="M2" s="9">
        <f>INDEX('Indonesia Data'!$C$20:$AL$27,MATCH('BIFUbC-coal'!$A2,'Indonesia Data'!$B$20:$B$27,0),MATCH('BIFUbC-coal'!M$1,'Indonesia Data'!$C$11:$AL$11,0))</f>
        <v>399085896072340.75</v>
      </c>
      <c r="N2" s="9">
        <f>INDEX('Indonesia Data'!$C$20:$AL$27,MATCH('BIFUbC-coal'!$A2,'Indonesia Data'!$B$20:$B$27,0),MATCH('BIFUbC-coal'!N$1,'Indonesia Data'!$C$11:$AL$11,0))</f>
        <v>419040190875957.81</v>
      </c>
      <c r="O2" s="9">
        <f>INDEX('Indonesia Data'!$C$20:$AL$27,MATCH('BIFUbC-coal'!$A2,'Indonesia Data'!$B$20:$B$27,0),MATCH('BIFUbC-coal'!O$1,'Indonesia Data'!$C$11:$AL$11,0))</f>
        <v>439992200419755.69</v>
      </c>
      <c r="P2" s="9">
        <f>INDEX('Indonesia Data'!$C$20:$AL$27,MATCH('BIFUbC-coal'!$A2,'Indonesia Data'!$B$20:$B$27,0),MATCH('BIFUbC-coal'!P$1,'Indonesia Data'!$C$11:$AL$11,0))</f>
        <v>461991810440743.37</v>
      </c>
      <c r="Q2" s="9">
        <f>INDEX('Indonesia Data'!$C$20:$AL$27,MATCH('BIFUbC-coal'!$A2,'Indonesia Data'!$B$20:$B$27,0),MATCH('BIFUbC-coal'!Q$1,'Indonesia Data'!$C$11:$AL$11,0))</f>
        <v>485091400962780.62</v>
      </c>
      <c r="R2" s="9">
        <f>INDEX('Indonesia Data'!$C$20:$AL$27,MATCH('BIFUbC-coal'!$A2,'Indonesia Data'!$B$20:$B$27,0),MATCH('BIFUbC-coal'!R$1,'Indonesia Data'!$C$11:$AL$11,0))</f>
        <v>509345971010919.69</v>
      </c>
      <c r="S2" s="9">
        <f>INDEX('Indonesia Data'!$C$20:$AL$27,MATCH('BIFUbC-coal'!$A2,'Indonesia Data'!$B$20:$B$27,0),MATCH('BIFUbC-coal'!S$1,'Indonesia Data'!$C$11:$AL$11,0))</f>
        <v>534813269561465.69</v>
      </c>
      <c r="T2" s="9">
        <f>INDEX('Indonesia Data'!$C$20:$AL$27,MATCH('BIFUbC-coal'!$A2,'Indonesia Data'!$B$20:$B$27,0),MATCH('BIFUbC-coal'!T$1,'Indonesia Data'!$C$11:$AL$11,0))</f>
        <v>561553933039539.06</v>
      </c>
      <c r="U2" s="9">
        <f>INDEX('Indonesia Data'!$C$20:$AL$27,MATCH('BIFUbC-coal'!$A2,'Indonesia Data'!$B$20:$B$27,0),MATCH('BIFUbC-coal'!U$1,'Indonesia Data'!$C$11:$AL$11,0))</f>
        <v>589631629691516</v>
      </c>
      <c r="V2" s="9">
        <f>INDEX('Indonesia Data'!$C$20:$AL$27,MATCH('BIFUbC-coal'!$A2,'Indonesia Data'!$B$20:$B$27,0),MATCH('BIFUbC-coal'!V$1,'Indonesia Data'!$C$11:$AL$11,0))</f>
        <v>619113211176091.87</v>
      </c>
      <c r="W2" s="9">
        <f>INDEX('Indonesia Data'!$C$20:$AL$27,MATCH('BIFUbC-coal'!$A2,'Indonesia Data'!$B$20:$B$27,0),MATCH('BIFUbC-coal'!W$1,'Indonesia Data'!$C$11:$AL$11,0))</f>
        <v>650068871734896.37</v>
      </c>
      <c r="X2" s="9">
        <f>INDEX('Indonesia Data'!$C$20:$AL$27,MATCH('BIFUbC-coal'!$A2,'Indonesia Data'!$B$20:$B$27,0),MATCH('BIFUbC-coal'!X$1,'Indonesia Data'!$C$11:$AL$11,0))</f>
        <v>682572315321641.25</v>
      </c>
      <c r="Y2" s="9">
        <f>INDEX('Indonesia Data'!$C$20:$AL$27,MATCH('BIFUbC-coal'!$A2,'Indonesia Data'!$B$20:$B$27,0),MATCH('BIFUbC-coal'!Y$1,'Indonesia Data'!$C$11:$AL$11,0))</f>
        <v>716700931087723.37</v>
      </c>
      <c r="Z2" s="9">
        <f>INDEX('Indonesia Data'!$C$20:$AL$27,MATCH('BIFUbC-coal'!$A2,'Indonesia Data'!$B$20:$B$27,0),MATCH('BIFUbC-coal'!Z$1,'Indonesia Data'!$C$11:$AL$11,0))</f>
        <v>752535977642109.62</v>
      </c>
      <c r="AA2" s="9">
        <f>INDEX('Indonesia Data'!$C$20:$AL$27,MATCH('BIFUbC-coal'!$A2,'Indonesia Data'!$B$20:$B$27,0),MATCH('BIFUbC-coal'!AA$1,'Indonesia Data'!$C$11:$AL$11,0))</f>
        <v>790162776524215</v>
      </c>
      <c r="AB2" s="9">
        <f>INDEX('Indonesia Data'!$C$20:$AL$27,MATCH('BIFUbC-coal'!$A2,'Indonesia Data'!$B$20:$B$27,0),MATCH('BIFUbC-coal'!AB$1,'Indonesia Data'!$C$11:$AL$11,0))</f>
        <v>829670915350425.87</v>
      </c>
      <c r="AC2" s="9">
        <f>INDEX('Indonesia Data'!$C$20:$AL$27,MATCH('BIFUbC-coal'!$A2,'Indonesia Data'!$B$20:$B$27,0),MATCH('BIFUbC-coal'!AC$1,'Indonesia Data'!$C$11:$AL$11,0))</f>
        <v>871154461117947.25</v>
      </c>
      <c r="AD2" s="9">
        <f>INDEX('Indonesia Data'!$C$20:$AL$27,MATCH('BIFUbC-coal'!$A2,'Indonesia Data'!$B$20:$B$27,0),MATCH('BIFUbC-coal'!AD$1,'Indonesia Data'!$C$11:$AL$11,0))</f>
        <v>914712184173844.62</v>
      </c>
      <c r="AE2" s="9">
        <f>INDEX('Indonesia Data'!$C$20:$AL$27,MATCH('BIFUbC-coal'!$A2,'Indonesia Data'!$B$20:$B$27,0),MATCH('BIFUbC-coal'!AE$1,'Indonesia Data'!$C$11:$AL$11,0))</f>
        <v>960447793382537</v>
      </c>
      <c r="AF2" s="9">
        <f>INDEX('Indonesia Data'!$C$20:$AL$27,MATCH('BIFUbC-coal'!$A2,'Indonesia Data'!$B$20:$B$27,0),MATCH('BIFUbC-coal'!AF$1,'Indonesia Data'!$C$11:$AL$11,0))</f>
        <v>1008470183051663.7</v>
      </c>
      <c r="AG2" s="9">
        <f>INDEX('Indonesia Data'!$C$20:$AL$27,MATCH('BIFUbC-coal'!$A2,'Indonesia Data'!$B$20:$B$27,0),MATCH('BIFUbC-coal'!AG$1,'Indonesia Data'!$C$11:$AL$11,0))</f>
        <v>1058893692204247</v>
      </c>
      <c r="AH2" s="9">
        <f>INDEX('Indonesia Data'!$C$20:$AL$27,MATCH('BIFUbC-coal'!$A2,'Indonesia Data'!$B$20:$B$27,0),MATCH('BIFUbC-coal'!AH$1,'Indonesia Data'!$C$11:$AL$11,0))</f>
        <v>1111838376814459.4</v>
      </c>
      <c r="AI2" s="9">
        <f>INDEX('Indonesia Data'!$C$20:$AL$27,MATCH('BIFUbC-coal'!$A2,'Indonesia Data'!$B$20:$B$27,0),MATCH('BIFUbC-coal'!AI$1,'Indonesia Data'!$C$11:$AL$11,0))</f>
        <v>1167430295655182.5</v>
      </c>
      <c r="AJ2" s="9">
        <f>INDEX('Indonesia Data'!$C$20:$AL$27,MATCH('BIFUbC-coal'!$A2,'Indonesia Data'!$B$20:$B$27,0),MATCH('BIFUbC-coal'!AJ$1,'Indonesia Data'!$C$11:$AL$11,0))</f>
        <v>1225801810437941.7</v>
      </c>
      <c r="AK2" s="9">
        <f>INDEX('Indonesia Data'!$C$20:$AL$27,MATCH('BIFUbC-coal'!$A2,'Indonesia Data'!$B$20:$B$27,0),MATCH('BIFUbC-coal'!AK$1,'Indonesia Data'!$C$11:$AL$11,0))</f>
        <v>1287091900959838.5</v>
      </c>
    </row>
    <row r="3" spans="1:37" x14ac:dyDescent="0.35">
      <c r="A3" s="5" t="s">
        <v>4</v>
      </c>
      <c r="B3" s="9">
        <f>INDEX('Indonesia Data'!$C$20:$AL$27,MATCH('BIFUbC-coal'!$A3,'Indonesia Data'!$B$20:$B$27,0),MATCH('BIFUbC-coal'!B$1,'Indonesia Data'!$C$11:$AL$11,0))</f>
        <v>0</v>
      </c>
      <c r="C3" s="9">
        <f>INDEX('Indonesia Data'!$C$20:$AL$27,MATCH('BIFUbC-coal'!$A3,'Indonesia Data'!$B$20:$B$27,0),MATCH('BIFUbC-coal'!C$1,'Indonesia Data'!$C$11:$AL$11,0))</f>
        <v>0</v>
      </c>
      <c r="D3" s="9">
        <f>INDEX('Indonesia Data'!$C$20:$AL$27,MATCH('BIFUbC-coal'!$A3,'Indonesia Data'!$B$20:$B$27,0),MATCH('BIFUbC-coal'!D$1,'Indonesia Data'!$C$11:$AL$11,0))</f>
        <v>0</v>
      </c>
      <c r="E3" s="9">
        <f>INDEX('Indonesia Data'!$C$20:$AL$27,MATCH('BIFUbC-coal'!$A3,'Indonesia Data'!$B$20:$B$27,0),MATCH('BIFUbC-coal'!E$1,'Indonesia Data'!$C$11:$AL$11,0))</f>
        <v>0</v>
      </c>
      <c r="F3" s="9">
        <f>INDEX('Indonesia Data'!$C$20:$AL$27,MATCH('BIFUbC-coal'!$A3,'Indonesia Data'!$B$20:$B$27,0),MATCH('BIFUbC-coal'!F$1,'Indonesia Data'!$C$11:$AL$11,0))</f>
        <v>0</v>
      </c>
      <c r="G3" s="9">
        <f>INDEX('Indonesia Data'!$C$20:$AL$27,MATCH('BIFUbC-coal'!$A3,'Indonesia Data'!$B$20:$B$27,0),MATCH('BIFUbC-coal'!G$1,'Indonesia Data'!$C$11:$AL$11,0))</f>
        <v>0</v>
      </c>
      <c r="H3" s="9">
        <f>INDEX('Indonesia Data'!$C$20:$AL$27,MATCH('BIFUbC-coal'!$A3,'Indonesia Data'!$B$20:$B$27,0),MATCH('BIFUbC-coal'!H$1,'Indonesia Data'!$C$11:$AL$11,0))</f>
        <v>0</v>
      </c>
      <c r="I3" s="9">
        <f>INDEX('Indonesia Data'!$C$20:$AL$27,MATCH('BIFUbC-coal'!$A3,'Indonesia Data'!$B$20:$B$27,0),MATCH('BIFUbC-coal'!I$1,'Indonesia Data'!$C$11:$AL$11,0))</f>
        <v>0</v>
      </c>
      <c r="J3" s="9">
        <f>INDEX('Indonesia Data'!$C$20:$AL$27,MATCH('BIFUbC-coal'!$A3,'Indonesia Data'!$B$20:$B$27,0),MATCH('BIFUbC-coal'!J$1,'Indonesia Data'!$C$11:$AL$11,0))</f>
        <v>0</v>
      </c>
      <c r="K3" s="9">
        <f>INDEX('Indonesia Data'!$C$20:$AL$27,MATCH('BIFUbC-coal'!$A3,'Indonesia Data'!$B$20:$B$27,0),MATCH('BIFUbC-coal'!K$1,'Indonesia Data'!$C$11:$AL$11,0))</f>
        <v>0</v>
      </c>
      <c r="L3" s="9">
        <f>INDEX('Indonesia Data'!$C$20:$AL$27,MATCH('BIFUbC-coal'!$A3,'Indonesia Data'!$B$20:$B$27,0),MATCH('BIFUbC-coal'!L$1,'Indonesia Data'!$C$11:$AL$11,0))</f>
        <v>0</v>
      </c>
      <c r="M3" s="9">
        <f>INDEX('Indonesia Data'!$C$20:$AL$27,MATCH('BIFUbC-coal'!$A3,'Indonesia Data'!$B$20:$B$27,0),MATCH('BIFUbC-coal'!M$1,'Indonesia Data'!$C$11:$AL$11,0))</f>
        <v>0</v>
      </c>
      <c r="N3" s="9">
        <f>INDEX('Indonesia Data'!$C$20:$AL$27,MATCH('BIFUbC-coal'!$A3,'Indonesia Data'!$B$20:$B$27,0),MATCH('BIFUbC-coal'!N$1,'Indonesia Data'!$C$11:$AL$11,0))</f>
        <v>0</v>
      </c>
      <c r="O3" s="9">
        <f>INDEX('Indonesia Data'!$C$20:$AL$27,MATCH('BIFUbC-coal'!$A3,'Indonesia Data'!$B$20:$B$27,0),MATCH('BIFUbC-coal'!O$1,'Indonesia Data'!$C$11:$AL$11,0))</f>
        <v>0</v>
      </c>
      <c r="P3" s="9">
        <f>INDEX('Indonesia Data'!$C$20:$AL$27,MATCH('BIFUbC-coal'!$A3,'Indonesia Data'!$B$20:$B$27,0),MATCH('BIFUbC-coal'!P$1,'Indonesia Data'!$C$11:$AL$11,0))</f>
        <v>0</v>
      </c>
      <c r="Q3" s="9">
        <f>INDEX('Indonesia Data'!$C$20:$AL$27,MATCH('BIFUbC-coal'!$A3,'Indonesia Data'!$B$20:$B$27,0),MATCH('BIFUbC-coal'!Q$1,'Indonesia Data'!$C$11:$AL$11,0))</f>
        <v>0</v>
      </c>
      <c r="R3" s="9">
        <f>INDEX('Indonesia Data'!$C$20:$AL$27,MATCH('BIFUbC-coal'!$A3,'Indonesia Data'!$B$20:$B$27,0),MATCH('BIFUbC-coal'!R$1,'Indonesia Data'!$C$11:$AL$11,0))</f>
        <v>0</v>
      </c>
      <c r="S3" s="9">
        <f>INDEX('Indonesia Data'!$C$20:$AL$27,MATCH('BIFUbC-coal'!$A3,'Indonesia Data'!$B$20:$B$27,0),MATCH('BIFUbC-coal'!S$1,'Indonesia Data'!$C$11:$AL$11,0))</f>
        <v>0</v>
      </c>
      <c r="T3" s="9">
        <f>INDEX('Indonesia Data'!$C$20:$AL$27,MATCH('BIFUbC-coal'!$A3,'Indonesia Data'!$B$20:$B$27,0),MATCH('BIFUbC-coal'!T$1,'Indonesia Data'!$C$11:$AL$11,0))</f>
        <v>0</v>
      </c>
      <c r="U3" s="9">
        <f>INDEX('Indonesia Data'!$C$20:$AL$27,MATCH('BIFUbC-coal'!$A3,'Indonesia Data'!$B$20:$B$27,0),MATCH('BIFUbC-coal'!U$1,'Indonesia Data'!$C$11:$AL$11,0))</f>
        <v>0</v>
      </c>
      <c r="V3" s="9">
        <f>INDEX('Indonesia Data'!$C$20:$AL$27,MATCH('BIFUbC-coal'!$A3,'Indonesia Data'!$B$20:$B$27,0),MATCH('BIFUbC-coal'!V$1,'Indonesia Data'!$C$11:$AL$11,0))</f>
        <v>0</v>
      </c>
      <c r="W3" s="9">
        <f>INDEX('Indonesia Data'!$C$20:$AL$27,MATCH('BIFUbC-coal'!$A3,'Indonesia Data'!$B$20:$B$27,0),MATCH('BIFUbC-coal'!W$1,'Indonesia Data'!$C$11:$AL$11,0))</f>
        <v>0</v>
      </c>
      <c r="X3" s="9">
        <f>INDEX('Indonesia Data'!$C$20:$AL$27,MATCH('BIFUbC-coal'!$A3,'Indonesia Data'!$B$20:$B$27,0),MATCH('BIFUbC-coal'!X$1,'Indonesia Data'!$C$11:$AL$11,0))</f>
        <v>0</v>
      </c>
      <c r="Y3" s="9">
        <f>INDEX('Indonesia Data'!$C$20:$AL$27,MATCH('BIFUbC-coal'!$A3,'Indonesia Data'!$B$20:$B$27,0),MATCH('BIFUbC-coal'!Y$1,'Indonesia Data'!$C$11:$AL$11,0))</f>
        <v>0</v>
      </c>
      <c r="Z3" s="9">
        <f>INDEX('Indonesia Data'!$C$20:$AL$27,MATCH('BIFUbC-coal'!$A3,'Indonesia Data'!$B$20:$B$27,0),MATCH('BIFUbC-coal'!Z$1,'Indonesia Data'!$C$11:$AL$11,0))</f>
        <v>0</v>
      </c>
      <c r="AA3" s="9">
        <f>INDEX('Indonesia Data'!$C$20:$AL$27,MATCH('BIFUbC-coal'!$A3,'Indonesia Data'!$B$20:$B$27,0),MATCH('BIFUbC-coal'!AA$1,'Indonesia Data'!$C$11:$AL$11,0))</f>
        <v>0</v>
      </c>
      <c r="AB3" s="9">
        <f>INDEX('Indonesia Data'!$C$20:$AL$27,MATCH('BIFUbC-coal'!$A3,'Indonesia Data'!$B$20:$B$27,0),MATCH('BIFUbC-coal'!AB$1,'Indonesia Data'!$C$11:$AL$11,0))</f>
        <v>0</v>
      </c>
      <c r="AC3" s="9">
        <f>INDEX('Indonesia Data'!$C$20:$AL$27,MATCH('BIFUbC-coal'!$A3,'Indonesia Data'!$B$20:$B$27,0),MATCH('BIFUbC-coal'!AC$1,'Indonesia Data'!$C$11:$AL$11,0))</f>
        <v>0</v>
      </c>
      <c r="AD3" s="9">
        <f>INDEX('Indonesia Data'!$C$20:$AL$27,MATCH('BIFUbC-coal'!$A3,'Indonesia Data'!$B$20:$B$27,0),MATCH('BIFUbC-coal'!AD$1,'Indonesia Data'!$C$11:$AL$11,0))</f>
        <v>0</v>
      </c>
      <c r="AE3" s="9">
        <f>INDEX('Indonesia Data'!$C$20:$AL$27,MATCH('BIFUbC-coal'!$A3,'Indonesia Data'!$B$20:$B$27,0),MATCH('BIFUbC-coal'!AE$1,'Indonesia Data'!$C$11:$AL$11,0))</f>
        <v>0</v>
      </c>
      <c r="AF3" s="9">
        <f>INDEX('Indonesia Data'!$C$20:$AL$27,MATCH('BIFUbC-coal'!$A3,'Indonesia Data'!$B$20:$B$27,0),MATCH('BIFUbC-coal'!AF$1,'Indonesia Data'!$C$11:$AL$11,0))</f>
        <v>0</v>
      </c>
      <c r="AG3" s="9">
        <f>INDEX('Indonesia Data'!$C$20:$AL$27,MATCH('BIFUbC-coal'!$A3,'Indonesia Data'!$B$20:$B$27,0),MATCH('BIFUbC-coal'!AG$1,'Indonesia Data'!$C$11:$AL$11,0))</f>
        <v>0</v>
      </c>
      <c r="AH3" s="9">
        <f>INDEX('Indonesia Data'!$C$20:$AL$27,MATCH('BIFUbC-coal'!$A3,'Indonesia Data'!$B$20:$B$27,0),MATCH('BIFUbC-coal'!AH$1,'Indonesia Data'!$C$11:$AL$11,0))</f>
        <v>0</v>
      </c>
      <c r="AI3" s="9">
        <f>INDEX('Indonesia Data'!$C$20:$AL$27,MATCH('BIFUbC-coal'!$A3,'Indonesia Data'!$B$20:$B$27,0),MATCH('BIFUbC-coal'!AI$1,'Indonesia Data'!$C$11:$AL$11,0))</f>
        <v>0</v>
      </c>
      <c r="AJ3" s="9">
        <f>INDEX('Indonesia Data'!$C$20:$AL$27,MATCH('BIFUbC-coal'!$A3,'Indonesia Data'!$B$20:$B$27,0),MATCH('BIFUbC-coal'!AJ$1,'Indonesia Data'!$C$11:$AL$11,0))</f>
        <v>0</v>
      </c>
      <c r="AK3" s="9">
        <f>INDEX('Indonesia Data'!$C$20:$AL$27,MATCH('BIFUbC-coal'!$A3,'Indonesia Data'!$B$20:$B$27,0),MATCH('BIFUbC-coal'!AK$1,'Indonesia Data'!$C$11:$AL$11,0))</f>
        <v>0</v>
      </c>
    </row>
    <row r="4" spans="1:37" x14ac:dyDescent="0.35">
      <c r="A4" s="5" t="s">
        <v>5</v>
      </c>
      <c r="B4" s="9">
        <f>INDEX('Indonesia Data'!$C$20:$AL$27,MATCH('BIFUbC-coal'!$A4,'Indonesia Data'!$B$20:$B$27,0),MATCH('BIFUbC-coal'!B$1,'Indonesia Data'!$C$11:$AL$11,0))</f>
        <v>782596496385</v>
      </c>
      <c r="C4" s="9">
        <f>INDEX('Indonesia Data'!$C$20:$AL$27,MATCH('BIFUbC-coal'!$A4,'Indonesia Data'!$B$20:$B$27,0),MATCH('BIFUbC-coal'!C$1,'Indonesia Data'!$C$11:$AL$11,0))</f>
        <v>821726321204.25</v>
      </c>
      <c r="D4" s="9">
        <f>INDEX('Indonesia Data'!$C$20:$AL$27,MATCH('BIFUbC-coal'!$A4,'Indonesia Data'!$B$20:$B$27,0),MATCH('BIFUbC-coal'!D$1,'Indonesia Data'!$C$11:$AL$11,0))</f>
        <v>862812637264.46265</v>
      </c>
      <c r="E4" s="9">
        <f>INDEX('Indonesia Data'!$C$20:$AL$27,MATCH('BIFUbC-coal'!$A4,'Indonesia Data'!$B$20:$B$27,0),MATCH('BIFUbC-coal'!E$1,'Indonesia Data'!$C$11:$AL$11,0))</f>
        <v>905953269127.68567</v>
      </c>
      <c r="F4" s="9">
        <f>INDEX('Indonesia Data'!$C$20:$AL$27,MATCH('BIFUbC-coal'!$A4,'Indonesia Data'!$B$20:$B$27,0),MATCH('BIFUbC-coal'!F$1,'Indonesia Data'!$C$11:$AL$11,0))</f>
        <v>951250932584.06995</v>
      </c>
      <c r="G4" s="9">
        <f>INDEX('Indonesia Data'!$C$20:$AL$27,MATCH('BIFUbC-coal'!$A4,'Indonesia Data'!$B$20:$B$27,0),MATCH('BIFUbC-coal'!G$1,'Indonesia Data'!$C$11:$AL$11,0))</f>
        <v>998813479213.27368</v>
      </c>
      <c r="H4" s="9">
        <f>INDEX('Indonesia Data'!$C$20:$AL$27,MATCH('BIFUbC-coal'!$A4,'Indonesia Data'!$B$20:$B$27,0),MATCH('BIFUbC-coal'!H$1,'Indonesia Data'!$C$11:$AL$11,0))</f>
        <v>1048754153173.9374</v>
      </c>
      <c r="I4" s="9">
        <f>INDEX('Indonesia Data'!$C$20:$AL$27,MATCH('BIFUbC-coal'!$A4,'Indonesia Data'!$B$20:$B$27,0),MATCH('BIFUbC-coal'!I$1,'Indonesia Data'!$C$11:$AL$11,0))</f>
        <v>1101191860832.6343</v>
      </c>
      <c r="J4" s="9">
        <f>INDEX('Indonesia Data'!$C$20:$AL$27,MATCH('BIFUbC-coal'!$A4,'Indonesia Data'!$B$20:$B$27,0),MATCH('BIFUbC-coal'!J$1,'Indonesia Data'!$C$11:$AL$11,0))</f>
        <v>1156251453874.2659</v>
      </c>
      <c r="K4" s="9">
        <f>INDEX('Indonesia Data'!$C$20:$AL$27,MATCH('BIFUbC-coal'!$A4,'Indonesia Data'!$B$20:$B$27,0),MATCH('BIFUbC-coal'!K$1,'Indonesia Data'!$C$11:$AL$11,0))</f>
        <v>1214064026567.979</v>
      </c>
      <c r="L4" s="9">
        <f>INDEX('Indonesia Data'!$C$20:$AL$27,MATCH('BIFUbC-coal'!$A4,'Indonesia Data'!$B$20:$B$27,0),MATCH('BIFUbC-coal'!L$1,'Indonesia Data'!$C$11:$AL$11,0))</f>
        <v>1274767227896.3782</v>
      </c>
      <c r="M4" s="9">
        <f>INDEX('Indonesia Data'!$C$20:$AL$27,MATCH('BIFUbC-coal'!$A4,'Indonesia Data'!$B$20:$B$27,0),MATCH('BIFUbC-coal'!M$1,'Indonesia Data'!$C$11:$AL$11,0))</f>
        <v>1338505589291.197</v>
      </c>
      <c r="N4" s="9">
        <f>INDEX('Indonesia Data'!$C$20:$AL$27,MATCH('BIFUbC-coal'!$A4,'Indonesia Data'!$B$20:$B$27,0),MATCH('BIFUbC-coal'!N$1,'Indonesia Data'!$C$11:$AL$11,0))</f>
        <v>1405430868755.7571</v>
      </c>
      <c r="O4" s="9">
        <f>INDEX('Indonesia Data'!$C$20:$AL$27,MATCH('BIFUbC-coal'!$A4,'Indonesia Data'!$B$20:$B$27,0),MATCH('BIFUbC-coal'!O$1,'Indonesia Data'!$C$11:$AL$11,0))</f>
        <v>1475702412193.5449</v>
      </c>
      <c r="P4" s="9">
        <f>INDEX('Indonesia Data'!$C$20:$AL$27,MATCH('BIFUbC-coal'!$A4,'Indonesia Data'!$B$20:$B$27,0),MATCH('BIFUbC-coal'!P$1,'Indonesia Data'!$C$11:$AL$11,0))</f>
        <v>1549487532803.2219</v>
      </c>
      <c r="Q4" s="9">
        <f>INDEX('Indonesia Data'!$C$20:$AL$27,MATCH('BIFUbC-coal'!$A4,'Indonesia Data'!$B$20:$B$27,0),MATCH('BIFUbC-coal'!Q$1,'Indonesia Data'!$C$11:$AL$11,0))</f>
        <v>1626961909443.3831</v>
      </c>
      <c r="R4" s="9">
        <f>INDEX('Indonesia Data'!$C$20:$AL$27,MATCH('BIFUbC-coal'!$A4,'Indonesia Data'!$B$20:$B$27,0),MATCH('BIFUbC-coal'!R$1,'Indonesia Data'!$C$11:$AL$11,0))</f>
        <v>1708310004915.5525</v>
      </c>
      <c r="S4" s="9">
        <f>INDEX('Indonesia Data'!$C$20:$AL$27,MATCH('BIFUbC-coal'!$A4,'Indonesia Data'!$B$20:$B$27,0),MATCH('BIFUbC-coal'!S$1,'Indonesia Data'!$C$11:$AL$11,0))</f>
        <v>1793725505161.3301</v>
      </c>
      <c r="T4" s="9">
        <f>INDEX('Indonesia Data'!$C$20:$AL$27,MATCH('BIFUbC-coal'!$A4,'Indonesia Data'!$B$20:$B$27,0),MATCH('BIFUbC-coal'!T$1,'Indonesia Data'!$C$11:$AL$11,0))</f>
        <v>1883411780419.397</v>
      </c>
      <c r="U4" s="9">
        <f>INDEX('Indonesia Data'!$C$20:$AL$27,MATCH('BIFUbC-coal'!$A4,'Indonesia Data'!$B$20:$B$27,0),MATCH('BIFUbC-coal'!U$1,'Indonesia Data'!$C$11:$AL$11,0))</f>
        <v>1977582369440.3667</v>
      </c>
      <c r="V4" s="9">
        <f>INDEX('Indonesia Data'!$C$20:$AL$27,MATCH('BIFUbC-coal'!$A4,'Indonesia Data'!$B$20:$B$27,0),MATCH('BIFUbC-coal'!V$1,'Indonesia Data'!$C$11:$AL$11,0))</f>
        <v>2076461487912.385</v>
      </c>
      <c r="W4" s="9">
        <f>INDEX('Indonesia Data'!$C$20:$AL$27,MATCH('BIFUbC-coal'!$A4,'Indonesia Data'!$B$20:$B$27,0),MATCH('BIFUbC-coal'!W$1,'Indonesia Data'!$C$11:$AL$11,0))</f>
        <v>2180284562308.0044</v>
      </c>
      <c r="X4" s="9">
        <f>INDEX('Indonesia Data'!$C$20:$AL$27,MATCH('BIFUbC-coal'!$A4,'Indonesia Data'!$B$20:$B$27,0),MATCH('BIFUbC-coal'!X$1,'Indonesia Data'!$C$11:$AL$11,0))</f>
        <v>2289298790423.4048</v>
      </c>
      <c r="Y4" s="9">
        <f>INDEX('Indonesia Data'!$C$20:$AL$27,MATCH('BIFUbC-coal'!$A4,'Indonesia Data'!$B$20:$B$27,0),MATCH('BIFUbC-coal'!Y$1,'Indonesia Data'!$C$11:$AL$11,0))</f>
        <v>2403763729944.5752</v>
      </c>
      <c r="Z4" s="9">
        <f>INDEX('Indonesia Data'!$C$20:$AL$27,MATCH('BIFUbC-coal'!$A4,'Indonesia Data'!$B$20:$B$27,0),MATCH('BIFUbC-coal'!Z$1,'Indonesia Data'!$C$11:$AL$11,0))</f>
        <v>2523951916441.8042</v>
      </c>
      <c r="AA4" s="9">
        <f>INDEX('Indonesia Data'!$C$20:$AL$27,MATCH('BIFUbC-coal'!$A4,'Indonesia Data'!$B$20:$B$27,0),MATCH('BIFUbC-coal'!AA$1,'Indonesia Data'!$C$11:$AL$11,0))</f>
        <v>2650149512263.894</v>
      </c>
      <c r="AB4" s="9">
        <f>INDEX('Indonesia Data'!$C$20:$AL$27,MATCH('BIFUbC-coal'!$A4,'Indonesia Data'!$B$20:$B$27,0),MATCH('BIFUbC-coal'!AB$1,'Indonesia Data'!$C$11:$AL$11,0))</f>
        <v>2782656987877.0889</v>
      </c>
      <c r="AC4" s="9">
        <f>INDEX('Indonesia Data'!$C$20:$AL$27,MATCH('BIFUbC-coal'!$A4,'Indonesia Data'!$B$20:$B$27,0),MATCH('BIFUbC-coal'!AC$1,'Indonesia Data'!$C$11:$AL$11,0))</f>
        <v>2921789837270.9438</v>
      </c>
      <c r="AD4" s="9">
        <f>INDEX('Indonesia Data'!$C$20:$AL$27,MATCH('BIFUbC-coal'!$A4,'Indonesia Data'!$B$20:$B$27,0),MATCH('BIFUbC-coal'!AD$1,'Indonesia Data'!$C$11:$AL$11,0))</f>
        <v>3067879329134.4907</v>
      </c>
      <c r="AE4" s="9">
        <f>INDEX('Indonesia Data'!$C$20:$AL$27,MATCH('BIFUbC-coal'!$A4,'Indonesia Data'!$B$20:$B$27,0),MATCH('BIFUbC-coal'!AE$1,'Indonesia Data'!$C$11:$AL$11,0))</f>
        <v>3221273295591.2158</v>
      </c>
      <c r="AF4" s="9">
        <f>INDEX('Indonesia Data'!$C$20:$AL$27,MATCH('BIFUbC-coal'!$A4,'Indonesia Data'!$B$20:$B$27,0),MATCH('BIFUbC-coal'!AF$1,'Indonesia Data'!$C$11:$AL$11,0))</f>
        <v>3382336960370.7769</v>
      </c>
      <c r="AG4" s="9">
        <f>INDEX('Indonesia Data'!$C$20:$AL$27,MATCH('BIFUbC-coal'!$A4,'Indonesia Data'!$B$20:$B$27,0),MATCH('BIFUbC-coal'!AG$1,'Indonesia Data'!$C$11:$AL$11,0))</f>
        <v>3551453808389.3154</v>
      </c>
      <c r="AH4" s="9">
        <f>INDEX('Indonesia Data'!$C$20:$AL$27,MATCH('BIFUbC-coal'!$A4,'Indonesia Data'!$B$20:$B$27,0),MATCH('BIFUbC-coal'!AH$1,'Indonesia Data'!$C$11:$AL$11,0))</f>
        <v>3729026498808.7817</v>
      </c>
      <c r="AI4" s="9">
        <f>INDEX('Indonesia Data'!$C$20:$AL$27,MATCH('BIFUbC-coal'!$A4,'Indonesia Data'!$B$20:$B$27,0),MATCH('BIFUbC-coal'!AI$1,'Indonesia Data'!$C$11:$AL$11,0))</f>
        <v>3915477823749.2212</v>
      </c>
      <c r="AJ4" s="9">
        <f>INDEX('Indonesia Data'!$C$20:$AL$27,MATCH('BIFUbC-coal'!$A4,'Indonesia Data'!$B$20:$B$27,0),MATCH('BIFUbC-coal'!AJ$1,'Indonesia Data'!$C$11:$AL$11,0))</f>
        <v>4111251714936.6826</v>
      </c>
      <c r="AK4" s="9">
        <f>INDEX('Indonesia Data'!$C$20:$AL$27,MATCH('BIFUbC-coal'!$A4,'Indonesia Data'!$B$20:$B$27,0),MATCH('BIFUbC-coal'!AK$1,'Indonesia Data'!$C$11:$AL$11,0))</f>
        <v>4316814300683.5166</v>
      </c>
    </row>
    <row r="5" spans="1:37" x14ac:dyDescent="0.35">
      <c r="A5" s="5" t="s">
        <v>6</v>
      </c>
      <c r="B5" s="9">
        <f>INDEX('Indonesia Data'!$C$20:$AL$27,MATCH('BIFUbC-coal'!$A5,'Indonesia Data'!$B$20:$B$27,0),MATCH('BIFUbC-coal'!B$1,'Indonesia Data'!$C$11:$AL$11,0))</f>
        <v>0</v>
      </c>
      <c r="C5" s="9">
        <f>INDEX('Indonesia Data'!$C$20:$AL$27,MATCH('BIFUbC-coal'!$A5,'Indonesia Data'!$B$20:$B$27,0),MATCH('BIFUbC-coal'!C$1,'Indonesia Data'!$C$11:$AL$11,0))</f>
        <v>0</v>
      </c>
      <c r="D5" s="9">
        <f>INDEX('Indonesia Data'!$C$20:$AL$27,MATCH('BIFUbC-coal'!$A5,'Indonesia Data'!$B$20:$B$27,0),MATCH('BIFUbC-coal'!D$1,'Indonesia Data'!$C$11:$AL$11,0))</f>
        <v>0</v>
      </c>
      <c r="E5" s="9">
        <f>INDEX('Indonesia Data'!$C$20:$AL$27,MATCH('BIFUbC-coal'!$A5,'Indonesia Data'!$B$20:$B$27,0),MATCH('BIFUbC-coal'!E$1,'Indonesia Data'!$C$11:$AL$11,0))</f>
        <v>0</v>
      </c>
      <c r="F5" s="9">
        <f>INDEX('Indonesia Data'!$C$20:$AL$27,MATCH('BIFUbC-coal'!$A5,'Indonesia Data'!$B$20:$B$27,0),MATCH('BIFUbC-coal'!F$1,'Indonesia Data'!$C$11:$AL$11,0))</f>
        <v>0</v>
      </c>
      <c r="G5" s="9">
        <f>INDEX('Indonesia Data'!$C$20:$AL$27,MATCH('BIFUbC-coal'!$A5,'Indonesia Data'!$B$20:$B$27,0),MATCH('BIFUbC-coal'!G$1,'Indonesia Data'!$C$11:$AL$11,0))</f>
        <v>0</v>
      </c>
      <c r="H5" s="9">
        <f>INDEX('Indonesia Data'!$C$20:$AL$27,MATCH('BIFUbC-coal'!$A5,'Indonesia Data'!$B$20:$B$27,0),MATCH('BIFUbC-coal'!H$1,'Indonesia Data'!$C$11:$AL$11,0))</f>
        <v>0</v>
      </c>
      <c r="I5" s="9">
        <f>INDEX('Indonesia Data'!$C$20:$AL$27,MATCH('BIFUbC-coal'!$A5,'Indonesia Data'!$B$20:$B$27,0),MATCH('BIFUbC-coal'!I$1,'Indonesia Data'!$C$11:$AL$11,0))</f>
        <v>0</v>
      </c>
      <c r="J5" s="9">
        <f>INDEX('Indonesia Data'!$C$20:$AL$27,MATCH('BIFUbC-coal'!$A5,'Indonesia Data'!$B$20:$B$27,0),MATCH('BIFUbC-coal'!J$1,'Indonesia Data'!$C$11:$AL$11,0))</f>
        <v>0</v>
      </c>
      <c r="K5" s="9">
        <f>INDEX('Indonesia Data'!$C$20:$AL$27,MATCH('BIFUbC-coal'!$A5,'Indonesia Data'!$B$20:$B$27,0),MATCH('BIFUbC-coal'!K$1,'Indonesia Data'!$C$11:$AL$11,0))</f>
        <v>0</v>
      </c>
      <c r="L5" s="9">
        <f>INDEX('Indonesia Data'!$C$20:$AL$27,MATCH('BIFUbC-coal'!$A5,'Indonesia Data'!$B$20:$B$27,0),MATCH('BIFUbC-coal'!L$1,'Indonesia Data'!$C$11:$AL$11,0))</f>
        <v>0</v>
      </c>
      <c r="M5" s="9">
        <f>INDEX('Indonesia Data'!$C$20:$AL$27,MATCH('BIFUbC-coal'!$A5,'Indonesia Data'!$B$20:$B$27,0),MATCH('BIFUbC-coal'!M$1,'Indonesia Data'!$C$11:$AL$11,0))</f>
        <v>0</v>
      </c>
      <c r="N5" s="9">
        <f>INDEX('Indonesia Data'!$C$20:$AL$27,MATCH('BIFUbC-coal'!$A5,'Indonesia Data'!$B$20:$B$27,0),MATCH('BIFUbC-coal'!N$1,'Indonesia Data'!$C$11:$AL$11,0))</f>
        <v>0</v>
      </c>
      <c r="O5" s="9">
        <f>INDEX('Indonesia Data'!$C$20:$AL$27,MATCH('BIFUbC-coal'!$A5,'Indonesia Data'!$B$20:$B$27,0),MATCH('BIFUbC-coal'!O$1,'Indonesia Data'!$C$11:$AL$11,0))</f>
        <v>0</v>
      </c>
      <c r="P5" s="9">
        <f>INDEX('Indonesia Data'!$C$20:$AL$27,MATCH('BIFUbC-coal'!$A5,'Indonesia Data'!$B$20:$B$27,0),MATCH('BIFUbC-coal'!P$1,'Indonesia Data'!$C$11:$AL$11,0))</f>
        <v>0</v>
      </c>
      <c r="Q5" s="9">
        <f>INDEX('Indonesia Data'!$C$20:$AL$27,MATCH('BIFUbC-coal'!$A5,'Indonesia Data'!$B$20:$B$27,0),MATCH('BIFUbC-coal'!Q$1,'Indonesia Data'!$C$11:$AL$11,0))</f>
        <v>0</v>
      </c>
      <c r="R5" s="9">
        <f>INDEX('Indonesia Data'!$C$20:$AL$27,MATCH('BIFUbC-coal'!$A5,'Indonesia Data'!$B$20:$B$27,0),MATCH('BIFUbC-coal'!R$1,'Indonesia Data'!$C$11:$AL$11,0))</f>
        <v>0</v>
      </c>
      <c r="S5" s="9">
        <f>INDEX('Indonesia Data'!$C$20:$AL$27,MATCH('BIFUbC-coal'!$A5,'Indonesia Data'!$B$20:$B$27,0),MATCH('BIFUbC-coal'!S$1,'Indonesia Data'!$C$11:$AL$11,0))</f>
        <v>0</v>
      </c>
      <c r="T5" s="9">
        <f>INDEX('Indonesia Data'!$C$20:$AL$27,MATCH('BIFUbC-coal'!$A5,'Indonesia Data'!$B$20:$B$27,0),MATCH('BIFUbC-coal'!T$1,'Indonesia Data'!$C$11:$AL$11,0))</f>
        <v>0</v>
      </c>
      <c r="U5" s="9">
        <f>INDEX('Indonesia Data'!$C$20:$AL$27,MATCH('BIFUbC-coal'!$A5,'Indonesia Data'!$B$20:$B$27,0),MATCH('BIFUbC-coal'!U$1,'Indonesia Data'!$C$11:$AL$11,0))</f>
        <v>0</v>
      </c>
      <c r="V5" s="9">
        <f>INDEX('Indonesia Data'!$C$20:$AL$27,MATCH('BIFUbC-coal'!$A5,'Indonesia Data'!$B$20:$B$27,0),MATCH('BIFUbC-coal'!V$1,'Indonesia Data'!$C$11:$AL$11,0))</f>
        <v>0</v>
      </c>
      <c r="W5" s="9">
        <f>INDEX('Indonesia Data'!$C$20:$AL$27,MATCH('BIFUbC-coal'!$A5,'Indonesia Data'!$B$20:$B$27,0),MATCH('BIFUbC-coal'!W$1,'Indonesia Data'!$C$11:$AL$11,0))</f>
        <v>0</v>
      </c>
      <c r="X5" s="9">
        <f>INDEX('Indonesia Data'!$C$20:$AL$27,MATCH('BIFUbC-coal'!$A5,'Indonesia Data'!$B$20:$B$27,0),MATCH('BIFUbC-coal'!X$1,'Indonesia Data'!$C$11:$AL$11,0))</f>
        <v>0</v>
      </c>
      <c r="Y5" s="9">
        <f>INDEX('Indonesia Data'!$C$20:$AL$27,MATCH('BIFUbC-coal'!$A5,'Indonesia Data'!$B$20:$B$27,0),MATCH('BIFUbC-coal'!Y$1,'Indonesia Data'!$C$11:$AL$11,0))</f>
        <v>0</v>
      </c>
      <c r="Z5" s="9">
        <f>INDEX('Indonesia Data'!$C$20:$AL$27,MATCH('BIFUbC-coal'!$A5,'Indonesia Data'!$B$20:$B$27,0),MATCH('BIFUbC-coal'!Z$1,'Indonesia Data'!$C$11:$AL$11,0))</f>
        <v>0</v>
      </c>
      <c r="AA5" s="9">
        <f>INDEX('Indonesia Data'!$C$20:$AL$27,MATCH('BIFUbC-coal'!$A5,'Indonesia Data'!$B$20:$B$27,0),MATCH('BIFUbC-coal'!AA$1,'Indonesia Data'!$C$11:$AL$11,0))</f>
        <v>0</v>
      </c>
      <c r="AB5" s="9">
        <f>INDEX('Indonesia Data'!$C$20:$AL$27,MATCH('BIFUbC-coal'!$A5,'Indonesia Data'!$B$20:$B$27,0),MATCH('BIFUbC-coal'!AB$1,'Indonesia Data'!$C$11:$AL$11,0))</f>
        <v>0</v>
      </c>
      <c r="AC5" s="9">
        <f>INDEX('Indonesia Data'!$C$20:$AL$27,MATCH('BIFUbC-coal'!$A5,'Indonesia Data'!$B$20:$B$27,0),MATCH('BIFUbC-coal'!AC$1,'Indonesia Data'!$C$11:$AL$11,0))</f>
        <v>0</v>
      </c>
      <c r="AD5" s="9">
        <f>INDEX('Indonesia Data'!$C$20:$AL$27,MATCH('BIFUbC-coal'!$A5,'Indonesia Data'!$B$20:$B$27,0),MATCH('BIFUbC-coal'!AD$1,'Indonesia Data'!$C$11:$AL$11,0))</f>
        <v>0</v>
      </c>
      <c r="AE5" s="9">
        <f>INDEX('Indonesia Data'!$C$20:$AL$27,MATCH('BIFUbC-coal'!$A5,'Indonesia Data'!$B$20:$B$27,0),MATCH('BIFUbC-coal'!AE$1,'Indonesia Data'!$C$11:$AL$11,0))</f>
        <v>0</v>
      </c>
      <c r="AF5" s="9">
        <f>INDEX('Indonesia Data'!$C$20:$AL$27,MATCH('BIFUbC-coal'!$A5,'Indonesia Data'!$B$20:$B$27,0),MATCH('BIFUbC-coal'!AF$1,'Indonesia Data'!$C$11:$AL$11,0))</f>
        <v>0</v>
      </c>
      <c r="AG5" s="9">
        <f>INDEX('Indonesia Data'!$C$20:$AL$27,MATCH('BIFUbC-coal'!$A5,'Indonesia Data'!$B$20:$B$27,0),MATCH('BIFUbC-coal'!AG$1,'Indonesia Data'!$C$11:$AL$11,0))</f>
        <v>0</v>
      </c>
      <c r="AH5" s="9">
        <f>INDEX('Indonesia Data'!$C$20:$AL$27,MATCH('BIFUbC-coal'!$A5,'Indonesia Data'!$B$20:$B$27,0),MATCH('BIFUbC-coal'!AH$1,'Indonesia Data'!$C$11:$AL$11,0))</f>
        <v>0</v>
      </c>
      <c r="AI5" s="9">
        <f>INDEX('Indonesia Data'!$C$20:$AL$27,MATCH('BIFUbC-coal'!$A5,'Indonesia Data'!$B$20:$B$27,0),MATCH('BIFUbC-coal'!AI$1,'Indonesia Data'!$C$11:$AL$11,0))</f>
        <v>0</v>
      </c>
      <c r="AJ5" s="9">
        <f>INDEX('Indonesia Data'!$C$20:$AL$27,MATCH('BIFUbC-coal'!$A5,'Indonesia Data'!$B$20:$B$27,0),MATCH('BIFUbC-coal'!AJ$1,'Indonesia Data'!$C$11:$AL$11,0))</f>
        <v>0</v>
      </c>
      <c r="AK5" s="9">
        <f>INDEX('Indonesia Data'!$C$20:$AL$27,MATCH('BIFUbC-coal'!$A5,'Indonesia Data'!$B$20:$B$27,0),MATCH('BIFUbC-coal'!AK$1,'Indonesia Data'!$C$11:$AL$11,0))</f>
        <v>0</v>
      </c>
    </row>
    <row r="6" spans="1:37" x14ac:dyDescent="0.35">
      <c r="A6" s="5" t="s">
        <v>7</v>
      </c>
      <c r="B6" s="9">
        <f>INDEX('Indonesia Data'!$C$20:$AL$27,MATCH('BIFUbC-coal'!$A6,'Indonesia Data'!$B$20:$B$27,0),MATCH('BIFUbC-coal'!B$1,'Indonesia Data'!$C$11:$AL$11,0))</f>
        <v>0</v>
      </c>
      <c r="C6" s="9">
        <f>INDEX('Indonesia Data'!$C$20:$AL$27,MATCH('BIFUbC-coal'!$A6,'Indonesia Data'!$B$20:$B$27,0),MATCH('BIFUbC-coal'!C$1,'Indonesia Data'!$C$11:$AL$11,0))</f>
        <v>0</v>
      </c>
      <c r="D6" s="9">
        <f>INDEX('Indonesia Data'!$C$20:$AL$27,MATCH('BIFUbC-coal'!$A6,'Indonesia Data'!$B$20:$B$27,0),MATCH('BIFUbC-coal'!D$1,'Indonesia Data'!$C$11:$AL$11,0))</f>
        <v>0</v>
      </c>
      <c r="E6" s="9">
        <f>INDEX('Indonesia Data'!$C$20:$AL$27,MATCH('BIFUbC-coal'!$A6,'Indonesia Data'!$B$20:$B$27,0),MATCH('BIFUbC-coal'!E$1,'Indonesia Data'!$C$11:$AL$11,0))</f>
        <v>0</v>
      </c>
      <c r="F6" s="9">
        <f>INDEX('Indonesia Data'!$C$20:$AL$27,MATCH('BIFUbC-coal'!$A6,'Indonesia Data'!$B$20:$B$27,0),MATCH('BIFUbC-coal'!F$1,'Indonesia Data'!$C$11:$AL$11,0))</f>
        <v>0</v>
      </c>
      <c r="G6" s="9">
        <f>INDEX('Indonesia Data'!$C$20:$AL$27,MATCH('BIFUbC-coal'!$A6,'Indonesia Data'!$B$20:$B$27,0),MATCH('BIFUbC-coal'!G$1,'Indonesia Data'!$C$11:$AL$11,0))</f>
        <v>0</v>
      </c>
      <c r="H6" s="9">
        <f>INDEX('Indonesia Data'!$C$20:$AL$27,MATCH('BIFUbC-coal'!$A6,'Indonesia Data'!$B$20:$B$27,0),MATCH('BIFUbC-coal'!H$1,'Indonesia Data'!$C$11:$AL$11,0))</f>
        <v>0</v>
      </c>
      <c r="I6" s="9">
        <f>INDEX('Indonesia Data'!$C$20:$AL$27,MATCH('BIFUbC-coal'!$A6,'Indonesia Data'!$B$20:$B$27,0),MATCH('BIFUbC-coal'!I$1,'Indonesia Data'!$C$11:$AL$11,0))</f>
        <v>0</v>
      </c>
      <c r="J6" s="9">
        <f>INDEX('Indonesia Data'!$C$20:$AL$27,MATCH('BIFUbC-coal'!$A6,'Indonesia Data'!$B$20:$B$27,0),MATCH('BIFUbC-coal'!J$1,'Indonesia Data'!$C$11:$AL$11,0))</f>
        <v>0</v>
      </c>
      <c r="K6" s="9">
        <f>INDEX('Indonesia Data'!$C$20:$AL$27,MATCH('BIFUbC-coal'!$A6,'Indonesia Data'!$B$20:$B$27,0),MATCH('BIFUbC-coal'!K$1,'Indonesia Data'!$C$11:$AL$11,0))</f>
        <v>0</v>
      </c>
      <c r="L6" s="9">
        <f>INDEX('Indonesia Data'!$C$20:$AL$27,MATCH('BIFUbC-coal'!$A6,'Indonesia Data'!$B$20:$B$27,0),MATCH('BIFUbC-coal'!L$1,'Indonesia Data'!$C$11:$AL$11,0))</f>
        <v>0</v>
      </c>
      <c r="M6" s="9">
        <f>INDEX('Indonesia Data'!$C$20:$AL$27,MATCH('BIFUbC-coal'!$A6,'Indonesia Data'!$B$20:$B$27,0),MATCH('BIFUbC-coal'!M$1,'Indonesia Data'!$C$11:$AL$11,0))</f>
        <v>0</v>
      </c>
      <c r="N6" s="9">
        <f>INDEX('Indonesia Data'!$C$20:$AL$27,MATCH('BIFUbC-coal'!$A6,'Indonesia Data'!$B$20:$B$27,0),MATCH('BIFUbC-coal'!N$1,'Indonesia Data'!$C$11:$AL$11,0))</f>
        <v>0</v>
      </c>
      <c r="O6" s="9">
        <f>INDEX('Indonesia Data'!$C$20:$AL$27,MATCH('BIFUbC-coal'!$A6,'Indonesia Data'!$B$20:$B$27,0),MATCH('BIFUbC-coal'!O$1,'Indonesia Data'!$C$11:$AL$11,0))</f>
        <v>0</v>
      </c>
      <c r="P6" s="9">
        <f>INDEX('Indonesia Data'!$C$20:$AL$27,MATCH('BIFUbC-coal'!$A6,'Indonesia Data'!$B$20:$B$27,0),MATCH('BIFUbC-coal'!P$1,'Indonesia Data'!$C$11:$AL$11,0))</f>
        <v>0</v>
      </c>
      <c r="Q6" s="9">
        <f>INDEX('Indonesia Data'!$C$20:$AL$27,MATCH('BIFUbC-coal'!$A6,'Indonesia Data'!$B$20:$B$27,0),MATCH('BIFUbC-coal'!Q$1,'Indonesia Data'!$C$11:$AL$11,0))</f>
        <v>0</v>
      </c>
      <c r="R6" s="9">
        <f>INDEX('Indonesia Data'!$C$20:$AL$27,MATCH('BIFUbC-coal'!$A6,'Indonesia Data'!$B$20:$B$27,0),MATCH('BIFUbC-coal'!R$1,'Indonesia Data'!$C$11:$AL$11,0))</f>
        <v>0</v>
      </c>
      <c r="S6" s="9">
        <f>INDEX('Indonesia Data'!$C$20:$AL$27,MATCH('BIFUbC-coal'!$A6,'Indonesia Data'!$B$20:$B$27,0),MATCH('BIFUbC-coal'!S$1,'Indonesia Data'!$C$11:$AL$11,0))</f>
        <v>0</v>
      </c>
      <c r="T6" s="9">
        <f>INDEX('Indonesia Data'!$C$20:$AL$27,MATCH('BIFUbC-coal'!$A6,'Indonesia Data'!$B$20:$B$27,0),MATCH('BIFUbC-coal'!T$1,'Indonesia Data'!$C$11:$AL$11,0))</f>
        <v>0</v>
      </c>
      <c r="U6" s="9">
        <f>INDEX('Indonesia Data'!$C$20:$AL$27,MATCH('BIFUbC-coal'!$A6,'Indonesia Data'!$B$20:$B$27,0),MATCH('BIFUbC-coal'!U$1,'Indonesia Data'!$C$11:$AL$11,0))</f>
        <v>0</v>
      </c>
      <c r="V6" s="9">
        <f>INDEX('Indonesia Data'!$C$20:$AL$27,MATCH('BIFUbC-coal'!$A6,'Indonesia Data'!$B$20:$B$27,0),MATCH('BIFUbC-coal'!V$1,'Indonesia Data'!$C$11:$AL$11,0))</f>
        <v>0</v>
      </c>
      <c r="W6" s="9">
        <f>INDEX('Indonesia Data'!$C$20:$AL$27,MATCH('BIFUbC-coal'!$A6,'Indonesia Data'!$B$20:$B$27,0),MATCH('BIFUbC-coal'!W$1,'Indonesia Data'!$C$11:$AL$11,0))</f>
        <v>0</v>
      </c>
      <c r="X6" s="9">
        <f>INDEX('Indonesia Data'!$C$20:$AL$27,MATCH('BIFUbC-coal'!$A6,'Indonesia Data'!$B$20:$B$27,0),MATCH('BIFUbC-coal'!X$1,'Indonesia Data'!$C$11:$AL$11,0))</f>
        <v>0</v>
      </c>
      <c r="Y6" s="9">
        <f>INDEX('Indonesia Data'!$C$20:$AL$27,MATCH('BIFUbC-coal'!$A6,'Indonesia Data'!$B$20:$B$27,0),MATCH('BIFUbC-coal'!Y$1,'Indonesia Data'!$C$11:$AL$11,0))</f>
        <v>0</v>
      </c>
      <c r="Z6" s="9">
        <f>INDEX('Indonesia Data'!$C$20:$AL$27,MATCH('BIFUbC-coal'!$A6,'Indonesia Data'!$B$20:$B$27,0),MATCH('BIFUbC-coal'!Z$1,'Indonesia Data'!$C$11:$AL$11,0))</f>
        <v>0</v>
      </c>
      <c r="AA6" s="9">
        <f>INDEX('Indonesia Data'!$C$20:$AL$27,MATCH('BIFUbC-coal'!$A6,'Indonesia Data'!$B$20:$B$27,0),MATCH('BIFUbC-coal'!AA$1,'Indonesia Data'!$C$11:$AL$11,0))</f>
        <v>0</v>
      </c>
      <c r="AB6" s="9">
        <f>INDEX('Indonesia Data'!$C$20:$AL$27,MATCH('BIFUbC-coal'!$A6,'Indonesia Data'!$B$20:$B$27,0),MATCH('BIFUbC-coal'!AB$1,'Indonesia Data'!$C$11:$AL$11,0))</f>
        <v>0</v>
      </c>
      <c r="AC6" s="9">
        <f>INDEX('Indonesia Data'!$C$20:$AL$27,MATCH('BIFUbC-coal'!$A6,'Indonesia Data'!$B$20:$B$27,0),MATCH('BIFUbC-coal'!AC$1,'Indonesia Data'!$C$11:$AL$11,0))</f>
        <v>0</v>
      </c>
      <c r="AD6" s="9">
        <f>INDEX('Indonesia Data'!$C$20:$AL$27,MATCH('BIFUbC-coal'!$A6,'Indonesia Data'!$B$20:$B$27,0),MATCH('BIFUbC-coal'!AD$1,'Indonesia Data'!$C$11:$AL$11,0))</f>
        <v>0</v>
      </c>
      <c r="AE6" s="9">
        <f>INDEX('Indonesia Data'!$C$20:$AL$27,MATCH('BIFUbC-coal'!$A6,'Indonesia Data'!$B$20:$B$27,0),MATCH('BIFUbC-coal'!AE$1,'Indonesia Data'!$C$11:$AL$11,0))</f>
        <v>0</v>
      </c>
      <c r="AF6" s="9">
        <f>INDEX('Indonesia Data'!$C$20:$AL$27,MATCH('BIFUbC-coal'!$A6,'Indonesia Data'!$B$20:$B$27,0),MATCH('BIFUbC-coal'!AF$1,'Indonesia Data'!$C$11:$AL$11,0))</f>
        <v>0</v>
      </c>
      <c r="AG6" s="9">
        <f>INDEX('Indonesia Data'!$C$20:$AL$27,MATCH('BIFUbC-coal'!$A6,'Indonesia Data'!$B$20:$B$27,0),MATCH('BIFUbC-coal'!AG$1,'Indonesia Data'!$C$11:$AL$11,0))</f>
        <v>0</v>
      </c>
      <c r="AH6" s="9">
        <f>INDEX('Indonesia Data'!$C$20:$AL$27,MATCH('BIFUbC-coal'!$A6,'Indonesia Data'!$B$20:$B$27,0),MATCH('BIFUbC-coal'!AH$1,'Indonesia Data'!$C$11:$AL$11,0))</f>
        <v>0</v>
      </c>
      <c r="AI6" s="9">
        <f>INDEX('Indonesia Data'!$C$20:$AL$27,MATCH('BIFUbC-coal'!$A6,'Indonesia Data'!$B$20:$B$27,0),MATCH('BIFUbC-coal'!AI$1,'Indonesia Data'!$C$11:$AL$11,0))</f>
        <v>0</v>
      </c>
      <c r="AJ6" s="9">
        <f>INDEX('Indonesia Data'!$C$20:$AL$27,MATCH('BIFUbC-coal'!$A6,'Indonesia Data'!$B$20:$B$27,0),MATCH('BIFUbC-coal'!AJ$1,'Indonesia Data'!$C$11:$AL$11,0))</f>
        <v>0</v>
      </c>
      <c r="AK6" s="9">
        <f>INDEX('Indonesia Data'!$C$20:$AL$27,MATCH('BIFUbC-coal'!$A6,'Indonesia Data'!$B$20:$B$27,0),MATCH('BIFUbC-coal'!AK$1,'Indonesia Data'!$C$11:$AL$11,0))</f>
        <v>0</v>
      </c>
    </row>
    <row r="7" spans="1:37" x14ac:dyDescent="0.35">
      <c r="A7" s="5" t="s">
        <v>8</v>
      </c>
      <c r="B7" s="9">
        <f>INDEX('Indonesia Data'!$C$20:$AL$27,MATCH('BIFUbC-coal'!$A7,'Indonesia Data'!$B$20:$B$27,0),MATCH('BIFUbC-coal'!B$1,'Indonesia Data'!$C$11:$AL$11,0))</f>
        <v>0</v>
      </c>
      <c r="C7" s="9">
        <f>INDEX('Indonesia Data'!$C$20:$AL$27,MATCH('BIFUbC-coal'!$A7,'Indonesia Data'!$B$20:$B$27,0),MATCH('BIFUbC-coal'!C$1,'Indonesia Data'!$C$11:$AL$11,0))</f>
        <v>0</v>
      </c>
      <c r="D7" s="9">
        <f>INDEX('Indonesia Data'!$C$20:$AL$27,MATCH('BIFUbC-coal'!$A7,'Indonesia Data'!$B$20:$B$27,0),MATCH('BIFUbC-coal'!D$1,'Indonesia Data'!$C$11:$AL$11,0))</f>
        <v>0</v>
      </c>
      <c r="E7" s="9">
        <f>INDEX('Indonesia Data'!$C$20:$AL$27,MATCH('BIFUbC-coal'!$A7,'Indonesia Data'!$B$20:$B$27,0),MATCH('BIFUbC-coal'!E$1,'Indonesia Data'!$C$11:$AL$11,0))</f>
        <v>0</v>
      </c>
      <c r="F7" s="9">
        <f>INDEX('Indonesia Data'!$C$20:$AL$27,MATCH('BIFUbC-coal'!$A7,'Indonesia Data'!$B$20:$B$27,0),MATCH('BIFUbC-coal'!F$1,'Indonesia Data'!$C$11:$AL$11,0))</f>
        <v>0</v>
      </c>
      <c r="G7" s="9">
        <f>INDEX('Indonesia Data'!$C$20:$AL$27,MATCH('BIFUbC-coal'!$A7,'Indonesia Data'!$B$20:$B$27,0),MATCH('BIFUbC-coal'!G$1,'Indonesia Data'!$C$11:$AL$11,0))</f>
        <v>0</v>
      </c>
      <c r="H7" s="9">
        <f>INDEX('Indonesia Data'!$C$20:$AL$27,MATCH('BIFUbC-coal'!$A7,'Indonesia Data'!$B$20:$B$27,0),MATCH('BIFUbC-coal'!H$1,'Indonesia Data'!$C$11:$AL$11,0))</f>
        <v>0</v>
      </c>
      <c r="I7" s="9">
        <f>INDEX('Indonesia Data'!$C$20:$AL$27,MATCH('BIFUbC-coal'!$A7,'Indonesia Data'!$B$20:$B$27,0),MATCH('BIFUbC-coal'!I$1,'Indonesia Data'!$C$11:$AL$11,0))</f>
        <v>0</v>
      </c>
      <c r="J7" s="9">
        <f>INDEX('Indonesia Data'!$C$20:$AL$27,MATCH('BIFUbC-coal'!$A7,'Indonesia Data'!$B$20:$B$27,0),MATCH('BIFUbC-coal'!J$1,'Indonesia Data'!$C$11:$AL$11,0))</f>
        <v>0</v>
      </c>
      <c r="K7" s="9">
        <f>INDEX('Indonesia Data'!$C$20:$AL$27,MATCH('BIFUbC-coal'!$A7,'Indonesia Data'!$B$20:$B$27,0),MATCH('BIFUbC-coal'!K$1,'Indonesia Data'!$C$11:$AL$11,0))</f>
        <v>0</v>
      </c>
      <c r="L7" s="9">
        <f>INDEX('Indonesia Data'!$C$20:$AL$27,MATCH('BIFUbC-coal'!$A7,'Indonesia Data'!$B$20:$B$27,0),MATCH('BIFUbC-coal'!L$1,'Indonesia Data'!$C$11:$AL$11,0))</f>
        <v>0</v>
      </c>
      <c r="M7" s="9">
        <f>INDEX('Indonesia Data'!$C$20:$AL$27,MATCH('BIFUbC-coal'!$A7,'Indonesia Data'!$B$20:$B$27,0),MATCH('BIFUbC-coal'!M$1,'Indonesia Data'!$C$11:$AL$11,0))</f>
        <v>0</v>
      </c>
      <c r="N7" s="9">
        <f>INDEX('Indonesia Data'!$C$20:$AL$27,MATCH('BIFUbC-coal'!$A7,'Indonesia Data'!$B$20:$B$27,0),MATCH('BIFUbC-coal'!N$1,'Indonesia Data'!$C$11:$AL$11,0))</f>
        <v>0</v>
      </c>
      <c r="O7" s="9">
        <f>INDEX('Indonesia Data'!$C$20:$AL$27,MATCH('BIFUbC-coal'!$A7,'Indonesia Data'!$B$20:$B$27,0),MATCH('BIFUbC-coal'!O$1,'Indonesia Data'!$C$11:$AL$11,0))</f>
        <v>0</v>
      </c>
      <c r="P7" s="9">
        <f>INDEX('Indonesia Data'!$C$20:$AL$27,MATCH('BIFUbC-coal'!$A7,'Indonesia Data'!$B$20:$B$27,0),MATCH('BIFUbC-coal'!P$1,'Indonesia Data'!$C$11:$AL$11,0))</f>
        <v>0</v>
      </c>
      <c r="Q7" s="9">
        <f>INDEX('Indonesia Data'!$C$20:$AL$27,MATCH('BIFUbC-coal'!$A7,'Indonesia Data'!$B$20:$B$27,0),MATCH('BIFUbC-coal'!Q$1,'Indonesia Data'!$C$11:$AL$11,0))</f>
        <v>0</v>
      </c>
      <c r="R7" s="9">
        <f>INDEX('Indonesia Data'!$C$20:$AL$27,MATCH('BIFUbC-coal'!$A7,'Indonesia Data'!$B$20:$B$27,0),MATCH('BIFUbC-coal'!R$1,'Indonesia Data'!$C$11:$AL$11,0))</f>
        <v>0</v>
      </c>
      <c r="S7" s="9">
        <f>INDEX('Indonesia Data'!$C$20:$AL$27,MATCH('BIFUbC-coal'!$A7,'Indonesia Data'!$B$20:$B$27,0),MATCH('BIFUbC-coal'!S$1,'Indonesia Data'!$C$11:$AL$11,0))</f>
        <v>0</v>
      </c>
      <c r="T7" s="9">
        <f>INDEX('Indonesia Data'!$C$20:$AL$27,MATCH('BIFUbC-coal'!$A7,'Indonesia Data'!$B$20:$B$27,0),MATCH('BIFUbC-coal'!T$1,'Indonesia Data'!$C$11:$AL$11,0))</f>
        <v>0</v>
      </c>
      <c r="U7" s="9">
        <f>INDEX('Indonesia Data'!$C$20:$AL$27,MATCH('BIFUbC-coal'!$A7,'Indonesia Data'!$B$20:$B$27,0),MATCH('BIFUbC-coal'!U$1,'Indonesia Data'!$C$11:$AL$11,0))</f>
        <v>0</v>
      </c>
      <c r="V7" s="9">
        <f>INDEX('Indonesia Data'!$C$20:$AL$27,MATCH('BIFUbC-coal'!$A7,'Indonesia Data'!$B$20:$B$27,0),MATCH('BIFUbC-coal'!V$1,'Indonesia Data'!$C$11:$AL$11,0))</f>
        <v>0</v>
      </c>
      <c r="W7" s="9">
        <f>INDEX('Indonesia Data'!$C$20:$AL$27,MATCH('BIFUbC-coal'!$A7,'Indonesia Data'!$B$20:$B$27,0),MATCH('BIFUbC-coal'!W$1,'Indonesia Data'!$C$11:$AL$11,0))</f>
        <v>0</v>
      </c>
      <c r="X7" s="9">
        <f>INDEX('Indonesia Data'!$C$20:$AL$27,MATCH('BIFUbC-coal'!$A7,'Indonesia Data'!$B$20:$B$27,0),MATCH('BIFUbC-coal'!X$1,'Indonesia Data'!$C$11:$AL$11,0))</f>
        <v>0</v>
      </c>
      <c r="Y7" s="9">
        <f>INDEX('Indonesia Data'!$C$20:$AL$27,MATCH('BIFUbC-coal'!$A7,'Indonesia Data'!$B$20:$B$27,0),MATCH('BIFUbC-coal'!Y$1,'Indonesia Data'!$C$11:$AL$11,0))</f>
        <v>0</v>
      </c>
      <c r="Z7" s="9">
        <f>INDEX('Indonesia Data'!$C$20:$AL$27,MATCH('BIFUbC-coal'!$A7,'Indonesia Data'!$B$20:$B$27,0),MATCH('BIFUbC-coal'!Z$1,'Indonesia Data'!$C$11:$AL$11,0))</f>
        <v>0</v>
      </c>
      <c r="AA7" s="9">
        <f>INDEX('Indonesia Data'!$C$20:$AL$27,MATCH('BIFUbC-coal'!$A7,'Indonesia Data'!$B$20:$B$27,0),MATCH('BIFUbC-coal'!AA$1,'Indonesia Data'!$C$11:$AL$11,0))</f>
        <v>0</v>
      </c>
      <c r="AB7" s="9">
        <f>INDEX('Indonesia Data'!$C$20:$AL$27,MATCH('BIFUbC-coal'!$A7,'Indonesia Data'!$B$20:$B$27,0),MATCH('BIFUbC-coal'!AB$1,'Indonesia Data'!$C$11:$AL$11,0))</f>
        <v>0</v>
      </c>
      <c r="AC7" s="9">
        <f>INDEX('Indonesia Data'!$C$20:$AL$27,MATCH('BIFUbC-coal'!$A7,'Indonesia Data'!$B$20:$B$27,0),MATCH('BIFUbC-coal'!AC$1,'Indonesia Data'!$C$11:$AL$11,0))</f>
        <v>0</v>
      </c>
      <c r="AD7" s="9">
        <f>INDEX('Indonesia Data'!$C$20:$AL$27,MATCH('BIFUbC-coal'!$A7,'Indonesia Data'!$B$20:$B$27,0),MATCH('BIFUbC-coal'!AD$1,'Indonesia Data'!$C$11:$AL$11,0))</f>
        <v>0</v>
      </c>
      <c r="AE7" s="9">
        <f>INDEX('Indonesia Data'!$C$20:$AL$27,MATCH('BIFUbC-coal'!$A7,'Indonesia Data'!$B$20:$B$27,0),MATCH('BIFUbC-coal'!AE$1,'Indonesia Data'!$C$11:$AL$11,0))</f>
        <v>0</v>
      </c>
      <c r="AF7" s="9">
        <f>INDEX('Indonesia Data'!$C$20:$AL$27,MATCH('BIFUbC-coal'!$A7,'Indonesia Data'!$B$20:$B$27,0),MATCH('BIFUbC-coal'!AF$1,'Indonesia Data'!$C$11:$AL$11,0))</f>
        <v>0</v>
      </c>
      <c r="AG7" s="9">
        <f>INDEX('Indonesia Data'!$C$20:$AL$27,MATCH('BIFUbC-coal'!$A7,'Indonesia Data'!$B$20:$B$27,0),MATCH('BIFUbC-coal'!AG$1,'Indonesia Data'!$C$11:$AL$11,0))</f>
        <v>0</v>
      </c>
      <c r="AH7" s="9">
        <f>INDEX('Indonesia Data'!$C$20:$AL$27,MATCH('BIFUbC-coal'!$A7,'Indonesia Data'!$B$20:$B$27,0),MATCH('BIFUbC-coal'!AH$1,'Indonesia Data'!$C$11:$AL$11,0))</f>
        <v>0</v>
      </c>
      <c r="AI7" s="9">
        <f>INDEX('Indonesia Data'!$C$20:$AL$27,MATCH('BIFUbC-coal'!$A7,'Indonesia Data'!$B$20:$B$27,0),MATCH('BIFUbC-coal'!AI$1,'Indonesia Data'!$C$11:$AL$11,0))</f>
        <v>0</v>
      </c>
      <c r="AJ7" s="9">
        <f>INDEX('Indonesia Data'!$C$20:$AL$27,MATCH('BIFUbC-coal'!$A7,'Indonesia Data'!$B$20:$B$27,0),MATCH('BIFUbC-coal'!AJ$1,'Indonesia Data'!$C$11:$AL$11,0))</f>
        <v>0</v>
      </c>
      <c r="AK7" s="9">
        <f>INDEX('Indonesia Data'!$C$20:$AL$27,MATCH('BIFUbC-coal'!$A7,'Indonesia Data'!$B$20:$B$27,0),MATCH('BIFUbC-coal'!AK$1,'Indonesia Data'!$C$11:$AL$11,0))</f>
        <v>0</v>
      </c>
    </row>
    <row r="8" spans="1:37" x14ac:dyDescent="0.35">
      <c r="A8" s="5" t="s">
        <v>11</v>
      </c>
      <c r="B8" s="9">
        <f>INDEX('Indonesia Data'!$C$20:$AL$27,MATCH('BIFUbC-coal'!$A8,'Indonesia Data'!$B$20:$B$27,0),MATCH('BIFUbC-coal'!B$1,'Indonesia Data'!$C$11:$AL$11,0))</f>
        <v>0</v>
      </c>
      <c r="C8" s="9">
        <f>INDEX('Indonesia Data'!$C$20:$AL$27,MATCH('BIFUbC-coal'!$A8,'Indonesia Data'!$B$20:$B$27,0),MATCH('BIFUbC-coal'!C$1,'Indonesia Data'!$C$11:$AL$11,0))</f>
        <v>0</v>
      </c>
      <c r="D8" s="9">
        <f>INDEX('Indonesia Data'!$C$20:$AL$27,MATCH('BIFUbC-coal'!$A8,'Indonesia Data'!$B$20:$B$27,0),MATCH('BIFUbC-coal'!D$1,'Indonesia Data'!$C$11:$AL$11,0))</f>
        <v>0</v>
      </c>
      <c r="E8" s="9">
        <f>INDEX('Indonesia Data'!$C$20:$AL$27,MATCH('BIFUbC-coal'!$A8,'Indonesia Data'!$B$20:$B$27,0),MATCH('BIFUbC-coal'!E$1,'Indonesia Data'!$C$11:$AL$11,0))</f>
        <v>0</v>
      </c>
      <c r="F8" s="9">
        <f>INDEX('Indonesia Data'!$C$20:$AL$27,MATCH('BIFUbC-coal'!$A8,'Indonesia Data'!$B$20:$B$27,0),MATCH('BIFUbC-coal'!F$1,'Indonesia Data'!$C$11:$AL$11,0))</f>
        <v>0</v>
      </c>
      <c r="G8" s="9">
        <f>INDEX('Indonesia Data'!$C$20:$AL$27,MATCH('BIFUbC-coal'!$A8,'Indonesia Data'!$B$20:$B$27,0),MATCH('BIFUbC-coal'!G$1,'Indonesia Data'!$C$11:$AL$11,0))</f>
        <v>0</v>
      </c>
      <c r="H8" s="9">
        <f>INDEX('Indonesia Data'!$C$20:$AL$27,MATCH('BIFUbC-coal'!$A8,'Indonesia Data'!$B$20:$B$27,0),MATCH('BIFUbC-coal'!H$1,'Indonesia Data'!$C$11:$AL$11,0))</f>
        <v>0</v>
      </c>
      <c r="I8" s="9">
        <f>INDEX('Indonesia Data'!$C$20:$AL$27,MATCH('BIFUbC-coal'!$A8,'Indonesia Data'!$B$20:$B$27,0),MATCH('BIFUbC-coal'!I$1,'Indonesia Data'!$C$11:$AL$11,0))</f>
        <v>0</v>
      </c>
      <c r="J8" s="9">
        <f>INDEX('Indonesia Data'!$C$20:$AL$27,MATCH('BIFUbC-coal'!$A8,'Indonesia Data'!$B$20:$B$27,0),MATCH('BIFUbC-coal'!J$1,'Indonesia Data'!$C$11:$AL$11,0))</f>
        <v>0</v>
      </c>
      <c r="K8" s="9">
        <f>INDEX('Indonesia Data'!$C$20:$AL$27,MATCH('BIFUbC-coal'!$A8,'Indonesia Data'!$B$20:$B$27,0),MATCH('BIFUbC-coal'!K$1,'Indonesia Data'!$C$11:$AL$11,0))</f>
        <v>0</v>
      </c>
      <c r="L8" s="9">
        <f>INDEX('Indonesia Data'!$C$20:$AL$27,MATCH('BIFUbC-coal'!$A8,'Indonesia Data'!$B$20:$B$27,0),MATCH('BIFUbC-coal'!L$1,'Indonesia Data'!$C$11:$AL$11,0))</f>
        <v>0</v>
      </c>
      <c r="M8" s="9">
        <f>INDEX('Indonesia Data'!$C$20:$AL$27,MATCH('BIFUbC-coal'!$A8,'Indonesia Data'!$B$20:$B$27,0),MATCH('BIFUbC-coal'!M$1,'Indonesia Data'!$C$11:$AL$11,0))</f>
        <v>0</v>
      </c>
      <c r="N8" s="9">
        <f>INDEX('Indonesia Data'!$C$20:$AL$27,MATCH('BIFUbC-coal'!$A8,'Indonesia Data'!$B$20:$B$27,0),MATCH('BIFUbC-coal'!N$1,'Indonesia Data'!$C$11:$AL$11,0))</f>
        <v>0</v>
      </c>
      <c r="O8" s="9">
        <f>INDEX('Indonesia Data'!$C$20:$AL$27,MATCH('BIFUbC-coal'!$A8,'Indonesia Data'!$B$20:$B$27,0),MATCH('BIFUbC-coal'!O$1,'Indonesia Data'!$C$11:$AL$11,0))</f>
        <v>0</v>
      </c>
      <c r="P8" s="9">
        <f>INDEX('Indonesia Data'!$C$20:$AL$27,MATCH('BIFUbC-coal'!$A8,'Indonesia Data'!$B$20:$B$27,0),MATCH('BIFUbC-coal'!P$1,'Indonesia Data'!$C$11:$AL$11,0))</f>
        <v>0</v>
      </c>
      <c r="Q8" s="9">
        <f>INDEX('Indonesia Data'!$C$20:$AL$27,MATCH('BIFUbC-coal'!$A8,'Indonesia Data'!$B$20:$B$27,0),MATCH('BIFUbC-coal'!Q$1,'Indonesia Data'!$C$11:$AL$11,0))</f>
        <v>0</v>
      </c>
      <c r="R8" s="9">
        <f>INDEX('Indonesia Data'!$C$20:$AL$27,MATCH('BIFUbC-coal'!$A8,'Indonesia Data'!$B$20:$B$27,0),MATCH('BIFUbC-coal'!R$1,'Indonesia Data'!$C$11:$AL$11,0))</f>
        <v>0</v>
      </c>
      <c r="S8" s="9">
        <f>INDEX('Indonesia Data'!$C$20:$AL$27,MATCH('BIFUbC-coal'!$A8,'Indonesia Data'!$B$20:$B$27,0),MATCH('BIFUbC-coal'!S$1,'Indonesia Data'!$C$11:$AL$11,0))</f>
        <v>0</v>
      </c>
      <c r="T8" s="9">
        <f>INDEX('Indonesia Data'!$C$20:$AL$27,MATCH('BIFUbC-coal'!$A8,'Indonesia Data'!$B$20:$B$27,0),MATCH('BIFUbC-coal'!T$1,'Indonesia Data'!$C$11:$AL$11,0))</f>
        <v>0</v>
      </c>
      <c r="U8" s="9">
        <f>INDEX('Indonesia Data'!$C$20:$AL$27,MATCH('BIFUbC-coal'!$A8,'Indonesia Data'!$B$20:$B$27,0),MATCH('BIFUbC-coal'!U$1,'Indonesia Data'!$C$11:$AL$11,0))</f>
        <v>0</v>
      </c>
      <c r="V8" s="9">
        <f>INDEX('Indonesia Data'!$C$20:$AL$27,MATCH('BIFUbC-coal'!$A8,'Indonesia Data'!$B$20:$B$27,0),MATCH('BIFUbC-coal'!V$1,'Indonesia Data'!$C$11:$AL$11,0))</f>
        <v>0</v>
      </c>
      <c r="W8" s="9">
        <f>INDEX('Indonesia Data'!$C$20:$AL$27,MATCH('BIFUbC-coal'!$A8,'Indonesia Data'!$B$20:$B$27,0),MATCH('BIFUbC-coal'!W$1,'Indonesia Data'!$C$11:$AL$11,0))</f>
        <v>0</v>
      </c>
      <c r="X8" s="9">
        <f>INDEX('Indonesia Data'!$C$20:$AL$27,MATCH('BIFUbC-coal'!$A8,'Indonesia Data'!$B$20:$B$27,0),MATCH('BIFUbC-coal'!X$1,'Indonesia Data'!$C$11:$AL$11,0))</f>
        <v>0</v>
      </c>
      <c r="Y8" s="9">
        <f>INDEX('Indonesia Data'!$C$20:$AL$27,MATCH('BIFUbC-coal'!$A8,'Indonesia Data'!$B$20:$B$27,0),MATCH('BIFUbC-coal'!Y$1,'Indonesia Data'!$C$11:$AL$11,0))</f>
        <v>0</v>
      </c>
      <c r="Z8" s="9">
        <f>INDEX('Indonesia Data'!$C$20:$AL$27,MATCH('BIFUbC-coal'!$A8,'Indonesia Data'!$B$20:$B$27,0),MATCH('BIFUbC-coal'!Z$1,'Indonesia Data'!$C$11:$AL$11,0))</f>
        <v>0</v>
      </c>
      <c r="AA8" s="9">
        <f>INDEX('Indonesia Data'!$C$20:$AL$27,MATCH('BIFUbC-coal'!$A8,'Indonesia Data'!$B$20:$B$27,0),MATCH('BIFUbC-coal'!AA$1,'Indonesia Data'!$C$11:$AL$11,0))</f>
        <v>0</v>
      </c>
      <c r="AB8" s="9">
        <f>INDEX('Indonesia Data'!$C$20:$AL$27,MATCH('BIFUbC-coal'!$A8,'Indonesia Data'!$B$20:$B$27,0),MATCH('BIFUbC-coal'!AB$1,'Indonesia Data'!$C$11:$AL$11,0))</f>
        <v>0</v>
      </c>
      <c r="AC8" s="9">
        <f>INDEX('Indonesia Data'!$C$20:$AL$27,MATCH('BIFUbC-coal'!$A8,'Indonesia Data'!$B$20:$B$27,0),MATCH('BIFUbC-coal'!AC$1,'Indonesia Data'!$C$11:$AL$11,0))</f>
        <v>0</v>
      </c>
      <c r="AD8" s="9">
        <f>INDEX('Indonesia Data'!$C$20:$AL$27,MATCH('BIFUbC-coal'!$A8,'Indonesia Data'!$B$20:$B$27,0),MATCH('BIFUbC-coal'!AD$1,'Indonesia Data'!$C$11:$AL$11,0))</f>
        <v>0</v>
      </c>
      <c r="AE8" s="9">
        <f>INDEX('Indonesia Data'!$C$20:$AL$27,MATCH('BIFUbC-coal'!$A8,'Indonesia Data'!$B$20:$B$27,0),MATCH('BIFUbC-coal'!AE$1,'Indonesia Data'!$C$11:$AL$11,0))</f>
        <v>0</v>
      </c>
      <c r="AF8" s="9">
        <f>INDEX('Indonesia Data'!$C$20:$AL$27,MATCH('BIFUbC-coal'!$A8,'Indonesia Data'!$B$20:$B$27,0),MATCH('BIFUbC-coal'!AF$1,'Indonesia Data'!$C$11:$AL$11,0))</f>
        <v>0</v>
      </c>
      <c r="AG8" s="9">
        <f>INDEX('Indonesia Data'!$C$20:$AL$27,MATCH('BIFUbC-coal'!$A8,'Indonesia Data'!$B$20:$B$27,0),MATCH('BIFUbC-coal'!AG$1,'Indonesia Data'!$C$11:$AL$11,0))</f>
        <v>0</v>
      </c>
      <c r="AH8" s="9">
        <f>INDEX('Indonesia Data'!$C$20:$AL$27,MATCH('BIFUbC-coal'!$A8,'Indonesia Data'!$B$20:$B$27,0),MATCH('BIFUbC-coal'!AH$1,'Indonesia Data'!$C$11:$AL$11,0))</f>
        <v>0</v>
      </c>
      <c r="AI8" s="9">
        <f>INDEX('Indonesia Data'!$C$20:$AL$27,MATCH('BIFUbC-coal'!$A8,'Indonesia Data'!$B$20:$B$27,0),MATCH('BIFUbC-coal'!AI$1,'Indonesia Data'!$C$11:$AL$11,0))</f>
        <v>0</v>
      </c>
      <c r="AJ8" s="9">
        <f>INDEX('Indonesia Data'!$C$20:$AL$27,MATCH('BIFUbC-coal'!$A8,'Indonesia Data'!$B$20:$B$27,0),MATCH('BIFUbC-coal'!AJ$1,'Indonesia Data'!$C$11:$AL$11,0))</f>
        <v>0</v>
      </c>
      <c r="AK8" s="9">
        <f>INDEX('Indonesia Data'!$C$20:$AL$27,MATCH('BIFUbC-coal'!$A8,'Indonesia Data'!$B$20:$B$27,0),MATCH('BIFUbC-coal'!AK$1,'Indonesia Data'!$C$11:$AL$11,0))</f>
        <v>0</v>
      </c>
    </row>
    <row r="9" spans="1:37" x14ac:dyDescent="0.35">
      <c r="A9" s="5" t="s">
        <v>9</v>
      </c>
      <c r="B9" s="9">
        <f>INDEX('Indonesia Data'!$C$20:$AL$27,MATCH('BIFUbC-coal'!$A9,'Indonesia Data'!$B$20:$B$27,0),MATCH('BIFUbC-coal'!B$1,'Indonesia Data'!$C$11:$AL$11,0))</f>
        <v>1037901820373449.5</v>
      </c>
      <c r="C9" s="9">
        <f>INDEX('Indonesia Data'!$C$20:$AL$27,MATCH('BIFUbC-coal'!$A9,'Indonesia Data'!$B$20:$B$27,0),MATCH('BIFUbC-coal'!C$1,'Indonesia Data'!$C$11:$AL$11,0))</f>
        <v>1089796911392122</v>
      </c>
      <c r="D9" s="9">
        <f>INDEX('Indonesia Data'!$C$20:$AL$27,MATCH('BIFUbC-coal'!$A9,'Indonesia Data'!$B$20:$B$27,0),MATCH('BIFUbC-coal'!D$1,'Indonesia Data'!$C$11:$AL$11,0))</f>
        <v>1144286756961728.2</v>
      </c>
      <c r="E9" s="9">
        <f>INDEX('Indonesia Data'!$C$20:$AL$27,MATCH('BIFUbC-coal'!$A9,'Indonesia Data'!$B$20:$B$27,0),MATCH('BIFUbC-coal'!E$1,'Indonesia Data'!$C$11:$AL$11,0))</f>
        <v>1201501094809814.5</v>
      </c>
      <c r="F9" s="9">
        <f>INDEX('Indonesia Data'!$C$20:$AL$27,MATCH('BIFUbC-coal'!$A9,'Indonesia Data'!$B$20:$B$27,0),MATCH('BIFUbC-coal'!F$1,'Indonesia Data'!$C$11:$AL$11,0))</f>
        <v>1261576149550305.5</v>
      </c>
      <c r="G9" s="9">
        <f>INDEX('Indonesia Data'!$C$20:$AL$27,MATCH('BIFUbC-coal'!$A9,'Indonesia Data'!$B$20:$B$27,0),MATCH('BIFUbC-coal'!G$1,'Indonesia Data'!$C$11:$AL$11,0))</f>
        <v>1324654957027820.7</v>
      </c>
      <c r="H9" s="9">
        <f>INDEX('Indonesia Data'!$C$20:$AL$27,MATCH('BIFUbC-coal'!$A9,'Indonesia Data'!$B$20:$B$27,0),MATCH('BIFUbC-coal'!H$1,'Indonesia Data'!$C$11:$AL$11,0))</f>
        <v>1390887704879211.7</v>
      </c>
      <c r="I9" s="9">
        <f>INDEX('Indonesia Data'!$C$20:$AL$27,MATCH('BIFUbC-coal'!$A9,'Indonesia Data'!$B$20:$B$27,0),MATCH('BIFUbC-coal'!I$1,'Indonesia Data'!$C$11:$AL$11,0))</f>
        <v>1460432090123172.5</v>
      </c>
      <c r="J9" s="9">
        <f>INDEX('Indonesia Data'!$C$20:$AL$27,MATCH('BIFUbC-coal'!$A9,'Indonesia Data'!$B$20:$B$27,0),MATCH('BIFUbC-coal'!J$1,'Indonesia Data'!$C$11:$AL$11,0))</f>
        <v>1533453694629331</v>
      </c>
      <c r="K9" s="9">
        <f>INDEX('Indonesia Data'!$C$20:$AL$27,MATCH('BIFUbC-coal'!$A9,'Indonesia Data'!$B$20:$B$27,0),MATCH('BIFUbC-coal'!K$1,'Indonesia Data'!$C$11:$AL$11,0))</f>
        <v>1610126379360797.2</v>
      </c>
      <c r="L9" s="9">
        <f>INDEX('Indonesia Data'!$C$20:$AL$27,MATCH('BIFUbC-coal'!$A9,'Indonesia Data'!$B$20:$B$27,0),MATCH('BIFUbC-coal'!L$1,'Indonesia Data'!$C$11:$AL$11,0))</f>
        <v>1690632698328837.5</v>
      </c>
      <c r="M9" s="9">
        <f>INDEX('Indonesia Data'!$C$20:$AL$27,MATCH('BIFUbC-coal'!$A9,'Indonesia Data'!$B$20:$B$27,0),MATCH('BIFUbC-coal'!M$1,'Indonesia Data'!$C$11:$AL$11,0))</f>
        <v>1775164333245279.2</v>
      </c>
      <c r="N9" s="9">
        <f>INDEX('Indonesia Data'!$C$20:$AL$27,MATCH('BIFUbC-coal'!$A9,'Indonesia Data'!$B$20:$B$27,0),MATCH('BIFUbC-coal'!N$1,'Indonesia Data'!$C$11:$AL$11,0))</f>
        <v>1863922549907543.5</v>
      </c>
      <c r="O9" s="9">
        <f>INDEX('Indonesia Data'!$C$20:$AL$27,MATCH('BIFUbC-coal'!$A9,'Indonesia Data'!$B$20:$B$27,0),MATCH('BIFUbC-coal'!O$1,'Indonesia Data'!$C$11:$AL$11,0))</f>
        <v>1957118677402920.7</v>
      </c>
      <c r="P9" s="9">
        <f>INDEX('Indonesia Data'!$C$20:$AL$27,MATCH('BIFUbC-coal'!$A9,'Indonesia Data'!$B$20:$B$27,0),MATCH('BIFUbC-coal'!P$1,'Indonesia Data'!$C$11:$AL$11,0))</f>
        <v>2054974611273066.5</v>
      </c>
      <c r="Q9" s="9">
        <f>INDEX('Indonesia Data'!$C$20:$AL$27,MATCH('BIFUbC-coal'!$A9,'Indonesia Data'!$B$20:$B$27,0),MATCH('BIFUbC-coal'!Q$1,'Indonesia Data'!$C$11:$AL$11,0))</f>
        <v>2157723341836720</v>
      </c>
      <c r="R9" s="9">
        <f>INDEX('Indonesia Data'!$C$20:$AL$27,MATCH('BIFUbC-coal'!$A9,'Indonesia Data'!$B$20:$B$27,0),MATCH('BIFUbC-coal'!R$1,'Indonesia Data'!$C$11:$AL$11,0))</f>
        <v>2265609508928556</v>
      </c>
      <c r="S9" s="9">
        <f>INDEX('Indonesia Data'!$C$20:$AL$27,MATCH('BIFUbC-coal'!$A9,'Indonesia Data'!$B$20:$B$27,0),MATCH('BIFUbC-coal'!S$1,'Indonesia Data'!$C$11:$AL$11,0))</f>
        <v>2378889984374984</v>
      </c>
      <c r="T9" s="9">
        <f>INDEX('Indonesia Data'!$C$20:$AL$27,MATCH('BIFUbC-coal'!$A9,'Indonesia Data'!$B$20:$B$27,0),MATCH('BIFUbC-coal'!T$1,'Indonesia Data'!$C$11:$AL$11,0))</f>
        <v>2497834483593733.5</v>
      </c>
      <c r="U9" s="9">
        <f>INDEX('Indonesia Data'!$C$20:$AL$27,MATCH('BIFUbC-coal'!$A9,'Indonesia Data'!$B$20:$B$27,0),MATCH('BIFUbC-coal'!U$1,'Indonesia Data'!$C$11:$AL$11,0))</f>
        <v>2622726207773420</v>
      </c>
      <c r="V9" s="9">
        <f>INDEX('Indonesia Data'!$C$20:$AL$27,MATCH('BIFUbC-coal'!$A9,'Indonesia Data'!$B$20:$B$27,0),MATCH('BIFUbC-coal'!V$1,'Indonesia Data'!$C$11:$AL$11,0))</f>
        <v>2753862518162091</v>
      </c>
      <c r="W9" s="9">
        <f>INDEX('Indonesia Data'!$C$20:$AL$27,MATCH('BIFUbC-coal'!$A9,'Indonesia Data'!$B$20:$B$27,0),MATCH('BIFUbC-coal'!W$1,'Indonesia Data'!$C$11:$AL$11,0))</f>
        <v>2891555644070195.5</v>
      </c>
      <c r="X9" s="9">
        <f>INDEX('Indonesia Data'!$C$20:$AL$27,MATCH('BIFUbC-coal'!$A9,'Indonesia Data'!$B$20:$B$27,0),MATCH('BIFUbC-coal'!X$1,'Indonesia Data'!$C$11:$AL$11,0))</f>
        <v>3036133426273706</v>
      </c>
      <c r="Y9" s="9">
        <f>INDEX('Indonesia Data'!$C$20:$AL$27,MATCH('BIFUbC-coal'!$A9,'Indonesia Data'!$B$20:$B$27,0),MATCH('BIFUbC-coal'!Y$1,'Indonesia Data'!$C$11:$AL$11,0))</f>
        <v>3187940097587391</v>
      </c>
      <c r="Z9" s="9">
        <f>INDEX('Indonesia Data'!$C$20:$AL$27,MATCH('BIFUbC-coal'!$A9,'Indonesia Data'!$B$20:$B$27,0),MATCH('BIFUbC-coal'!Z$1,'Indonesia Data'!$C$11:$AL$11,0))</f>
        <v>3347337102466761</v>
      </c>
      <c r="AA9" s="9">
        <f>INDEX('Indonesia Data'!$C$20:$AL$27,MATCH('BIFUbC-coal'!$A9,'Indonesia Data'!$B$20:$B$27,0),MATCH('BIFUbC-coal'!AA$1,'Indonesia Data'!$C$11:$AL$11,0))</f>
        <v>3514703957590099</v>
      </c>
      <c r="AB9" s="9">
        <f>INDEX('Indonesia Data'!$C$20:$AL$27,MATCH('BIFUbC-coal'!$A9,'Indonesia Data'!$B$20:$B$27,0),MATCH('BIFUbC-coal'!AB$1,'Indonesia Data'!$C$11:$AL$11,0))</f>
        <v>3690439155469604</v>
      </c>
      <c r="AC9" s="9">
        <f>INDEX('Indonesia Data'!$C$20:$AL$27,MATCH('BIFUbC-coal'!$A9,'Indonesia Data'!$B$20:$B$27,0),MATCH('BIFUbC-coal'!AC$1,'Indonesia Data'!$C$11:$AL$11,0))</f>
        <v>3874961113243085</v>
      </c>
      <c r="AD9" s="9">
        <f>INDEX('Indonesia Data'!$C$20:$AL$27,MATCH('BIFUbC-coal'!$A9,'Indonesia Data'!$B$20:$B$27,0),MATCH('BIFUbC-coal'!AD$1,'Indonesia Data'!$C$11:$AL$11,0))</f>
        <v>4068709168905239</v>
      </c>
      <c r="AE9" s="9">
        <f>INDEX('Indonesia Data'!$C$20:$AL$27,MATCH('BIFUbC-coal'!$A9,'Indonesia Data'!$B$20:$B$27,0),MATCH('BIFUbC-coal'!AE$1,'Indonesia Data'!$C$11:$AL$11,0))</f>
        <v>4272144627350502</v>
      </c>
      <c r="AF9" s="9">
        <f>INDEX('Indonesia Data'!$C$20:$AL$27,MATCH('BIFUbC-coal'!$A9,'Indonesia Data'!$B$20:$B$27,0),MATCH('BIFUbC-coal'!AF$1,'Indonesia Data'!$C$11:$AL$11,0))</f>
        <v>4485751858718026.5</v>
      </c>
      <c r="AG9" s="9">
        <f>INDEX('Indonesia Data'!$C$20:$AL$27,MATCH('BIFUbC-coal'!$A9,'Indonesia Data'!$B$20:$B$27,0),MATCH('BIFUbC-coal'!AG$1,'Indonesia Data'!$C$11:$AL$11,0))</f>
        <v>4710039451653928</v>
      </c>
      <c r="AH9" s="9">
        <f>INDEX('Indonesia Data'!$C$20:$AL$27,MATCH('BIFUbC-coal'!$A9,'Indonesia Data'!$B$20:$B$27,0),MATCH('BIFUbC-coal'!AH$1,'Indonesia Data'!$C$11:$AL$11,0))</f>
        <v>4945541424236625</v>
      </c>
      <c r="AI9" s="9">
        <f>INDEX('Indonesia Data'!$C$20:$AL$27,MATCH('BIFUbC-coal'!$A9,'Indonesia Data'!$B$20:$B$27,0),MATCH('BIFUbC-coal'!AI$1,'Indonesia Data'!$C$11:$AL$11,0))</f>
        <v>5192818495448456</v>
      </c>
      <c r="AJ9" s="9">
        <f>INDEX('Indonesia Data'!$C$20:$AL$27,MATCH('BIFUbC-coal'!$A9,'Indonesia Data'!$B$20:$B$27,0),MATCH('BIFUbC-coal'!AJ$1,'Indonesia Data'!$C$11:$AL$11,0))</f>
        <v>5452459420220880</v>
      </c>
      <c r="AK9" s="9">
        <f>INDEX('Indonesia Data'!$C$20:$AL$27,MATCH('BIFUbC-coal'!$A9,'Indonesia Data'!$B$20:$B$27,0),MATCH('BIFUbC-coal'!AK$1,'Indonesia Data'!$C$11:$AL$11,0))</f>
        <v>5725082391231923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"/>
  <sheetViews>
    <sheetView workbookViewId="0"/>
  </sheetViews>
  <sheetFormatPr defaultColWidth="9.1796875" defaultRowHeight="14.5" x14ac:dyDescent="0.35"/>
  <cols>
    <col min="1" max="1" width="39.81640625" style="5" customWidth="1"/>
    <col min="2" max="16384" width="9.1796875" style="5"/>
  </cols>
  <sheetData>
    <row r="1" spans="1:37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5" t="s">
        <v>3</v>
      </c>
      <c r="B2" s="9">
        <f>INDEX('Indonesia Data'!$C$28:$AL$35,MATCH('BIFUbC-natural-gas'!$A2,'Indonesia Data'!$B$28:$B$35,0),MATCH('BIFUbC-natural-gas'!B$1,'Indonesia Data'!$C$11:$AL$11,0))</f>
        <v>60040999999.999992</v>
      </c>
      <c r="C2" s="9">
        <f>INDEX('Indonesia Data'!$C$28:$AL$35,MATCH('BIFUbC-natural-gas'!$A2,'Indonesia Data'!$B$28:$B$35,0),MATCH('BIFUbC-natural-gas'!C$1,'Indonesia Data'!$C$11:$AL$11,0))</f>
        <v>63043050000</v>
      </c>
      <c r="D2" s="9">
        <f>INDEX('Indonesia Data'!$C$28:$AL$35,MATCH('BIFUbC-natural-gas'!$A2,'Indonesia Data'!$B$28:$B$35,0),MATCH('BIFUbC-natural-gas'!D$1,'Indonesia Data'!$C$11:$AL$11,0))</f>
        <v>66195202500</v>
      </c>
      <c r="E2" s="9">
        <f>INDEX('Indonesia Data'!$C$28:$AL$35,MATCH('BIFUbC-natural-gas'!$A2,'Indonesia Data'!$B$28:$B$35,0),MATCH('BIFUbC-natural-gas'!E$1,'Indonesia Data'!$C$11:$AL$11,0))</f>
        <v>69504962625</v>
      </c>
      <c r="F2" s="9">
        <f>INDEX('Indonesia Data'!$C$28:$AL$35,MATCH('BIFUbC-natural-gas'!$A2,'Indonesia Data'!$B$28:$B$35,0),MATCH('BIFUbC-natural-gas'!F$1,'Indonesia Data'!$C$11:$AL$11,0))</f>
        <v>72980210756.25</v>
      </c>
      <c r="G2" s="9">
        <f>INDEX('Indonesia Data'!$C$28:$AL$35,MATCH('BIFUbC-natural-gas'!$A2,'Indonesia Data'!$B$28:$B$35,0),MATCH('BIFUbC-natural-gas'!G$1,'Indonesia Data'!$C$11:$AL$11,0))</f>
        <v>76629221294.0625</v>
      </c>
      <c r="H2" s="9">
        <f>INDEX('Indonesia Data'!$C$28:$AL$35,MATCH('BIFUbC-natural-gas'!$A2,'Indonesia Data'!$B$28:$B$35,0),MATCH('BIFUbC-natural-gas'!H$1,'Indonesia Data'!$C$11:$AL$11,0))</f>
        <v>80460682358.765625</v>
      </c>
      <c r="I2" s="9">
        <f>INDEX('Indonesia Data'!$C$28:$AL$35,MATCH('BIFUbC-natural-gas'!$A2,'Indonesia Data'!$B$28:$B$35,0),MATCH('BIFUbC-natural-gas'!I$1,'Indonesia Data'!$C$11:$AL$11,0))</f>
        <v>84483716476.703918</v>
      </c>
      <c r="J2" s="9">
        <f>INDEX('Indonesia Data'!$C$28:$AL$35,MATCH('BIFUbC-natural-gas'!$A2,'Indonesia Data'!$B$28:$B$35,0),MATCH('BIFUbC-natural-gas'!J$1,'Indonesia Data'!$C$11:$AL$11,0))</f>
        <v>88707902300.539124</v>
      </c>
      <c r="K2" s="9">
        <f>INDEX('Indonesia Data'!$C$28:$AL$35,MATCH('BIFUbC-natural-gas'!$A2,'Indonesia Data'!$B$28:$B$35,0),MATCH('BIFUbC-natural-gas'!K$1,'Indonesia Data'!$C$11:$AL$11,0))</f>
        <v>93143297415.566086</v>
      </c>
      <c r="L2" s="9">
        <f>INDEX('Indonesia Data'!$C$28:$AL$35,MATCH('BIFUbC-natural-gas'!$A2,'Indonesia Data'!$B$28:$B$35,0),MATCH('BIFUbC-natural-gas'!L$1,'Indonesia Data'!$C$11:$AL$11,0))</f>
        <v>97800462286.344376</v>
      </c>
      <c r="M2" s="9">
        <f>INDEX('Indonesia Data'!$C$28:$AL$35,MATCH('BIFUbC-natural-gas'!$A2,'Indonesia Data'!$B$28:$B$35,0),MATCH('BIFUbC-natural-gas'!M$1,'Indonesia Data'!$C$11:$AL$11,0))</f>
        <v>102690485400.66161</v>
      </c>
      <c r="N2" s="9">
        <f>INDEX('Indonesia Data'!$C$28:$AL$35,MATCH('BIFUbC-natural-gas'!$A2,'Indonesia Data'!$B$28:$B$35,0),MATCH('BIFUbC-natural-gas'!N$1,'Indonesia Data'!$C$11:$AL$11,0))</f>
        <v>107825009670.69469</v>
      </c>
      <c r="O2" s="9">
        <f>INDEX('Indonesia Data'!$C$28:$AL$35,MATCH('BIFUbC-natural-gas'!$A2,'Indonesia Data'!$B$28:$B$35,0),MATCH('BIFUbC-natural-gas'!O$1,'Indonesia Data'!$C$11:$AL$11,0))</f>
        <v>113216260154.22943</v>
      </c>
      <c r="P2" s="9">
        <f>INDEX('Indonesia Data'!$C$28:$AL$35,MATCH('BIFUbC-natural-gas'!$A2,'Indonesia Data'!$B$28:$B$35,0),MATCH('BIFUbC-natural-gas'!P$1,'Indonesia Data'!$C$11:$AL$11,0))</f>
        <v>118877073161.9409</v>
      </c>
      <c r="Q2" s="9">
        <f>INDEX('Indonesia Data'!$C$28:$AL$35,MATCH('BIFUbC-natural-gas'!$A2,'Indonesia Data'!$B$28:$B$35,0),MATCH('BIFUbC-natural-gas'!Q$1,'Indonesia Data'!$C$11:$AL$11,0))</f>
        <v>124820926820.03796</v>
      </c>
      <c r="R2" s="9">
        <f>INDEX('Indonesia Data'!$C$28:$AL$35,MATCH('BIFUbC-natural-gas'!$A2,'Indonesia Data'!$B$28:$B$35,0),MATCH('BIFUbC-natural-gas'!R$1,'Indonesia Data'!$C$11:$AL$11,0))</f>
        <v>131061973161.03986</v>
      </c>
      <c r="S2" s="9">
        <f>INDEX('Indonesia Data'!$C$28:$AL$35,MATCH('BIFUbC-natural-gas'!$A2,'Indonesia Data'!$B$28:$B$35,0),MATCH('BIFUbC-natural-gas'!S$1,'Indonesia Data'!$C$11:$AL$11,0))</f>
        <v>137615071819.09186</v>
      </c>
      <c r="T2" s="9">
        <f>INDEX('Indonesia Data'!$C$28:$AL$35,MATCH('BIFUbC-natural-gas'!$A2,'Indonesia Data'!$B$28:$B$35,0),MATCH('BIFUbC-natural-gas'!T$1,'Indonesia Data'!$C$11:$AL$11,0))</f>
        <v>144495825410.04645</v>
      </c>
      <c r="U2" s="9">
        <f>INDEX('Indonesia Data'!$C$28:$AL$35,MATCH('BIFUbC-natural-gas'!$A2,'Indonesia Data'!$B$28:$B$35,0),MATCH('BIFUbC-natural-gas'!U$1,'Indonesia Data'!$C$11:$AL$11,0))</f>
        <v>151720616680.5488</v>
      </c>
      <c r="V2" s="9">
        <f>INDEX('Indonesia Data'!$C$28:$AL$35,MATCH('BIFUbC-natural-gas'!$A2,'Indonesia Data'!$B$28:$B$35,0),MATCH('BIFUbC-natural-gas'!V$1,'Indonesia Data'!$C$11:$AL$11,0))</f>
        <v>159306647514.57623</v>
      </c>
      <c r="W2" s="9">
        <f>INDEX('Indonesia Data'!$C$28:$AL$35,MATCH('BIFUbC-natural-gas'!$A2,'Indonesia Data'!$B$28:$B$35,0),MATCH('BIFUbC-natural-gas'!W$1,'Indonesia Data'!$C$11:$AL$11,0))</f>
        <v>167271979890.30505</v>
      </c>
      <c r="X2" s="9">
        <f>INDEX('Indonesia Data'!$C$28:$AL$35,MATCH('BIFUbC-natural-gas'!$A2,'Indonesia Data'!$B$28:$B$35,0),MATCH('BIFUbC-natural-gas'!X$1,'Indonesia Data'!$C$11:$AL$11,0))</f>
        <v>175635578884.82031</v>
      </c>
      <c r="Y2" s="9">
        <f>INDEX('Indonesia Data'!$C$28:$AL$35,MATCH('BIFUbC-natural-gas'!$A2,'Indonesia Data'!$B$28:$B$35,0),MATCH('BIFUbC-natural-gas'!Y$1,'Indonesia Data'!$C$11:$AL$11,0))</f>
        <v>184417357829.06134</v>
      </c>
      <c r="Z2" s="9">
        <f>INDEX('Indonesia Data'!$C$28:$AL$35,MATCH('BIFUbC-natural-gas'!$A2,'Indonesia Data'!$B$28:$B$35,0),MATCH('BIFUbC-natural-gas'!Z$1,'Indonesia Data'!$C$11:$AL$11,0))</f>
        <v>193638225720.51443</v>
      </c>
      <c r="AA2" s="9">
        <f>INDEX('Indonesia Data'!$C$28:$AL$35,MATCH('BIFUbC-natural-gas'!$A2,'Indonesia Data'!$B$28:$B$35,0),MATCH('BIFUbC-natural-gas'!AA$1,'Indonesia Data'!$C$11:$AL$11,0))</f>
        <v>203320137006.54013</v>
      </c>
      <c r="AB2" s="9">
        <f>INDEX('Indonesia Data'!$C$28:$AL$35,MATCH('BIFUbC-natural-gas'!$A2,'Indonesia Data'!$B$28:$B$35,0),MATCH('BIFUbC-natural-gas'!AB$1,'Indonesia Data'!$C$11:$AL$11,0))</f>
        <v>213486143856.86713</v>
      </c>
      <c r="AC2" s="9">
        <f>INDEX('Indonesia Data'!$C$28:$AL$35,MATCH('BIFUbC-natural-gas'!$A2,'Indonesia Data'!$B$28:$B$35,0),MATCH('BIFUbC-natural-gas'!AC$1,'Indonesia Data'!$C$11:$AL$11,0))</f>
        <v>224160451049.71048</v>
      </c>
      <c r="AD2" s="9">
        <f>INDEX('Indonesia Data'!$C$28:$AL$35,MATCH('BIFUbC-natural-gas'!$A2,'Indonesia Data'!$B$28:$B$35,0),MATCH('BIFUbC-natural-gas'!AD$1,'Indonesia Data'!$C$11:$AL$11,0))</f>
        <v>235368473602.19601</v>
      </c>
      <c r="AE2" s="9">
        <f>INDEX('Indonesia Data'!$C$28:$AL$35,MATCH('BIFUbC-natural-gas'!$A2,'Indonesia Data'!$B$28:$B$35,0),MATCH('BIFUbC-natural-gas'!AE$1,'Indonesia Data'!$C$11:$AL$11,0))</f>
        <v>247136897282.30582</v>
      </c>
      <c r="AF2" s="9">
        <f>INDEX('Indonesia Data'!$C$28:$AL$35,MATCH('BIFUbC-natural-gas'!$A2,'Indonesia Data'!$B$28:$B$35,0),MATCH('BIFUbC-natural-gas'!AF$1,'Indonesia Data'!$C$11:$AL$11,0))</f>
        <v>259493742146.42111</v>
      </c>
      <c r="AG2" s="9">
        <f>INDEX('Indonesia Data'!$C$28:$AL$35,MATCH('BIFUbC-natural-gas'!$A2,'Indonesia Data'!$B$28:$B$35,0),MATCH('BIFUbC-natural-gas'!AG$1,'Indonesia Data'!$C$11:$AL$11,0))</f>
        <v>272468429253.74219</v>
      </c>
      <c r="AH2" s="9">
        <f>INDEX('Indonesia Data'!$C$28:$AL$35,MATCH('BIFUbC-natural-gas'!$A2,'Indonesia Data'!$B$28:$B$35,0),MATCH('BIFUbC-natural-gas'!AH$1,'Indonesia Data'!$C$11:$AL$11,0))</f>
        <v>286091850716.42938</v>
      </c>
      <c r="AI2" s="9">
        <f>INDEX('Indonesia Data'!$C$28:$AL$35,MATCH('BIFUbC-natural-gas'!$A2,'Indonesia Data'!$B$28:$B$35,0),MATCH('BIFUbC-natural-gas'!AI$1,'Indonesia Data'!$C$11:$AL$11,0))</f>
        <v>300396443252.25085</v>
      </c>
      <c r="AJ2" s="9">
        <f>INDEX('Indonesia Data'!$C$28:$AL$35,MATCH('BIFUbC-natural-gas'!$A2,'Indonesia Data'!$B$28:$B$35,0),MATCH('BIFUbC-natural-gas'!AJ$1,'Indonesia Data'!$C$11:$AL$11,0))</f>
        <v>315416265414.8634</v>
      </c>
      <c r="AK2" s="9">
        <f>INDEX('Indonesia Data'!$C$28:$AL$35,MATCH('BIFUbC-natural-gas'!$A2,'Indonesia Data'!$B$28:$B$35,0),MATCH('BIFUbC-natural-gas'!AK$1,'Indonesia Data'!$C$11:$AL$11,0))</f>
        <v>331187078685.60657</v>
      </c>
    </row>
    <row r="3" spans="1:37" x14ac:dyDescent="0.35">
      <c r="A3" s="5" t="s">
        <v>4</v>
      </c>
      <c r="B3" s="9">
        <f>INDEX('Indonesia Data'!$C$28:$AL$35,MATCH('BIFUbC-natural-gas'!$A3,'Indonesia Data'!$B$28:$B$35,0),MATCH('BIFUbC-natural-gas'!B$1,'Indonesia Data'!$C$11:$AL$11,0))</f>
        <v>220503481000000</v>
      </c>
      <c r="C3" s="9">
        <f>INDEX('Indonesia Data'!$C$28:$AL$35,MATCH('BIFUbC-natural-gas'!$A3,'Indonesia Data'!$B$28:$B$35,0),MATCH('BIFUbC-natural-gas'!C$1,'Indonesia Data'!$C$11:$AL$11,0))</f>
        <v>213081651466275.22</v>
      </c>
      <c r="D3" s="9">
        <f>INDEX('Indonesia Data'!$C$28:$AL$35,MATCH('BIFUbC-natural-gas'!$A3,'Indonesia Data'!$B$28:$B$35,0),MATCH('BIFUbC-natural-gas'!D$1,'Indonesia Data'!$C$11:$AL$11,0))</f>
        <v>205659821932550.41</v>
      </c>
      <c r="E3" s="9">
        <f>INDEX('Indonesia Data'!$C$28:$AL$35,MATCH('BIFUbC-natural-gas'!$A3,'Indonesia Data'!$B$28:$B$35,0),MATCH('BIFUbC-natural-gas'!E$1,'Indonesia Data'!$C$11:$AL$11,0))</f>
        <v>198237992398825.62</v>
      </c>
      <c r="F3" s="9">
        <f>INDEX('Indonesia Data'!$C$28:$AL$35,MATCH('BIFUbC-natural-gas'!$A3,'Indonesia Data'!$B$28:$B$35,0),MATCH('BIFUbC-natural-gas'!F$1,'Indonesia Data'!$C$11:$AL$11,0))</f>
        <v>190816162865100.84</v>
      </c>
      <c r="G3" s="9">
        <f>INDEX('Indonesia Data'!$C$28:$AL$35,MATCH('BIFUbC-natural-gas'!$A3,'Indonesia Data'!$B$28:$B$35,0),MATCH('BIFUbC-natural-gas'!G$1,'Indonesia Data'!$C$11:$AL$11,0))</f>
        <v>183394333331376</v>
      </c>
      <c r="H3" s="9">
        <f>INDEX('Indonesia Data'!$C$28:$AL$35,MATCH('BIFUbC-natural-gas'!$A3,'Indonesia Data'!$B$28:$B$35,0),MATCH('BIFUbC-natural-gas'!H$1,'Indonesia Data'!$C$11:$AL$11,0))</f>
        <v>181967140075878.91</v>
      </c>
      <c r="I3" s="9">
        <f>INDEX('Indonesia Data'!$C$28:$AL$35,MATCH('BIFUbC-natural-gas'!$A3,'Indonesia Data'!$B$28:$B$35,0),MATCH('BIFUbC-natural-gas'!I$1,'Indonesia Data'!$C$11:$AL$11,0))</f>
        <v>180539946820381.81</v>
      </c>
      <c r="J3" s="9">
        <f>INDEX('Indonesia Data'!$C$28:$AL$35,MATCH('BIFUbC-natural-gas'!$A3,'Indonesia Data'!$B$28:$B$35,0),MATCH('BIFUbC-natural-gas'!J$1,'Indonesia Data'!$C$11:$AL$11,0))</f>
        <v>179112753564884.72</v>
      </c>
      <c r="K3" s="9">
        <f>INDEX('Indonesia Data'!$C$28:$AL$35,MATCH('BIFUbC-natural-gas'!$A3,'Indonesia Data'!$B$28:$B$35,0),MATCH('BIFUbC-natural-gas'!K$1,'Indonesia Data'!$C$11:$AL$11,0))</f>
        <v>177685560309387.62</v>
      </c>
      <c r="L3" s="9">
        <f>INDEX('Indonesia Data'!$C$28:$AL$35,MATCH('BIFUbC-natural-gas'!$A3,'Indonesia Data'!$B$28:$B$35,0),MATCH('BIFUbC-natural-gas'!L$1,'Indonesia Data'!$C$11:$AL$11,0))</f>
        <v>176258367053890.59</v>
      </c>
      <c r="M3" s="9">
        <f>INDEX('Indonesia Data'!$C$28:$AL$35,MATCH('BIFUbC-natural-gas'!$A3,'Indonesia Data'!$B$28:$B$35,0),MATCH('BIFUbC-natural-gas'!M$1,'Indonesia Data'!$C$11:$AL$11,0))</f>
        <v>179826350192633.31</v>
      </c>
      <c r="N3" s="9">
        <f>INDEX('Indonesia Data'!$C$28:$AL$35,MATCH('BIFUbC-natural-gas'!$A3,'Indonesia Data'!$B$28:$B$35,0),MATCH('BIFUbC-natural-gas'!N$1,'Indonesia Data'!$C$11:$AL$11,0))</f>
        <v>183394333331376.03</v>
      </c>
      <c r="O3" s="9">
        <f>INDEX('Indonesia Data'!$C$28:$AL$35,MATCH('BIFUbC-natural-gas'!$A3,'Indonesia Data'!$B$28:$B$35,0),MATCH('BIFUbC-natural-gas'!O$1,'Indonesia Data'!$C$11:$AL$11,0))</f>
        <v>186962316470118.75</v>
      </c>
      <c r="P3" s="9">
        <f>INDEX('Indonesia Data'!$C$28:$AL$35,MATCH('BIFUbC-natural-gas'!$A3,'Indonesia Data'!$B$28:$B$35,0),MATCH('BIFUbC-natural-gas'!P$1,'Indonesia Data'!$C$11:$AL$11,0))</f>
        <v>190530299608861.47</v>
      </c>
      <c r="Q3" s="9">
        <f>INDEX('Indonesia Data'!$C$28:$AL$35,MATCH('BIFUbC-natural-gas'!$A3,'Indonesia Data'!$B$28:$B$35,0),MATCH('BIFUbC-natural-gas'!Q$1,'Indonesia Data'!$C$11:$AL$11,0))</f>
        <v>194098282747604.19</v>
      </c>
      <c r="R3" s="9">
        <f>INDEX('Indonesia Data'!$C$28:$AL$35,MATCH('BIFUbC-natural-gas'!$A3,'Indonesia Data'!$B$28:$B$35,0),MATCH('BIFUbC-natural-gas'!R$1,'Indonesia Data'!$C$11:$AL$11,0))</f>
        <v>204231354861633.53</v>
      </c>
      <c r="S3" s="9">
        <f>INDEX('Indonesia Data'!$C$28:$AL$35,MATCH('BIFUbC-natural-gas'!$A3,'Indonesia Data'!$B$28:$B$35,0),MATCH('BIFUbC-natural-gas'!S$1,'Indonesia Data'!$C$11:$AL$11,0))</f>
        <v>214364426975662.87</v>
      </c>
      <c r="T3" s="9">
        <f>INDEX('Indonesia Data'!$C$28:$AL$35,MATCH('BIFUbC-natural-gas'!$A3,'Indonesia Data'!$B$28:$B$35,0),MATCH('BIFUbC-natural-gas'!T$1,'Indonesia Data'!$C$11:$AL$11,0))</f>
        <v>224497499089692.22</v>
      </c>
      <c r="U3" s="9">
        <f>INDEX('Indonesia Data'!$C$28:$AL$35,MATCH('BIFUbC-natural-gas'!$A3,'Indonesia Data'!$B$28:$B$35,0),MATCH('BIFUbC-natural-gas'!U$1,'Indonesia Data'!$C$11:$AL$11,0))</f>
        <v>234630571203721.53</v>
      </c>
      <c r="V3" s="9">
        <f>INDEX('Indonesia Data'!$C$28:$AL$35,MATCH('BIFUbC-natural-gas'!$A3,'Indonesia Data'!$B$28:$B$35,0),MATCH('BIFUbC-natural-gas'!V$1,'Indonesia Data'!$C$11:$AL$11,0))</f>
        <v>244763643317750.87</v>
      </c>
      <c r="W3" s="9">
        <f>INDEX('Indonesia Data'!$C$28:$AL$35,MATCH('BIFUbC-natural-gas'!$A3,'Indonesia Data'!$B$28:$B$35,0),MATCH('BIFUbC-natural-gas'!W$1,'Indonesia Data'!$C$11:$AL$11,0))</f>
        <v>253041364199634</v>
      </c>
      <c r="X3" s="9">
        <f>INDEX('Indonesia Data'!$C$28:$AL$35,MATCH('BIFUbC-natural-gas'!$A3,'Indonesia Data'!$B$28:$B$35,0),MATCH('BIFUbC-natural-gas'!X$1,'Indonesia Data'!$C$11:$AL$11,0))</f>
        <v>261319085081517.12</v>
      </c>
      <c r="Y3" s="9">
        <f>INDEX('Indonesia Data'!$C$28:$AL$35,MATCH('BIFUbC-natural-gas'!$A3,'Indonesia Data'!$B$28:$B$35,0),MATCH('BIFUbC-natural-gas'!Y$1,'Indonesia Data'!$C$11:$AL$11,0))</f>
        <v>269596805963400.22</v>
      </c>
      <c r="Z3" s="9">
        <f>INDEX('Indonesia Data'!$C$28:$AL$35,MATCH('BIFUbC-natural-gas'!$A3,'Indonesia Data'!$B$28:$B$35,0),MATCH('BIFUbC-natural-gas'!Z$1,'Indonesia Data'!$C$11:$AL$11,0))</f>
        <v>277874526845283.34</v>
      </c>
      <c r="AA3" s="9">
        <f>INDEX('Indonesia Data'!$C$28:$AL$35,MATCH('BIFUbC-natural-gas'!$A3,'Indonesia Data'!$B$28:$B$35,0),MATCH('BIFUbC-natural-gas'!AA$1,'Indonesia Data'!$C$11:$AL$11,0))</f>
        <v>286152247727166.5</v>
      </c>
      <c r="AB3" s="9">
        <f>INDEX('Indonesia Data'!$C$28:$AL$35,MATCH('BIFUbC-natural-gas'!$A3,'Indonesia Data'!$B$28:$B$35,0),MATCH('BIFUbC-natural-gas'!AB$1,'Indonesia Data'!$C$11:$AL$11,0))</f>
        <v>292146459400254.31</v>
      </c>
      <c r="AC3" s="9">
        <f>INDEX('Indonesia Data'!$C$28:$AL$35,MATCH('BIFUbC-natural-gas'!$A3,'Indonesia Data'!$B$28:$B$35,0),MATCH('BIFUbC-natural-gas'!AC$1,'Indonesia Data'!$C$11:$AL$11,0))</f>
        <v>298140671073342.06</v>
      </c>
      <c r="AD3" s="9">
        <f>INDEX('Indonesia Data'!$C$28:$AL$35,MATCH('BIFUbC-natural-gas'!$A3,'Indonesia Data'!$B$28:$B$35,0),MATCH('BIFUbC-natural-gas'!AD$1,'Indonesia Data'!$C$11:$AL$11,0))</f>
        <v>304134882746429.87</v>
      </c>
      <c r="AE3" s="9">
        <f>INDEX('Indonesia Data'!$C$28:$AL$35,MATCH('BIFUbC-natural-gas'!$A3,'Indonesia Data'!$B$28:$B$35,0),MATCH('BIFUbC-natural-gas'!AE$1,'Indonesia Data'!$C$11:$AL$11,0))</f>
        <v>310129094419517.62</v>
      </c>
      <c r="AF3" s="9">
        <f>INDEX('Indonesia Data'!$C$28:$AL$35,MATCH('BIFUbC-natural-gas'!$A3,'Indonesia Data'!$B$28:$B$35,0),MATCH('BIFUbC-natural-gas'!AF$1,'Indonesia Data'!$C$11:$AL$11,0))</f>
        <v>316123306092605.31</v>
      </c>
      <c r="AG3" s="9">
        <f>INDEX('Indonesia Data'!$C$28:$AL$35,MATCH('BIFUbC-natural-gas'!$A3,'Indonesia Data'!$B$28:$B$35,0),MATCH('BIFUbC-natural-gas'!AG$1,'Indonesia Data'!$C$11:$AL$11,0))</f>
        <v>306561111280774.81</v>
      </c>
      <c r="AH3" s="9">
        <f>INDEX('Indonesia Data'!$C$28:$AL$35,MATCH('BIFUbC-natural-gas'!$A3,'Indonesia Data'!$B$28:$B$35,0),MATCH('BIFUbC-natural-gas'!AH$1,'Indonesia Data'!$C$11:$AL$11,0))</f>
        <v>294608367765986.69</v>
      </c>
      <c r="AI3" s="9">
        <f>INDEX('Indonesia Data'!$C$28:$AL$35,MATCH('BIFUbC-natural-gas'!$A3,'Indonesia Data'!$B$28:$B$35,0),MATCH('BIFUbC-natural-gas'!AI$1,'Indonesia Data'!$C$11:$AL$11,0))</f>
        <v>278671376412935.87</v>
      </c>
      <c r="AJ3" s="9">
        <f>INDEX('Indonesia Data'!$C$28:$AL$35,MATCH('BIFUbC-natural-gas'!$A3,'Indonesia Data'!$B$28:$B$35,0),MATCH('BIFUbC-natural-gas'!AJ$1,'Indonesia Data'!$C$11:$AL$11,0))</f>
        <v>254765889383359.66</v>
      </c>
      <c r="AK3" s="9">
        <f>INDEX('Indonesia Data'!$C$28:$AL$35,MATCH('BIFUbC-natural-gas'!$A3,'Indonesia Data'!$B$28:$B$35,0),MATCH('BIFUbC-natural-gas'!AK$1,'Indonesia Data'!$C$11:$AL$11,0))</f>
        <v>268312332033452.87</v>
      </c>
    </row>
    <row r="4" spans="1:37" x14ac:dyDescent="0.35">
      <c r="A4" s="5" t="s">
        <v>5</v>
      </c>
      <c r="B4" s="9">
        <f>INDEX('Indonesia Data'!$C$28:$AL$35,MATCH('BIFUbC-natural-gas'!$A4,'Indonesia Data'!$B$28:$B$35,0),MATCH('BIFUbC-natural-gas'!B$1,'Indonesia Data'!$C$11:$AL$11,0))</f>
        <v>1615900000000</v>
      </c>
      <c r="C4" s="9">
        <f>INDEX('Indonesia Data'!$C$28:$AL$35,MATCH('BIFUbC-natural-gas'!$A4,'Indonesia Data'!$B$28:$B$35,0),MATCH('BIFUbC-natural-gas'!C$1,'Indonesia Data'!$C$11:$AL$11,0))</f>
        <v>1696695000000</v>
      </c>
      <c r="D4" s="9">
        <f>INDEX('Indonesia Data'!$C$28:$AL$35,MATCH('BIFUbC-natural-gas'!$A4,'Indonesia Data'!$B$28:$B$35,0),MATCH('BIFUbC-natural-gas'!D$1,'Indonesia Data'!$C$11:$AL$11,0))</f>
        <v>1781529750000</v>
      </c>
      <c r="E4" s="9">
        <f>INDEX('Indonesia Data'!$C$28:$AL$35,MATCH('BIFUbC-natural-gas'!$A4,'Indonesia Data'!$B$28:$B$35,0),MATCH('BIFUbC-natural-gas'!E$1,'Indonesia Data'!$C$11:$AL$11,0))</f>
        <v>1870606237500</v>
      </c>
      <c r="F4" s="9">
        <f>INDEX('Indonesia Data'!$C$28:$AL$35,MATCH('BIFUbC-natural-gas'!$A4,'Indonesia Data'!$B$28:$B$35,0),MATCH('BIFUbC-natural-gas'!F$1,'Indonesia Data'!$C$11:$AL$11,0))</f>
        <v>1964136549375</v>
      </c>
      <c r="G4" s="9">
        <f>INDEX('Indonesia Data'!$C$28:$AL$35,MATCH('BIFUbC-natural-gas'!$A4,'Indonesia Data'!$B$28:$B$35,0),MATCH('BIFUbC-natural-gas'!G$1,'Indonesia Data'!$C$11:$AL$11,0))</f>
        <v>2062343376843.75</v>
      </c>
      <c r="H4" s="9">
        <f>INDEX('Indonesia Data'!$C$28:$AL$35,MATCH('BIFUbC-natural-gas'!$A4,'Indonesia Data'!$B$28:$B$35,0),MATCH('BIFUbC-natural-gas'!H$1,'Indonesia Data'!$C$11:$AL$11,0))</f>
        <v>2165460545685.9375</v>
      </c>
      <c r="I4" s="9">
        <f>INDEX('Indonesia Data'!$C$28:$AL$35,MATCH('BIFUbC-natural-gas'!$A4,'Indonesia Data'!$B$28:$B$35,0),MATCH('BIFUbC-natural-gas'!I$1,'Indonesia Data'!$C$11:$AL$11,0))</f>
        <v>2273733572970.2349</v>
      </c>
      <c r="J4" s="9">
        <f>INDEX('Indonesia Data'!$C$28:$AL$35,MATCH('BIFUbC-natural-gas'!$A4,'Indonesia Data'!$B$28:$B$35,0),MATCH('BIFUbC-natural-gas'!J$1,'Indonesia Data'!$C$11:$AL$11,0))</f>
        <v>2387420251618.7466</v>
      </c>
      <c r="K4" s="9">
        <f>INDEX('Indonesia Data'!$C$28:$AL$35,MATCH('BIFUbC-natural-gas'!$A4,'Indonesia Data'!$B$28:$B$35,0),MATCH('BIFUbC-natural-gas'!K$1,'Indonesia Data'!$C$11:$AL$11,0))</f>
        <v>2506791264199.6841</v>
      </c>
      <c r="L4" s="9">
        <f>INDEX('Indonesia Data'!$C$28:$AL$35,MATCH('BIFUbC-natural-gas'!$A4,'Indonesia Data'!$B$28:$B$35,0),MATCH('BIFUbC-natural-gas'!L$1,'Indonesia Data'!$C$11:$AL$11,0))</f>
        <v>2632130827409.668</v>
      </c>
      <c r="M4" s="9">
        <f>INDEX('Indonesia Data'!$C$28:$AL$35,MATCH('BIFUbC-natural-gas'!$A4,'Indonesia Data'!$B$28:$B$35,0),MATCH('BIFUbC-natural-gas'!M$1,'Indonesia Data'!$C$11:$AL$11,0))</f>
        <v>2763737368780.1514</v>
      </c>
      <c r="N4" s="9">
        <f>INDEX('Indonesia Data'!$C$28:$AL$35,MATCH('BIFUbC-natural-gas'!$A4,'Indonesia Data'!$B$28:$B$35,0),MATCH('BIFUbC-natural-gas'!N$1,'Indonesia Data'!$C$11:$AL$11,0))</f>
        <v>2901924237219.1592</v>
      </c>
      <c r="O4" s="9">
        <f>INDEX('Indonesia Data'!$C$28:$AL$35,MATCH('BIFUbC-natural-gas'!$A4,'Indonesia Data'!$B$28:$B$35,0),MATCH('BIFUbC-natural-gas'!O$1,'Indonesia Data'!$C$11:$AL$11,0))</f>
        <v>3047020449080.1177</v>
      </c>
      <c r="P4" s="9">
        <f>INDEX('Indonesia Data'!$C$28:$AL$35,MATCH('BIFUbC-natural-gas'!$A4,'Indonesia Data'!$B$28:$B$35,0),MATCH('BIFUbC-natural-gas'!P$1,'Indonesia Data'!$C$11:$AL$11,0))</f>
        <v>3199371471534.124</v>
      </c>
      <c r="Q4" s="9">
        <f>INDEX('Indonesia Data'!$C$28:$AL$35,MATCH('BIFUbC-natural-gas'!$A4,'Indonesia Data'!$B$28:$B$35,0),MATCH('BIFUbC-natural-gas'!Q$1,'Indonesia Data'!$C$11:$AL$11,0))</f>
        <v>3359340045110.8296</v>
      </c>
      <c r="R4" s="9">
        <f>INDEX('Indonesia Data'!$C$28:$AL$35,MATCH('BIFUbC-natural-gas'!$A4,'Indonesia Data'!$B$28:$B$35,0),MATCH('BIFUbC-natural-gas'!R$1,'Indonesia Data'!$C$11:$AL$11,0))</f>
        <v>3527307047366.3716</v>
      </c>
      <c r="S4" s="9">
        <f>INDEX('Indonesia Data'!$C$28:$AL$35,MATCH('BIFUbC-natural-gas'!$A4,'Indonesia Data'!$B$28:$B$35,0),MATCH('BIFUbC-natural-gas'!S$1,'Indonesia Data'!$C$11:$AL$11,0))</f>
        <v>3703672399734.6899</v>
      </c>
      <c r="T4" s="9">
        <f>INDEX('Indonesia Data'!$C$28:$AL$35,MATCH('BIFUbC-natural-gas'!$A4,'Indonesia Data'!$B$28:$B$35,0),MATCH('BIFUbC-natural-gas'!T$1,'Indonesia Data'!$C$11:$AL$11,0))</f>
        <v>3888856019721.4248</v>
      </c>
      <c r="U4" s="9">
        <f>INDEX('Indonesia Data'!$C$28:$AL$35,MATCH('BIFUbC-natural-gas'!$A4,'Indonesia Data'!$B$28:$B$35,0),MATCH('BIFUbC-natural-gas'!U$1,'Indonesia Data'!$C$11:$AL$11,0))</f>
        <v>4083298820707.4961</v>
      </c>
      <c r="V4" s="9">
        <f>INDEX('Indonesia Data'!$C$28:$AL$35,MATCH('BIFUbC-natural-gas'!$A4,'Indonesia Data'!$B$28:$B$35,0),MATCH('BIFUbC-natural-gas'!V$1,'Indonesia Data'!$C$11:$AL$11,0))</f>
        <v>4287463761742.8716</v>
      </c>
      <c r="W4" s="9">
        <f>INDEX('Indonesia Data'!$C$28:$AL$35,MATCH('BIFUbC-natural-gas'!$A4,'Indonesia Data'!$B$28:$B$35,0),MATCH('BIFUbC-natural-gas'!W$1,'Indonesia Data'!$C$11:$AL$11,0))</f>
        <v>4501836949830.0146</v>
      </c>
      <c r="X4" s="9">
        <f>INDEX('Indonesia Data'!$C$28:$AL$35,MATCH('BIFUbC-natural-gas'!$A4,'Indonesia Data'!$B$28:$B$35,0),MATCH('BIFUbC-natural-gas'!X$1,'Indonesia Data'!$C$11:$AL$11,0))</f>
        <v>4726928797321.5156</v>
      </c>
      <c r="Y4" s="9">
        <f>INDEX('Indonesia Data'!$C$28:$AL$35,MATCH('BIFUbC-natural-gas'!$A4,'Indonesia Data'!$B$28:$B$35,0),MATCH('BIFUbC-natural-gas'!Y$1,'Indonesia Data'!$C$11:$AL$11,0))</f>
        <v>4963275237187.5918</v>
      </c>
      <c r="Z4" s="9">
        <f>INDEX('Indonesia Data'!$C$28:$AL$35,MATCH('BIFUbC-natural-gas'!$A4,'Indonesia Data'!$B$28:$B$35,0),MATCH('BIFUbC-natural-gas'!Z$1,'Indonesia Data'!$C$11:$AL$11,0))</f>
        <v>5211438999046.9717</v>
      </c>
      <c r="AA4" s="9">
        <f>INDEX('Indonesia Data'!$C$28:$AL$35,MATCH('BIFUbC-natural-gas'!$A4,'Indonesia Data'!$B$28:$B$35,0),MATCH('BIFUbC-natural-gas'!AA$1,'Indonesia Data'!$C$11:$AL$11,0))</f>
        <v>5472010948999.3203</v>
      </c>
      <c r="AB4" s="9">
        <f>INDEX('Indonesia Data'!$C$28:$AL$35,MATCH('BIFUbC-natural-gas'!$A4,'Indonesia Data'!$B$28:$B$35,0),MATCH('BIFUbC-natural-gas'!AB$1,'Indonesia Data'!$C$11:$AL$11,0))</f>
        <v>5745611496449.2861</v>
      </c>
      <c r="AC4" s="9">
        <f>INDEX('Indonesia Data'!$C$28:$AL$35,MATCH('BIFUbC-natural-gas'!$A4,'Indonesia Data'!$B$28:$B$35,0),MATCH('BIFUbC-natural-gas'!AC$1,'Indonesia Data'!$C$11:$AL$11,0))</f>
        <v>6032892071271.751</v>
      </c>
      <c r="AD4" s="9">
        <f>INDEX('Indonesia Data'!$C$28:$AL$35,MATCH('BIFUbC-natural-gas'!$A4,'Indonesia Data'!$B$28:$B$35,0),MATCH('BIFUbC-natural-gas'!AD$1,'Indonesia Data'!$C$11:$AL$11,0))</f>
        <v>6334536674835.3389</v>
      </c>
      <c r="AE4" s="9">
        <f>INDEX('Indonesia Data'!$C$28:$AL$35,MATCH('BIFUbC-natural-gas'!$A4,'Indonesia Data'!$B$28:$B$35,0),MATCH('BIFUbC-natural-gas'!AE$1,'Indonesia Data'!$C$11:$AL$11,0))</f>
        <v>6651263508577.1055</v>
      </c>
      <c r="AF4" s="9">
        <f>INDEX('Indonesia Data'!$C$28:$AL$35,MATCH('BIFUbC-natural-gas'!$A4,'Indonesia Data'!$B$28:$B$35,0),MATCH('BIFUbC-natural-gas'!AF$1,'Indonesia Data'!$C$11:$AL$11,0))</f>
        <v>6983826684005.9609</v>
      </c>
      <c r="AG4" s="9">
        <f>INDEX('Indonesia Data'!$C$28:$AL$35,MATCH('BIFUbC-natural-gas'!$A4,'Indonesia Data'!$B$28:$B$35,0),MATCH('BIFUbC-natural-gas'!AG$1,'Indonesia Data'!$C$11:$AL$11,0))</f>
        <v>7333018018206.2607</v>
      </c>
      <c r="AH4" s="9">
        <f>INDEX('Indonesia Data'!$C$28:$AL$35,MATCH('BIFUbC-natural-gas'!$A4,'Indonesia Data'!$B$28:$B$35,0),MATCH('BIFUbC-natural-gas'!AH$1,'Indonesia Data'!$C$11:$AL$11,0))</f>
        <v>7699668919116.5732</v>
      </c>
      <c r="AI4" s="9">
        <f>INDEX('Indonesia Data'!$C$28:$AL$35,MATCH('BIFUbC-natural-gas'!$A4,'Indonesia Data'!$B$28:$B$35,0),MATCH('BIFUbC-natural-gas'!AI$1,'Indonesia Data'!$C$11:$AL$11,0))</f>
        <v>8084652365072.4023</v>
      </c>
      <c r="AJ4" s="9">
        <f>INDEX('Indonesia Data'!$C$28:$AL$35,MATCH('BIFUbC-natural-gas'!$A4,'Indonesia Data'!$B$28:$B$35,0),MATCH('BIFUbC-natural-gas'!AJ$1,'Indonesia Data'!$C$11:$AL$11,0))</f>
        <v>8488884983326.0234</v>
      </c>
      <c r="AK4" s="9">
        <f>INDEX('Indonesia Data'!$C$28:$AL$35,MATCH('BIFUbC-natural-gas'!$A4,'Indonesia Data'!$B$28:$B$35,0),MATCH('BIFUbC-natural-gas'!AK$1,'Indonesia Data'!$C$11:$AL$11,0))</f>
        <v>8913329232492.3242</v>
      </c>
    </row>
    <row r="5" spans="1:37" x14ac:dyDescent="0.35">
      <c r="A5" s="5" t="s">
        <v>6</v>
      </c>
      <c r="B5" s="9">
        <f>INDEX('Indonesia Data'!$C$28:$AL$35,MATCH('BIFUbC-natural-gas'!$A5,'Indonesia Data'!$B$28:$B$35,0),MATCH('BIFUbC-natural-gas'!B$1,'Indonesia Data'!$C$11:$AL$11,0))</f>
        <v>478000000000000</v>
      </c>
      <c r="C5" s="9">
        <f>INDEX('Indonesia Data'!$C$28:$AL$35,MATCH('BIFUbC-natural-gas'!$A5,'Indonesia Data'!$B$28:$B$35,0),MATCH('BIFUbC-natural-gas'!C$1,'Indonesia Data'!$C$11:$AL$11,0))</f>
        <v>501900000000000.06</v>
      </c>
      <c r="D5" s="9">
        <f>INDEX('Indonesia Data'!$C$28:$AL$35,MATCH('BIFUbC-natural-gas'!$A5,'Indonesia Data'!$B$28:$B$35,0),MATCH('BIFUbC-natural-gas'!D$1,'Indonesia Data'!$C$11:$AL$11,0))</f>
        <v>526995000000000.06</v>
      </c>
      <c r="E5" s="9">
        <f>INDEX('Indonesia Data'!$C$28:$AL$35,MATCH('BIFUbC-natural-gas'!$A5,'Indonesia Data'!$B$28:$B$35,0),MATCH('BIFUbC-natural-gas'!E$1,'Indonesia Data'!$C$11:$AL$11,0))</f>
        <v>553344750000000.06</v>
      </c>
      <c r="F5" s="9">
        <f>INDEX('Indonesia Data'!$C$28:$AL$35,MATCH('BIFUbC-natural-gas'!$A5,'Indonesia Data'!$B$28:$B$35,0),MATCH('BIFUbC-natural-gas'!F$1,'Indonesia Data'!$C$11:$AL$11,0))</f>
        <v>581011987500000</v>
      </c>
      <c r="G5" s="9">
        <f>INDEX('Indonesia Data'!$C$28:$AL$35,MATCH('BIFUbC-natural-gas'!$A5,'Indonesia Data'!$B$28:$B$35,0),MATCH('BIFUbC-natural-gas'!G$1,'Indonesia Data'!$C$11:$AL$11,0))</f>
        <v>610062586875000</v>
      </c>
      <c r="H5" s="9">
        <f>INDEX('Indonesia Data'!$C$28:$AL$35,MATCH('BIFUbC-natural-gas'!$A5,'Indonesia Data'!$B$28:$B$35,0),MATCH('BIFUbC-natural-gas'!H$1,'Indonesia Data'!$C$11:$AL$11,0))</f>
        <v>640565716218750</v>
      </c>
      <c r="I5" s="9">
        <f>INDEX('Indonesia Data'!$C$28:$AL$35,MATCH('BIFUbC-natural-gas'!$A5,'Indonesia Data'!$B$28:$B$35,0),MATCH('BIFUbC-natural-gas'!I$1,'Indonesia Data'!$C$11:$AL$11,0))</f>
        <v>672594002029687.62</v>
      </c>
      <c r="J5" s="9">
        <f>INDEX('Indonesia Data'!$C$28:$AL$35,MATCH('BIFUbC-natural-gas'!$A5,'Indonesia Data'!$B$28:$B$35,0),MATCH('BIFUbC-natural-gas'!J$1,'Indonesia Data'!$C$11:$AL$11,0))</f>
        <v>706223702131172</v>
      </c>
      <c r="K5" s="9">
        <f>INDEX('Indonesia Data'!$C$28:$AL$35,MATCH('BIFUbC-natural-gas'!$A5,'Indonesia Data'!$B$28:$B$35,0),MATCH('BIFUbC-natural-gas'!K$1,'Indonesia Data'!$C$11:$AL$11,0))</f>
        <v>741534887237730.62</v>
      </c>
      <c r="L5" s="9">
        <f>INDEX('Indonesia Data'!$C$28:$AL$35,MATCH('BIFUbC-natural-gas'!$A5,'Indonesia Data'!$B$28:$B$35,0),MATCH('BIFUbC-natural-gas'!L$1,'Indonesia Data'!$C$11:$AL$11,0))</f>
        <v>778611631599617.12</v>
      </c>
      <c r="M5" s="9">
        <f>INDEX('Indonesia Data'!$C$28:$AL$35,MATCH('BIFUbC-natural-gas'!$A5,'Indonesia Data'!$B$28:$B$35,0),MATCH('BIFUbC-natural-gas'!M$1,'Indonesia Data'!$C$11:$AL$11,0))</f>
        <v>817542213179598</v>
      </c>
      <c r="N5" s="9">
        <f>INDEX('Indonesia Data'!$C$28:$AL$35,MATCH('BIFUbC-natural-gas'!$A5,'Indonesia Data'!$B$28:$B$35,0),MATCH('BIFUbC-natural-gas'!N$1,'Indonesia Data'!$C$11:$AL$11,0))</f>
        <v>858419323838577.87</v>
      </c>
      <c r="O5" s="9">
        <f>INDEX('Indonesia Data'!$C$28:$AL$35,MATCH('BIFUbC-natural-gas'!$A5,'Indonesia Data'!$B$28:$B$35,0),MATCH('BIFUbC-natural-gas'!O$1,'Indonesia Data'!$C$11:$AL$11,0))</f>
        <v>901340290030507</v>
      </c>
      <c r="P5" s="9">
        <f>INDEX('Indonesia Data'!$C$28:$AL$35,MATCH('BIFUbC-natural-gas'!$A5,'Indonesia Data'!$B$28:$B$35,0),MATCH('BIFUbC-natural-gas'!P$1,'Indonesia Data'!$C$11:$AL$11,0))</f>
        <v>946407304532032.25</v>
      </c>
      <c r="Q5" s="9">
        <f>INDEX('Indonesia Data'!$C$28:$AL$35,MATCH('BIFUbC-natural-gas'!$A5,'Indonesia Data'!$B$28:$B$35,0),MATCH('BIFUbC-natural-gas'!Q$1,'Indonesia Data'!$C$11:$AL$11,0))</f>
        <v>993727669758634</v>
      </c>
      <c r="R5" s="9">
        <f>INDEX('Indonesia Data'!$C$28:$AL$35,MATCH('BIFUbC-natural-gas'!$A5,'Indonesia Data'!$B$28:$B$35,0),MATCH('BIFUbC-natural-gas'!R$1,'Indonesia Data'!$C$11:$AL$11,0))</f>
        <v>1043414053246565.7</v>
      </c>
      <c r="S5" s="9">
        <f>INDEX('Indonesia Data'!$C$28:$AL$35,MATCH('BIFUbC-natural-gas'!$A5,'Indonesia Data'!$B$28:$B$35,0),MATCH('BIFUbC-natural-gas'!S$1,'Indonesia Data'!$C$11:$AL$11,0))</f>
        <v>1095584755908894</v>
      </c>
      <c r="T5" s="9">
        <f>INDEX('Indonesia Data'!$C$28:$AL$35,MATCH('BIFUbC-natural-gas'!$A5,'Indonesia Data'!$B$28:$B$35,0),MATCH('BIFUbC-natural-gas'!T$1,'Indonesia Data'!$C$11:$AL$11,0))</f>
        <v>1150363993704338.7</v>
      </c>
      <c r="U5" s="9">
        <f>INDEX('Indonesia Data'!$C$28:$AL$35,MATCH('BIFUbC-natural-gas'!$A5,'Indonesia Data'!$B$28:$B$35,0),MATCH('BIFUbC-natural-gas'!U$1,'Indonesia Data'!$C$11:$AL$11,0))</f>
        <v>1207882193389555.7</v>
      </c>
      <c r="V5" s="9">
        <f>INDEX('Indonesia Data'!$C$28:$AL$35,MATCH('BIFUbC-natural-gas'!$A5,'Indonesia Data'!$B$28:$B$35,0),MATCH('BIFUbC-natural-gas'!V$1,'Indonesia Data'!$C$11:$AL$11,0))</f>
        <v>1268276303059033.5</v>
      </c>
      <c r="W5" s="9">
        <f>INDEX('Indonesia Data'!$C$28:$AL$35,MATCH('BIFUbC-natural-gas'!$A5,'Indonesia Data'!$B$28:$B$35,0),MATCH('BIFUbC-natural-gas'!W$1,'Indonesia Data'!$C$11:$AL$11,0))</f>
        <v>1331690118211985.5</v>
      </c>
      <c r="X5" s="9">
        <f>INDEX('Indonesia Data'!$C$28:$AL$35,MATCH('BIFUbC-natural-gas'!$A5,'Indonesia Data'!$B$28:$B$35,0),MATCH('BIFUbC-natural-gas'!X$1,'Indonesia Data'!$C$11:$AL$11,0))</f>
        <v>1398274624122584.7</v>
      </c>
      <c r="Y5" s="9">
        <f>INDEX('Indonesia Data'!$C$28:$AL$35,MATCH('BIFUbC-natural-gas'!$A5,'Indonesia Data'!$B$28:$B$35,0),MATCH('BIFUbC-natural-gas'!Y$1,'Indonesia Data'!$C$11:$AL$11,0))</f>
        <v>1468188355328714</v>
      </c>
      <c r="Z5" s="9">
        <f>INDEX('Indonesia Data'!$C$28:$AL$35,MATCH('BIFUbC-natural-gas'!$A5,'Indonesia Data'!$B$28:$B$35,0),MATCH('BIFUbC-natural-gas'!Z$1,'Indonesia Data'!$C$11:$AL$11,0))</f>
        <v>1541597773095149.7</v>
      </c>
      <c r="AA5" s="9">
        <f>INDEX('Indonesia Data'!$C$28:$AL$35,MATCH('BIFUbC-natural-gas'!$A5,'Indonesia Data'!$B$28:$B$35,0),MATCH('BIFUbC-natural-gas'!AA$1,'Indonesia Data'!$C$11:$AL$11,0))</f>
        <v>1618677661749907.2</v>
      </c>
      <c r="AB5" s="9">
        <f>INDEX('Indonesia Data'!$C$28:$AL$35,MATCH('BIFUbC-natural-gas'!$A5,'Indonesia Data'!$B$28:$B$35,0),MATCH('BIFUbC-natural-gas'!AB$1,'Indonesia Data'!$C$11:$AL$11,0))</f>
        <v>1699611544837402.7</v>
      </c>
      <c r="AC5" s="9">
        <f>INDEX('Indonesia Data'!$C$28:$AL$35,MATCH('BIFUbC-natural-gas'!$A5,'Indonesia Data'!$B$28:$B$35,0),MATCH('BIFUbC-natural-gas'!AC$1,'Indonesia Data'!$C$11:$AL$11,0))</f>
        <v>1784592122079273</v>
      </c>
      <c r="AD5" s="9">
        <f>INDEX('Indonesia Data'!$C$28:$AL$35,MATCH('BIFUbC-natural-gas'!$A5,'Indonesia Data'!$B$28:$B$35,0),MATCH('BIFUbC-natural-gas'!AD$1,'Indonesia Data'!$C$11:$AL$11,0))</f>
        <v>1873821728183236.7</v>
      </c>
      <c r="AE5" s="9">
        <f>INDEX('Indonesia Data'!$C$28:$AL$35,MATCH('BIFUbC-natural-gas'!$A5,'Indonesia Data'!$B$28:$B$35,0),MATCH('BIFUbC-natural-gas'!AE$1,'Indonesia Data'!$C$11:$AL$11,0))</f>
        <v>1967512814592398.2</v>
      </c>
      <c r="AF5" s="9">
        <f>INDEX('Indonesia Data'!$C$28:$AL$35,MATCH('BIFUbC-natural-gas'!$A5,'Indonesia Data'!$B$28:$B$35,0),MATCH('BIFUbC-natural-gas'!AF$1,'Indonesia Data'!$C$11:$AL$11,0))</f>
        <v>2065888455322018.2</v>
      </c>
      <c r="AG5" s="9">
        <f>INDEX('Indonesia Data'!$C$28:$AL$35,MATCH('BIFUbC-natural-gas'!$A5,'Indonesia Data'!$B$28:$B$35,0),MATCH('BIFUbC-natural-gas'!AG$1,'Indonesia Data'!$C$11:$AL$11,0))</f>
        <v>2169182878088119.2</v>
      </c>
      <c r="AH5" s="9">
        <f>INDEX('Indonesia Data'!$C$28:$AL$35,MATCH('BIFUbC-natural-gas'!$A5,'Indonesia Data'!$B$28:$B$35,0),MATCH('BIFUbC-natural-gas'!AH$1,'Indonesia Data'!$C$11:$AL$11,0))</f>
        <v>2277642021992525.5</v>
      </c>
      <c r="AI5" s="9">
        <f>INDEX('Indonesia Data'!$C$28:$AL$35,MATCH('BIFUbC-natural-gas'!$A5,'Indonesia Data'!$B$28:$B$35,0),MATCH('BIFUbC-natural-gas'!AI$1,'Indonesia Data'!$C$11:$AL$11,0))</f>
        <v>2391524123092152</v>
      </c>
      <c r="AJ5" s="9">
        <f>INDEX('Indonesia Data'!$C$28:$AL$35,MATCH('BIFUbC-natural-gas'!$A5,'Indonesia Data'!$B$28:$B$35,0),MATCH('BIFUbC-natural-gas'!AJ$1,'Indonesia Data'!$C$11:$AL$11,0))</f>
        <v>2511100329246760</v>
      </c>
      <c r="AK5" s="9">
        <f>INDEX('Indonesia Data'!$C$28:$AL$35,MATCH('BIFUbC-natural-gas'!$A5,'Indonesia Data'!$B$28:$B$35,0),MATCH('BIFUbC-natural-gas'!AK$1,'Indonesia Data'!$C$11:$AL$11,0))</f>
        <v>2636655345709098</v>
      </c>
    </row>
    <row r="6" spans="1:37" x14ac:dyDescent="0.35">
      <c r="A6" s="5" t="s">
        <v>7</v>
      </c>
      <c r="B6" s="9">
        <f>INDEX('Indonesia Data'!$C$28:$AL$35,MATCH('BIFUbC-natural-gas'!$A6,'Indonesia Data'!$B$28:$B$35,0),MATCH('BIFUbC-natural-gas'!B$1,'Indonesia Data'!$C$11:$AL$11,0))</f>
        <v>0</v>
      </c>
      <c r="C6" s="9">
        <f>INDEX('Indonesia Data'!$C$28:$AL$35,MATCH('BIFUbC-natural-gas'!$A6,'Indonesia Data'!$B$28:$B$35,0),MATCH('BIFUbC-natural-gas'!C$1,'Indonesia Data'!$C$11:$AL$11,0))</f>
        <v>0</v>
      </c>
      <c r="D6" s="9">
        <f>INDEX('Indonesia Data'!$C$28:$AL$35,MATCH('BIFUbC-natural-gas'!$A6,'Indonesia Data'!$B$28:$B$35,0),MATCH('BIFUbC-natural-gas'!D$1,'Indonesia Data'!$C$11:$AL$11,0))</f>
        <v>0</v>
      </c>
      <c r="E6" s="9">
        <f>INDEX('Indonesia Data'!$C$28:$AL$35,MATCH('BIFUbC-natural-gas'!$A6,'Indonesia Data'!$B$28:$B$35,0),MATCH('BIFUbC-natural-gas'!E$1,'Indonesia Data'!$C$11:$AL$11,0))</f>
        <v>0</v>
      </c>
      <c r="F6" s="9">
        <f>INDEX('Indonesia Data'!$C$28:$AL$35,MATCH('BIFUbC-natural-gas'!$A6,'Indonesia Data'!$B$28:$B$35,0),MATCH('BIFUbC-natural-gas'!F$1,'Indonesia Data'!$C$11:$AL$11,0))</f>
        <v>0</v>
      </c>
      <c r="G6" s="9">
        <f>INDEX('Indonesia Data'!$C$28:$AL$35,MATCH('BIFUbC-natural-gas'!$A6,'Indonesia Data'!$B$28:$B$35,0),MATCH('BIFUbC-natural-gas'!G$1,'Indonesia Data'!$C$11:$AL$11,0))</f>
        <v>0</v>
      </c>
      <c r="H6" s="9">
        <f>INDEX('Indonesia Data'!$C$28:$AL$35,MATCH('BIFUbC-natural-gas'!$A6,'Indonesia Data'!$B$28:$B$35,0),MATCH('BIFUbC-natural-gas'!H$1,'Indonesia Data'!$C$11:$AL$11,0))</f>
        <v>0</v>
      </c>
      <c r="I6" s="9">
        <f>INDEX('Indonesia Data'!$C$28:$AL$35,MATCH('BIFUbC-natural-gas'!$A6,'Indonesia Data'!$B$28:$B$35,0),MATCH('BIFUbC-natural-gas'!I$1,'Indonesia Data'!$C$11:$AL$11,0))</f>
        <v>0</v>
      </c>
      <c r="J6" s="9">
        <f>INDEX('Indonesia Data'!$C$28:$AL$35,MATCH('BIFUbC-natural-gas'!$A6,'Indonesia Data'!$B$28:$B$35,0),MATCH('BIFUbC-natural-gas'!J$1,'Indonesia Data'!$C$11:$AL$11,0))</f>
        <v>0</v>
      </c>
      <c r="K6" s="9">
        <f>INDEX('Indonesia Data'!$C$28:$AL$35,MATCH('BIFUbC-natural-gas'!$A6,'Indonesia Data'!$B$28:$B$35,0),MATCH('BIFUbC-natural-gas'!K$1,'Indonesia Data'!$C$11:$AL$11,0))</f>
        <v>0</v>
      </c>
      <c r="L6" s="9">
        <f>INDEX('Indonesia Data'!$C$28:$AL$35,MATCH('BIFUbC-natural-gas'!$A6,'Indonesia Data'!$B$28:$B$35,0),MATCH('BIFUbC-natural-gas'!L$1,'Indonesia Data'!$C$11:$AL$11,0))</f>
        <v>0</v>
      </c>
      <c r="M6" s="9">
        <f>INDEX('Indonesia Data'!$C$28:$AL$35,MATCH('BIFUbC-natural-gas'!$A6,'Indonesia Data'!$B$28:$B$35,0),MATCH('BIFUbC-natural-gas'!M$1,'Indonesia Data'!$C$11:$AL$11,0))</f>
        <v>0</v>
      </c>
      <c r="N6" s="9">
        <f>INDEX('Indonesia Data'!$C$28:$AL$35,MATCH('BIFUbC-natural-gas'!$A6,'Indonesia Data'!$B$28:$B$35,0),MATCH('BIFUbC-natural-gas'!N$1,'Indonesia Data'!$C$11:$AL$11,0))</f>
        <v>0</v>
      </c>
      <c r="O6" s="9">
        <f>INDEX('Indonesia Data'!$C$28:$AL$35,MATCH('BIFUbC-natural-gas'!$A6,'Indonesia Data'!$B$28:$B$35,0),MATCH('BIFUbC-natural-gas'!O$1,'Indonesia Data'!$C$11:$AL$11,0))</f>
        <v>0</v>
      </c>
      <c r="P6" s="9">
        <f>INDEX('Indonesia Data'!$C$28:$AL$35,MATCH('BIFUbC-natural-gas'!$A6,'Indonesia Data'!$B$28:$B$35,0),MATCH('BIFUbC-natural-gas'!P$1,'Indonesia Data'!$C$11:$AL$11,0))</f>
        <v>0</v>
      </c>
      <c r="Q6" s="9">
        <f>INDEX('Indonesia Data'!$C$28:$AL$35,MATCH('BIFUbC-natural-gas'!$A6,'Indonesia Data'!$B$28:$B$35,0),MATCH('BIFUbC-natural-gas'!Q$1,'Indonesia Data'!$C$11:$AL$11,0))</f>
        <v>0</v>
      </c>
      <c r="R6" s="9">
        <f>INDEX('Indonesia Data'!$C$28:$AL$35,MATCH('BIFUbC-natural-gas'!$A6,'Indonesia Data'!$B$28:$B$35,0),MATCH('BIFUbC-natural-gas'!R$1,'Indonesia Data'!$C$11:$AL$11,0))</f>
        <v>0</v>
      </c>
      <c r="S6" s="9">
        <f>INDEX('Indonesia Data'!$C$28:$AL$35,MATCH('BIFUbC-natural-gas'!$A6,'Indonesia Data'!$B$28:$B$35,0),MATCH('BIFUbC-natural-gas'!S$1,'Indonesia Data'!$C$11:$AL$11,0))</f>
        <v>0</v>
      </c>
      <c r="T6" s="9">
        <f>INDEX('Indonesia Data'!$C$28:$AL$35,MATCH('BIFUbC-natural-gas'!$A6,'Indonesia Data'!$B$28:$B$35,0),MATCH('BIFUbC-natural-gas'!T$1,'Indonesia Data'!$C$11:$AL$11,0))</f>
        <v>0</v>
      </c>
      <c r="U6" s="9">
        <f>INDEX('Indonesia Data'!$C$28:$AL$35,MATCH('BIFUbC-natural-gas'!$A6,'Indonesia Data'!$B$28:$B$35,0),MATCH('BIFUbC-natural-gas'!U$1,'Indonesia Data'!$C$11:$AL$11,0))</f>
        <v>0</v>
      </c>
      <c r="V6" s="9">
        <f>INDEX('Indonesia Data'!$C$28:$AL$35,MATCH('BIFUbC-natural-gas'!$A6,'Indonesia Data'!$B$28:$B$35,0),MATCH('BIFUbC-natural-gas'!V$1,'Indonesia Data'!$C$11:$AL$11,0))</f>
        <v>0</v>
      </c>
      <c r="W6" s="9">
        <f>INDEX('Indonesia Data'!$C$28:$AL$35,MATCH('BIFUbC-natural-gas'!$A6,'Indonesia Data'!$B$28:$B$35,0),MATCH('BIFUbC-natural-gas'!W$1,'Indonesia Data'!$C$11:$AL$11,0))</f>
        <v>0</v>
      </c>
      <c r="X6" s="9">
        <f>INDEX('Indonesia Data'!$C$28:$AL$35,MATCH('BIFUbC-natural-gas'!$A6,'Indonesia Data'!$B$28:$B$35,0),MATCH('BIFUbC-natural-gas'!X$1,'Indonesia Data'!$C$11:$AL$11,0))</f>
        <v>0</v>
      </c>
      <c r="Y6" s="9">
        <f>INDEX('Indonesia Data'!$C$28:$AL$35,MATCH('BIFUbC-natural-gas'!$A6,'Indonesia Data'!$B$28:$B$35,0),MATCH('BIFUbC-natural-gas'!Y$1,'Indonesia Data'!$C$11:$AL$11,0))</f>
        <v>0</v>
      </c>
      <c r="Z6" s="9">
        <f>INDEX('Indonesia Data'!$C$28:$AL$35,MATCH('BIFUbC-natural-gas'!$A6,'Indonesia Data'!$B$28:$B$35,0),MATCH('BIFUbC-natural-gas'!Z$1,'Indonesia Data'!$C$11:$AL$11,0))</f>
        <v>0</v>
      </c>
      <c r="AA6" s="9">
        <f>INDEX('Indonesia Data'!$C$28:$AL$35,MATCH('BIFUbC-natural-gas'!$A6,'Indonesia Data'!$B$28:$B$35,0),MATCH('BIFUbC-natural-gas'!AA$1,'Indonesia Data'!$C$11:$AL$11,0))</f>
        <v>0</v>
      </c>
      <c r="AB6" s="9">
        <f>INDEX('Indonesia Data'!$C$28:$AL$35,MATCH('BIFUbC-natural-gas'!$A6,'Indonesia Data'!$B$28:$B$35,0),MATCH('BIFUbC-natural-gas'!AB$1,'Indonesia Data'!$C$11:$AL$11,0))</f>
        <v>0</v>
      </c>
      <c r="AC6" s="9">
        <f>INDEX('Indonesia Data'!$C$28:$AL$35,MATCH('BIFUbC-natural-gas'!$A6,'Indonesia Data'!$B$28:$B$35,0),MATCH('BIFUbC-natural-gas'!AC$1,'Indonesia Data'!$C$11:$AL$11,0))</f>
        <v>0</v>
      </c>
      <c r="AD6" s="9">
        <f>INDEX('Indonesia Data'!$C$28:$AL$35,MATCH('BIFUbC-natural-gas'!$A6,'Indonesia Data'!$B$28:$B$35,0),MATCH('BIFUbC-natural-gas'!AD$1,'Indonesia Data'!$C$11:$AL$11,0))</f>
        <v>0</v>
      </c>
      <c r="AE6" s="9">
        <f>INDEX('Indonesia Data'!$C$28:$AL$35,MATCH('BIFUbC-natural-gas'!$A6,'Indonesia Data'!$B$28:$B$35,0),MATCH('BIFUbC-natural-gas'!AE$1,'Indonesia Data'!$C$11:$AL$11,0))</f>
        <v>0</v>
      </c>
      <c r="AF6" s="9">
        <f>INDEX('Indonesia Data'!$C$28:$AL$35,MATCH('BIFUbC-natural-gas'!$A6,'Indonesia Data'!$B$28:$B$35,0),MATCH('BIFUbC-natural-gas'!AF$1,'Indonesia Data'!$C$11:$AL$11,0))</f>
        <v>0</v>
      </c>
      <c r="AG6" s="9">
        <f>INDEX('Indonesia Data'!$C$28:$AL$35,MATCH('BIFUbC-natural-gas'!$A6,'Indonesia Data'!$B$28:$B$35,0),MATCH('BIFUbC-natural-gas'!AG$1,'Indonesia Data'!$C$11:$AL$11,0))</f>
        <v>0</v>
      </c>
      <c r="AH6" s="9">
        <f>INDEX('Indonesia Data'!$C$28:$AL$35,MATCH('BIFUbC-natural-gas'!$A6,'Indonesia Data'!$B$28:$B$35,0),MATCH('BIFUbC-natural-gas'!AH$1,'Indonesia Data'!$C$11:$AL$11,0))</f>
        <v>0</v>
      </c>
      <c r="AI6" s="9">
        <f>INDEX('Indonesia Data'!$C$28:$AL$35,MATCH('BIFUbC-natural-gas'!$A6,'Indonesia Data'!$B$28:$B$35,0),MATCH('BIFUbC-natural-gas'!AI$1,'Indonesia Data'!$C$11:$AL$11,0))</f>
        <v>0</v>
      </c>
      <c r="AJ6" s="9">
        <f>INDEX('Indonesia Data'!$C$28:$AL$35,MATCH('BIFUbC-natural-gas'!$A6,'Indonesia Data'!$B$28:$B$35,0),MATCH('BIFUbC-natural-gas'!AJ$1,'Indonesia Data'!$C$11:$AL$11,0))</f>
        <v>0</v>
      </c>
      <c r="AK6" s="9">
        <f>INDEX('Indonesia Data'!$C$28:$AL$35,MATCH('BIFUbC-natural-gas'!$A6,'Indonesia Data'!$B$28:$B$35,0),MATCH('BIFUbC-natural-gas'!AK$1,'Indonesia Data'!$C$11:$AL$11,0))</f>
        <v>0</v>
      </c>
    </row>
    <row r="7" spans="1:37" x14ac:dyDescent="0.35">
      <c r="A7" s="5" t="s">
        <v>8</v>
      </c>
      <c r="B7" s="9">
        <f>INDEX('Indonesia Data'!$C$28:$AL$35,MATCH('BIFUbC-natural-gas'!$A7,'Indonesia Data'!$B$28:$B$35,0),MATCH('BIFUbC-natural-gas'!B$1,'Indonesia Data'!$C$11:$AL$11,0))</f>
        <v>0</v>
      </c>
      <c r="C7" s="9">
        <f>INDEX('Indonesia Data'!$C$28:$AL$35,MATCH('BIFUbC-natural-gas'!$A7,'Indonesia Data'!$B$28:$B$35,0),MATCH('BIFUbC-natural-gas'!C$1,'Indonesia Data'!$C$11:$AL$11,0))</f>
        <v>0</v>
      </c>
      <c r="D7" s="9">
        <f>INDEX('Indonesia Data'!$C$28:$AL$35,MATCH('BIFUbC-natural-gas'!$A7,'Indonesia Data'!$B$28:$B$35,0),MATCH('BIFUbC-natural-gas'!D$1,'Indonesia Data'!$C$11:$AL$11,0))</f>
        <v>0</v>
      </c>
      <c r="E7" s="9">
        <f>INDEX('Indonesia Data'!$C$28:$AL$35,MATCH('BIFUbC-natural-gas'!$A7,'Indonesia Data'!$B$28:$B$35,0),MATCH('BIFUbC-natural-gas'!E$1,'Indonesia Data'!$C$11:$AL$11,0))</f>
        <v>0</v>
      </c>
      <c r="F7" s="9">
        <f>INDEX('Indonesia Data'!$C$28:$AL$35,MATCH('BIFUbC-natural-gas'!$A7,'Indonesia Data'!$B$28:$B$35,0),MATCH('BIFUbC-natural-gas'!F$1,'Indonesia Data'!$C$11:$AL$11,0))</f>
        <v>0</v>
      </c>
      <c r="G7" s="9">
        <f>INDEX('Indonesia Data'!$C$28:$AL$35,MATCH('BIFUbC-natural-gas'!$A7,'Indonesia Data'!$B$28:$B$35,0),MATCH('BIFUbC-natural-gas'!G$1,'Indonesia Data'!$C$11:$AL$11,0))</f>
        <v>0</v>
      </c>
      <c r="H7" s="9">
        <f>INDEX('Indonesia Data'!$C$28:$AL$35,MATCH('BIFUbC-natural-gas'!$A7,'Indonesia Data'!$B$28:$B$35,0),MATCH('BIFUbC-natural-gas'!H$1,'Indonesia Data'!$C$11:$AL$11,0))</f>
        <v>0</v>
      </c>
      <c r="I7" s="9">
        <f>INDEX('Indonesia Data'!$C$28:$AL$35,MATCH('BIFUbC-natural-gas'!$A7,'Indonesia Data'!$B$28:$B$35,0),MATCH('BIFUbC-natural-gas'!I$1,'Indonesia Data'!$C$11:$AL$11,0))</f>
        <v>0</v>
      </c>
      <c r="J7" s="9">
        <f>INDEX('Indonesia Data'!$C$28:$AL$35,MATCH('BIFUbC-natural-gas'!$A7,'Indonesia Data'!$B$28:$B$35,0),MATCH('BIFUbC-natural-gas'!J$1,'Indonesia Data'!$C$11:$AL$11,0))</f>
        <v>0</v>
      </c>
      <c r="K7" s="9">
        <f>INDEX('Indonesia Data'!$C$28:$AL$35,MATCH('BIFUbC-natural-gas'!$A7,'Indonesia Data'!$B$28:$B$35,0),MATCH('BIFUbC-natural-gas'!K$1,'Indonesia Data'!$C$11:$AL$11,0))</f>
        <v>0</v>
      </c>
      <c r="L7" s="9">
        <f>INDEX('Indonesia Data'!$C$28:$AL$35,MATCH('BIFUbC-natural-gas'!$A7,'Indonesia Data'!$B$28:$B$35,0),MATCH('BIFUbC-natural-gas'!L$1,'Indonesia Data'!$C$11:$AL$11,0))</f>
        <v>0</v>
      </c>
      <c r="M7" s="9">
        <f>INDEX('Indonesia Data'!$C$28:$AL$35,MATCH('BIFUbC-natural-gas'!$A7,'Indonesia Data'!$B$28:$B$35,0),MATCH('BIFUbC-natural-gas'!M$1,'Indonesia Data'!$C$11:$AL$11,0))</f>
        <v>0</v>
      </c>
      <c r="N7" s="9">
        <f>INDEX('Indonesia Data'!$C$28:$AL$35,MATCH('BIFUbC-natural-gas'!$A7,'Indonesia Data'!$B$28:$B$35,0),MATCH('BIFUbC-natural-gas'!N$1,'Indonesia Data'!$C$11:$AL$11,0))</f>
        <v>0</v>
      </c>
      <c r="O7" s="9">
        <f>INDEX('Indonesia Data'!$C$28:$AL$35,MATCH('BIFUbC-natural-gas'!$A7,'Indonesia Data'!$B$28:$B$35,0),MATCH('BIFUbC-natural-gas'!O$1,'Indonesia Data'!$C$11:$AL$11,0))</f>
        <v>0</v>
      </c>
      <c r="P7" s="9">
        <f>INDEX('Indonesia Data'!$C$28:$AL$35,MATCH('BIFUbC-natural-gas'!$A7,'Indonesia Data'!$B$28:$B$35,0),MATCH('BIFUbC-natural-gas'!P$1,'Indonesia Data'!$C$11:$AL$11,0))</f>
        <v>0</v>
      </c>
      <c r="Q7" s="9">
        <f>INDEX('Indonesia Data'!$C$28:$AL$35,MATCH('BIFUbC-natural-gas'!$A7,'Indonesia Data'!$B$28:$B$35,0),MATCH('BIFUbC-natural-gas'!Q$1,'Indonesia Data'!$C$11:$AL$11,0))</f>
        <v>0</v>
      </c>
      <c r="R7" s="9">
        <f>INDEX('Indonesia Data'!$C$28:$AL$35,MATCH('BIFUbC-natural-gas'!$A7,'Indonesia Data'!$B$28:$B$35,0),MATCH('BIFUbC-natural-gas'!R$1,'Indonesia Data'!$C$11:$AL$11,0))</f>
        <v>0</v>
      </c>
      <c r="S7" s="9">
        <f>INDEX('Indonesia Data'!$C$28:$AL$35,MATCH('BIFUbC-natural-gas'!$A7,'Indonesia Data'!$B$28:$B$35,0),MATCH('BIFUbC-natural-gas'!S$1,'Indonesia Data'!$C$11:$AL$11,0))</f>
        <v>0</v>
      </c>
      <c r="T7" s="9">
        <f>INDEX('Indonesia Data'!$C$28:$AL$35,MATCH('BIFUbC-natural-gas'!$A7,'Indonesia Data'!$B$28:$B$35,0),MATCH('BIFUbC-natural-gas'!T$1,'Indonesia Data'!$C$11:$AL$11,0))</f>
        <v>0</v>
      </c>
      <c r="U7" s="9">
        <f>INDEX('Indonesia Data'!$C$28:$AL$35,MATCH('BIFUbC-natural-gas'!$A7,'Indonesia Data'!$B$28:$B$35,0),MATCH('BIFUbC-natural-gas'!U$1,'Indonesia Data'!$C$11:$AL$11,0))</f>
        <v>0</v>
      </c>
      <c r="V7" s="9">
        <f>INDEX('Indonesia Data'!$C$28:$AL$35,MATCH('BIFUbC-natural-gas'!$A7,'Indonesia Data'!$B$28:$B$35,0),MATCH('BIFUbC-natural-gas'!V$1,'Indonesia Data'!$C$11:$AL$11,0))</f>
        <v>0</v>
      </c>
      <c r="W7" s="9">
        <f>INDEX('Indonesia Data'!$C$28:$AL$35,MATCH('BIFUbC-natural-gas'!$A7,'Indonesia Data'!$B$28:$B$35,0),MATCH('BIFUbC-natural-gas'!W$1,'Indonesia Data'!$C$11:$AL$11,0))</f>
        <v>0</v>
      </c>
      <c r="X7" s="9">
        <f>INDEX('Indonesia Data'!$C$28:$AL$35,MATCH('BIFUbC-natural-gas'!$A7,'Indonesia Data'!$B$28:$B$35,0),MATCH('BIFUbC-natural-gas'!X$1,'Indonesia Data'!$C$11:$AL$11,0))</f>
        <v>0</v>
      </c>
      <c r="Y7" s="9">
        <f>INDEX('Indonesia Data'!$C$28:$AL$35,MATCH('BIFUbC-natural-gas'!$A7,'Indonesia Data'!$B$28:$B$35,0),MATCH('BIFUbC-natural-gas'!Y$1,'Indonesia Data'!$C$11:$AL$11,0))</f>
        <v>0</v>
      </c>
      <c r="Z7" s="9">
        <f>INDEX('Indonesia Data'!$C$28:$AL$35,MATCH('BIFUbC-natural-gas'!$A7,'Indonesia Data'!$B$28:$B$35,0),MATCH('BIFUbC-natural-gas'!Z$1,'Indonesia Data'!$C$11:$AL$11,0))</f>
        <v>0</v>
      </c>
      <c r="AA7" s="9">
        <f>INDEX('Indonesia Data'!$C$28:$AL$35,MATCH('BIFUbC-natural-gas'!$A7,'Indonesia Data'!$B$28:$B$35,0),MATCH('BIFUbC-natural-gas'!AA$1,'Indonesia Data'!$C$11:$AL$11,0))</f>
        <v>0</v>
      </c>
      <c r="AB7" s="9">
        <f>INDEX('Indonesia Data'!$C$28:$AL$35,MATCH('BIFUbC-natural-gas'!$A7,'Indonesia Data'!$B$28:$B$35,0),MATCH('BIFUbC-natural-gas'!AB$1,'Indonesia Data'!$C$11:$AL$11,0))</f>
        <v>0</v>
      </c>
      <c r="AC7" s="9">
        <f>INDEX('Indonesia Data'!$C$28:$AL$35,MATCH('BIFUbC-natural-gas'!$A7,'Indonesia Data'!$B$28:$B$35,0),MATCH('BIFUbC-natural-gas'!AC$1,'Indonesia Data'!$C$11:$AL$11,0))</f>
        <v>0</v>
      </c>
      <c r="AD7" s="9">
        <f>INDEX('Indonesia Data'!$C$28:$AL$35,MATCH('BIFUbC-natural-gas'!$A7,'Indonesia Data'!$B$28:$B$35,0),MATCH('BIFUbC-natural-gas'!AD$1,'Indonesia Data'!$C$11:$AL$11,0))</f>
        <v>0</v>
      </c>
      <c r="AE7" s="9">
        <f>INDEX('Indonesia Data'!$C$28:$AL$35,MATCH('BIFUbC-natural-gas'!$A7,'Indonesia Data'!$B$28:$B$35,0),MATCH('BIFUbC-natural-gas'!AE$1,'Indonesia Data'!$C$11:$AL$11,0))</f>
        <v>0</v>
      </c>
      <c r="AF7" s="9">
        <f>INDEX('Indonesia Data'!$C$28:$AL$35,MATCH('BIFUbC-natural-gas'!$A7,'Indonesia Data'!$B$28:$B$35,0),MATCH('BIFUbC-natural-gas'!AF$1,'Indonesia Data'!$C$11:$AL$11,0))</f>
        <v>0</v>
      </c>
      <c r="AG7" s="9">
        <f>INDEX('Indonesia Data'!$C$28:$AL$35,MATCH('BIFUbC-natural-gas'!$A7,'Indonesia Data'!$B$28:$B$35,0),MATCH('BIFUbC-natural-gas'!AG$1,'Indonesia Data'!$C$11:$AL$11,0))</f>
        <v>0</v>
      </c>
      <c r="AH7" s="9">
        <f>INDEX('Indonesia Data'!$C$28:$AL$35,MATCH('BIFUbC-natural-gas'!$A7,'Indonesia Data'!$B$28:$B$35,0),MATCH('BIFUbC-natural-gas'!AH$1,'Indonesia Data'!$C$11:$AL$11,0))</f>
        <v>0</v>
      </c>
      <c r="AI7" s="9">
        <f>INDEX('Indonesia Data'!$C$28:$AL$35,MATCH('BIFUbC-natural-gas'!$A7,'Indonesia Data'!$B$28:$B$35,0),MATCH('BIFUbC-natural-gas'!AI$1,'Indonesia Data'!$C$11:$AL$11,0))</f>
        <v>0</v>
      </c>
      <c r="AJ7" s="9">
        <f>INDEX('Indonesia Data'!$C$28:$AL$35,MATCH('BIFUbC-natural-gas'!$A7,'Indonesia Data'!$B$28:$B$35,0),MATCH('BIFUbC-natural-gas'!AJ$1,'Indonesia Data'!$C$11:$AL$11,0))</f>
        <v>0</v>
      </c>
      <c r="AK7" s="9">
        <f>INDEX('Indonesia Data'!$C$28:$AL$35,MATCH('BIFUbC-natural-gas'!$A7,'Indonesia Data'!$B$28:$B$35,0),MATCH('BIFUbC-natural-gas'!AK$1,'Indonesia Data'!$C$11:$AL$11,0))</f>
        <v>0</v>
      </c>
    </row>
    <row r="8" spans="1:37" x14ac:dyDescent="0.35">
      <c r="A8" s="5" t="s">
        <v>11</v>
      </c>
      <c r="B8" s="9">
        <f>INDEX('Indonesia Data'!$C$28:$AL$35,MATCH('BIFUbC-natural-gas'!$A8,'Indonesia Data'!$B$28:$B$35,0),MATCH('BIFUbC-natural-gas'!B$1,'Indonesia Data'!$C$11:$AL$11,0))</f>
        <v>0</v>
      </c>
      <c r="C8" s="9">
        <f>INDEX('Indonesia Data'!$C$28:$AL$35,MATCH('BIFUbC-natural-gas'!$A8,'Indonesia Data'!$B$28:$B$35,0),MATCH('BIFUbC-natural-gas'!C$1,'Indonesia Data'!$C$11:$AL$11,0))</f>
        <v>0</v>
      </c>
      <c r="D8" s="9">
        <f>INDEX('Indonesia Data'!$C$28:$AL$35,MATCH('BIFUbC-natural-gas'!$A8,'Indonesia Data'!$B$28:$B$35,0),MATCH('BIFUbC-natural-gas'!D$1,'Indonesia Data'!$C$11:$AL$11,0))</f>
        <v>0</v>
      </c>
      <c r="E8" s="9">
        <f>INDEX('Indonesia Data'!$C$28:$AL$35,MATCH('BIFUbC-natural-gas'!$A8,'Indonesia Data'!$B$28:$B$35,0),MATCH('BIFUbC-natural-gas'!E$1,'Indonesia Data'!$C$11:$AL$11,0))</f>
        <v>0</v>
      </c>
      <c r="F8" s="9">
        <f>INDEX('Indonesia Data'!$C$28:$AL$35,MATCH('BIFUbC-natural-gas'!$A8,'Indonesia Data'!$B$28:$B$35,0),MATCH('BIFUbC-natural-gas'!F$1,'Indonesia Data'!$C$11:$AL$11,0))</f>
        <v>0</v>
      </c>
      <c r="G8" s="9">
        <f>INDEX('Indonesia Data'!$C$28:$AL$35,MATCH('BIFUbC-natural-gas'!$A8,'Indonesia Data'!$B$28:$B$35,0),MATCH('BIFUbC-natural-gas'!G$1,'Indonesia Data'!$C$11:$AL$11,0))</f>
        <v>0</v>
      </c>
      <c r="H8" s="9">
        <f>INDEX('Indonesia Data'!$C$28:$AL$35,MATCH('BIFUbC-natural-gas'!$A8,'Indonesia Data'!$B$28:$B$35,0),MATCH('BIFUbC-natural-gas'!H$1,'Indonesia Data'!$C$11:$AL$11,0))</f>
        <v>0</v>
      </c>
      <c r="I8" s="9">
        <f>INDEX('Indonesia Data'!$C$28:$AL$35,MATCH('BIFUbC-natural-gas'!$A8,'Indonesia Data'!$B$28:$B$35,0),MATCH('BIFUbC-natural-gas'!I$1,'Indonesia Data'!$C$11:$AL$11,0))</f>
        <v>0</v>
      </c>
      <c r="J8" s="9">
        <f>INDEX('Indonesia Data'!$C$28:$AL$35,MATCH('BIFUbC-natural-gas'!$A8,'Indonesia Data'!$B$28:$B$35,0),MATCH('BIFUbC-natural-gas'!J$1,'Indonesia Data'!$C$11:$AL$11,0))</f>
        <v>0</v>
      </c>
      <c r="K8" s="9">
        <f>INDEX('Indonesia Data'!$C$28:$AL$35,MATCH('BIFUbC-natural-gas'!$A8,'Indonesia Data'!$B$28:$B$35,0),MATCH('BIFUbC-natural-gas'!K$1,'Indonesia Data'!$C$11:$AL$11,0))</f>
        <v>0</v>
      </c>
      <c r="L8" s="9">
        <f>INDEX('Indonesia Data'!$C$28:$AL$35,MATCH('BIFUbC-natural-gas'!$A8,'Indonesia Data'!$B$28:$B$35,0),MATCH('BIFUbC-natural-gas'!L$1,'Indonesia Data'!$C$11:$AL$11,0))</f>
        <v>0</v>
      </c>
      <c r="M8" s="9">
        <f>INDEX('Indonesia Data'!$C$28:$AL$35,MATCH('BIFUbC-natural-gas'!$A8,'Indonesia Data'!$B$28:$B$35,0),MATCH('BIFUbC-natural-gas'!M$1,'Indonesia Data'!$C$11:$AL$11,0))</f>
        <v>0</v>
      </c>
      <c r="N8" s="9">
        <f>INDEX('Indonesia Data'!$C$28:$AL$35,MATCH('BIFUbC-natural-gas'!$A8,'Indonesia Data'!$B$28:$B$35,0),MATCH('BIFUbC-natural-gas'!N$1,'Indonesia Data'!$C$11:$AL$11,0))</f>
        <v>0</v>
      </c>
      <c r="O8" s="9">
        <f>INDEX('Indonesia Data'!$C$28:$AL$35,MATCH('BIFUbC-natural-gas'!$A8,'Indonesia Data'!$B$28:$B$35,0),MATCH('BIFUbC-natural-gas'!O$1,'Indonesia Data'!$C$11:$AL$11,0))</f>
        <v>0</v>
      </c>
      <c r="P8" s="9">
        <f>INDEX('Indonesia Data'!$C$28:$AL$35,MATCH('BIFUbC-natural-gas'!$A8,'Indonesia Data'!$B$28:$B$35,0),MATCH('BIFUbC-natural-gas'!P$1,'Indonesia Data'!$C$11:$AL$11,0))</f>
        <v>0</v>
      </c>
      <c r="Q8" s="9">
        <f>INDEX('Indonesia Data'!$C$28:$AL$35,MATCH('BIFUbC-natural-gas'!$A8,'Indonesia Data'!$B$28:$B$35,0),MATCH('BIFUbC-natural-gas'!Q$1,'Indonesia Data'!$C$11:$AL$11,0))</f>
        <v>0</v>
      </c>
      <c r="R8" s="9">
        <f>INDEX('Indonesia Data'!$C$28:$AL$35,MATCH('BIFUbC-natural-gas'!$A8,'Indonesia Data'!$B$28:$B$35,0),MATCH('BIFUbC-natural-gas'!R$1,'Indonesia Data'!$C$11:$AL$11,0))</f>
        <v>0</v>
      </c>
      <c r="S8" s="9">
        <f>INDEX('Indonesia Data'!$C$28:$AL$35,MATCH('BIFUbC-natural-gas'!$A8,'Indonesia Data'!$B$28:$B$35,0),MATCH('BIFUbC-natural-gas'!S$1,'Indonesia Data'!$C$11:$AL$11,0))</f>
        <v>0</v>
      </c>
      <c r="T8" s="9">
        <f>INDEX('Indonesia Data'!$C$28:$AL$35,MATCH('BIFUbC-natural-gas'!$A8,'Indonesia Data'!$B$28:$B$35,0),MATCH('BIFUbC-natural-gas'!T$1,'Indonesia Data'!$C$11:$AL$11,0))</f>
        <v>0</v>
      </c>
      <c r="U8" s="9">
        <f>INDEX('Indonesia Data'!$C$28:$AL$35,MATCH('BIFUbC-natural-gas'!$A8,'Indonesia Data'!$B$28:$B$35,0),MATCH('BIFUbC-natural-gas'!U$1,'Indonesia Data'!$C$11:$AL$11,0))</f>
        <v>0</v>
      </c>
      <c r="V8" s="9">
        <f>INDEX('Indonesia Data'!$C$28:$AL$35,MATCH('BIFUbC-natural-gas'!$A8,'Indonesia Data'!$B$28:$B$35,0),MATCH('BIFUbC-natural-gas'!V$1,'Indonesia Data'!$C$11:$AL$11,0))</f>
        <v>0</v>
      </c>
      <c r="W8" s="9">
        <f>INDEX('Indonesia Data'!$C$28:$AL$35,MATCH('BIFUbC-natural-gas'!$A8,'Indonesia Data'!$B$28:$B$35,0),MATCH('BIFUbC-natural-gas'!W$1,'Indonesia Data'!$C$11:$AL$11,0))</f>
        <v>0</v>
      </c>
      <c r="X8" s="9">
        <f>INDEX('Indonesia Data'!$C$28:$AL$35,MATCH('BIFUbC-natural-gas'!$A8,'Indonesia Data'!$B$28:$B$35,0),MATCH('BIFUbC-natural-gas'!X$1,'Indonesia Data'!$C$11:$AL$11,0))</f>
        <v>0</v>
      </c>
      <c r="Y8" s="9">
        <f>INDEX('Indonesia Data'!$C$28:$AL$35,MATCH('BIFUbC-natural-gas'!$A8,'Indonesia Data'!$B$28:$B$35,0),MATCH('BIFUbC-natural-gas'!Y$1,'Indonesia Data'!$C$11:$AL$11,0))</f>
        <v>0</v>
      </c>
      <c r="Z8" s="9">
        <f>INDEX('Indonesia Data'!$C$28:$AL$35,MATCH('BIFUbC-natural-gas'!$A8,'Indonesia Data'!$B$28:$B$35,0),MATCH('BIFUbC-natural-gas'!Z$1,'Indonesia Data'!$C$11:$AL$11,0))</f>
        <v>0</v>
      </c>
      <c r="AA8" s="9">
        <f>INDEX('Indonesia Data'!$C$28:$AL$35,MATCH('BIFUbC-natural-gas'!$A8,'Indonesia Data'!$B$28:$B$35,0),MATCH('BIFUbC-natural-gas'!AA$1,'Indonesia Data'!$C$11:$AL$11,0))</f>
        <v>0</v>
      </c>
      <c r="AB8" s="9">
        <f>INDEX('Indonesia Data'!$C$28:$AL$35,MATCH('BIFUbC-natural-gas'!$A8,'Indonesia Data'!$B$28:$B$35,0),MATCH('BIFUbC-natural-gas'!AB$1,'Indonesia Data'!$C$11:$AL$11,0))</f>
        <v>0</v>
      </c>
      <c r="AC8" s="9">
        <f>INDEX('Indonesia Data'!$C$28:$AL$35,MATCH('BIFUbC-natural-gas'!$A8,'Indonesia Data'!$B$28:$B$35,0),MATCH('BIFUbC-natural-gas'!AC$1,'Indonesia Data'!$C$11:$AL$11,0))</f>
        <v>0</v>
      </c>
      <c r="AD8" s="9">
        <f>INDEX('Indonesia Data'!$C$28:$AL$35,MATCH('BIFUbC-natural-gas'!$A8,'Indonesia Data'!$B$28:$B$35,0),MATCH('BIFUbC-natural-gas'!AD$1,'Indonesia Data'!$C$11:$AL$11,0))</f>
        <v>0</v>
      </c>
      <c r="AE8" s="9">
        <f>INDEX('Indonesia Data'!$C$28:$AL$35,MATCH('BIFUbC-natural-gas'!$A8,'Indonesia Data'!$B$28:$B$35,0),MATCH('BIFUbC-natural-gas'!AE$1,'Indonesia Data'!$C$11:$AL$11,0))</f>
        <v>0</v>
      </c>
      <c r="AF8" s="9">
        <f>INDEX('Indonesia Data'!$C$28:$AL$35,MATCH('BIFUbC-natural-gas'!$A8,'Indonesia Data'!$B$28:$B$35,0),MATCH('BIFUbC-natural-gas'!AF$1,'Indonesia Data'!$C$11:$AL$11,0))</f>
        <v>0</v>
      </c>
      <c r="AG8" s="9">
        <f>INDEX('Indonesia Data'!$C$28:$AL$35,MATCH('BIFUbC-natural-gas'!$A8,'Indonesia Data'!$B$28:$B$35,0),MATCH('BIFUbC-natural-gas'!AG$1,'Indonesia Data'!$C$11:$AL$11,0))</f>
        <v>0</v>
      </c>
      <c r="AH8" s="9">
        <f>INDEX('Indonesia Data'!$C$28:$AL$35,MATCH('BIFUbC-natural-gas'!$A8,'Indonesia Data'!$B$28:$B$35,0),MATCH('BIFUbC-natural-gas'!AH$1,'Indonesia Data'!$C$11:$AL$11,0))</f>
        <v>0</v>
      </c>
      <c r="AI8" s="9">
        <f>INDEX('Indonesia Data'!$C$28:$AL$35,MATCH('BIFUbC-natural-gas'!$A8,'Indonesia Data'!$B$28:$B$35,0),MATCH('BIFUbC-natural-gas'!AI$1,'Indonesia Data'!$C$11:$AL$11,0))</f>
        <v>0</v>
      </c>
      <c r="AJ8" s="9">
        <f>INDEX('Indonesia Data'!$C$28:$AL$35,MATCH('BIFUbC-natural-gas'!$A8,'Indonesia Data'!$B$28:$B$35,0),MATCH('BIFUbC-natural-gas'!AJ$1,'Indonesia Data'!$C$11:$AL$11,0))</f>
        <v>0</v>
      </c>
      <c r="AK8" s="9">
        <f>INDEX('Indonesia Data'!$C$28:$AL$35,MATCH('BIFUbC-natural-gas'!$A8,'Indonesia Data'!$B$28:$B$35,0),MATCH('BIFUbC-natural-gas'!AK$1,'Indonesia Data'!$C$11:$AL$11,0))</f>
        <v>0</v>
      </c>
    </row>
    <row r="9" spans="1:37" x14ac:dyDescent="0.35">
      <c r="A9" s="5" t="s">
        <v>9</v>
      </c>
      <c r="B9" s="9">
        <f>INDEX('Indonesia Data'!$C$28:$AL$35,MATCH('BIFUbC-natural-gas'!$A9,'Indonesia Data'!$B$28:$B$35,0),MATCH('BIFUbC-natural-gas'!B$1,'Indonesia Data'!$C$11:$AL$11,0))</f>
        <v>107801431107784</v>
      </c>
      <c r="C9" s="9">
        <f>INDEX('Indonesia Data'!$C$28:$AL$35,MATCH('BIFUbC-natural-gas'!$A9,'Indonesia Data'!$B$28:$B$35,0),MATCH('BIFUbC-natural-gas'!C$1,'Indonesia Data'!$C$11:$AL$11,0))</f>
        <v>131638506246898</v>
      </c>
      <c r="D9" s="9">
        <f>INDEX('Indonesia Data'!$C$28:$AL$35,MATCH('BIFUbC-natural-gas'!$A9,'Indonesia Data'!$B$28:$B$35,0),MATCH('BIFUbC-natural-gas'!D$1,'Indonesia Data'!$C$11:$AL$11,0))</f>
        <v>156296343666281.37</v>
      </c>
      <c r="E9" s="9">
        <f>INDEX('Indonesia Data'!$C$28:$AL$35,MATCH('BIFUbC-natural-gas'!$A9,'Indonesia Data'!$B$28:$B$35,0),MATCH('BIFUbC-natural-gas'!E$1,'Indonesia Data'!$C$11:$AL$11,0))</f>
        <v>181815981479947.75</v>
      </c>
      <c r="F9" s="9">
        <f>INDEX('Indonesia Data'!$C$28:$AL$35,MATCH('BIFUbC-natural-gas'!$A9,'Indonesia Data'!$B$28:$B$35,0),MATCH('BIFUbC-natural-gas'!F$1,'Indonesia Data'!$C$11:$AL$11,0))</f>
        <v>208240509707611.25</v>
      </c>
      <c r="G9" s="9">
        <f>INDEX('Indonesia Data'!$C$28:$AL$35,MATCH('BIFUbC-natural-gas'!$A9,'Indonesia Data'!$B$28:$B$35,0),MATCH('BIFUbC-natural-gas'!G$1,'Indonesia Data'!$C$11:$AL$11,0))</f>
        <v>235615172869971.75</v>
      </c>
      <c r="H9" s="9">
        <f>INDEX('Indonesia Data'!$C$28:$AL$35,MATCH('BIFUbC-natural-gas'!$A9,'Indonesia Data'!$B$28:$B$35,0),MATCH('BIFUbC-natural-gas'!H$1,'Indonesia Data'!$C$11:$AL$11,0))</f>
        <v>257992841435536.25</v>
      </c>
      <c r="I9" s="9">
        <f>INDEX('Indonesia Data'!$C$28:$AL$35,MATCH('BIFUbC-natural-gas'!$A9,'Indonesia Data'!$B$28:$B$35,0),MATCH('BIFUbC-natural-gas'!I$1,'Indonesia Data'!$C$11:$AL$11,0))</f>
        <v>281418033766604.12</v>
      </c>
      <c r="J9" s="9">
        <f>INDEX('Indonesia Data'!$C$28:$AL$35,MATCH('BIFUbC-natural-gas'!$A9,'Indonesia Data'!$B$28:$B$35,0),MATCH('BIFUbC-natural-gas'!J$1,'Indonesia Data'!$C$11:$AL$11,0))</f>
        <v>305943126051450.5</v>
      </c>
      <c r="K9" s="9">
        <f>INDEX('Indonesia Data'!$C$28:$AL$35,MATCH('BIFUbC-natural-gas'!$A9,'Indonesia Data'!$B$28:$B$35,0),MATCH('BIFUbC-natural-gas'!K$1,'Indonesia Data'!$C$11:$AL$11,0))</f>
        <v>331623113287764.5</v>
      </c>
      <c r="L9" s="9">
        <f>INDEX('Indonesia Data'!$C$28:$AL$35,MATCH('BIFUbC-natural-gas'!$A9,'Indonesia Data'!$B$28:$B$35,0),MATCH('BIFUbC-natural-gas'!L$1,'Indonesia Data'!$C$11:$AL$11,0))</f>
        <v>358515740223119</v>
      </c>
      <c r="M9" s="9">
        <f>INDEX('Indonesia Data'!$C$28:$AL$35,MATCH('BIFUbC-natural-gas'!$A9,'Indonesia Data'!$B$28:$B$35,0),MATCH('BIFUbC-natural-gas'!M$1,'Indonesia Data'!$C$11:$AL$11,0))</f>
        <v>381686462448226.87</v>
      </c>
      <c r="N9" s="9">
        <f>INDEX('Indonesia Data'!$C$28:$AL$35,MATCH('BIFUbC-natural-gas'!$A9,'Indonesia Data'!$B$28:$B$35,0),MATCH('BIFUbC-natural-gas'!N$1,'Indonesia Data'!$C$11:$AL$11,0))</f>
        <v>406194119941527.25</v>
      </c>
      <c r="O9" s="9">
        <f>INDEX('Indonesia Data'!$C$28:$AL$35,MATCH('BIFUbC-natural-gas'!$A9,'Indonesia Data'!$B$28:$B$35,0),MATCH('BIFUbC-natural-gas'!O$1,'Indonesia Data'!$C$11:$AL$11,0))</f>
        <v>432105559466429.62</v>
      </c>
      <c r="P9" s="9">
        <f>INDEX('Indonesia Data'!$C$28:$AL$35,MATCH('BIFUbC-natural-gas'!$A9,'Indonesia Data'!$B$28:$B$35,0),MATCH('BIFUbC-natural-gas'!P$1,'Indonesia Data'!$C$11:$AL$11,0))</f>
        <v>459490970124514.5</v>
      </c>
      <c r="Q9" s="9">
        <f>INDEX('Indonesia Data'!$C$28:$AL$35,MATCH('BIFUbC-natural-gas'!$A9,'Indonesia Data'!$B$28:$B$35,0),MATCH('BIFUbC-natural-gas'!Q$1,'Indonesia Data'!$C$11:$AL$11,0))</f>
        <v>488424050472440.5</v>
      </c>
      <c r="R9" s="9">
        <f>INDEX('Indonesia Data'!$C$28:$AL$35,MATCH('BIFUbC-natural-gas'!$A9,'Indonesia Data'!$B$28:$B$35,0),MATCH('BIFUbC-natural-gas'!R$1,'Indonesia Data'!$C$11:$AL$11,0))</f>
        <v>512417095019413.25</v>
      </c>
      <c r="S9" s="9">
        <f>INDEX('Indonesia Data'!$C$28:$AL$35,MATCH('BIFUbC-natural-gas'!$A9,'Indonesia Data'!$B$28:$B$35,0),MATCH('BIFUbC-natural-gas'!S$1,'Indonesia Data'!$C$11:$AL$11,0))</f>
        <v>538116445399436.25</v>
      </c>
      <c r="T9" s="9">
        <f>INDEX('Indonesia Data'!$C$28:$AL$35,MATCH('BIFUbC-natural-gas'!$A9,'Indonesia Data'!$B$28:$B$35,0),MATCH('BIFUbC-natural-gas'!T$1,'Indonesia Data'!$C$11:$AL$11,0))</f>
        <v>565607416904162</v>
      </c>
      <c r="U9" s="9">
        <f>INDEX('Indonesia Data'!$C$28:$AL$35,MATCH('BIFUbC-natural-gas'!$A9,'Indonesia Data'!$B$28:$B$35,0),MATCH('BIFUbC-natural-gas'!U$1,'Indonesia Data'!$C$11:$AL$11,0))</f>
        <v>594979590589825.75</v>
      </c>
      <c r="V9" s="9">
        <f>INDEX('Indonesia Data'!$C$28:$AL$35,MATCH('BIFUbC-natural-gas'!$A9,'Indonesia Data'!$B$28:$B$35,0),MATCH('BIFUbC-natural-gas'!V$1,'Indonesia Data'!$C$11:$AL$11,0))</f>
        <v>626327026565473.75</v>
      </c>
      <c r="W9" s="9">
        <f>INDEX('Indonesia Data'!$C$28:$AL$35,MATCH('BIFUbC-natural-gas'!$A9,'Indonesia Data'!$B$28:$B$35,0),MATCH('BIFUbC-natural-gas'!W$1,'Indonesia Data'!$C$11:$AL$11,0))</f>
        <v>661603839177751.75</v>
      </c>
      <c r="X9" s="9">
        <f>INDEX('Indonesia Data'!$C$28:$AL$35,MATCH('BIFUbC-natural-gas'!$A9,'Indonesia Data'!$B$28:$B$35,0),MATCH('BIFUbC-natural-gas'!X$1,'Indonesia Data'!$C$11:$AL$11,0))</f>
        <v>699058378464737.75</v>
      </c>
      <c r="Y9" s="9">
        <f>INDEX('Indonesia Data'!$C$28:$AL$35,MATCH('BIFUbC-natural-gas'!$A9,'Indonesia Data'!$B$28:$B$35,0),MATCH('BIFUbC-natural-gas'!Y$1,'Indonesia Data'!$C$11:$AL$11,0))</f>
        <v>738799530760167.5</v>
      </c>
      <c r="Z9" s="9">
        <f>INDEX('Indonesia Data'!$C$28:$AL$35,MATCH('BIFUbC-natural-gas'!$A9,'Indonesia Data'!$B$28:$B$35,0),MATCH('BIFUbC-natural-gas'!Z$1,'Indonesia Data'!$C$11:$AL$11,0))</f>
        <v>780941626714463</v>
      </c>
      <c r="AA9" s="9">
        <f>INDEX('Indonesia Data'!$C$28:$AL$35,MATCH('BIFUbC-natural-gas'!$A9,'Indonesia Data'!$B$28:$B$35,0),MATCH('BIFUbC-natural-gas'!AA$1,'Indonesia Data'!$C$11:$AL$11,0))</f>
        <v>825604713510567</v>
      </c>
      <c r="AB9" s="9">
        <f>INDEX('Indonesia Data'!$C$28:$AL$35,MATCH('BIFUbC-natural-gas'!$A9,'Indonesia Data'!$B$28:$B$35,0),MATCH('BIFUbC-natural-gas'!AB$1,'Indonesia Data'!$C$11:$AL$11,0))</f>
        <v>875198349899365.75</v>
      </c>
      <c r="AC9" s="9">
        <f>INDEX('Indonesia Data'!$C$28:$AL$35,MATCH('BIFUbC-natural-gas'!$A9,'Indonesia Data'!$B$28:$B$35,0),MATCH('BIFUbC-natural-gas'!AC$1,'Indonesia Data'!$C$11:$AL$11,0))</f>
        <v>927571378691259</v>
      </c>
      <c r="AD9" s="9">
        <f>INDEX('Indonesia Data'!$C$28:$AL$35,MATCH('BIFUbC-natural-gas'!$A9,'Indonesia Data'!$B$28:$B$35,0),MATCH('BIFUbC-natural-gas'!AD$1,'Indonesia Data'!$C$11:$AL$11,0))</f>
        <v>982862769506401.5</v>
      </c>
      <c r="AE9" s="9">
        <f>INDEX('Indonesia Data'!$C$28:$AL$35,MATCH('BIFUbC-natural-gas'!$A9,'Indonesia Data'!$B$28:$B$35,0),MATCH('BIFUbC-natural-gas'!AE$1,'Indonesia Data'!$C$11:$AL$11,0))</f>
        <v>1041218440445955</v>
      </c>
      <c r="AF9" s="9">
        <f>INDEX('Indonesia Data'!$C$28:$AL$35,MATCH('BIFUbC-natural-gas'!$A9,'Indonesia Data'!$B$28:$B$35,0),MATCH('BIFUbC-natural-gas'!AF$1,'Indonesia Data'!$C$11:$AL$11,0))</f>
        <v>1102791605516141</v>
      </c>
      <c r="AG9" s="9">
        <f>INDEX('Indonesia Data'!$C$28:$AL$35,MATCH('BIFUbC-natural-gas'!$A9,'Indonesia Data'!$B$28:$B$35,0),MATCH('BIFUbC-natural-gas'!AG$1,'Indonesia Data'!$C$11:$AL$11,0))</f>
        <v>1183299545908409.5</v>
      </c>
      <c r="AH9" s="9">
        <f>INDEX('Indonesia Data'!$C$28:$AL$35,MATCH('BIFUbC-natural-gas'!$A9,'Indonesia Data'!$B$28:$B$35,0),MATCH('BIFUbC-natural-gas'!AH$1,'Indonesia Data'!$C$11:$AL$11,0))</f>
        <v>1269745322282657</v>
      </c>
      <c r="AI9" s="9">
        <f>INDEX('Indonesia Data'!$C$28:$AL$35,MATCH('BIFUbC-natural-gas'!$A9,'Indonesia Data'!$B$28:$B$35,0),MATCH('BIFUbC-natural-gas'!AI$1,'Indonesia Data'!$C$11:$AL$11,0))</f>
        <v>1363899998138140</v>
      </c>
      <c r="AJ9" s="9">
        <f>INDEX('Indonesia Data'!$C$28:$AL$35,MATCH('BIFUbC-natural-gas'!$A9,'Indonesia Data'!$B$28:$B$35,0),MATCH('BIFUbC-natural-gas'!AJ$1,'Indonesia Data'!$C$11:$AL$11,0))</f>
        <v>1469934053895270</v>
      </c>
      <c r="AK9" s="9">
        <f>INDEX('Indonesia Data'!$C$28:$AL$35,MATCH('BIFUbC-natural-gas'!$A9,'Indonesia Data'!$B$28:$B$35,0),MATCH('BIFUbC-natural-gas'!AK$1,'Indonesia Data'!$C$11:$AL$11,0))</f>
        <v>1542622608409108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About</vt:lpstr>
      <vt:lpstr>Indonesia Data</vt:lpstr>
      <vt:lpstr>Growth</vt:lpstr>
      <vt:lpstr>Industry Breakdown</vt:lpstr>
      <vt:lpstr>Table 6.32</vt:lpstr>
      <vt:lpstr>Biomass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Growth_Rate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2014-03-20T21:01:41Z</dcterms:created>
  <dcterms:modified xsi:type="dcterms:W3CDTF">2017-02-02T04:57:00Z</dcterms:modified>
</cp:coreProperties>
</file>