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0" windowWidth="19140" windowHeight="6840"/>
  </bookViews>
  <sheets>
    <sheet name="About" sheetId="1" r:id="rId1"/>
    <sheet name="Indonesia Abatement Potentials" sheetId="2" r:id="rId2"/>
    <sheet name="conversion factors" sheetId="4" r:id="rId3"/>
    <sheet name="PLANAbPiaSY" sheetId="3" r:id="rId4"/>
  </sheets>
  <definedNames>
    <definedName name="acres_per_million_hectares">'conversion factors'!$A$1</definedName>
  </definedNam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B3" i="3"/>
  <c r="B5" i="3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B44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5" i="3"/>
  <c r="D5" i="3"/>
  <c r="AB34" i="2"/>
  <c r="AC34" i="2"/>
  <c r="AD34" i="2"/>
  <c r="AE34" i="2"/>
  <c r="AF34" i="2"/>
  <c r="AG34" i="2"/>
  <c r="AH34" i="2"/>
  <c r="AI34" i="2"/>
  <c r="AJ34" i="2"/>
  <c r="AA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4" i="2"/>
  <c r="B31" i="2"/>
  <c r="B29" i="2"/>
  <c r="B27" i="2"/>
  <c r="D11" i="2"/>
  <c r="D6" i="3" s="1"/>
  <c r="E11" i="2"/>
  <c r="E6" i="3" s="1"/>
  <c r="F11" i="2"/>
  <c r="F6" i="3" s="1"/>
  <c r="G11" i="2"/>
  <c r="G6" i="3" s="1"/>
  <c r="H11" i="2"/>
  <c r="H6" i="3" s="1"/>
  <c r="I11" i="2"/>
  <c r="I6" i="3" s="1"/>
  <c r="J11" i="2"/>
  <c r="J6" i="3" s="1"/>
  <c r="K11" i="2"/>
  <c r="K6" i="3" s="1"/>
  <c r="L11" i="2"/>
  <c r="L6" i="3" s="1"/>
  <c r="M11" i="2"/>
  <c r="M6" i="3" s="1"/>
  <c r="N11" i="2"/>
  <c r="N6" i="3" s="1"/>
  <c r="O11" i="2"/>
  <c r="O6" i="3" s="1"/>
  <c r="P11" i="2"/>
  <c r="P6" i="3" s="1"/>
  <c r="D12" i="2"/>
  <c r="D7" i="3" s="1"/>
  <c r="E12" i="2"/>
  <c r="E7" i="3" s="1"/>
  <c r="F12" i="2"/>
  <c r="F7" i="3" s="1"/>
  <c r="G12" i="2"/>
  <c r="G7" i="3" s="1"/>
  <c r="H12" i="2"/>
  <c r="H7" i="3" s="1"/>
  <c r="I12" i="2"/>
  <c r="I7" i="3" s="1"/>
  <c r="J12" i="2"/>
  <c r="J7" i="3" s="1"/>
  <c r="K12" i="2"/>
  <c r="K7" i="3" s="1"/>
  <c r="L12" i="2"/>
  <c r="L7" i="3" s="1"/>
  <c r="M12" i="2"/>
  <c r="M7" i="3" s="1"/>
  <c r="N12" i="2"/>
  <c r="N7" i="3" s="1"/>
  <c r="O12" i="2"/>
  <c r="O7" i="3" s="1"/>
  <c r="P12" i="2"/>
  <c r="P7" i="3" s="1"/>
  <c r="C12" i="2"/>
  <c r="C7" i="3" s="1"/>
  <c r="B12" i="2"/>
  <c r="B7" i="3" s="1"/>
  <c r="C11" i="2"/>
  <c r="C6" i="3" s="1"/>
  <c r="B11" i="2"/>
  <c r="B6" i="3" s="1"/>
  <c r="Q8" i="2"/>
  <c r="Q12" i="2" s="1"/>
  <c r="Q7" i="3" s="1"/>
  <c r="AJ7" i="2"/>
  <c r="AI7" i="2"/>
  <c r="AI11" i="2" s="1"/>
  <c r="AI6" i="3" s="1"/>
  <c r="AH7" i="2"/>
  <c r="AG7" i="2"/>
  <c r="AF7" i="2"/>
  <c r="AE7" i="2"/>
  <c r="AE11" i="2" s="1"/>
  <c r="AE6" i="3" s="1"/>
  <c r="AD7" i="2"/>
  <c r="AC7" i="2"/>
  <c r="AB7" i="2"/>
  <c r="AA7" i="2"/>
  <c r="AA11" i="2" s="1"/>
  <c r="AA6" i="3" s="1"/>
  <c r="Z7" i="2"/>
  <c r="Y7" i="2"/>
  <c r="X7" i="2"/>
  <c r="W7" i="2"/>
  <c r="W11" i="2" s="1"/>
  <c r="W6" i="3" s="1"/>
  <c r="V7" i="2"/>
  <c r="U7" i="2"/>
  <c r="T7" i="2"/>
  <c r="S7" i="2"/>
  <c r="S11" i="2" s="1"/>
  <c r="S6" i="3" s="1"/>
  <c r="R7" i="2"/>
  <c r="Q7" i="2"/>
  <c r="Q11" i="2" s="1"/>
  <c r="Q6" i="3" s="1"/>
  <c r="U11" i="2" l="1"/>
  <c r="U6" i="3" s="1"/>
  <c r="Y11" i="2"/>
  <c r="Y6" i="3" s="1"/>
  <c r="AC11" i="2"/>
  <c r="AC6" i="3" s="1"/>
  <c r="T11" i="2"/>
  <c r="T6" i="3" s="1"/>
  <c r="X11" i="2"/>
  <c r="X6" i="3" s="1"/>
  <c r="AB11" i="2"/>
  <c r="AB6" i="3" s="1"/>
  <c r="AF11" i="2"/>
  <c r="AF6" i="3" s="1"/>
  <c r="AJ11" i="2"/>
  <c r="AJ6" i="3" s="1"/>
  <c r="AG11" i="2"/>
  <c r="AG6" i="3" s="1"/>
  <c r="R11" i="2"/>
  <c r="R6" i="3" s="1"/>
  <c r="V11" i="2"/>
  <c r="V6" i="3" s="1"/>
  <c r="Z11" i="2"/>
  <c r="Z6" i="3" s="1"/>
  <c r="AD11" i="2"/>
  <c r="AD6" i="3" s="1"/>
  <c r="AH11" i="2"/>
  <c r="AH6" i="3" s="1"/>
  <c r="R8" i="2"/>
  <c r="S8" i="2" l="1"/>
  <c r="R12" i="2"/>
  <c r="R7" i="3" s="1"/>
  <c r="T8" i="2" l="1"/>
  <c r="S12" i="2"/>
  <c r="S7" i="3" s="1"/>
  <c r="U8" i="2" l="1"/>
  <c r="T12" i="2"/>
  <c r="T7" i="3" s="1"/>
  <c r="V8" i="2" l="1"/>
  <c r="U12" i="2"/>
  <c r="U7" i="3" s="1"/>
  <c r="W8" i="2" l="1"/>
  <c r="V12" i="2"/>
  <c r="V7" i="3" s="1"/>
  <c r="X8" i="2" l="1"/>
  <c r="W12" i="2"/>
  <c r="W7" i="3" s="1"/>
  <c r="Y8" i="2" l="1"/>
  <c r="X12" i="2"/>
  <c r="X7" i="3" s="1"/>
  <c r="Z8" i="2" l="1"/>
  <c r="Y12" i="2"/>
  <c r="Y7" i="3" s="1"/>
  <c r="AA8" i="2" l="1"/>
  <c r="Z12" i="2"/>
  <c r="Z7" i="3" s="1"/>
  <c r="AB8" i="2" l="1"/>
  <c r="AA12" i="2"/>
  <c r="AA7" i="3" s="1"/>
  <c r="AC8" i="2" l="1"/>
  <c r="AB12" i="2"/>
  <c r="AB7" i="3" s="1"/>
  <c r="AD8" i="2" l="1"/>
  <c r="AC12" i="2"/>
  <c r="AC7" i="3" s="1"/>
  <c r="AE8" i="2" l="1"/>
  <c r="AD12" i="2"/>
  <c r="AD7" i="3" s="1"/>
  <c r="AF8" i="2" l="1"/>
  <c r="AE12" i="2"/>
  <c r="AE7" i="3" s="1"/>
  <c r="AG8" i="2" l="1"/>
  <c r="AF12" i="2"/>
  <c r="AF7" i="3" s="1"/>
  <c r="AH8" i="2" l="1"/>
  <c r="AG12" i="2"/>
  <c r="AG7" i="3" s="1"/>
  <c r="AI8" i="2" l="1"/>
  <c r="AH12" i="2"/>
  <c r="AH7" i="3" s="1"/>
  <c r="AJ8" i="2" l="1"/>
  <c r="AJ12" i="2" s="1"/>
  <c r="AJ7" i="3" s="1"/>
  <c r="AI12" i="2"/>
  <c r="AI7" i="3" s="1"/>
</calcChain>
</file>

<file path=xl/sharedStrings.xml><?xml version="1.0" encoding="utf-8"?>
<sst xmlns="http://schemas.openxmlformats.org/spreadsheetml/2006/main" count="61" uniqueCount="54">
  <si>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</si>
  <si>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</si>
  <si>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</si>
  <si>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</si>
  <si>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</si>
  <si>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</si>
  <si>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</si>
  <si>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</si>
  <si>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Potential Peat Restoration, Cumulative (Mha)</t>
  </si>
  <si>
    <t>Potential Forest Restoration, Cumulative (Mha)</t>
  </si>
  <si>
    <t>Potential Peat Restoration, This Year (Mha)</t>
  </si>
  <si>
    <t>Potential Forest Restoration, This Year (Mha)</t>
  </si>
  <si>
    <t>acres per million hectares</t>
  </si>
  <si>
    <t>Peatland Restoration and Forest Restoration</t>
  </si>
  <si>
    <t>The government has a target of 5 million hectares of degraded forest restored by 2020 and 10 million hectares restored by 2030.</t>
  </si>
  <si>
    <t>There also exists a target of 4.6 million hectares of degraded peatland restored by 2030.</t>
  </si>
  <si>
    <t>We extend both targets linearly to 2050.</t>
  </si>
  <si>
    <t>Avoid Deforestation</t>
  </si>
  <si>
    <t>BAU Deforestation Emissions (tons CO2)</t>
  </si>
  <si>
    <t>primary dryland forest</t>
  </si>
  <si>
    <t>tons C / ha</t>
  </si>
  <si>
    <t>secondary dryland forest</t>
  </si>
  <si>
    <t>primary swamp forest</t>
  </si>
  <si>
    <t>secondary swamp forest</t>
  </si>
  <si>
    <t>primary mangrove forest</t>
  </si>
  <si>
    <t>secondary mangrove forest</t>
  </si>
  <si>
    <t>Average</t>
  </si>
  <si>
    <t>Emissions from Deforestation (carbon per hectare)</t>
  </si>
  <si>
    <t>Molecular weight CO2 / C</t>
  </si>
  <si>
    <t>mass CO2 / mass C</t>
  </si>
  <si>
    <t>Average emissions from deforestation (CO2/ha)</t>
  </si>
  <si>
    <t>tons CO2 / ha</t>
  </si>
  <si>
    <t>BAU Land Area Deforested (ha)</t>
  </si>
  <si>
    <t>Ministry of Development and Planning</t>
  </si>
  <si>
    <t>Medium-Term National Development Plan 2015-2019</t>
  </si>
  <si>
    <t>http://www.bappenas.go.id/files/rpjmn/RPJMN%202015-2019.zip</t>
  </si>
  <si>
    <t>area of peatland and forest that can be restored</t>
  </si>
  <si>
    <t>BAU CO2 emissions from deforestation</t>
  </si>
  <si>
    <t>The Ministry of Environment and Forestry</t>
  </si>
  <si>
    <t>http://redd.unfccc.int/files/national_frel_for_redd__in_indonesia_2015.pdf</t>
  </si>
  <si>
    <t>National Forest Reference Emissions Level for Deforestation and Forest Degradation</t>
  </si>
  <si>
    <t>Ministry of Environment and Forestry</t>
  </si>
  <si>
    <t>National Forest Reference Emissions Level for REDD+ In the Context of Decision 1/CP.16 Paragraph 70 UNFCCC</t>
  </si>
  <si>
    <t>Page 16, Table 2, Rows "Indonesia" for each forest type</t>
  </si>
  <si>
    <t>Carbon released per hectare deforested</t>
  </si>
  <si>
    <t>Afforestation and Reforestation</t>
  </si>
  <si>
    <t>Analysis by WRI Indonesia indicates that the area that could be afforested and reforested each year</t>
  </si>
  <si>
    <t>is equal to 5% of the area that is deforested in the BAU case.</t>
  </si>
  <si>
    <t>As many developing countries have a goal of zero deforestation, we use the full amount of deforestation</t>
  </si>
  <si>
    <t>in the BAU case as the amount that could be abated.</t>
  </si>
  <si>
    <t>Potential Area for Afforestation and Reforestation (ha)</t>
  </si>
  <si>
    <t>Afforestation and Reforestation Potential</t>
  </si>
  <si>
    <t>Arief Wijaya, WRI Indonesia</t>
  </si>
  <si>
    <t>unpublished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</si>
</sst>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ont="1"/>
    <xf numFmtId="167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5" x14ac:dyDescent="0.35"/>
  <cols>
    <col min="2" max="2" width="57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7" t="s">
        <v>36</v>
      </c>
    </row>
    <row r="4" spans="1:2" x14ac:dyDescent="0.35">
      <c r="B4" t="s">
        <v>33</v>
      </c>
    </row>
    <row r="5" spans="1:2" x14ac:dyDescent="0.35">
      <c r="B5" s="11">
        <v>2014</v>
      </c>
    </row>
    <row r="6" spans="1:2" x14ac:dyDescent="0.35">
      <c r="B6" t="s">
        <v>34</v>
      </c>
    </row>
    <row r="7" spans="1:2" x14ac:dyDescent="0.35">
      <c r="B7" t="s">
        <v>35</v>
      </c>
    </row>
    <row r="9" spans="1:2" x14ac:dyDescent="0.35">
      <c r="B9" s="7" t="s">
        <v>37</v>
      </c>
    </row>
    <row r="10" spans="1:2" x14ac:dyDescent="0.35">
      <c r="B10" t="s">
        <v>38</v>
      </c>
    </row>
    <row r="11" spans="1:2" x14ac:dyDescent="0.35">
      <c r="B11" s="11">
        <v>2015</v>
      </c>
    </row>
    <row r="12" spans="1:2" x14ac:dyDescent="0.35">
      <c r="B12" t="s">
        <v>40</v>
      </c>
    </row>
    <row r="13" spans="1:2" x14ac:dyDescent="0.35">
      <c r="B13" t="s">
        <v>39</v>
      </c>
    </row>
    <row r="15" spans="1:2" x14ac:dyDescent="0.35">
      <c r="B15" s="7" t="s">
        <v>44</v>
      </c>
    </row>
    <row r="16" spans="1:2" x14ac:dyDescent="0.35">
      <c r="B16" t="s">
        <v>41</v>
      </c>
    </row>
    <row r="17" spans="2:2" x14ac:dyDescent="0.35">
      <c r="B17" s="11">
        <v>2015</v>
      </c>
    </row>
    <row r="18" spans="2:2" x14ac:dyDescent="0.35">
      <c r="B18" t="s">
        <v>42</v>
      </c>
    </row>
    <row r="19" spans="2:2" x14ac:dyDescent="0.35">
      <c r="B19" t="s">
        <v>39</v>
      </c>
    </row>
    <row r="20" spans="2:2" x14ac:dyDescent="0.35">
      <c r="B20" t="s">
        <v>43</v>
      </c>
    </row>
    <row r="22" spans="2:2" x14ac:dyDescent="0.35">
      <c r="B22" s="7" t="s">
        <v>51</v>
      </c>
    </row>
    <row r="23" spans="2:2" x14ac:dyDescent="0.35">
      <c r="B23" t="s">
        <v>52</v>
      </c>
    </row>
    <row r="24" spans="2:2" x14ac:dyDescent="0.35">
      <c r="B24" s="11">
        <v>2017</v>
      </c>
    </row>
    <row r="25" spans="2:2" x14ac:dyDescent="0.35">
      <c r="B2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/>
  </sheetViews>
  <sheetFormatPr defaultRowHeight="14.5" x14ac:dyDescent="0.35"/>
  <cols>
    <col min="1" max="1" width="46.1796875" customWidth="1"/>
    <col min="2" max="36" width="11.26953125" customWidth="1"/>
  </cols>
  <sheetData>
    <row r="1" spans="1:36" s="8" customFormat="1" x14ac:dyDescent="0.35">
      <c r="A1" s="7" t="s">
        <v>13</v>
      </c>
    </row>
    <row r="2" spans="1:36" s="9" customFormat="1" x14ac:dyDescent="0.35">
      <c r="A2" s="10" t="s">
        <v>14</v>
      </c>
    </row>
    <row r="3" spans="1:36" s="9" customFormat="1" x14ac:dyDescent="0.35">
      <c r="A3" s="10" t="s">
        <v>15</v>
      </c>
    </row>
    <row r="4" spans="1:36" x14ac:dyDescent="0.35">
      <c r="A4" t="s">
        <v>16</v>
      </c>
    </row>
    <row r="6" spans="1:36" x14ac:dyDescent="0.35">
      <c r="B6">
        <v>2016</v>
      </c>
      <c r="C6">
        <v>2017</v>
      </c>
      <c r="D6">
        <v>2018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</row>
    <row r="7" spans="1:36" x14ac:dyDescent="0.35">
      <c r="A7" s="3" t="s">
        <v>8</v>
      </c>
      <c r="B7">
        <v>0.6</v>
      </c>
      <c r="C7">
        <v>1</v>
      </c>
      <c r="D7">
        <v>1.4</v>
      </c>
      <c r="E7">
        <v>1.7999999999999998</v>
      </c>
      <c r="F7">
        <v>1.9999999999999998</v>
      </c>
      <c r="G7">
        <v>2.2599999999999998</v>
      </c>
      <c r="H7">
        <v>2.5199999999999996</v>
      </c>
      <c r="I7">
        <v>2.7799999999999994</v>
      </c>
      <c r="J7">
        <v>3.0399999999999991</v>
      </c>
      <c r="K7">
        <v>3.2999999999999989</v>
      </c>
      <c r="L7">
        <v>3.5599999999999987</v>
      </c>
      <c r="M7">
        <v>3.8199999999999985</v>
      </c>
      <c r="N7">
        <v>4.0799999999999983</v>
      </c>
      <c r="O7">
        <v>4.3399999999999981</v>
      </c>
      <c r="P7">
        <v>4.5999999999999979</v>
      </c>
      <c r="Q7" s="4">
        <f>TREND($O7:$P7,$O$6:$P$6,Q$6)</f>
        <v>4.8600000000000136</v>
      </c>
      <c r="R7" s="4">
        <f>TREND($O7:$P7,$O$6:$P$6,R$6)</f>
        <v>5.1200000000000045</v>
      </c>
      <c r="S7" s="4">
        <f>TREND($O7:$P7,$O$6:$P$6,S$6)</f>
        <v>5.3799999999999955</v>
      </c>
      <c r="T7" s="4">
        <f>TREND($O7:$P7,$O$6:$P$6,T$6)</f>
        <v>5.6399999999999864</v>
      </c>
      <c r="U7" s="4">
        <f>TREND($O7:$P7,$O$6:$P$6,U$6)</f>
        <v>5.8999999999999773</v>
      </c>
      <c r="V7" s="4">
        <f>TREND($O7:$P7,$O$6:$P$6,V$6)</f>
        <v>6.1599999999999682</v>
      </c>
      <c r="W7" s="4">
        <f>TREND($O7:$P7,$O$6:$P$6,W$6)</f>
        <v>6.4199999999999591</v>
      </c>
      <c r="X7" s="4">
        <f>TREND($O7:$P7,$O$6:$P$6,X$6)</f>
        <v>6.67999999999995</v>
      </c>
      <c r="Y7" s="4">
        <f>TREND($O7:$P7,$O$6:$P$6,Y$6)</f>
        <v>6.9399999999999409</v>
      </c>
      <c r="Z7" s="4">
        <f>TREND($O7:$P7,$O$6:$P$6,Z$6)</f>
        <v>7.1999999999999318</v>
      </c>
      <c r="AA7" s="4">
        <f>TREND($O7:$P7,$O$6:$P$6,AA$6)</f>
        <v>7.4599999999999227</v>
      </c>
      <c r="AB7" s="4">
        <f>TREND($O7:$P7,$O$6:$P$6,AB$6)</f>
        <v>7.7200000000000273</v>
      </c>
      <c r="AC7" s="4">
        <f>TREND($O7:$P7,$O$6:$P$6,AC$6)</f>
        <v>7.9800000000000182</v>
      </c>
      <c r="AD7" s="4">
        <f>TREND($O7:$P7,$O$6:$P$6,AD$6)</f>
        <v>8.2400000000000091</v>
      </c>
      <c r="AE7" s="4">
        <f>TREND($O7:$P7,$O$6:$P$6,AE$6)</f>
        <v>8.5</v>
      </c>
      <c r="AF7" s="4">
        <f>TREND($O7:$P7,$O$6:$P$6,AF$6)</f>
        <v>8.7599999999999909</v>
      </c>
      <c r="AG7" s="4">
        <f>TREND($O7:$P7,$O$6:$P$6,AG$6)</f>
        <v>9.0199999999999818</v>
      </c>
      <c r="AH7" s="4">
        <f>TREND($O7:$P7,$O$6:$P$6,AH$6)</f>
        <v>9.2799999999999727</v>
      </c>
      <c r="AI7" s="4">
        <f>TREND($O7:$P7,$O$6:$P$6,AI$6)</f>
        <v>9.5399999999999636</v>
      </c>
      <c r="AJ7" s="4">
        <f>TREND($O7:$P7,$O$6:$P$6,AJ$6)</f>
        <v>9.7999999999999545</v>
      </c>
    </row>
    <row r="8" spans="1:36" x14ac:dyDescent="0.35">
      <c r="A8" s="3" t="s">
        <v>9</v>
      </c>
      <c r="B8">
        <v>1</v>
      </c>
      <c r="C8">
        <v>2</v>
      </c>
      <c r="D8">
        <v>3</v>
      </c>
      <c r="E8">
        <v>4</v>
      </c>
      <c r="F8">
        <v>5</v>
      </c>
      <c r="G8" s="5">
        <v>5.5</v>
      </c>
      <c r="H8" s="5">
        <v>6</v>
      </c>
      <c r="I8" s="5">
        <v>6.5</v>
      </c>
      <c r="J8" s="5">
        <v>7</v>
      </c>
      <c r="K8" s="5">
        <v>7.5</v>
      </c>
      <c r="L8" s="5">
        <v>8</v>
      </c>
      <c r="M8" s="5">
        <v>8.5</v>
      </c>
      <c r="N8" s="5">
        <v>9</v>
      </c>
      <c r="O8" s="5">
        <v>9.5</v>
      </c>
      <c r="P8" s="5">
        <v>10</v>
      </c>
      <c r="Q8" s="4">
        <f>P8+0.5</f>
        <v>10.5</v>
      </c>
      <c r="R8" s="4">
        <f>Q8+0.5</f>
        <v>11</v>
      </c>
      <c r="S8" s="4">
        <f>R8+0.5</f>
        <v>11.5</v>
      </c>
      <c r="T8" s="4">
        <f>S8+0.5</f>
        <v>12</v>
      </c>
      <c r="U8" s="4">
        <f>T8+0.5</f>
        <v>12.5</v>
      </c>
      <c r="V8" s="4">
        <f>U8+0.5</f>
        <v>13</v>
      </c>
      <c r="W8" s="4">
        <f>V8+0.5</f>
        <v>13.5</v>
      </c>
      <c r="X8" s="4">
        <f>W8+0.5</f>
        <v>14</v>
      </c>
      <c r="Y8" s="4">
        <f>X8+0.5</f>
        <v>14.5</v>
      </c>
      <c r="Z8" s="4">
        <f>Y8+0.5</f>
        <v>15</v>
      </c>
      <c r="AA8" s="4">
        <f>Z8+0.5</f>
        <v>15.5</v>
      </c>
      <c r="AB8" s="4">
        <f>AA8+0.5</f>
        <v>16</v>
      </c>
      <c r="AC8" s="4">
        <f>AB8+0.5</f>
        <v>16.5</v>
      </c>
      <c r="AD8" s="4">
        <f>AC8+0.5</f>
        <v>17</v>
      </c>
      <c r="AE8" s="4">
        <f>AD8+0.5</f>
        <v>17.5</v>
      </c>
      <c r="AF8" s="4">
        <f>AE8+0.5</f>
        <v>18</v>
      </c>
      <c r="AG8" s="4">
        <f>AF8+0.5</f>
        <v>18.5</v>
      </c>
      <c r="AH8" s="4">
        <f>AG8+0.5</f>
        <v>19</v>
      </c>
      <c r="AI8" s="4">
        <f>AH8+0.5</f>
        <v>19.5</v>
      </c>
      <c r="AJ8" s="4">
        <f>AI8+0.5</f>
        <v>20</v>
      </c>
    </row>
    <row r="10" spans="1:36" x14ac:dyDescent="0.35">
      <c r="B10">
        <v>2016</v>
      </c>
      <c r="C10">
        <v>2017</v>
      </c>
      <c r="D10">
        <v>2018</v>
      </c>
      <c r="E10">
        <v>2019</v>
      </c>
      <c r="F10">
        <v>2020</v>
      </c>
      <c r="G10">
        <v>2021</v>
      </c>
      <c r="H10">
        <v>2022</v>
      </c>
      <c r="I10">
        <v>2023</v>
      </c>
      <c r="J10">
        <v>2024</v>
      </c>
      <c r="K10">
        <v>2025</v>
      </c>
      <c r="L10">
        <v>2026</v>
      </c>
      <c r="M10">
        <v>2027</v>
      </c>
      <c r="N10">
        <v>2028</v>
      </c>
      <c r="O10">
        <v>2029</v>
      </c>
      <c r="P10">
        <v>2030</v>
      </c>
      <c r="Q10">
        <v>2031</v>
      </c>
      <c r="R10">
        <v>2032</v>
      </c>
      <c r="S10">
        <v>2033</v>
      </c>
      <c r="T10">
        <v>2034</v>
      </c>
      <c r="U10">
        <v>2035</v>
      </c>
      <c r="V10">
        <v>2036</v>
      </c>
      <c r="W10">
        <v>2037</v>
      </c>
      <c r="X10">
        <v>2038</v>
      </c>
      <c r="Y10">
        <v>2039</v>
      </c>
      <c r="Z10">
        <v>2040</v>
      </c>
      <c r="AA10">
        <v>2041</v>
      </c>
      <c r="AB10">
        <v>2042</v>
      </c>
      <c r="AC10">
        <v>2043</v>
      </c>
      <c r="AD10">
        <v>2044</v>
      </c>
      <c r="AE10">
        <v>2045</v>
      </c>
      <c r="AF10">
        <v>2046</v>
      </c>
      <c r="AG10">
        <v>2047</v>
      </c>
      <c r="AH10">
        <v>2048</v>
      </c>
      <c r="AI10">
        <v>2049</v>
      </c>
      <c r="AJ10">
        <v>2050</v>
      </c>
    </row>
    <row r="11" spans="1:36" x14ac:dyDescent="0.35">
      <c r="A11" s="3" t="s">
        <v>10</v>
      </c>
      <c r="B11">
        <f>B7</f>
        <v>0.6</v>
      </c>
      <c r="C11">
        <f>C7-B7</f>
        <v>0.4</v>
      </c>
      <c r="D11">
        <f t="shared" ref="D11:AJ11" si="0">D7-C7</f>
        <v>0.39999999999999991</v>
      </c>
      <c r="E11">
        <f t="shared" si="0"/>
        <v>0.39999999999999991</v>
      </c>
      <c r="F11">
        <f t="shared" si="0"/>
        <v>0.19999999999999996</v>
      </c>
      <c r="G11">
        <f t="shared" si="0"/>
        <v>0.26</v>
      </c>
      <c r="H11">
        <f t="shared" si="0"/>
        <v>0.25999999999999979</v>
      </c>
      <c r="I11">
        <f t="shared" si="0"/>
        <v>0.25999999999999979</v>
      </c>
      <c r="J11">
        <f t="shared" si="0"/>
        <v>0.25999999999999979</v>
      </c>
      <c r="K11">
        <f t="shared" si="0"/>
        <v>0.25999999999999979</v>
      </c>
      <c r="L11">
        <f t="shared" si="0"/>
        <v>0.25999999999999979</v>
      </c>
      <c r="M11">
        <f t="shared" si="0"/>
        <v>0.25999999999999979</v>
      </c>
      <c r="N11">
        <f t="shared" si="0"/>
        <v>0.25999999999999979</v>
      </c>
      <c r="O11">
        <f t="shared" si="0"/>
        <v>0.25999999999999979</v>
      </c>
      <c r="P11">
        <f t="shared" si="0"/>
        <v>0.25999999999999979</v>
      </c>
      <c r="Q11">
        <f t="shared" si="0"/>
        <v>0.26000000000001577</v>
      </c>
      <c r="R11">
        <f t="shared" si="0"/>
        <v>0.25999999999999091</v>
      </c>
      <c r="S11">
        <f t="shared" si="0"/>
        <v>0.25999999999999091</v>
      </c>
      <c r="T11">
        <f t="shared" si="0"/>
        <v>0.25999999999999091</v>
      </c>
      <c r="U11">
        <f t="shared" si="0"/>
        <v>0.25999999999999091</v>
      </c>
      <c r="V11">
        <f t="shared" si="0"/>
        <v>0.25999999999999091</v>
      </c>
      <c r="W11">
        <f t="shared" si="0"/>
        <v>0.25999999999999091</v>
      </c>
      <c r="X11">
        <f t="shared" si="0"/>
        <v>0.25999999999999091</v>
      </c>
      <c r="Y11">
        <f t="shared" si="0"/>
        <v>0.25999999999999091</v>
      </c>
      <c r="Z11">
        <f t="shared" si="0"/>
        <v>0.25999999999999091</v>
      </c>
      <c r="AA11">
        <f t="shared" si="0"/>
        <v>0.25999999999999091</v>
      </c>
      <c r="AB11">
        <f t="shared" si="0"/>
        <v>0.26000000000010459</v>
      </c>
      <c r="AC11">
        <f t="shared" si="0"/>
        <v>0.25999999999999091</v>
      </c>
      <c r="AD11">
        <f t="shared" si="0"/>
        <v>0.25999999999999091</v>
      </c>
      <c r="AE11">
        <f t="shared" si="0"/>
        <v>0.25999999999999091</v>
      </c>
      <c r="AF11">
        <f t="shared" si="0"/>
        <v>0.25999999999999091</v>
      </c>
      <c r="AG11">
        <f t="shared" si="0"/>
        <v>0.25999999999999091</v>
      </c>
      <c r="AH11">
        <f t="shared" si="0"/>
        <v>0.25999999999999091</v>
      </c>
      <c r="AI11">
        <f t="shared" si="0"/>
        <v>0.25999999999999091</v>
      </c>
      <c r="AJ11">
        <f t="shared" si="0"/>
        <v>0.25999999999999091</v>
      </c>
    </row>
    <row r="12" spans="1:36" x14ac:dyDescent="0.35">
      <c r="A12" s="3" t="s">
        <v>11</v>
      </c>
      <c r="B12">
        <f>B8</f>
        <v>1</v>
      </c>
      <c r="C12">
        <f>C8-B8</f>
        <v>1</v>
      </c>
      <c r="D12">
        <f t="shared" ref="D12:AJ12" si="1">D8-C8</f>
        <v>1</v>
      </c>
      <c r="E12">
        <f t="shared" si="1"/>
        <v>1</v>
      </c>
      <c r="F12">
        <f t="shared" si="1"/>
        <v>1</v>
      </c>
      <c r="G12">
        <f t="shared" si="1"/>
        <v>0.5</v>
      </c>
      <c r="H12">
        <f t="shared" si="1"/>
        <v>0.5</v>
      </c>
      <c r="I12">
        <f t="shared" si="1"/>
        <v>0.5</v>
      </c>
      <c r="J12">
        <f t="shared" si="1"/>
        <v>0.5</v>
      </c>
      <c r="K12">
        <f t="shared" si="1"/>
        <v>0.5</v>
      </c>
      <c r="L12">
        <f t="shared" si="1"/>
        <v>0.5</v>
      </c>
      <c r="M12">
        <f t="shared" si="1"/>
        <v>0.5</v>
      </c>
      <c r="N12">
        <f t="shared" si="1"/>
        <v>0.5</v>
      </c>
      <c r="O12">
        <f t="shared" si="1"/>
        <v>0.5</v>
      </c>
      <c r="P12">
        <f t="shared" si="1"/>
        <v>0.5</v>
      </c>
      <c r="Q12">
        <f t="shared" si="1"/>
        <v>0.5</v>
      </c>
      <c r="R12">
        <f t="shared" si="1"/>
        <v>0.5</v>
      </c>
      <c r="S12">
        <f t="shared" si="1"/>
        <v>0.5</v>
      </c>
      <c r="T12">
        <f t="shared" si="1"/>
        <v>0.5</v>
      </c>
      <c r="U12">
        <f t="shared" si="1"/>
        <v>0.5</v>
      </c>
      <c r="V12">
        <f t="shared" si="1"/>
        <v>0.5</v>
      </c>
      <c r="W12">
        <f t="shared" si="1"/>
        <v>0.5</v>
      </c>
      <c r="X12">
        <f t="shared" si="1"/>
        <v>0.5</v>
      </c>
      <c r="Y12">
        <f t="shared" si="1"/>
        <v>0.5</v>
      </c>
      <c r="Z12">
        <f t="shared" si="1"/>
        <v>0.5</v>
      </c>
      <c r="AA12">
        <f t="shared" si="1"/>
        <v>0.5</v>
      </c>
      <c r="AB12">
        <f t="shared" si="1"/>
        <v>0.5</v>
      </c>
      <c r="AC12">
        <f t="shared" si="1"/>
        <v>0.5</v>
      </c>
      <c r="AD12">
        <f t="shared" si="1"/>
        <v>0.5</v>
      </c>
      <c r="AE12">
        <f t="shared" si="1"/>
        <v>0.5</v>
      </c>
      <c r="AF12">
        <f t="shared" si="1"/>
        <v>0.5</v>
      </c>
      <c r="AG12">
        <f t="shared" si="1"/>
        <v>0.5</v>
      </c>
      <c r="AH12">
        <f t="shared" si="1"/>
        <v>0.5</v>
      </c>
      <c r="AI12">
        <f t="shared" si="1"/>
        <v>0.5</v>
      </c>
      <c r="AJ12">
        <f t="shared" si="1"/>
        <v>0.5</v>
      </c>
    </row>
    <row r="15" spans="1:36" s="8" customFormat="1" x14ac:dyDescent="0.35">
      <c r="A15" s="7" t="s">
        <v>17</v>
      </c>
    </row>
    <row r="17" spans="1:26" x14ac:dyDescent="0.35">
      <c r="A17" s="11"/>
      <c r="B17" s="2">
        <v>2016</v>
      </c>
      <c r="C17" s="2">
        <v>2017</v>
      </c>
      <c r="D17" s="2">
        <v>2018</v>
      </c>
      <c r="E17" s="2">
        <v>2019</v>
      </c>
      <c r="F17" s="2">
        <v>2020</v>
      </c>
      <c r="G17" s="2">
        <v>2021</v>
      </c>
      <c r="H17" s="2">
        <v>2022</v>
      </c>
      <c r="I17" s="2">
        <v>2023</v>
      </c>
      <c r="J17" s="2">
        <v>2024</v>
      </c>
      <c r="K17" s="2">
        <v>2025</v>
      </c>
      <c r="L17" s="2">
        <v>2026</v>
      </c>
      <c r="M17" s="2">
        <v>2027</v>
      </c>
      <c r="N17" s="2">
        <v>2028</v>
      </c>
      <c r="O17" s="2">
        <v>2029</v>
      </c>
      <c r="P17" s="2">
        <v>2030</v>
      </c>
      <c r="Q17" s="2">
        <v>2031</v>
      </c>
      <c r="R17" s="2">
        <v>2032</v>
      </c>
      <c r="S17" s="2">
        <v>2033</v>
      </c>
      <c r="T17" s="2">
        <v>2034</v>
      </c>
      <c r="U17" s="2">
        <v>2035</v>
      </c>
      <c r="V17" s="2">
        <v>2036</v>
      </c>
      <c r="W17" s="2">
        <v>2037</v>
      </c>
      <c r="X17" s="2">
        <v>2038</v>
      </c>
      <c r="Y17" s="2">
        <v>2039</v>
      </c>
      <c r="Z17" s="2">
        <v>2040</v>
      </c>
    </row>
    <row r="18" spans="1:26" x14ac:dyDescent="0.35">
      <c r="A18" t="s">
        <v>18</v>
      </c>
      <c r="B18" s="12">
        <v>293208910</v>
      </c>
      <c r="C18" s="12">
        <v>293208910</v>
      </c>
      <c r="D18" s="12">
        <v>293208910</v>
      </c>
      <c r="E18" s="12">
        <v>293208910</v>
      </c>
      <c r="F18" s="12">
        <v>293208910</v>
      </c>
      <c r="G18" s="12">
        <v>293208910</v>
      </c>
      <c r="H18" s="12">
        <v>293208910</v>
      </c>
      <c r="I18" s="12">
        <v>293208910</v>
      </c>
      <c r="J18" s="12">
        <v>293208910</v>
      </c>
      <c r="K18" s="12">
        <v>293208910</v>
      </c>
      <c r="L18" s="12">
        <v>293208910</v>
      </c>
      <c r="M18" s="12">
        <v>293208910</v>
      </c>
      <c r="N18" s="12">
        <v>293208910</v>
      </c>
      <c r="O18" s="12">
        <v>293208910</v>
      </c>
      <c r="P18" s="12">
        <v>293208910</v>
      </c>
      <c r="Q18" s="12">
        <v>293208910</v>
      </c>
      <c r="R18" s="12">
        <v>293208910</v>
      </c>
      <c r="S18" s="12">
        <v>293208910</v>
      </c>
      <c r="T18" s="12">
        <v>293208910</v>
      </c>
      <c r="U18" s="12">
        <v>293208910</v>
      </c>
      <c r="V18" s="12">
        <v>293208910</v>
      </c>
      <c r="W18" s="12">
        <v>293208910</v>
      </c>
      <c r="X18" s="12">
        <v>293208910</v>
      </c>
      <c r="Y18" s="12">
        <v>293208910</v>
      </c>
      <c r="Z18" s="12">
        <v>293208910</v>
      </c>
    </row>
    <row r="20" spans="1:26" x14ac:dyDescent="0.35">
      <c r="A20" s="1" t="s">
        <v>27</v>
      </c>
    </row>
    <row r="21" spans="1:26" x14ac:dyDescent="0.35">
      <c r="A21" t="s">
        <v>19</v>
      </c>
      <c r="B21">
        <v>266</v>
      </c>
      <c r="C21" t="s">
        <v>20</v>
      </c>
    </row>
    <row r="22" spans="1:26" x14ac:dyDescent="0.35">
      <c r="A22" t="s">
        <v>21</v>
      </c>
      <c r="B22">
        <v>197.7</v>
      </c>
      <c r="C22" t="s">
        <v>20</v>
      </c>
    </row>
    <row r="23" spans="1:26" x14ac:dyDescent="0.35">
      <c r="A23" t="s">
        <v>22</v>
      </c>
      <c r="B23">
        <v>192.7</v>
      </c>
      <c r="C23" t="s">
        <v>20</v>
      </c>
    </row>
    <row r="24" spans="1:26" x14ac:dyDescent="0.35">
      <c r="A24" t="s">
        <v>23</v>
      </c>
      <c r="B24">
        <v>159.30000000000001</v>
      </c>
      <c r="C24" t="s">
        <v>20</v>
      </c>
    </row>
    <row r="25" spans="1:26" x14ac:dyDescent="0.35">
      <c r="A25" t="s">
        <v>24</v>
      </c>
      <c r="B25">
        <v>263.89999999999998</v>
      </c>
      <c r="C25" t="s">
        <v>20</v>
      </c>
    </row>
    <row r="26" spans="1:26" x14ac:dyDescent="0.35">
      <c r="A26" t="s">
        <v>25</v>
      </c>
      <c r="B26">
        <v>201.7</v>
      </c>
      <c r="C26" t="s">
        <v>20</v>
      </c>
    </row>
    <row r="27" spans="1:26" x14ac:dyDescent="0.35">
      <c r="A27" s="1" t="s">
        <v>26</v>
      </c>
      <c r="B27" s="1">
        <f>AVERAGE(B21:B26)</f>
        <v>213.54999999999998</v>
      </c>
      <c r="C27" s="1" t="s">
        <v>20</v>
      </c>
    </row>
    <row r="28" spans="1:26" x14ac:dyDescent="0.35">
      <c r="A28" s="1"/>
      <c r="B28" s="1"/>
      <c r="C28" s="1"/>
    </row>
    <row r="29" spans="1:26" x14ac:dyDescent="0.35">
      <c r="A29" s="13" t="s">
        <v>28</v>
      </c>
      <c r="B29" s="14">
        <f>44/12</f>
        <v>3.6666666666666665</v>
      </c>
      <c r="C29" s="13" t="s">
        <v>29</v>
      </c>
    </row>
    <row r="30" spans="1:26" x14ac:dyDescent="0.35">
      <c r="A30" s="13"/>
      <c r="B30" s="13"/>
      <c r="C30" s="13"/>
    </row>
    <row r="31" spans="1:26" x14ac:dyDescent="0.35">
      <c r="A31" s="13" t="s">
        <v>30</v>
      </c>
      <c r="B31" s="15">
        <f>B27*B29</f>
        <v>783.01666666666654</v>
      </c>
      <c r="C31" s="13" t="s">
        <v>31</v>
      </c>
    </row>
    <row r="33" spans="1:36" x14ac:dyDescent="0.35">
      <c r="A33" s="11"/>
      <c r="B33" s="2">
        <v>2016</v>
      </c>
      <c r="C33" s="2">
        <v>2017</v>
      </c>
      <c r="D33" s="2">
        <v>2018</v>
      </c>
      <c r="E33" s="2">
        <v>2019</v>
      </c>
      <c r="F33" s="2">
        <v>2020</v>
      </c>
      <c r="G33" s="2">
        <v>2021</v>
      </c>
      <c r="H33" s="2">
        <v>2022</v>
      </c>
      <c r="I33" s="2">
        <v>2023</v>
      </c>
      <c r="J33" s="2">
        <v>2024</v>
      </c>
      <c r="K33" s="2">
        <v>2025</v>
      </c>
      <c r="L33" s="2">
        <v>2026</v>
      </c>
      <c r="M33" s="2">
        <v>2027</v>
      </c>
      <c r="N33" s="2">
        <v>2028</v>
      </c>
      <c r="O33" s="2">
        <v>2029</v>
      </c>
      <c r="P33" s="2">
        <v>2030</v>
      </c>
      <c r="Q33" s="2">
        <v>2031</v>
      </c>
      <c r="R33" s="2">
        <v>2032</v>
      </c>
      <c r="S33" s="2">
        <v>2033</v>
      </c>
      <c r="T33" s="2">
        <v>2034</v>
      </c>
      <c r="U33" s="2">
        <v>2035</v>
      </c>
      <c r="V33" s="2">
        <v>2036</v>
      </c>
      <c r="W33" s="2">
        <v>2037</v>
      </c>
      <c r="X33" s="2">
        <v>2038</v>
      </c>
      <c r="Y33" s="2">
        <v>2039</v>
      </c>
      <c r="Z33" s="2">
        <v>2040</v>
      </c>
      <c r="AA33" s="2">
        <v>2041</v>
      </c>
      <c r="AB33" s="2">
        <v>2042</v>
      </c>
      <c r="AC33" s="2">
        <v>2043</v>
      </c>
      <c r="AD33" s="2">
        <v>2044</v>
      </c>
      <c r="AE33" s="2">
        <v>2045</v>
      </c>
      <c r="AF33" s="2">
        <v>2046</v>
      </c>
      <c r="AG33" s="2">
        <v>2047</v>
      </c>
      <c r="AH33" s="2">
        <v>2048</v>
      </c>
      <c r="AI33" s="2">
        <v>2049</v>
      </c>
      <c r="AJ33" s="2">
        <v>2050</v>
      </c>
    </row>
    <row r="34" spans="1:36" x14ac:dyDescent="0.35">
      <c r="A34" t="s">
        <v>32</v>
      </c>
      <c r="B34" s="12">
        <f>B18/$B$31</f>
        <v>374460.62450777978</v>
      </c>
      <c r="C34" s="12">
        <f t="shared" ref="C34:Z34" si="2">C18/$B$31</f>
        <v>374460.62450777978</v>
      </c>
      <c r="D34" s="12">
        <f t="shared" si="2"/>
        <v>374460.62450777978</v>
      </c>
      <c r="E34" s="12">
        <f t="shared" si="2"/>
        <v>374460.62450777978</v>
      </c>
      <c r="F34" s="12">
        <f t="shared" si="2"/>
        <v>374460.62450777978</v>
      </c>
      <c r="G34" s="12">
        <f t="shared" si="2"/>
        <v>374460.62450777978</v>
      </c>
      <c r="H34" s="12">
        <f t="shared" si="2"/>
        <v>374460.62450777978</v>
      </c>
      <c r="I34" s="12">
        <f t="shared" si="2"/>
        <v>374460.62450777978</v>
      </c>
      <c r="J34" s="12">
        <f t="shared" si="2"/>
        <v>374460.62450777978</v>
      </c>
      <c r="K34" s="12">
        <f t="shared" si="2"/>
        <v>374460.62450777978</v>
      </c>
      <c r="L34" s="12">
        <f t="shared" si="2"/>
        <v>374460.62450777978</v>
      </c>
      <c r="M34" s="12">
        <f t="shared" si="2"/>
        <v>374460.62450777978</v>
      </c>
      <c r="N34" s="12">
        <f t="shared" si="2"/>
        <v>374460.62450777978</v>
      </c>
      <c r="O34" s="12">
        <f t="shared" si="2"/>
        <v>374460.62450777978</v>
      </c>
      <c r="P34" s="12">
        <f t="shared" si="2"/>
        <v>374460.62450777978</v>
      </c>
      <c r="Q34" s="12">
        <f t="shared" si="2"/>
        <v>374460.62450777978</v>
      </c>
      <c r="R34" s="12">
        <f t="shared" si="2"/>
        <v>374460.62450777978</v>
      </c>
      <c r="S34" s="12">
        <f t="shared" si="2"/>
        <v>374460.62450777978</v>
      </c>
      <c r="T34" s="12">
        <f t="shared" si="2"/>
        <v>374460.62450777978</v>
      </c>
      <c r="U34" s="12">
        <f t="shared" si="2"/>
        <v>374460.62450777978</v>
      </c>
      <c r="V34" s="12">
        <f t="shared" si="2"/>
        <v>374460.62450777978</v>
      </c>
      <c r="W34" s="12">
        <f t="shared" si="2"/>
        <v>374460.62450777978</v>
      </c>
      <c r="X34" s="12">
        <f t="shared" si="2"/>
        <v>374460.62450777978</v>
      </c>
      <c r="Y34" s="12">
        <f t="shared" si="2"/>
        <v>374460.62450777978</v>
      </c>
      <c r="Z34" s="12">
        <f t="shared" si="2"/>
        <v>374460.62450777978</v>
      </c>
      <c r="AA34" s="12">
        <f>TREND($Y34:$Z34,$Y$33:$Z$33,AA$33)</f>
        <v>374460.62450777978</v>
      </c>
      <c r="AB34" s="12">
        <f t="shared" ref="AB34:AJ34" si="3">TREND($Y34:$Z34,$Y$33:$Z$33,AB$33)</f>
        <v>374460.62450777978</v>
      </c>
      <c r="AC34" s="12">
        <f t="shared" si="3"/>
        <v>374460.62450777978</v>
      </c>
      <c r="AD34" s="12">
        <f t="shared" si="3"/>
        <v>374460.62450777978</v>
      </c>
      <c r="AE34" s="12">
        <f t="shared" si="3"/>
        <v>374460.62450777978</v>
      </c>
      <c r="AF34" s="12">
        <f t="shared" si="3"/>
        <v>374460.62450777978</v>
      </c>
      <c r="AG34" s="12">
        <f t="shared" si="3"/>
        <v>374460.62450777978</v>
      </c>
      <c r="AH34" s="12">
        <f t="shared" si="3"/>
        <v>374460.62450777978</v>
      </c>
      <c r="AI34" s="12">
        <f t="shared" si="3"/>
        <v>374460.62450777978</v>
      </c>
      <c r="AJ34" s="12">
        <f t="shared" si="3"/>
        <v>374460.62450777978</v>
      </c>
    </row>
    <row r="35" spans="1:36" x14ac:dyDescent="0.3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x14ac:dyDescent="0.35">
      <c r="A36" t="s">
        <v>48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x14ac:dyDescent="0.35">
      <c r="A37" t="s">
        <v>49</v>
      </c>
    </row>
    <row r="39" spans="1:36" s="8" customFormat="1" x14ac:dyDescent="0.35">
      <c r="A39" s="7" t="s">
        <v>45</v>
      </c>
    </row>
    <row r="40" spans="1:36" x14ac:dyDescent="0.35">
      <c r="A40" t="s">
        <v>46</v>
      </c>
    </row>
    <row r="41" spans="1:36" x14ac:dyDescent="0.35">
      <c r="A41" t="s">
        <v>47</v>
      </c>
    </row>
    <row r="43" spans="1:36" x14ac:dyDescent="0.35">
      <c r="A43" s="11"/>
      <c r="B43" s="2">
        <v>2016</v>
      </c>
      <c r="C43" s="2">
        <v>2017</v>
      </c>
      <c r="D43" s="2">
        <v>2018</v>
      </c>
      <c r="E43" s="2">
        <v>2019</v>
      </c>
      <c r="F43" s="2">
        <v>2020</v>
      </c>
      <c r="G43" s="2">
        <v>2021</v>
      </c>
      <c r="H43" s="2">
        <v>2022</v>
      </c>
      <c r="I43" s="2">
        <v>2023</v>
      </c>
      <c r="J43" s="2">
        <v>2024</v>
      </c>
      <c r="K43" s="2">
        <v>2025</v>
      </c>
      <c r="L43" s="2">
        <v>2026</v>
      </c>
      <c r="M43" s="2">
        <v>2027</v>
      </c>
      <c r="N43" s="2">
        <v>2028</v>
      </c>
      <c r="O43" s="2">
        <v>2029</v>
      </c>
      <c r="P43" s="2">
        <v>2030</v>
      </c>
      <c r="Q43" s="2">
        <v>2031</v>
      </c>
      <c r="R43" s="2">
        <v>2032</v>
      </c>
      <c r="S43" s="2">
        <v>2033</v>
      </c>
      <c r="T43" s="2">
        <v>2034</v>
      </c>
      <c r="U43" s="2">
        <v>2035</v>
      </c>
      <c r="V43" s="2">
        <v>2036</v>
      </c>
      <c r="W43" s="2">
        <v>2037</v>
      </c>
      <c r="X43" s="2">
        <v>2038</v>
      </c>
      <c r="Y43" s="2">
        <v>2039</v>
      </c>
      <c r="Z43" s="2">
        <v>2040</v>
      </c>
      <c r="AA43" s="2">
        <v>2041</v>
      </c>
      <c r="AB43" s="2">
        <v>2042</v>
      </c>
      <c r="AC43" s="2">
        <v>2043</v>
      </c>
      <c r="AD43" s="2">
        <v>2044</v>
      </c>
      <c r="AE43" s="2">
        <v>2045</v>
      </c>
      <c r="AF43" s="2">
        <v>2046</v>
      </c>
      <c r="AG43" s="2">
        <v>2047</v>
      </c>
      <c r="AH43" s="2">
        <v>2048</v>
      </c>
      <c r="AI43" s="2">
        <v>2049</v>
      </c>
      <c r="AJ43" s="2">
        <v>2050</v>
      </c>
    </row>
    <row r="44" spans="1:36" x14ac:dyDescent="0.35">
      <c r="A44" t="s">
        <v>50</v>
      </c>
      <c r="B44" s="6">
        <f>B34*0.05</f>
        <v>18723.03122538899</v>
      </c>
      <c r="C44" s="6">
        <f t="shared" ref="C44:AJ44" si="4">C34*0.05</f>
        <v>18723.03122538899</v>
      </c>
      <c r="D44" s="6">
        <f t="shared" si="4"/>
        <v>18723.03122538899</v>
      </c>
      <c r="E44" s="6">
        <f t="shared" si="4"/>
        <v>18723.03122538899</v>
      </c>
      <c r="F44" s="6">
        <f t="shared" si="4"/>
        <v>18723.03122538899</v>
      </c>
      <c r="G44" s="6">
        <f t="shared" si="4"/>
        <v>18723.03122538899</v>
      </c>
      <c r="H44" s="6">
        <f t="shared" si="4"/>
        <v>18723.03122538899</v>
      </c>
      <c r="I44" s="6">
        <f t="shared" si="4"/>
        <v>18723.03122538899</v>
      </c>
      <c r="J44" s="6">
        <f t="shared" si="4"/>
        <v>18723.03122538899</v>
      </c>
      <c r="K44" s="6">
        <f t="shared" si="4"/>
        <v>18723.03122538899</v>
      </c>
      <c r="L44" s="6">
        <f t="shared" si="4"/>
        <v>18723.03122538899</v>
      </c>
      <c r="M44" s="6">
        <f t="shared" si="4"/>
        <v>18723.03122538899</v>
      </c>
      <c r="N44" s="6">
        <f t="shared" si="4"/>
        <v>18723.03122538899</v>
      </c>
      <c r="O44" s="6">
        <f t="shared" si="4"/>
        <v>18723.03122538899</v>
      </c>
      <c r="P44" s="6">
        <f t="shared" si="4"/>
        <v>18723.03122538899</v>
      </c>
      <c r="Q44" s="6">
        <f t="shared" si="4"/>
        <v>18723.03122538899</v>
      </c>
      <c r="R44" s="6">
        <f t="shared" si="4"/>
        <v>18723.03122538899</v>
      </c>
      <c r="S44" s="6">
        <f t="shared" si="4"/>
        <v>18723.03122538899</v>
      </c>
      <c r="T44" s="6">
        <f t="shared" si="4"/>
        <v>18723.03122538899</v>
      </c>
      <c r="U44" s="6">
        <f t="shared" si="4"/>
        <v>18723.03122538899</v>
      </c>
      <c r="V44" s="6">
        <f t="shared" si="4"/>
        <v>18723.03122538899</v>
      </c>
      <c r="W44" s="6">
        <f t="shared" si="4"/>
        <v>18723.03122538899</v>
      </c>
      <c r="X44" s="6">
        <f t="shared" si="4"/>
        <v>18723.03122538899</v>
      </c>
      <c r="Y44" s="6">
        <f t="shared" si="4"/>
        <v>18723.03122538899</v>
      </c>
      <c r="Z44" s="6">
        <f t="shared" si="4"/>
        <v>18723.03122538899</v>
      </c>
      <c r="AA44" s="6">
        <f t="shared" si="4"/>
        <v>18723.03122538899</v>
      </c>
      <c r="AB44" s="6">
        <f t="shared" si="4"/>
        <v>18723.03122538899</v>
      </c>
      <c r="AC44" s="6">
        <f t="shared" si="4"/>
        <v>18723.03122538899</v>
      </c>
      <c r="AD44" s="6">
        <f t="shared" si="4"/>
        <v>18723.03122538899</v>
      </c>
      <c r="AE44" s="6">
        <f t="shared" si="4"/>
        <v>18723.03122538899</v>
      </c>
      <c r="AF44" s="6">
        <f t="shared" si="4"/>
        <v>18723.03122538899</v>
      </c>
      <c r="AG44" s="6">
        <f t="shared" si="4"/>
        <v>18723.03122538899</v>
      </c>
      <c r="AH44" s="6">
        <f t="shared" si="4"/>
        <v>18723.03122538899</v>
      </c>
      <c r="AI44" s="6">
        <f t="shared" si="4"/>
        <v>18723.03122538899</v>
      </c>
      <c r="AJ44" s="6">
        <f t="shared" si="4"/>
        <v>18723.03122538899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cols>
    <col min="1" max="1" width="12.36328125" customWidth="1"/>
  </cols>
  <sheetData>
    <row r="1" spans="1:2" x14ac:dyDescent="0.35">
      <c r="A1" s="6">
        <v>2471053.81</v>
      </c>
      <c r="B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 x14ac:dyDescent="0.35"/>
  <cols>
    <col min="1" max="1" width="29.26953125" customWidth="1"/>
    <col min="2" max="2" width="10.90625" customWidth="1"/>
  </cols>
  <sheetData>
    <row r="1" spans="1:36" x14ac:dyDescent="0.35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6">
        <f>'Indonesia Abatement Potentials'!B44/10^6*acres_per_million_hectares</f>
        <v>46265.617644246435</v>
      </c>
      <c r="C3" s="6">
        <f>'Indonesia Abatement Potentials'!C44/10^6*acres_per_million_hectares</f>
        <v>46265.617644246435</v>
      </c>
      <c r="D3" s="6">
        <f>'Indonesia Abatement Potentials'!D44/10^6*acres_per_million_hectares</f>
        <v>46265.617644246435</v>
      </c>
      <c r="E3" s="6">
        <f>'Indonesia Abatement Potentials'!E44/10^6*acres_per_million_hectares</f>
        <v>46265.617644246435</v>
      </c>
      <c r="F3" s="6">
        <f>'Indonesia Abatement Potentials'!F44/10^6*acres_per_million_hectares</f>
        <v>46265.617644246435</v>
      </c>
      <c r="G3" s="6">
        <f>'Indonesia Abatement Potentials'!G44/10^6*acres_per_million_hectares</f>
        <v>46265.617644246435</v>
      </c>
      <c r="H3" s="6">
        <f>'Indonesia Abatement Potentials'!H44/10^6*acres_per_million_hectares</f>
        <v>46265.617644246435</v>
      </c>
      <c r="I3" s="6">
        <f>'Indonesia Abatement Potentials'!I44/10^6*acres_per_million_hectares</f>
        <v>46265.617644246435</v>
      </c>
      <c r="J3" s="6">
        <f>'Indonesia Abatement Potentials'!J44/10^6*acres_per_million_hectares</f>
        <v>46265.617644246435</v>
      </c>
      <c r="K3" s="6">
        <f>'Indonesia Abatement Potentials'!K44/10^6*acres_per_million_hectares</f>
        <v>46265.617644246435</v>
      </c>
      <c r="L3" s="6">
        <f>'Indonesia Abatement Potentials'!L44/10^6*acres_per_million_hectares</f>
        <v>46265.617644246435</v>
      </c>
      <c r="M3" s="6">
        <f>'Indonesia Abatement Potentials'!M44/10^6*acres_per_million_hectares</f>
        <v>46265.617644246435</v>
      </c>
      <c r="N3" s="6">
        <f>'Indonesia Abatement Potentials'!N44/10^6*acres_per_million_hectares</f>
        <v>46265.617644246435</v>
      </c>
      <c r="O3" s="6">
        <f>'Indonesia Abatement Potentials'!O44/10^6*acres_per_million_hectares</f>
        <v>46265.617644246435</v>
      </c>
      <c r="P3" s="6">
        <f>'Indonesia Abatement Potentials'!P44/10^6*acres_per_million_hectares</f>
        <v>46265.617644246435</v>
      </c>
      <c r="Q3" s="6">
        <f>'Indonesia Abatement Potentials'!Q44/10^6*acres_per_million_hectares</f>
        <v>46265.617644246435</v>
      </c>
      <c r="R3" s="6">
        <f>'Indonesia Abatement Potentials'!R44/10^6*acres_per_million_hectares</f>
        <v>46265.617644246435</v>
      </c>
      <c r="S3" s="6">
        <f>'Indonesia Abatement Potentials'!S44/10^6*acres_per_million_hectares</f>
        <v>46265.617644246435</v>
      </c>
      <c r="T3" s="6">
        <f>'Indonesia Abatement Potentials'!T44/10^6*acres_per_million_hectares</f>
        <v>46265.617644246435</v>
      </c>
      <c r="U3" s="6">
        <f>'Indonesia Abatement Potentials'!U44/10^6*acres_per_million_hectares</f>
        <v>46265.617644246435</v>
      </c>
      <c r="V3" s="6">
        <f>'Indonesia Abatement Potentials'!V44/10^6*acres_per_million_hectares</f>
        <v>46265.617644246435</v>
      </c>
      <c r="W3" s="6">
        <f>'Indonesia Abatement Potentials'!W44/10^6*acres_per_million_hectares</f>
        <v>46265.617644246435</v>
      </c>
      <c r="X3" s="6">
        <f>'Indonesia Abatement Potentials'!X44/10^6*acres_per_million_hectares</f>
        <v>46265.617644246435</v>
      </c>
      <c r="Y3" s="6">
        <f>'Indonesia Abatement Potentials'!Y44/10^6*acres_per_million_hectares</f>
        <v>46265.617644246435</v>
      </c>
      <c r="Z3" s="6">
        <f>'Indonesia Abatement Potentials'!Z44/10^6*acres_per_million_hectares</f>
        <v>46265.617644246435</v>
      </c>
      <c r="AA3" s="6">
        <f>'Indonesia Abatement Potentials'!AA44/10^6*acres_per_million_hectares</f>
        <v>46265.617644246435</v>
      </c>
      <c r="AB3" s="6">
        <f>'Indonesia Abatement Potentials'!AB44/10^6*acres_per_million_hectares</f>
        <v>46265.617644246435</v>
      </c>
      <c r="AC3" s="6">
        <f>'Indonesia Abatement Potentials'!AC44/10^6*acres_per_million_hectares</f>
        <v>46265.617644246435</v>
      </c>
      <c r="AD3" s="6">
        <f>'Indonesia Abatement Potentials'!AD44/10^6*acres_per_million_hectares</f>
        <v>46265.617644246435</v>
      </c>
      <c r="AE3" s="6">
        <f>'Indonesia Abatement Potentials'!AE44/10^6*acres_per_million_hectares</f>
        <v>46265.617644246435</v>
      </c>
      <c r="AF3" s="6">
        <f>'Indonesia Abatement Potentials'!AF44/10^6*acres_per_million_hectares</f>
        <v>46265.617644246435</v>
      </c>
      <c r="AG3" s="6">
        <f>'Indonesia Abatement Potentials'!AG44/10^6*acres_per_million_hectares</f>
        <v>46265.617644246435</v>
      </c>
      <c r="AH3" s="6">
        <f>'Indonesia Abatement Potentials'!AH44/10^6*acres_per_million_hectares</f>
        <v>46265.617644246435</v>
      </c>
      <c r="AI3" s="6">
        <f>'Indonesia Abatement Potentials'!AI44/10^6*acres_per_million_hectares</f>
        <v>46265.617644246435</v>
      </c>
      <c r="AJ3" s="6">
        <f>'Indonesia Abatement Potentials'!AJ44/10^6*acres_per_million_hectares</f>
        <v>46265.617644246435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6">
        <f>'Indonesia Abatement Potentials'!B34/10^6*acres_per_million_hectares</f>
        <v>925312.35288492858</v>
      </c>
      <c r="C5" s="6">
        <f>'Indonesia Abatement Potentials'!C34/10^6*acres_per_million_hectares</f>
        <v>925312.35288492858</v>
      </c>
      <c r="D5" s="6">
        <f>'Indonesia Abatement Potentials'!D34/10^6*acres_per_million_hectares</f>
        <v>925312.35288492858</v>
      </c>
      <c r="E5" s="6">
        <f>'Indonesia Abatement Potentials'!E34/10^6*acres_per_million_hectares</f>
        <v>925312.35288492858</v>
      </c>
      <c r="F5" s="6">
        <f>'Indonesia Abatement Potentials'!F34/10^6*acres_per_million_hectares</f>
        <v>925312.35288492858</v>
      </c>
      <c r="G5" s="6">
        <f>'Indonesia Abatement Potentials'!G34/10^6*acres_per_million_hectares</f>
        <v>925312.35288492858</v>
      </c>
      <c r="H5" s="6">
        <f>'Indonesia Abatement Potentials'!H34/10^6*acres_per_million_hectares</f>
        <v>925312.35288492858</v>
      </c>
      <c r="I5" s="6">
        <f>'Indonesia Abatement Potentials'!I34/10^6*acres_per_million_hectares</f>
        <v>925312.35288492858</v>
      </c>
      <c r="J5" s="6">
        <f>'Indonesia Abatement Potentials'!J34/10^6*acres_per_million_hectares</f>
        <v>925312.35288492858</v>
      </c>
      <c r="K5" s="6">
        <f>'Indonesia Abatement Potentials'!K34/10^6*acres_per_million_hectares</f>
        <v>925312.35288492858</v>
      </c>
      <c r="L5" s="6">
        <f>'Indonesia Abatement Potentials'!L34/10^6*acres_per_million_hectares</f>
        <v>925312.35288492858</v>
      </c>
      <c r="M5" s="6">
        <f>'Indonesia Abatement Potentials'!M34/10^6*acres_per_million_hectares</f>
        <v>925312.35288492858</v>
      </c>
      <c r="N5" s="6">
        <f>'Indonesia Abatement Potentials'!N34/10^6*acres_per_million_hectares</f>
        <v>925312.35288492858</v>
      </c>
      <c r="O5" s="6">
        <f>'Indonesia Abatement Potentials'!O34/10^6*acres_per_million_hectares</f>
        <v>925312.35288492858</v>
      </c>
      <c r="P5" s="6">
        <f>'Indonesia Abatement Potentials'!P34/10^6*acres_per_million_hectares</f>
        <v>925312.35288492858</v>
      </c>
      <c r="Q5" s="6">
        <f>'Indonesia Abatement Potentials'!Q34/10^6*acres_per_million_hectares</f>
        <v>925312.35288492858</v>
      </c>
      <c r="R5" s="6">
        <f>'Indonesia Abatement Potentials'!R34/10^6*acres_per_million_hectares</f>
        <v>925312.35288492858</v>
      </c>
      <c r="S5" s="6">
        <f>'Indonesia Abatement Potentials'!S34/10^6*acres_per_million_hectares</f>
        <v>925312.35288492858</v>
      </c>
      <c r="T5" s="6">
        <f>'Indonesia Abatement Potentials'!T34/10^6*acres_per_million_hectares</f>
        <v>925312.35288492858</v>
      </c>
      <c r="U5" s="6">
        <f>'Indonesia Abatement Potentials'!U34/10^6*acres_per_million_hectares</f>
        <v>925312.35288492858</v>
      </c>
      <c r="V5" s="6">
        <f>'Indonesia Abatement Potentials'!V34/10^6*acres_per_million_hectares</f>
        <v>925312.35288492858</v>
      </c>
      <c r="W5" s="6">
        <f>'Indonesia Abatement Potentials'!W34/10^6*acres_per_million_hectares</f>
        <v>925312.35288492858</v>
      </c>
      <c r="X5" s="6">
        <f>'Indonesia Abatement Potentials'!X34/10^6*acres_per_million_hectares</f>
        <v>925312.35288492858</v>
      </c>
      <c r="Y5" s="6">
        <f>'Indonesia Abatement Potentials'!Y34/10^6*acres_per_million_hectares</f>
        <v>925312.35288492858</v>
      </c>
      <c r="Z5" s="6">
        <f>'Indonesia Abatement Potentials'!Z34/10^6*acres_per_million_hectares</f>
        <v>925312.35288492858</v>
      </c>
      <c r="AA5" s="6">
        <f>'Indonesia Abatement Potentials'!AA34/10^6*acres_per_million_hectares</f>
        <v>925312.35288492858</v>
      </c>
      <c r="AB5" s="6">
        <f>'Indonesia Abatement Potentials'!AB34/10^6*acres_per_million_hectares</f>
        <v>925312.35288492858</v>
      </c>
      <c r="AC5" s="6">
        <f>'Indonesia Abatement Potentials'!AC34/10^6*acres_per_million_hectares</f>
        <v>925312.35288492858</v>
      </c>
      <c r="AD5" s="6">
        <f>'Indonesia Abatement Potentials'!AD34/10^6*acres_per_million_hectares</f>
        <v>925312.35288492858</v>
      </c>
      <c r="AE5" s="6">
        <f>'Indonesia Abatement Potentials'!AE34/10^6*acres_per_million_hectares</f>
        <v>925312.35288492858</v>
      </c>
      <c r="AF5" s="6">
        <f>'Indonesia Abatement Potentials'!AF34/10^6*acres_per_million_hectares</f>
        <v>925312.35288492858</v>
      </c>
      <c r="AG5" s="6">
        <f>'Indonesia Abatement Potentials'!AG34/10^6*acres_per_million_hectares</f>
        <v>925312.35288492858</v>
      </c>
      <c r="AH5" s="6">
        <f>'Indonesia Abatement Potentials'!AH34/10^6*acres_per_million_hectares</f>
        <v>925312.35288492858</v>
      </c>
      <c r="AI5" s="6">
        <f>'Indonesia Abatement Potentials'!AI34/10^6*acres_per_million_hectares</f>
        <v>925312.35288492858</v>
      </c>
      <c r="AJ5" s="6">
        <f>'Indonesia Abatement Potentials'!AJ34/10^6*acres_per_million_hectares</f>
        <v>925312.35288492858</v>
      </c>
    </row>
    <row r="6" spans="1:36" x14ac:dyDescent="0.35">
      <c r="A6" t="s">
        <v>6</v>
      </c>
      <c r="B6" s="6">
        <f>'Indonesia Abatement Potentials'!B11*acres_per_million_hectares</f>
        <v>1482632.2860000001</v>
      </c>
      <c r="C6" s="6">
        <f>'Indonesia Abatement Potentials'!C11*acres_per_million_hectares</f>
        <v>988421.52400000009</v>
      </c>
      <c r="D6" s="6">
        <f>'Indonesia Abatement Potentials'!D11*acres_per_million_hectares</f>
        <v>988421.52399999986</v>
      </c>
      <c r="E6" s="6">
        <f>'Indonesia Abatement Potentials'!E11*acres_per_million_hectares</f>
        <v>988421.52399999986</v>
      </c>
      <c r="F6" s="6">
        <f>'Indonesia Abatement Potentials'!F11*acres_per_million_hectares</f>
        <v>494210.76199999993</v>
      </c>
      <c r="G6" s="6">
        <f>'Indonesia Abatement Potentials'!G11*acres_per_million_hectares</f>
        <v>642473.99060000002</v>
      </c>
      <c r="H6" s="6">
        <f>'Indonesia Abatement Potentials'!H11*acres_per_million_hectares</f>
        <v>642473.99059999944</v>
      </c>
      <c r="I6" s="6">
        <f>'Indonesia Abatement Potentials'!I11*acres_per_million_hectares</f>
        <v>642473.99059999944</v>
      </c>
      <c r="J6" s="6">
        <f>'Indonesia Abatement Potentials'!J11*acres_per_million_hectares</f>
        <v>642473.99059999944</v>
      </c>
      <c r="K6" s="6">
        <f>'Indonesia Abatement Potentials'!K11*acres_per_million_hectares</f>
        <v>642473.99059999944</v>
      </c>
      <c r="L6" s="6">
        <f>'Indonesia Abatement Potentials'!L11*acres_per_million_hectares</f>
        <v>642473.99059999944</v>
      </c>
      <c r="M6" s="6">
        <f>'Indonesia Abatement Potentials'!M11*acres_per_million_hectares</f>
        <v>642473.99059999944</v>
      </c>
      <c r="N6" s="6">
        <f>'Indonesia Abatement Potentials'!N11*acres_per_million_hectares</f>
        <v>642473.99059999944</v>
      </c>
      <c r="O6" s="6">
        <f>'Indonesia Abatement Potentials'!O11*acres_per_million_hectares</f>
        <v>642473.99059999944</v>
      </c>
      <c r="P6" s="6">
        <f>'Indonesia Abatement Potentials'!P11*acres_per_million_hectares</f>
        <v>642473.99059999944</v>
      </c>
      <c r="Q6" s="6">
        <f>'Indonesia Abatement Potentials'!Q11*acres_per_million_hectares</f>
        <v>642473.99060003902</v>
      </c>
      <c r="R6" s="6">
        <f>'Indonesia Abatement Potentials'!R11*acres_per_million_hectares</f>
        <v>642473.99059997755</v>
      </c>
      <c r="S6" s="6">
        <f>'Indonesia Abatement Potentials'!S11*acres_per_million_hectares</f>
        <v>642473.99059997755</v>
      </c>
      <c r="T6" s="6">
        <f>'Indonesia Abatement Potentials'!T11*acres_per_million_hectares</f>
        <v>642473.99059997755</v>
      </c>
      <c r="U6" s="6">
        <f>'Indonesia Abatement Potentials'!U11*acres_per_million_hectares</f>
        <v>642473.99059997755</v>
      </c>
      <c r="V6" s="6">
        <f>'Indonesia Abatement Potentials'!V11*acres_per_million_hectares</f>
        <v>642473.99059997755</v>
      </c>
      <c r="W6" s="6">
        <f>'Indonesia Abatement Potentials'!W11*acres_per_million_hectares</f>
        <v>642473.99059997755</v>
      </c>
      <c r="X6" s="6">
        <f>'Indonesia Abatement Potentials'!X11*acres_per_million_hectares</f>
        <v>642473.99059997755</v>
      </c>
      <c r="Y6" s="6">
        <f>'Indonesia Abatement Potentials'!Y11*acres_per_million_hectares</f>
        <v>642473.99059997755</v>
      </c>
      <c r="Z6" s="6">
        <f>'Indonesia Abatement Potentials'!Z11*acres_per_million_hectares</f>
        <v>642473.99059997755</v>
      </c>
      <c r="AA6" s="6">
        <f>'Indonesia Abatement Potentials'!AA11*acres_per_million_hectares</f>
        <v>642473.99059997755</v>
      </c>
      <c r="AB6" s="6">
        <f>'Indonesia Abatement Potentials'!AB11*acres_per_million_hectares</f>
        <v>642473.99060025846</v>
      </c>
      <c r="AC6" s="6">
        <f>'Indonesia Abatement Potentials'!AC11*acres_per_million_hectares</f>
        <v>642473.99059997755</v>
      </c>
      <c r="AD6" s="6">
        <f>'Indonesia Abatement Potentials'!AD11*acres_per_million_hectares</f>
        <v>642473.99059997755</v>
      </c>
      <c r="AE6" s="6">
        <f>'Indonesia Abatement Potentials'!AE11*acres_per_million_hectares</f>
        <v>642473.99059997755</v>
      </c>
      <c r="AF6" s="6">
        <f>'Indonesia Abatement Potentials'!AF11*acres_per_million_hectares</f>
        <v>642473.99059997755</v>
      </c>
      <c r="AG6" s="6">
        <f>'Indonesia Abatement Potentials'!AG11*acres_per_million_hectares</f>
        <v>642473.99059997755</v>
      </c>
      <c r="AH6" s="6">
        <f>'Indonesia Abatement Potentials'!AH11*acres_per_million_hectares</f>
        <v>642473.99059997755</v>
      </c>
      <c r="AI6" s="6">
        <f>'Indonesia Abatement Potentials'!AI11*acres_per_million_hectares</f>
        <v>642473.99059997755</v>
      </c>
      <c r="AJ6" s="6">
        <f>'Indonesia Abatement Potentials'!AJ11*acres_per_million_hectares</f>
        <v>642473.99059997755</v>
      </c>
    </row>
    <row r="7" spans="1:36" x14ac:dyDescent="0.35">
      <c r="A7" t="s">
        <v>7</v>
      </c>
      <c r="B7" s="6">
        <f>'Indonesia Abatement Potentials'!B12*acres_per_million_hectares</f>
        <v>2471053.81</v>
      </c>
      <c r="C7" s="6">
        <f>'Indonesia Abatement Potentials'!C12*acres_per_million_hectares</f>
        <v>2471053.81</v>
      </c>
      <c r="D7" s="6">
        <f>'Indonesia Abatement Potentials'!D12*acres_per_million_hectares</f>
        <v>2471053.81</v>
      </c>
      <c r="E7" s="6">
        <f>'Indonesia Abatement Potentials'!E12*acres_per_million_hectares</f>
        <v>2471053.81</v>
      </c>
      <c r="F7" s="6">
        <f>'Indonesia Abatement Potentials'!F12*acres_per_million_hectares</f>
        <v>2471053.81</v>
      </c>
      <c r="G7" s="6">
        <f>'Indonesia Abatement Potentials'!G12*acres_per_million_hectares</f>
        <v>1235526.905</v>
      </c>
      <c r="H7" s="6">
        <f>'Indonesia Abatement Potentials'!H12*acres_per_million_hectares</f>
        <v>1235526.905</v>
      </c>
      <c r="I7" s="6">
        <f>'Indonesia Abatement Potentials'!I12*acres_per_million_hectares</f>
        <v>1235526.905</v>
      </c>
      <c r="J7" s="6">
        <f>'Indonesia Abatement Potentials'!J12*acres_per_million_hectares</f>
        <v>1235526.905</v>
      </c>
      <c r="K7" s="6">
        <f>'Indonesia Abatement Potentials'!K12*acres_per_million_hectares</f>
        <v>1235526.905</v>
      </c>
      <c r="L7" s="6">
        <f>'Indonesia Abatement Potentials'!L12*acres_per_million_hectares</f>
        <v>1235526.905</v>
      </c>
      <c r="M7" s="6">
        <f>'Indonesia Abatement Potentials'!M12*acres_per_million_hectares</f>
        <v>1235526.905</v>
      </c>
      <c r="N7" s="6">
        <f>'Indonesia Abatement Potentials'!N12*acres_per_million_hectares</f>
        <v>1235526.905</v>
      </c>
      <c r="O7" s="6">
        <f>'Indonesia Abatement Potentials'!O12*acres_per_million_hectares</f>
        <v>1235526.905</v>
      </c>
      <c r="P7" s="6">
        <f>'Indonesia Abatement Potentials'!P12*acres_per_million_hectares</f>
        <v>1235526.905</v>
      </c>
      <c r="Q7" s="6">
        <f>'Indonesia Abatement Potentials'!Q12*acres_per_million_hectares</f>
        <v>1235526.905</v>
      </c>
      <c r="R7" s="6">
        <f>'Indonesia Abatement Potentials'!R12*acres_per_million_hectares</f>
        <v>1235526.905</v>
      </c>
      <c r="S7" s="6">
        <f>'Indonesia Abatement Potentials'!S12*acres_per_million_hectares</f>
        <v>1235526.905</v>
      </c>
      <c r="T7" s="6">
        <f>'Indonesia Abatement Potentials'!T12*acres_per_million_hectares</f>
        <v>1235526.905</v>
      </c>
      <c r="U7" s="6">
        <f>'Indonesia Abatement Potentials'!U12*acres_per_million_hectares</f>
        <v>1235526.905</v>
      </c>
      <c r="V7" s="6">
        <f>'Indonesia Abatement Potentials'!V12*acres_per_million_hectares</f>
        <v>1235526.905</v>
      </c>
      <c r="W7" s="6">
        <f>'Indonesia Abatement Potentials'!W12*acres_per_million_hectares</f>
        <v>1235526.905</v>
      </c>
      <c r="X7" s="6">
        <f>'Indonesia Abatement Potentials'!X12*acres_per_million_hectares</f>
        <v>1235526.905</v>
      </c>
      <c r="Y7" s="6">
        <f>'Indonesia Abatement Potentials'!Y12*acres_per_million_hectares</f>
        <v>1235526.905</v>
      </c>
      <c r="Z7" s="6">
        <f>'Indonesia Abatement Potentials'!Z12*acres_per_million_hectares</f>
        <v>1235526.905</v>
      </c>
      <c r="AA7" s="6">
        <f>'Indonesia Abatement Potentials'!AA12*acres_per_million_hectares</f>
        <v>1235526.905</v>
      </c>
      <c r="AB7" s="6">
        <f>'Indonesia Abatement Potentials'!AB12*acres_per_million_hectares</f>
        <v>1235526.905</v>
      </c>
      <c r="AC7" s="6">
        <f>'Indonesia Abatement Potentials'!AC12*acres_per_million_hectares</f>
        <v>1235526.905</v>
      </c>
      <c r="AD7" s="6">
        <f>'Indonesia Abatement Potentials'!AD12*acres_per_million_hectares</f>
        <v>1235526.905</v>
      </c>
      <c r="AE7" s="6">
        <f>'Indonesia Abatement Potentials'!AE12*acres_per_million_hectares</f>
        <v>1235526.905</v>
      </c>
      <c r="AF7" s="6">
        <f>'Indonesia Abatement Potentials'!AF12*acres_per_million_hectares</f>
        <v>1235526.905</v>
      </c>
      <c r="AG7" s="6">
        <f>'Indonesia Abatement Potentials'!AG12*acres_per_million_hectares</f>
        <v>1235526.905</v>
      </c>
      <c r="AH7" s="6">
        <f>'Indonesia Abatement Potentials'!AH12*acres_per_million_hectares</f>
        <v>1235526.905</v>
      </c>
      <c r="AI7" s="6">
        <f>'Indonesia Abatement Potentials'!AI12*acres_per_million_hectares</f>
        <v>1235526.905</v>
      </c>
      <c r="AJ7" s="6">
        <f>'Indonesia Abatement Potentials'!AJ12*acres_per_million_hectares</f>
        <v>1235526.905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Indonesia Abatement Potentials</vt:lpstr>
      <vt:lpstr>conversion factors</vt:lpstr>
      <vt:lpstr>PLANAbPiaSY</vt:lpstr>
      <vt:lpstr>acres_per_million_hectares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2017-01-27T05:17:42Z</dcterms:created>
  <dcterms:modified xsi:type="dcterms:W3CDTF">2017-01-27T07:23:38Z</dcterms:modified>
</cp:coreProperties>
</file>