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19420" windowHeight="11020"/>
  </bookViews>
  <sheets>
    <sheet name="About" sheetId="1" r:id="rId1"/>
    <sheet name="Conv Factors" sheetId="18" r:id="rId2"/>
    <sheet name="IX.b.1 passenger intracity" sheetId="14" r:id="rId3"/>
    <sheet name="IX.b.2 passenger intercity" sheetId="15" r:id="rId4"/>
    <sheet name="Indonesia aircraft" sheetId="19" r:id="rId5"/>
    <sheet name="Table 5.1" sheetId="10" r:id="rId6"/>
    <sheet name="Table 5.2" sheetId="11" r:id="rId7"/>
    <sheet name="BTS NTS Modal Profile Data" sheetId="9" r:id="rId8"/>
    <sheet name="AADTbVT-passengers" sheetId="6" r:id="rId9"/>
    <sheet name="AADTbVT-freight" sheetId="12" r:id="rId10"/>
  </sheets>
  <externalReferences>
    <externalReference r:id="rId11"/>
    <externalReference r:id="rId12"/>
  </externalReferences>
  <definedNames>
    <definedName name="BIDR">[1]Conversions!$E$76</definedName>
    <definedName name="BTU_per_TWh">'[2]Conv Factors'!$A$1</definedName>
    <definedName name="Constants.GCV.Coal">[1]Constants!$C$8</definedName>
    <definedName name="Constants.GCV.NaturalGasProduced">[1]Constants!$C$21</definedName>
    <definedName name="Conversion.to.annual.energy">[1]Conversions!$E$59</definedName>
    <definedName name="Conversion.to.average.power">[1]Conversions!$E$58</definedName>
    <definedName name="Conversions.Area.m2">[1]Conversions!$E$48:$E$53</definedName>
    <definedName name="Conversions.Area.Units">[1]Conversions!$B$48:$B$53</definedName>
    <definedName name="Conversions.Energy.Joules">[1]Conversions!$E$5:$E$23</definedName>
    <definedName name="Conversions.Energy.Units">[1]Conversions!$B$5:$B$23</definedName>
    <definedName name="Conversions.Money.GBP">[1]Conversions!$F$71:$F$84</definedName>
    <definedName name="Conversions.Money.Units">[1]Conversions!$B$71:$B$84</definedName>
    <definedName name="Conversions.Power.Units">[1]Conversions!$B$30:$B$35</definedName>
    <definedName name="Conversions.Power.Watts">[1]Conversions!$E$30:$E$35</definedName>
    <definedName name="discount_factors">'[1]Global assumptions'!$D$28:$K$28</definedName>
    <definedName name="Discount_rate">'[1]Global assumptions'!$C$26</definedName>
    <definedName name="EF.BlastFurnaceGas.CO2">[1]Constants!$F$11</definedName>
    <definedName name="EF.Diesel.CH4">[1]Constants!$G$9</definedName>
    <definedName name="EF.Diesel.CO2">[1]Constants!$F$9</definedName>
    <definedName name="EF.Diesel.N2O">[1]Constants!$H$9</definedName>
    <definedName name="EF.IndustrialCoal.CH4">[1]Constants!$G$8</definedName>
    <definedName name="EF.IndustrialCoal.CO2">[1]Constants!$F$8</definedName>
    <definedName name="EF.IndustrialCoal.N2O">[1]Constants!$H$8</definedName>
    <definedName name="EF.NaturalGas.CH4">[1]Constants!$G$10</definedName>
    <definedName name="EF.NaturalGas.CO2">[1]Constants!$F$10</definedName>
    <definedName name="EF.NaturalGas.N2O">[1]Constants!$H$10</definedName>
    <definedName name="GBP">[1]Conversions!$E$84</definedName>
    <definedName name="GBPppyr">#NAME?</definedName>
    <definedName name="GWP.CH4">[1]Constants!$K$9</definedName>
    <definedName name="GWP.N2O">[1]Constants!$K$10</definedName>
    <definedName name="I.a.Scenario">[1]Control!#REF!</definedName>
    <definedName name="I.a.Technology">[1]Control!#REF!</definedName>
    <definedName name="I.b.Scenario">[1]Control!$E$5</definedName>
    <definedName name="IDR">[1]Conversions!$E$79</definedName>
    <definedName name="II.a.Scenario">[1]Control!$E$9</definedName>
    <definedName name="II.b.Scenario">[1]Control!$E$10</definedName>
    <definedName name="II.c.Scenario">[1]Control!$E$11</definedName>
    <definedName name="II.d.Scenario">[1]Control!$E$12</definedName>
    <definedName name="II.e.Scenario">[1]Control!$E$13</definedName>
    <definedName name="II.f.Scenario">[1]Control!$E$14</definedName>
    <definedName name="III.a.Scenario">[1]Control!$E$15</definedName>
    <definedName name="IV.a.Scenario">[1]Control!$E$19</definedName>
    <definedName name="IV.b.Scenario">[1]Control!$E$20</definedName>
    <definedName name="IV.c.Scenario">[1]Control!$E$21</definedName>
    <definedName name="IV.d.Scenario">[1]Control!$E$22</definedName>
    <definedName name="IV.e.Scenario">[1]Control!$E$23</definedName>
    <definedName name="IX.a.Energy">[1]Control!$E$40</definedName>
    <definedName name="IX.a.Fuel">[1]Control!$E$41</definedName>
    <definedName name="IX.b.1.Mode">[1]Control!$E$43</definedName>
    <definedName name="IX.b.1.Technology">[1]Control!$E$44</definedName>
    <definedName name="IX.b.1.Zero">[1]Control!$E$45</definedName>
    <definedName name="IX.b.2.Scenario">[1]Control!$E$46</definedName>
    <definedName name="IX.c.Energy">[1]Control!$E$48</definedName>
    <definedName name="IX.c.Fuel">[1]Control!$E$49</definedName>
    <definedName name="km_per_mile">'Conv Factors'!$A$1</definedName>
    <definedName name="MGBP">[1]Conversions!$E$73</definedName>
    <definedName name="MIDR">[1]Conversions!$E$77</definedName>
    <definedName name="MoneyUnit">#REF!</definedName>
    <definedName name="Preferences.AreaUnits">[1]Preferences!$C$7</definedName>
    <definedName name="Preferences.EnergyUnits">[1]Preferences!$C$3</definedName>
    <definedName name="Preferences.moneyunits">[1]Preferences!$C$9</definedName>
    <definedName name="Preferences.PowerUnits">[1]Preferences!$C$5</definedName>
    <definedName name="Preferences.Unit.Energy">[1]Preferences!$F$3</definedName>
    <definedName name="Preferences.Unit.Power">[1]Preferences!$F$5</definedName>
    <definedName name="Price2005">[1]Conversions!$D$105</definedName>
    <definedName name="Unit.boe">[1]Conversions!$F$15</definedName>
    <definedName name="Unit.day">[1]Conversions!$F$41</definedName>
    <definedName name="Unit.GJ">[1]Conversions!$F$7</definedName>
    <definedName name="Unit.GW">[1]Conversions!$F$30</definedName>
    <definedName name="Unit.GWh">[1]Conversions!$F$13</definedName>
    <definedName name="Unit.ha">[1]Conversions!$F$48</definedName>
    <definedName name="Unit.hour">[1]Conversions!$F$42</definedName>
    <definedName name="Unit.J">[1]Conversions!$F$8</definedName>
    <definedName name="Unit.kWh">[1]Conversions!$F$10</definedName>
    <definedName name="Unit.m2">[1]Conversions!$F$52</definedName>
    <definedName name="Unit.Mboe">[1]Conversions!$F$16</definedName>
    <definedName name="Unit.minute">[1]Conversions!$F$43</definedName>
    <definedName name="Unit.MJ">[1]Conversions!$F$9</definedName>
    <definedName name="Unit.MW">[1]Conversions!$F$31</definedName>
    <definedName name="Unit.PJ">[1]Conversions!$F$5</definedName>
    <definedName name="Unit.therm">[1]Conversions!$F$20</definedName>
    <definedName name="Unit.TWh">[1]Conversions!$F$12</definedName>
    <definedName name="Unit.W">[1]Conversions!$F$33</definedName>
    <definedName name="Unit.year">[1]Conversions!$F$40</definedName>
    <definedName name="V.a.Scenario">[1]Control!#REF!</definedName>
    <definedName name="V.b.Technology">[1]Control!$E$8</definedName>
    <definedName name="VI.a.EnergyIntensity">[1]Control!$E$27</definedName>
    <definedName name="VI.b.EnergyIntensity">[1]Control!$E$28</definedName>
    <definedName name="VI.c.EnergyIntensity">[1]Control!$E$29</definedName>
    <definedName name="VI.d.EnergyIntensity">[1]Control!$E$30</definedName>
    <definedName name="VII.a.EnergyIntensity">[1]Control!$E$31</definedName>
    <definedName name="VII.b.EnergyIntensity">[1]Control!$E$32</definedName>
    <definedName name="VII.c.EnergyIntensity">[1]Control!$E$33</definedName>
    <definedName name="VII.d.EnergyIntensity">[1]Control!$E$34</definedName>
    <definedName name="VIII.a.Fuel">[1]Control!$E$38</definedName>
    <definedName name="VIII.a.Scenario.Efficiency">[1]Control!$E$37</definedName>
    <definedName name="VIII.a.Scenario.Output">[1]Control!$E$36</definedName>
    <definedName name="VIII.Efficiency">[1]Control!#REF!</definedName>
    <definedName name="X.a.Energy">[1]Control!$E$51</definedName>
    <definedName name="X.a.Fuel">[1]Control!$E$52</definedName>
    <definedName name="X.a.Scenario">[1]Control!$E$50</definedName>
    <definedName name="X.a.Scenario.Demand">#NAME?</definedName>
    <definedName name="X.a.Scenario.Technology">#NAME?</definedName>
    <definedName name="X.b.Scenario.Technology">[1]Control!#REF!</definedName>
    <definedName name="XI.a.Export">[1]Control!#REF!</definedName>
    <definedName name="XI.a.Scenario">[1]Control!$E$16</definedName>
    <definedName name="XI.b.Scenario">[1]Control!$E$17</definedName>
    <definedName name="XI.c.Scenario">[1]Control!$E$18</definedName>
    <definedName name="XI.d.Scenario">[1]Control!#REF!</definedName>
    <definedName name="XII.a.Scenario">[1]Control!$E$24</definedName>
    <definedName name="XII.b.Scenario">[1]Control!$E$25</definedName>
    <definedName name="XIV.a.Scenario">[1]Control!$E$55</definedName>
    <definedName name="XIV.b.Area">[1]Control!$E$58</definedName>
    <definedName name="XIV.b.AreaNonFood">[1]Control!$E$60</definedName>
    <definedName name="XIV.b.Consumptions">[1]Control!$E$56</definedName>
    <definedName name="XIV.b.Productivity">[1]Control!$E$57</definedName>
    <definedName name="XIV.b.ProductivityNonFood">[1]Control!$E$59</definedName>
    <definedName name="XIV.c.Area">[1]Control!$E$62</definedName>
    <definedName name="XIV.c.Productivity">[1]Control!$E$61</definedName>
    <definedName name="XIV.d.AreaRatio">[1]Control!$E$63</definedName>
    <definedName name="XIV.e.Area">[1]Control!$E$64</definedName>
  </definedNames>
  <calcPr calcId="145621"/>
</workbook>
</file>

<file path=xl/calcChain.xml><?xml version="1.0" encoding="utf-8"?>
<calcChain xmlns="http://schemas.openxmlformats.org/spreadsheetml/2006/main">
  <c r="AK7" i="6" l="1"/>
  <c r="AK6" i="6"/>
  <c r="AK5" i="6"/>
  <c r="AK4" i="6"/>
  <c r="AH4" i="6" s="1"/>
  <c r="AK3" i="6"/>
  <c r="AK2" i="6"/>
  <c r="AF7" i="6"/>
  <c r="AE7" i="6" s="1"/>
  <c r="AF6" i="6"/>
  <c r="AF5" i="6"/>
  <c r="AI5" i="6" s="1"/>
  <c r="AF4" i="6"/>
  <c r="AF3" i="6"/>
  <c r="AF2" i="6"/>
  <c r="AA7" i="6"/>
  <c r="X7" i="6" s="1"/>
  <c r="AA6" i="6"/>
  <c r="AA5" i="6"/>
  <c r="X5" i="6" s="1"/>
  <c r="AA4" i="6"/>
  <c r="AA3" i="6"/>
  <c r="X3" i="6" s="1"/>
  <c r="AA2" i="6"/>
  <c r="V7" i="6"/>
  <c r="V6" i="6"/>
  <c r="V5" i="6"/>
  <c r="V4" i="6"/>
  <c r="U4" i="6" s="1"/>
  <c r="V3" i="6"/>
  <c r="V2" i="6"/>
  <c r="Q7" i="6"/>
  <c r="T7" i="6" s="1"/>
  <c r="Q6" i="6"/>
  <c r="Q5" i="6"/>
  <c r="R5" i="6" s="1"/>
  <c r="Q4" i="6"/>
  <c r="Q3" i="6"/>
  <c r="Q2" i="6"/>
  <c r="L7" i="6"/>
  <c r="L6" i="6"/>
  <c r="L5" i="6"/>
  <c r="K5" i="6" s="1"/>
  <c r="L4" i="6"/>
  <c r="L3" i="6"/>
  <c r="L2" i="6"/>
  <c r="K2" i="6"/>
  <c r="K4" i="6"/>
  <c r="K6" i="6"/>
  <c r="G7" i="6"/>
  <c r="F7" i="6" s="1"/>
  <c r="G6" i="6"/>
  <c r="G5" i="6"/>
  <c r="E5" i="6" s="1"/>
  <c r="G4" i="6"/>
  <c r="G3" i="6"/>
  <c r="G2" i="6"/>
  <c r="AG7" i="6"/>
  <c r="Y7" i="6"/>
  <c r="U7" i="6"/>
  <c r="E7" i="6"/>
  <c r="C7" i="6"/>
  <c r="AG6" i="6"/>
  <c r="AJ6" i="6"/>
  <c r="AC6" i="6"/>
  <c r="AB6" i="6"/>
  <c r="Y6" i="6"/>
  <c r="W6" i="6"/>
  <c r="Z6" i="6"/>
  <c r="T6" i="6"/>
  <c r="M6" i="6"/>
  <c r="P6" i="6"/>
  <c r="I6" i="6"/>
  <c r="H6" i="6"/>
  <c r="E6" i="6"/>
  <c r="C6" i="6"/>
  <c r="W5" i="6"/>
  <c r="F5" i="6"/>
  <c r="D5" i="6"/>
  <c r="AG4" i="6"/>
  <c r="AC4" i="6"/>
  <c r="AD4" i="6"/>
  <c r="Z4" i="6"/>
  <c r="M4" i="6"/>
  <c r="P4" i="6"/>
  <c r="J4" i="6"/>
  <c r="I4" i="6"/>
  <c r="H4" i="6"/>
  <c r="F4" i="6"/>
  <c r="E4" i="6"/>
  <c r="C4" i="6"/>
  <c r="AI2" i="6"/>
  <c r="AH2" i="6"/>
  <c r="AD2" i="6"/>
  <c r="Z2" i="6"/>
  <c r="T2" i="6"/>
  <c r="S2" i="6"/>
  <c r="R2" i="6"/>
  <c r="O2" i="6"/>
  <c r="N2" i="6"/>
  <c r="J2" i="6"/>
  <c r="B4" i="6"/>
  <c r="B9" i="19"/>
  <c r="B7" i="19"/>
  <c r="C7" i="19"/>
  <c r="B4" i="19"/>
  <c r="C4" i="19"/>
  <c r="B3" i="6"/>
  <c r="B5" i="6"/>
  <c r="B6" i="6"/>
  <c r="B7" i="6"/>
  <c r="B2" i="6"/>
  <c r="AJ3" i="6" l="1"/>
  <c r="AE5" i="6"/>
  <c r="Y3" i="6"/>
  <c r="AB5" i="6"/>
  <c r="AB7" i="6"/>
  <c r="AE3" i="6"/>
  <c r="W3" i="6"/>
  <c r="AB3" i="6"/>
  <c r="S3" i="6"/>
  <c r="T5" i="6"/>
  <c r="T3" i="6"/>
  <c r="S5" i="6"/>
  <c r="O3" i="6"/>
  <c r="M7" i="6"/>
  <c r="K7" i="6"/>
  <c r="K3" i="6"/>
  <c r="H5" i="6"/>
  <c r="O5" i="6"/>
  <c r="D3" i="6"/>
  <c r="C5" i="6"/>
  <c r="D7" i="6"/>
  <c r="H7" i="6"/>
  <c r="C3" i="6"/>
  <c r="E3" i="6"/>
  <c r="C2" i="6"/>
  <c r="W2" i="6"/>
  <c r="P3" i="6"/>
  <c r="X2" i="6"/>
  <c r="AB2" i="6"/>
  <c r="AJ2" i="6"/>
  <c r="R4" i="6"/>
  <c r="E2" i="6"/>
  <c r="I2" i="6"/>
  <c r="M2" i="6"/>
  <c r="U2" i="6"/>
  <c r="Y2" i="6"/>
  <c r="AC2" i="6"/>
  <c r="AG2" i="6"/>
  <c r="F3" i="6"/>
  <c r="J3" i="6"/>
  <c r="N3" i="6"/>
  <c r="R3" i="6"/>
  <c r="Z3" i="6"/>
  <c r="AD3" i="6"/>
  <c r="AH3" i="6"/>
  <c r="O4" i="6"/>
  <c r="S4" i="6"/>
  <c r="W4" i="6"/>
  <c r="AE4" i="6"/>
  <c r="AI4" i="6"/>
  <c r="P5" i="6"/>
  <c r="AJ5" i="6"/>
  <c r="U6" i="6"/>
  <c r="J7" i="6"/>
  <c r="N7" i="6"/>
  <c r="R7" i="6"/>
  <c r="Z7" i="6"/>
  <c r="AD7" i="6"/>
  <c r="AH7" i="6"/>
  <c r="AE2" i="6"/>
  <c r="H3" i="6"/>
  <c r="D2" i="6"/>
  <c r="H2" i="6"/>
  <c r="P2" i="6"/>
  <c r="I3" i="6"/>
  <c r="M3" i="6"/>
  <c r="U3" i="6"/>
  <c r="AC3" i="6"/>
  <c r="AG3" i="6"/>
  <c r="N4" i="6"/>
  <c r="F2" i="6"/>
  <c r="AI3" i="6"/>
  <c r="D4" i="6"/>
  <c r="T4" i="6"/>
  <c r="X4" i="6"/>
  <c r="AB4" i="6"/>
  <c r="AJ4" i="6"/>
  <c r="I5" i="6"/>
  <c r="M5" i="6"/>
  <c r="U5" i="6"/>
  <c r="Y5" i="6"/>
  <c r="AC5" i="6"/>
  <c r="AG5" i="6"/>
  <c r="F6" i="6"/>
  <c r="J6" i="6"/>
  <c r="N6" i="6"/>
  <c r="R6" i="6"/>
  <c r="AD6" i="6"/>
  <c r="AH6" i="6"/>
  <c r="O7" i="6"/>
  <c r="S7" i="6"/>
  <c r="W7" i="6"/>
  <c r="AI7" i="6"/>
  <c r="Y4" i="6"/>
  <c r="J5" i="6"/>
  <c r="N5" i="6"/>
  <c r="Z5" i="6"/>
  <c r="AD5" i="6"/>
  <c r="AH5" i="6"/>
  <c r="O6" i="6"/>
  <c r="S6" i="6"/>
  <c r="AE6" i="6"/>
  <c r="AI6" i="6"/>
  <c r="P7" i="6"/>
  <c r="AJ7" i="6"/>
  <c r="D6" i="6"/>
  <c r="X6" i="6"/>
  <c r="I7" i="6"/>
  <c r="AC7" i="6"/>
  <c r="D2" i="12"/>
  <c r="E2" i="12"/>
  <c r="F2" i="12"/>
  <c r="G2" i="12"/>
  <c r="H2" i="12"/>
  <c r="I2" i="12"/>
  <c r="J2" i="12"/>
  <c r="K2" i="12"/>
  <c r="L2" i="12"/>
  <c r="M2" i="12"/>
  <c r="N2" i="12"/>
  <c r="O2" i="12"/>
  <c r="P2" i="12"/>
  <c r="Q2" i="12"/>
  <c r="R2" i="12"/>
  <c r="S2" i="12"/>
  <c r="T2" i="12"/>
  <c r="U2" i="12"/>
  <c r="V2" i="12"/>
  <c r="W2" i="12"/>
  <c r="X2" i="12"/>
  <c r="Y2" i="12"/>
  <c r="Z2" i="12"/>
  <c r="AA2" i="12"/>
  <c r="AB2" i="12"/>
  <c r="AC2" i="12"/>
  <c r="AD2" i="12"/>
  <c r="AE2" i="12"/>
  <c r="AF2" i="12"/>
  <c r="AG2" i="12"/>
  <c r="AH2" i="12"/>
  <c r="AI2" i="12"/>
  <c r="AJ2" i="12"/>
  <c r="D3" i="12"/>
  <c r="E3" i="12"/>
  <c r="F3" i="12"/>
  <c r="G3" i="12"/>
  <c r="H3" i="12"/>
  <c r="I3" i="12"/>
  <c r="J3" i="12"/>
  <c r="K3" i="12"/>
  <c r="L3" i="12"/>
  <c r="M3" i="12"/>
  <c r="N3" i="12"/>
  <c r="O3" i="12"/>
  <c r="P3" i="12"/>
  <c r="Q3" i="12"/>
  <c r="R3" i="12"/>
  <c r="S3" i="12"/>
  <c r="T3" i="12"/>
  <c r="U3" i="12"/>
  <c r="V3" i="12"/>
  <c r="W3" i="12"/>
  <c r="X3" i="12"/>
  <c r="Y3" i="12"/>
  <c r="Z3" i="12"/>
  <c r="AA3" i="12"/>
  <c r="AB3" i="12"/>
  <c r="AC3" i="12"/>
  <c r="AD3" i="12"/>
  <c r="AE3" i="12"/>
  <c r="AF3" i="12"/>
  <c r="AG3" i="12"/>
  <c r="AH3" i="12"/>
  <c r="AI3" i="12"/>
  <c r="AJ3" i="12"/>
  <c r="D4" i="12"/>
  <c r="E4" i="12"/>
  <c r="F4" i="12"/>
  <c r="G4" i="12"/>
  <c r="H4" i="12"/>
  <c r="I4" i="12"/>
  <c r="J4" i="12"/>
  <c r="K4" i="12"/>
  <c r="L4" i="12"/>
  <c r="M4" i="12"/>
  <c r="N4" i="12"/>
  <c r="O4" i="12"/>
  <c r="P4" i="12"/>
  <c r="Q4" i="12"/>
  <c r="R4" i="12"/>
  <c r="S4" i="12"/>
  <c r="T4" i="12"/>
  <c r="U4" i="12"/>
  <c r="V4" i="12"/>
  <c r="W4" i="12"/>
  <c r="X4" i="12"/>
  <c r="Y4" i="12"/>
  <c r="Z4" i="12"/>
  <c r="AA4" i="12"/>
  <c r="AB4" i="12"/>
  <c r="AC4" i="12"/>
  <c r="AD4" i="12"/>
  <c r="AE4" i="12"/>
  <c r="AF4" i="12"/>
  <c r="AG4" i="12"/>
  <c r="AH4" i="12"/>
  <c r="AI4" i="12"/>
  <c r="AJ4" i="12"/>
  <c r="D5" i="12"/>
  <c r="E5" i="12"/>
  <c r="F5" i="12"/>
  <c r="G5" i="12"/>
  <c r="H5" i="12"/>
  <c r="I5" i="12"/>
  <c r="J5" i="12"/>
  <c r="K5" i="12"/>
  <c r="L5" i="12"/>
  <c r="M5" i="12"/>
  <c r="N5" i="12"/>
  <c r="O5" i="12"/>
  <c r="P5" i="12"/>
  <c r="Q5" i="12"/>
  <c r="R5" i="12"/>
  <c r="S5" i="12"/>
  <c r="T5" i="12"/>
  <c r="U5" i="12"/>
  <c r="V5" i="12"/>
  <c r="W5" i="12"/>
  <c r="X5" i="12"/>
  <c r="Y5" i="12"/>
  <c r="Z5" i="12"/>
  <c r="AA5" i="12"/>
  <c r="AB5" i="12"/>
  <c r="AC5" i="12"/>
  <c r="AD5" i="12"/>
  <c r="AE5" i="12"/>
  <c r="AF5" i="12"/>
  <c r="AG5" i="12"/>
  <c r="AH5" i="12"/>
  <c r="AI5" i="12"/>
  <c r="AJ5" i="12"/>
  <c r="D6" i="12"/>
  <c r="E6" i="12"/>
  <c r="F6" i="12"/>
  <c r="G6" i="12"/>
  <c r="H6" i="12"/>
  <c r="I6" i="12"/>
  <c r="J6" i="12"/>
  <c r="K6" i="12"/>
  <c r="L6" i="12"/>
  <c r="M6" i="12"/>
  <c r="N6" i="12"/>
  <c r="O6" i="12"/>
  <c r="P6" i="12"/>
  <c r="Q6" i="12"/>
  <c r="R6" i="12"/>
  <c r="S6" i="12"/>
  <c r="T6" i="12"/>
  <c r="U6" i="12"/>
  <c r="V6" i="12"/>
  <c r="W6" i="12"/>
  <c r="X6" i="12"/>
  <c r="Y6" i="12"/>
  <c r="Z6" i="12"/>
  <c r="AA6" i="12"/>
  <c r="AB6" i="12"/>
  <c r="AC6" i="12"/>
  <c r="AD6" i="12"/>
  <c r="AE6" i="12"/>
  <c r="AF6" i="12"/>
  <c r="AG6" i="12"/>
  <c r="AH6" i="12"/>
  <c r="AI6" i="12"/>
  <c r="AJ6" i="12"/>
  <c r="D7" i="12"/>
  <c r="E7" i="12"/>
  <c r="F7" i="12"/>
  <c r="G7" i="12"/>
  <c r="H7" i="12"/>
  <c r="I7" i="12"/>
  <c r="J7" i="12"/>
  <c r="K7" i="12"/>
  <c r="L7" i="12"/>
  <c r="M7" i="12"/>
  <c r="N7" i="12"/>
  <c r="O7" i="12"/>
  <c r="P7" i="12"/>
  <c r="Q7" i="12"/>
  <c r="R7" i="12"/>
  <c r="S7" i="12"/>
  <c r="T7" i="12"/>
  <c r="U7" i="12"/>
  <c r="V7" i="12"/>
  <c r="W7" i="12"/>
  <c r="X7" i="12"/>
  <c r="Y7" i="12"/>
  <c r="Z7" i="12"/>
  <c r="AA7" i="12"/>
  <c r="AB7" i="12"/>
  <c r="AC7" i="12"/>
  <c r="AD7" i="12"/>
  <c r="AE7" i="12"/>
  <c r="AF7" i="12"/>
  <c r="AG7" i="12"/>
  <c r="AH7" i="12"/>
  <c r="AI7" i="12"/>
  <c r="AJ7" i="12"/>
  <c r="C3" i="12"/>
  <c r="C4" i="12"/>
  <c r="C5" i="12"/>
  <c r="C6" i="12"/>
  <c r="C7" i="12"/>
  <c r="C2" i="12"/>
  <c r="B5" i="12"/>
  <c r="B4" i="12"/>
  <c r="B3" i="12"/>
  <c r="B26" i="9" l="1"/>
  <c r="B25" i="9"/>
  <c r="B24" i="9"/>
  <c r="B16" i="9"/>
  <c r="B4" i="9"/>
  <c r="B27" i="9" l="1"/>
</calcChain>
</file>

<file path=xl/sharedStrings.xml><?xml version="1.0" encoding="utf-8"?>
<sst xmlns="http://schemas.openxmlformats.org/spreadsheetml/2006/main" count="1401" uniqueCount="277">
  <si>
    <t>Source:</t>
  </si>
  <si>
    <t>Oak Ridge National Lab</t>
  </si>
  <si>
    <t>http://cta.ornl.gov/data/index.shtml</t>
  </si>
  <si>
    <t>Year</t>
  </si>
  <si>
    <t>(million gallons)</t>
  </si>
  <si>
    <t>(miles per gallon)</t>
  </si>
  <si>
    <t>Table 5.1</t>
  </si>
  <si>
    <t>Registrations (thousands)</t>
  </si>
  <si>
    <t>Vehicle travel (million miles)</t>
  </si>
  <si>
    <t>Average annual</t>
  </si>
  <si>
    <t>Fuel use</t>
  </si>
  <si>
    <t>Fuel economy</t>
  </si>
  <si>
    <t>miles per vehicle</t>
  </si>
  <si>
    <r>
      <t>8.2</t>
    </r>
    <r>
      <rPr>
        <vertAlign val="superscript"/>
        <sz val="10"/>
        <color indexed="8"/>
        <rFont val="Times New Roman"/>
        <family val="1"/>
      </rPr>
      <t>a</t>
    </r>
  </si>
  <si>
    <t>Average annual percentage change</t>
  </si>
  <si>
    <t>Class 3-8 single-unit trucks include trucks over 10,000 lbs. gross vehicle weight with the cab/engine and cargo space together as one unit.  Most of these trucks would be used for business or for individuals with heavy hauling or towing needs.  Very heavy single-units, such as concrete mixers and dump trucks, are also in this category.  The data series was recently changed by the FHWA back to 2007.</t>
  </si>
  <si>
    <r>
      <t xml:space="preserve">     </t>
    </r>
    <r>
      <rPr>
        <vertAlign val="superscript"/>
        <sz val="10"/>
        <color indexed="8"/>
        <rFont val="Times New Roman"/>
        <family val="1"/>
      </rPr>
      <t xml:space="preserve">a </t>
    </r>
    <r>
      <rPr>
        <sz val="10"/>
        <color indexed="8"/>
        <rFont val="Times New Roman"/>
        <family val="1"/>
      </rPr>
      <t xml:space="preserve">Due to FHWA methodology changes, data from 2007-on are not comparable with previous data.
</t>
    </r>
  </si>
  <si>
    <t>Class 7-8 combination trucks include all trucks designed to be used in combination with one or more trailers with a gross vehicle weight rating over 26,000 lbs.  The average vehicle travel of these trucks (on a per truck basis) far surpasses the travel of other trucks due to long-haul freight movement. The data series was recently changed by the FHWA back to 2007.</t>
  </si>
  <si>
    <t>Table 5.2</t>
  </si>
  <si>
    <r>
      <t>Vehicle travel</t>
    </r>
    <r>
      <rPr>
        <vertAlign val="superscript"/>
        <sz val="10"/>
        <color indexed="8"/>
        <rFont val="Times New Roman"/>
        <family val="1"/>
      </rPr>
      <t>a</t>
    </r>
    <r>
      <rPr>
        <sz val="10"/>
        <color indexed="8"/>
        <rFont val="Times New Roman"/>
        <family val="1"/>
      </rPr>
      <t xml:space="preserve"> (million miles)</t>
    </r>
  </si>
  <si>
    <r>
      <t>5.1</t>
    </r>
    <r>
      <rPr>
        <vertAlign val="superscript"/>
        <sz val="10"/>
        <color indexed="8"/>
        <rFont val="Times New Roman"/>
        <family val="1"/>
      </rPr>
      <t>b</t>
    </r>
  </si>
  <si>
    <r>
      <t xml:space="preserve">    </t>
    </r>
    <r>
      <rPr>
        <vertAlign val="superscript"/>
        <sz val="10"/>
        <color indexed="8"/>
        <rFont val="Times New Roman"/>
        <family val="1"/>
      </rPr>
      <t xml:space="preserve">a </t>
    </r>
    <r>
      <rPr>
        <sz val="10"/>
        <color indexed="8"/>
        <rFont val="Times New Roman"/>
        <family val="1"/>
      </rPr>
      <t>The Federal Highway Administration changed the combination truck travel methodology in 1993.</t>
    </r>
  </si>
  <si>
    <r>
      <t xml:space="preserve">      b</t>
    </r>
    <r>
      <rPr>
        <sz val="10"/>
        <color indexed="8"/>
        <rFont val="Times New Roman"/>
        <family val="1"/>
      </rPr>
      <t>Due to FHWA methodology changes, data from 2007-on are not comparable with previous data.</t>
    </r>
  </si>
  <si>
    <t>Motorcycles</t>
  </si>
  <si>
    <t>AADTbVT Average Annual Dist Traveled by Vehicle Type</t>
  </si>
  <si>
    <t>Vehicle Type</t>
  </si>
  <si>
    <t>LDVs</t>
  </si>
  <si>
    <t>HDVs</t>
  </si>
  <si>
    <t>aircraft</t>
  </si>
  <si>
    <t>rail</t>
  </si>
  <si>
    <t>ships</t>
  </si>
  <si>
    <t>motorbikes</t>
  </si>
  <si>
    <t>Notes:</t>
  </si>
  <si>
    <t>for cost calculation) will not be included when the model calculates changes in amount spent on</t>
  </si>
  <si>
    <t>vehicles.</t>
  </si>
  <si>
    <t>Vehicle types for which there are no data in this variable (or in one of the other essential variables</t>
  </si>
  <si>
    <t xml:space="preserve">     DC, 2015, Table VM-1 and annual.  (Additional resources:  www.fhwa.dot.gov)</t>
  </si>
  <si>
    <t>Transportation Energy Data Book Ed. 35</t>
  </si>
  <si>
    <t>Tables 5.1, and 5.2</t>
  </si>
  <si>
    <t>Freight HDVs</t>
  </si>
  <si>
    <t>Passenger aircraft and freight aircraft</t>
  </si>
  <si>
    <t>Aircraft revenue-miles (thousands), total certified</t>
  </si>
  <si>
    <t>Passenger HDVs (buses)</t>
  </si>
  <si>
    <t>Freight Rail</t>
  </si>
  <si>
    <t>Passenger Rail</t>
  </si>
  <si>
    <t>Intercity (Amtrak)</t>
  </si>
  <si>
    <t>Amtrak passenger train-miles (millions)</t>
  </si>
  <si>
    <t>Transit</t>
  </si>
  <si>
    <t>vehicle-miles, heavy rail (millions)</t>
  </si>
  <si>
    <t>vehicle-miles, light rail (millions)</t>
  </si>
  <si>
    <t>vehicle-miles, commuter rail (millions)</t>
  </si>
  <si>
    <t>number of aircraft available for service, total domestic and international</t>
  </si>
  <si>
    <t>avg. annual miles per aircraft</t>
  </si>
  <si>
    <t>This assumes passenger and freight aircraft fly similar numbers of miles per year.</t>
  </si>
  <si>
    <t>Average miles traveled per vehicle, all buses</t>
  </si>
  <si>
    <t>Average miles traveled per vehicle, Locomotive</t>
  </si>
  <si>
    <t>Amtrak number of passenger vehicles, locomotives</t>
  </si>
  <si>
    <t>number of vehicles, heavy rail</t>
  </si>
  <si>
    <t>number of vehicles, light rail</t>
  </si>
  <si>
    <t>number of vehicles, commuter rail</t>
  </si>
  <si>
    <t>average miles traveled per vehicle, heavy rail</t>
  </si>
  <si>
    <t>average miles traveled per vehicle, light rail</t>
  </si>
  <si>
    <t>average miles traveled per vehicle, commuter rail</t>
  </si>
  <si>
    <t>vehicle-mile-weighted avg. distance traveled per vehicle (miles)</t>
  </si>
  <si>
    <t>U.S. Bureau of Transportation Statistics</t>
  </si>
  <si>
    <t>National Transportation Statistics (most recently updated tables updated in October 2016)</t>
  </si>
  <si>
    <t>http://www.rita.dot.gov/bts/sites/rita.dot.gov.bts/files/publications/national_transportation_statistics/index.html#appendix_d</t>
  </si>
  <si>
    <t>Appendix D - Modal Profiles</t>
  </si>
  <si>
    <t>Air Carrier Profile</t>
  </si>
  <si>
    <t>Rail Profile</t>
  </si>
  <si>
    <r>
      <t xml:space="preserve">U. S. Department of Transportation, Federal Highway Administration, </t>
    </r>
    <r>
      <rPr>
        <i/>
        <sz val="10"/>
        <color indexed="8"/>
        <rFont val="Times New Roman"/>
        <family val="1"/>
      </rPr>
      <t>Highway Statistics 2014,</t>
    </r>
    <r>
      <rPr>
        <sz val="10"/>
        <color indexed="8"/>
        <rFont val="Times New Roman"/>
        <family val="1"/>
      </rPr>
      <t xml:space="preserve"> Washington, DC, 2015, Table VM-1 and annual.  (Additional resources:  www.fhwa.dot.gov)</t>
    </r>
  </si>
  <si>
    <t>2004–2014</t>
  </si>
  <si>
    <t>1970–2014</t>
  </si>
  <si>
    <t>Summary Statistics for Class 3-8 Single-Unit Trucks, 1970–2014</t>
  </si>
  <si>
    <r>
      <t xml:space="preserve">U. S. Department of Transportation, Federal Highway Administration, </t>
    </r>
    <r>
      <rPr>
        <i/>
        <sz val="10"/>
        <color indexed="8"/>
        <rFont val="Times New Roman"/>
        <family val="1"/>
      </rPr>
      <t>Highway Statistics 2014</t>
    </r>
    <r>
      <rPr>
        <sz val="10"/>
        <color indexed="8"/>
        <rFont val="Times New Roman"/>
        <family val="1"/>
      </rPr>
      <t xml:space="preserve">, Washington, </t>
    </r>
  </si>
  <si>
    <t>Summary Statistics for Class 7-8 Combination Trucks, 1970–2014</t>
  </si>
  <si>
    <t>IX</t>
  </si>
  <si>
    <t>Transportasi</t>
  </si>
  <si>
    <t>Trajectory choice</t>
  </si>
  <si>
    <t>Component</t>
  </si>
  <si>
    <t>Trajectory</t>
  </si>
  <si>
    <t>Trajectory assumptions</t>
  </si>
  <si>
    <t>Type</t>
  </si>
  <si>
    <t>Description</t>
  </si>
  <si>
    <t>Notes</t>
  </si>
  <si>
    <t>by 2050</t>
  </si>
  <si>
    <t>V.06</t>
  </si>
  <si>
    <t>Gasoline</t>
  </si>
  <si>
    <t>V.08</t>
  </si>
  <si>
    <t>ADO</t>
  </si>
  <si>
    <t>V.14</t>
  </si>
  <si>
    <t>Bio-diesel</t>
  </si>
  <si>
    <t>V.18</t>
  </si>
  <si>
    <t>Electricity (delivered to end user)</t>
  </si>
  <si>
    <t>V.09</t>
  </si>
  <si>
    <t>IDO</t>
  </si>
  <si>
    <t>V.10</t>
  </si>
  <si>
    <t>MFO</t>
  </si>
  <si>
    <t>V.22</t>
  </si>
  <si>
    <t>Natural gas</t>
  </si>
  <si>
    <t>TWh</t>
  </si>
  <si>
    <t>1. ENERGY DEMAND BY VECTOR</t>
  </si>
  <si>
    <t>V.02</t>
  </si>
  <si>
    <t>Hidrokarbon cairan</t>
  </si>
  <si>
    <t>V.03</t>
  </si>
  <si>
    <t>Hidrokarbon gas</t>
  </si>
  <si>
    <t>Outputs</t>
  </si>
  <si>
    <t>Vector</t>
  </si>
  <si>
    <t>Name</t>
  </si>
  <si>
    <t>2011</t>
  </si>
  <si>
    <t>2015</t>
  </si>
  <si>
    <t>2020</t>
  </si>
  <si>
    <t>2025</t>
  </si>
  <si>
    <t>2030</t>
  </si>
  <si>
    <t>2035</t>
  </si>
  <si>
    <t>2040</t>
  </si>
  <si>
    <t>2045</t>
  </si>
  <si>
    <t>2050</t>
  </si>
  <si>
    <t>Total</t>
  </si>
  <si>
    <t>IX.b.1</t>
  </si>
  <si>
    <t>Transportasi penumpang perkotaan</t>
  </si>
  <si>
    <t>Mode shifting</t>
  </si>
  <si>
    <t>Technology</t>
  </si>
  <si>
    <t>Advance technology</t>
  </si>
  <si>
    <t>URBAN TRANSPORT</t>
  </si>
  <si>
    <t>Shifting of transportation mode from private vehicles to public transport</t>
  </si>
  <si>
    <t>Mode</t>
  </si>
  <si>
    <t>Choice</t>
  </si>
  <si>
    <t>CAR</t>
  </si>
  <si>
    <t>Number of cars to Large Buses</t>
  </si>
  <si>
    <t>Number of Cars to Rail</t>
  </si>
  <si>
    <t>Number of Cars to Non-motorized transport</t>
  </si>
  <si>
    <t>Subtotal</t>
  </si>
  <si>
    <t>MOTOR</t>
  </si>
  <si>
    <t>Number of motocycles to Large Buses</t>
  </si>
  <si>
    <t>Number of motocycles to Rail</t>
  </si>
  <si>
    <t>Number of motocycles to Non-motorized transport</t>
  </si>
  <si>
    <t>Trajectory 1</t>
  </si>
  <si>
    <t>ICE-GAS</t>
  </si>
  <si>
    <t>ICE gasoline</t>
  </si>
  <si>
    <t>ICE-ADO</t>
  </si>
  <si>
    <t>ICE diesel</t>
  </si>
  <si>
    <t>ICE-VGAS</t>
  </si>
  <si>
    <t>ICE Vehicle Gas</t>
  </si>
  <si>
    <t>ICE-CNG</t>
  </si>
  <si>
    <t>ICE CNG</t>
  </si>
  <si>
    <t>ICE-BIOD</t>
  </si>
  <si>
    <t>ICE bio-diesel</t>
  </si>
  <si>
    <t>ICE-BIOE</t>
  </si>
  <si>
    <t>ICE bio-ethanol</t>
  </si>
  <si>
    <t>Electric vehicle &amp; Fuel cell vehicle</t>
  </si>
  <si>
    <t>Electric vehicle</t>
  </si>
  <si>
    <t>Micro BUS</t>
  </si>
  <si>
    <t>Mini BUS</t>
  </si>
  <si>
    <t>Large BUS</t>
  </si>
  <si>
    <t>RAIL</t>
  </si>
  <si>
    <t>ELECTRIC</t>
  </si>
  <si>
    <t>Electric locomotive</t>
  </si>
  <si>
    <t>Trajectory 2</t>
  </si>
  <si>
    <t>Trajectory 3</t>
  </si>
  <si>
    <t>Trajectory 4</t>
  </si>
  <si>
    <t>cek ulang!!</t>
  </si>
  <si>
    <t>tanya core team roadmap bioethanol</t>
  </si>
  <si>
    <t>Advance Technology</t>
  </si>
  <si>
    <t>Option A</t>
  </si>
  <si>
    <t>HV (hybrid vehicle)</t>
  </si>
  <si>
    <t>Hybrid Vehicle</t>
  </si>
  <si>
    <t>A 100 HV</t>
  </si>
  <si>
    <t>EV</t>
  </si>
  <si>
    <t>Electric Vehicle</t>
  </si>
  <si>
    <t>B 70 HV</t>
  </si>
  <si>
    <t>FCV</t>
  </si>
  <si>
    <t>Fuel cell Vehicle</t>
  </si>
  <si>
    <t>C 50 HV</t>
  </si>
  <si>
    <t>D 100 EV</t>
  </si>
  <si>
    <t>Option B</t>
  </si>
  <si>
    <t>Option C</t>
  </si>
  <si>
    <t>Option D</t>
  </si>
  <si>
    <t>Fixed assumptions</t>
  </si>
  <si>
    <t>Number of vehicle by mode without shifting mode of transportation</t>
  </si>
  <si>
    <t>unit of vehicle</t>
  </si>
  <si>
    <t>Cars</t>
  </si>
  <si>
    <t>Micro-buses</t>
  </si>
  <si>
    <t>Small-buses</t>
  </si>
  <si>
    <t>Large-buses</t>
  </si>
  <si>
    <t>Commuter line, MRT, monorails</t>
  </si>
  <si>
    <t>KRL growth 14.06%</t>
  </si>
  <si>
    <t>Typical Occupancy</t>
  </si>
  <si>
    <t>Typical distance travelled by mode</t>
  </si>
  <si>
    <t>distance travelled/vehicle</t>
  </si>
  <si>
    <t>km</t>
  </si>
  <si>
    <t>Technology Efficiency</t>
  </si>
  <si>
    <t>TWh/km</t>
  </si>
  <si>
    <t>HV</t>
  </si>
  <si>
    <t>Hybrid vehicle</t>
  </si>
  <si>
    <t>Fuell cell vehicle</t>
  </si>
  <si>
    <t>Derived assumptions</t>
  </si>
  <si>
    <t>Number of cars to Buses</t>
  </si>
  <si>
    <t>Number of motocycles to Buses</t>
  </si>
  <si>
    <t>Number of passenger shifting to other mode of transportation</t>
  </si>
  <si>
    <t>number of passenger</t>
  </si>
  <si>
    <t>Number of passenger of cars to Buses</t>
  </si>
  <si>
    <t>Number of passenger of Cars to Rail</t>
  </si>
  <si>
    <t>Number of passenger of Cars to Non-motorized transport</t>
  </si>
  <si>
    <t>Number of passenger of motocycles to Buses</t>
  </si>
  <si>
    <t>Number of passenger of motocycles to Rail</t>
  </si>
  <si>
    <t>Number of passenger of motocycles to Non-motorized transport</t>
  </si>
  <si>
    <t>Number of addition of vehicle due to mode shifting of passenger cars</t>
  </si>
  <si>
    <t>Number of additional buses from passengers of cars</t>
  </si>
  <si>
    <t>Number of additional buses from passengers of motorcycles</t>
  </si>
  <si>
    <t>Number of additional trains from passengers of cars</t>
  </si>
  <si>
    <t>Number of additional trains from passengers of motorcycles</t>
  </si>
  <si>
    <t>Number of vehicle affected from shifting mode</t>
  </si>
  <si>
    <t>Mode Share</t>
  </si>
  <si>
    <t>Number of vehicle by mode after shifting mode</t>
  </si>
  <si>
    <t>ELECTRIC/ HYDROGEN SPLIT</t>
  </si>
  <si>
    <t>Technology Peneration</t>
  </si>
  <si>
    <t>Electric &amp; Fuel cell vehicle</t>
  </si>
  <si>
    <t>Number of vehicle by technology</t>
  </si>
  <si>
    <t>Number of distance travelled by technology</t>
  </si>
  <si>
    <t>unit of distance</t>
  </si>
  <si>
    <t>Zero emission</t>
  </si>
  <si>
    <t>Total energy use = Distance Travelled × Tech. Efficiency</t>
  </si>
  <si>
    <t>V.15</t>
  </si>
  <si>
    <t>V.29</t>
  </si>
  <si>
    <t>Bio-ethanol</t>
  </si>
  <si>
    <t>H2</t>
  </si>
  <si>
    <t>T.02</t>
  </si>
  <si>
    <t>Transportasi penumpang</t>
  </si>
  <si>
    <t>IX.b.2</t>
  </si>
  <si>
    <t>Transportasi penumpang antar kota</t>
  </si>
  <si>
    <t>BUS</t>
  </si>
  <si>
    <t>DIESEL</t>
  </si>
  <si>
    <t>Diesel locomotive</t>
  </si>
  <si>
    <t>BIOD</t>
  </si>
  <si>
    <t>Bio-diesel locomotive</t>
  </si>
  <si>
    <t>SHIP</t>
  </si>
  <si>
    <t>ICE diesel oil</t>
  </si>
  <si>
    <t>ICE-IDO</t>
  </si>
  <si>
    <t>ICE industrial diesel oil</t>
  </si>
  <si>
    <t>ICE-MFO</t>
  </si>
  <si>
    <t>ICE marine fuel oil</t>
  </si>
  <si>
    <t>INTERCITY TRANSPORT</t>
  </si>
  <si>
    <t>Intercity buses</t>
  </si>
  <si>
    <t>No. of buses</t>
  </si>
  <si>
    <t>Intercity railway</t>
  </si>
  <si>
    <t>No. Trains</t>
  </si>
  <si>
    <t>Passenger ships incl. ferry</t>
  </si>
  <si>
    <t>No. of ships</t>
  </si>
  <si>
    <t>TECHNOLOGY</t>
  </si>
  <si>
    <t>konstan</t>
  </si>
  <si>
    <t>Unit</t>
  </si>
  <si>
    <t>Ministry of Energy and Mineral Resources</t>
  </si>
  <si>
    <t>Indonesia Calculator 2050</t>
  </si>
  <si>
    <t>http://calculator2050.esdm.go.id/model.xlsx</t>
  </si>
  <si>
    <t>Ministry of Transportation</t>
  </si>
  <si>
    <t>Transportation Statistics 2015 Book 1</t>
  </si>
  <si>
    <t>http://ppid.dephub.go.id/files/statistik/STATISTIK_PERHUBUNGAN_I_TAHUN_2015.pdf</t>
  </si>
  <si>
    <t>Pages 117-118, Tables A.3.1.53, A.3.1.54</t>
  </si>
  <si>
    <t>passenger LDVs, passenger HDVs, passenger rail, passenger motorbikes</t>
  </si>
  <si>
    <t>km per mile</t>
  </si>
  <si>
    <t>Aircraft km</t>
  </si>
  <si>
    <t>Number of Departures</t>
  </si>
  <si>
    <t>Domestic, 2015</t>
  </si>
  <si>
    <t>International, 2015</t>
  </si>
  <si>
    <t>Average Dist Traveled per Departure</t>
  </si>
  <si>
    <t>Avg Dist Traveled per Year</t>
  </si>
  <si>
    <t>Departures per Day per Aircraft</t>
  </si>
  <si>
    <t>Days per Year</t>
  </si>
  <si>
    <t>This is an assumption</t>
  </si>
  <si>
    <t>Distance-Weighted Average</t>
  </si>
  <si>
    <t>Tables IX.b.1, IX.b.2</t>
  </si>
  <si>
    <t>freight aircraft, freight rail</t>
  </si>
  <si>
    <t>Data are not available for either type of ship.</t>
  </si>
  <si>
    <t>Indonesian data are only available for passenger modes.  We retain U.S. values for</t>
  </si>
  <si>
    <t>freight modes.</t>
  </si>
  <si>
    <t>Freight LDVs and freight motorbikes are not used in the Indonesian version of the model.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</si>
</sst>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41" formatCode="_(* #,##0_);_(* \(#,##0\);_(* &quot;-&quot;_);_(@_)"/>
    <numFmt numFmtId="43" formatCode="_(* #,##0.00_);_(* \(#,##0.00\);_(* &quot;-&quot;??_);_(@_)"/>
    <numFmt numFmtId="165" formatCode="0.0"/>
    <numFmt numFmtId="166" formatCode="0.0%"/>
    <numFmt numFmtId="169" formatCode="0.00%;\ \(0.00%\);\ \-"/>
    <numFmt numFmtId="170" formatCode="_(* #,##0.0_);_(* \(#,##0.0\);_(* &quot;-&quot;??_);_(@_)"/>
    <numFmt numFmtId="172" formatCode="_(* #,##0_);_(* \(#,##0\);_(* &quot;-&quot;??_);_(@_)"/>
    <numFmt numFmtId="174" formatCode="_(* #,##0.00_);_(* \(#,##0.00\);_(* &quot;-&quot;_);_(@_)"/>
    <numFmt numFmtId="175" formatCode="#,##0.0_);\(#,##0.0\);&quot;-&quot;;@"/>
    <numFmt numFmtId="176" formatCode="_(* #,##0.000000000_);_(* \(#,##0.000000000\);_(* &quot;-&quot;??_);_(@_)"/>
    <numFmt numFmtId="177" formatCode="_(* #,##0.0_);_(* \(#,##0.0\);_(* &quot;-&quot;_);_(@_)"/>
    <numFmt numFmtId="178" formatCode="0.000%"/>
  </numFmts>
  <fonts count="3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vertAlign val="superscript"/>
      <sz val="10"/>
      <color indexed="8"/>
      <name val="Times New Roman"/>
      <family val="1"/>
    </font>
    <font>
      <sz val="10"/>
      <color indexed="8"/>
      <name val="Times New Roman"/>
      <family val="1"/>
    </font>
    <font>
      <sz val="10"/>
      <name val="Arial"/>
      <family val="2"/>
    </font>
    <font>
      <i/>
      <sz val="10"/>
      <color theme="1"/>
      <name val="Times New Roman"/>
      <family val="1"/>
    </font>
    <font>
      <i/>
      <sz val="10"/>
      <color indexed="8"/>
      <name val="Times New Roman"/>
      <family val="1"/>
    </font>
    <font>
      <vertAlign val="superscript"/>
      <sz val="10"/>
      <color theme="1"/>
      <name val="Times New Roman"/>
      <family val="1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0"/>
      <color rgb="FF000000"/>
      <name val="Cambria"/>
      <family val="1"/>
    </font>
    <font>
      <b/>
      <sz val="16"/>
      <color theme="1"/>
      <name val="Cambria"/>
      <family val="1"/>
      <scheme val="major"/>
    </font>
    <font>
      <sz val="12"/>
      <color theme="1"/>
      <name val="Cambria"/>
      <family val="1"/>
      <scheme val="major"/>
    </font>
    <font>
      <b/>
      <sz val="10"/>
      <color rgb="FF000000"/>
      <name val="Cambria"/>
      <family val="1"/>
    </font>
    <font>
      <sz val="10"/>
      <color theme="1"/>
      <name val="Cambria"/>
      <family val="1"/>
    </font>
    <font>
      <b/>
      <sz val="10"/>
      <color theme="1"/>
      <name val="Cambria"/>
      <family val="2"/>
      <scheme val="major"/>
    </font>
    <font>
      <sz val="9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theme="1"/>
      <name val="Calibri"/>
      <family val="2"/>
      <scheme val="minor"/>
    </font>
    <font>
      <b/>
      <sz val="9"/>
      <color indexed="8"/>
      <name val="Calibri"/>
      <family val="2"/>
    </font>
    <font>
      <u/>
      <sz val="10"/>
      <color theme="4"/>
      <name val="Calibri"/>
      <family val="2"/>
      <scheme val="minor"/>
    </font>
    <font>
      <sz val="8"/>
      <name val="Calibri"/>
      <family val="1"/>
      <scheme val="minor"/>
    </font>
    <font>
      <b/>
      <sz val="12"/>
      <color theme="4"/>
      <name val="Calibri"/>
      <family val="2"/>
      <scheme val="minor"/>
    </font>
    <font>
      <b/>
      <sz val="12"/>
      <color indexed="30"/>
      <name val="Calibri"/>
      <family val="2"/>
    </font>
    <font>
      <b/>
      <sz val="16"/>
      <color rgb="FF000000"/>
      <name val="Cambria"/>
      <family val="1"/>
      <scheme val="major"/>
    </font>
    <font>
      <sz val="10"/>
      <color rgb="FF000000"/>
      <name val="Cambria"/>
      <family val="1"/>
      <scheme val="major"/>
    </font>
    <font>
      <sz val="16"/>
      <color rgb="FF000000"/>
      <name val="Cambria"/>
      <family val="1"/>
      <scheme val="major"/>
    </font>
    <font>
      <u/>
      <sz val="10"/>
      <color rgb="FF0000FF"/>
      <name val="Cambria"/>
      <family val="1"/>
      <scheme val="major"/>
    </font>
    <font>
      <sz val="12"/>
      <color rgb="FF000000"/>
      <name val="Cambria"/>
      <family val="1"/>
      <scheme val="major"/>
    </font>
    <font>
      <b/>
      <sz val="12"/>
      <color rgb="FF000000"/>
      <name val="Cambria"/>
      <family val="1"/>
      <scheme val="major"/>
    </font>
    <font>
      <b/>
      <sz val="10"/>
      <color rgb="FF000000"/>
      <name val="Cambria"/>
      <family val="1"/>
      <scheme val="major"/>
    </font>
    <font>
      <sz val="10"/>
      <color rgb="FFFF0000"/>
      <name val="Cambria"/>
      <family val="1"/>
      <scheme val="major"/>
    </font>
    <font>
      <i/>
      <sz val="10"/>
      <color rgb="FF000000"/>
      <name val="Cambria"/>
      <family val="1"/>
      <scheme val="major"/>
    </font>
  </fonts>
  <fills count="1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C0C0C0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rgb="FFFFCC99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rgb="FF000000"/>
      </patternFill>
    </fill>
    <fill>
      <patternFill patternType="solid">
        <fgColor theme="6" tint="0.79998168889431442"/>
        <bgColor rgb="FF000000"/>
      </patternFill>
    </fill>
    <fill>
      <patternFill patternType="solid">
        <fgColor theme="9" tint="0.39997558519241921"/>
        <bgColor rgb="FF000000"/>
      </patternFill>
    </fill>
    <fill>
      <patternFill patternType="solid">
        <fgColor rgb="FFFFFF00"/>
        <bgColor indexed="64"/>
      </patternFill>
    </fill>
  </fills>
  <borders count="48">
    <border>
      <left/>
      <right/>
      <top/>
      <bottom/>
      <diagonal/>
    </border>
    <border>
      <left/>
      <right/>
      <top style="thick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/>
      <bottom style="thick">
        <color theme="4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/>
      <bottom/>
      <diagonal/>
    </border>
    <border>
      <left/>
      <right/>
      <top style="thin">
        <color rgb="FF000000"/>
      </top>
      <bottom style="thin">
        <color rgb="FF969696"/>
      </bottom>
      <diagonal/>
    </border>
    <border>
      <left/>
      <right/>
      <top style="thin">
        <color rgb="FF969696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FFFFFF"/>
      </left>
      <right/>
      <top/>
      <bottom style="thin">
        <color rgb="FFFFFFFF"/>
      </bottom>
      <diagonal/>
    </border>
    <border>
      <left/>
      <right/>
      <top/>
      <bottom style="thin">
        <color rgb="FFFFFFFF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rgb="FF000000"/>
      </top>
      <bottom style="thin">
        <color rgb="FF969696"/>
      </bottom>
      <diagonal/>
    </border>
    <border>
      <left/>
      <right style="thin">
        <color theme="0" tint="-0.24994659260841701"/>
      </right>
      <top/>
      <bottom/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theme="4"/>
      </top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ck">
        <color rgb="FF0096D7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/>
      <bottom style="thin">
        <color rgb="FFBFBFBF"/>
      </bottom>
      <diagonal/>
    </border>
    <border>
      <left/>
      <right/>
      <top style="thin">
        <color theme="4"/>
      </top>
      <bottom style="dashed">
        <color theme="0" tint="-0.24994659260841701"/>
      </bottom>
      <diagonal/>
    </border>
    <border>
      <left/>
      <right/>
      <top style="thin">
        <color theme="4"/>
      </top>
      <bottom style="thin">
        <color theme="0" tint="-0.24994659260841701"/>
      </bottom>
      <diagonal/>
    </border>
    <border>
      <left/>
      <right/>
      <top style="thin">
        <color rgb="FFFFFFFF"/>
      </top>
      <bottom style="thin">
        <color indexed="64"/>
      </bottom>
      <diagonal/>
    </border>
    <border>
      <left/>
      <right/>
      <top style="thin">
        <color indexed="64"/>
      </top>
      <bottom style="thin">
        <color auto="1"/>
      </bottom>
      <diagonal/>
    </border>
    <border>
      <left/>
      <right/>
      <top style="thin">
        <color theme="0" tint="-0.2499465926084170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4659260841701"/>
      </top>
      <bottom style="thin">
        <color auto="1"/>
      </bottom>
      <diagonal/>
    </border>
    <border>
      <left/>
      <right/>
      <top style="thin">
        <color rgb="FF969696"/>
      </top>
      <bottom style="thin">
        <color indexed="64"/>
      </bottom>
      <diagonal/>
    </border>
    <border>
      <left/>
      <right style="thin">
        <color theme="0" tint="-0.249977111117893"/>
      </right>
      <top style="thin">
        <color rgb="FF000000"/>
      </top>
      <bottom style="thin">
        <color rgb="FF969696"/>
      </bottom>
      <diagonal/>
    </border>
    <border>
      <left/>
      <right style="thin">
        <color theme="0" tint="-0.249977111117893"/>
      </right>
      <top/>
      <bottom/>
      <diagonal/>
    </border>
    <border>
      <left/>
      <right style="thin">
        <color theme="0" tint="-0.249977111117893"/>
      </right>
      <top/>
      <bottom style="thin">
        <color theme="0" tint="-0.24994659260841701"/>
      </bottom>
      <diagonal/>
    </border>
    <border>
      <left/>
      <right style="thin">
        <color theme="0" tint="-0.249977111117893"/>
      </right>
      <top/>
      <bottom style="thin">
        <color auto="1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theme="0" tint="-0.24994659260841701"/>
      </right>
      <top/>
      <bottom style="thin">
        <color auto="1"/>
      </bottom>
      <diagonal/>
    </border>
  </borders>
  <cellStyleXfs count="33">
    <xf numFmtId="0" fontId="0" fillId="0" borderId="0"/>
    <xf numFmtId="0" fontId="2" fillId="0" borderId="0" applyNumberFormat="0" applyFill="0" applyBorder="0" applyAlignment="0" applyProtection="0"/>
    <xf numFmtId="0" fontId="7" fillId="0" borderId="0"/>
    <xf numFmtId="0" fontId="11" fillId="0" borderId="0"/>
    <xf numFmtId="0" fontId="13" fillId="0" borderId="0"/>
    <xf numFmtId="9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9" fillId="0" borderId="25" applyNumberFormat="0" applyFont="0" applyProtection="0">
      <alignment wrapText="1"/>
    </xf>
    <xf numFmtId="0" fontId="20" fillId="0" borderId="26" applyNumberFormat="0" applyFont="0" applyProtection="0">
      <alignment wrapText="1"/>
    </xf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Protection="0">
      <alignment vertical="top" wrapText="1"/>
    </xf>
    <xf numFmtId="0" fontId="19" fillId="0" borderId="27" applyNumberFormat="0" applyProtection="0">
      <alignment vertical="top" wrapText="1"/>
    </xf>
    <xf numFmtId="0" fontId="20" fillId="0" borderId="28" applyNumberFormat="0" applyProtection="0">
      <alignment wrapText="1"/>
    </xf>
    <xf numFmtId="0" fontId="21" fillId="0" borderId="12" applyNumberFormat="0" applyProtection="0">
      <alignment wrapText="1"/>
    </xf>
    <xf numFmtId="0" fontId="22" fillId="0" borderId="29" applyNumberFormat="0" applyProtection="0">
      <alignment wrapText="1"/>
    </xf>
    <xf numFmtId="0" fontId="21" fillId="0" borderId="30" applyNumberFormat="0" applyProtection="0">
      <alignment horizontal="left" wrapText="1"/>
    </xf>
    <xf numFmtId="0" fontId="23" fillId="0" borderId="0" applyNumberFormat="0" applyFill="0" applyBorder="0" applyAlignment="0" applyProtection="0">
      <alignment vertical="top"/>
      <protection locked="0"/>
    </xf>
    <xf numFmtId="0" fontId="12" fillId="0" borderId="0"/>
    <xf numFmtId="0" fontId="12" fillId="0" borderId="0"/>
    <xf numFmtId="0" fontId="13" fillId="0" borderId="0"/>
    <xf numFmtId="175" fontId="24" fillId="0" borderId="0" applyNumberFormat="0" applyFill="0" applyBorder="0" applyAlignment="0" applyProtection="0"/>
    <xf numFmtId="0" fontId="21" fillId="0" borderId="31" applyNumberFormat="0" applyProtection="0">
      <alignment wrapText="1"/>
    </xf>
    <xf numFmtId="0" fontId="22" fillId="0" borderId="32" applyNumberFormat="0" applyProtection="0">
      <alignment wrapText="1"/>
    </xf>
    <xf numFmtId="0" fontId="19" fillId="0" borderId="33" applyNumberFormat="0" applyFont="0" applyFill="0" applyProtection="0">
      <alignment wrapText="1"/>
    </xf>
    <xf numFmtId="0" fontId="21" fillId="0" borderId="34" applyNumberFormat="0" applyFill="0" applyProtection="0">
      <alignment wrapText="1"/>
    </xf>
    <xf numFmtId="0" fontId="25" fillId="0" borderId="0" applyNumberFormat="0" applyProtection="0">
      <alignment horizontal="left"/>
    </xf>
    <xf numFmtId="0" fontId="26" fillId="0" borderId="0" applyNumberFormat="0" applyProtection="0">
      <alignment horizontal="left"/>
    </xf>
  </cellStyleXfs>
  <cellXfs count="320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1" fillId="2" borderId="0" xfId="0" applyFont="1" applyFill="1"/>
    <xf numFmtId="0" fontId="1" fillId="0" borderId="0" xfId="0" applyFont="1" applyAlignment="1">
      <alignment horizontal="right"/>
    </xf>
    <xf numFmtId="1" fontId="0" fillId="0" borderId="0" xfId="0" applyNumberFormat="1"/>
    <xf numFmtId="0" fontId="0" fillId="0" borderId="0" xfId="0" applyFill="1"/>
    <xf numFmtId="3" fontId="0" fillId="0" borderId="0" xfId="0" applyNumberFormat="1" applyFill="1" applyAlignment="1">
      <alignment horizontal="left"/>
    </xf>
    <xf numFmtId="0" fontId="1" fillId="0" borderId="0" xfId="0" applyFont="1" applyFill="1"/>
    <xf numFmtId="165" fontId="0" fillId="0" borderId="0" xfId="0" applyNumberFormat="1"/>
    <xf numFmtId="0" fontId="1" fillId="3" borderId="0" xfId="0" applyFont="1" applyFill="1"/>
    <xf numFmtId="0" fontId="0" fillId="0" borderId="0" xfId="0" applyAlignment="1">
      <alignment wrapText="1"/>
    </xf>
    <xf numFmtId="0" fontId="0" fillId="0" borderId="0" xfId="0" applyNumberFormat="1"/>
    <xf numFmtId="0" fontId="0" fillId="0" borderId="0" xfId="0" applyAlignment="1">
      <alignment horizontal="left" indent="2"/>
    </xf>
    <xf numFmtId="0" fontId="4" fillId="0" borderId="0" xfId="3" applyFont="1"/>
    <xf numFmtId="165" fontId="4" fillId="0" borderId="0" xfId="3" applyNumberFormat="1" applyFont="1"/>
    <xf numFmtId="0" fontId="4" fillId="0" borderId="0" xfId="3" applyFont="1" applyAlignment="1">
      <alignment horizontal="center"/>
    </xf>
    <xf numFmtId="0" fontId="4" fillId="0" borderId="0" xfId="3" applyFont="1" applyAlignment="1"/>
    <xf numFmtId="165" fontId="4" fillId="0" borderId="0" xfId="3" applyNumberFormat="1" applyFont="1" applyAlignment="1"/>
    <xf numFmtId="0" fontId="4" fillId="0" borderId="3" xfId="3" applyFont="1" applyBorder="1" applyAlignment="1"/>
    <xf numFmtId="0" fontId="4" fillId="0" borderId="3" xfId="3" applyFont="1" applyBorder="1" applyAlignment="1">
      <alignment horizontal="justify"/>
    </xf>
    <xf numFmtId="0" fontId="3" fillId="0" borderId="0" xfId="3" applyFont="1"/>
    <xf numFmtId="166" fontId="4" fillId="0" borderId="11" xfId="3" applyNumberFormat="1" applyFont="1" applyBorder="1" applyAlignment="1">
      <alignment horizontal="center"/>
    </xf>
    <xf numFmtId="166" fontId="4" fillId="0" borderId="11" xfId="3" applyNumberFormat="1" applyFont="1" applyBorder="1" applyAlignment="1">
      <alignment horizontal="center" vertical="top" wrapText="1"/>
    </xf>
    <xf numFmtId="0" fontId="4" fillId="0" borderId="11" xfId="3" applyFont="1" applyBorder="1" applyAlignment="1">
      <alignment horizontal="center"/>
    </xf>
    <xf numFmtId="166" fontId="4" fillId="0" borderId="0" xfId="3" applyNumberFormat="1" applyFont="1" applyAlignment="1">
      <alignment horizontal="center"/>
    </xf>
    <xf numFmtId="166" fontId="4" fillId="0" borderId="0" xfId="3" applyNumberFormat="1" applyFont="1" applyAlignment="1">
      <alignment horizontal="center" vertical="top" wrapText="1"/>
    </xf>
    <xf numFmtId="3" fontId="4" fillId="0" borderId="0" xfId="3" applyNumberFormat="1" applyFont="1" applyAlignment="1">
      <alignment horizontal="center"/>
    </xf>
    <xf numFmtId="0" fontId="4" fillId="0" borderId="2" xfId="3" applyFont="1" applyBorder="1" applyAlignment="1">
      <alignment horizontal="center"/>
    </xf>
    <xf numFmtId="3" fontId="4" fillId="0" borderId="2" xfId="3" applyNumberFormat="1" applyFont="1" applyBorder="1" applyAlignment="1">
      <alignment horizontal="center"/>
    </xf>
    <xf numFmtId="165" fontId="4" fillId="0" borderId="0" xfId="3" applyNumberFormat="1" applyFont="1" applyAlignment="1">
      <alignment horizontal="center"/>
    </xf>
    <xf numFmtId="165" fontId="4" fillId="0" borderId="0" xfId="3" applyNumberFormat="1" applyFont="1" applyBorder="1" applyAlignment="1">
      <alignment horizontal="center"/>
    </xf>
    <xf numFmtId="3" fontId="4" fillId="0" borderId="0" xfId="3" applyNumberFormat="1" applyFont="1" applyBorder="1" applyAlignment="1">
      <alignment horizontal="center"/>
    </xf>
    <xf numFmtId="0" fontId="4" fillId="0" borderId="0" xfId="3" applyFont="1" applyBorder="1" applyAlignment="1">
      <alignment horizontal="center"/>
    </xf>
    <xf numFmtId="165" fontId="4" fillId="0" borderId="2" xfId="3" applyNumberFormat="1" applyFont="1" applyBorder="1" applyAlignment="1">
      <alignment horizontal="center"/>
    </xf>
    <xf numFmtId="0" fontId="4" fillId="0" borderId="2" xfId="3" applyFont="1" applyBorder="1" applyAlignment="1">
      <alignment horizontal="center" wrapText="1"/>
    </xf>
    <xf numFmtId="165" fontId="4" fillId="0" borderId="1" xfId="3" applyNumberFormat="1" applyFont="1" applyBorder="1" applyAlignment="1">
      <alignment horizontal="center"/>
    </xf>
    <xf numFmtId="0" fontId="4" fillId="0" borderId="1" xfId="3" applyFont="1" applyBorder="1" applyAlignment="1">
      <alignment horizontal="center"/>
    </xf>
    <xf numFmtId="0" fontId="4" fillId="0" borderId="1" xfId="3" applyFont="1" applyBorder="1" applyAlignment="1">
      <alignment horizontal="center" wrapText="1"/>
    </xf>
    <xf numFmtId="0" fontId="8" fillId="0" borderId="0" xfId="3" applyFont="1" applyAlignment="1">
      <alignment horizontal="left" wrapText="1"/>
    </xf>
    <xf numFmtId="0" fontId="10" fillId="0" borderId="0" xfId="3" applyFont="1"/>
    <xf numFmtId="0" fontId="4" fillId="0" borderId="2" xfId="3" applyFont="1" applyBorder="1"/>
    <xf numFmtId="0" fontId="4" fillId="0" borderId="11" xfId="3" applyFont="1" applyBorder="1"/>
    <xf numFmtId="0" fontId="4" fillId="0" borderId="0" xfId="3" applyFont="1" applyBorder="1"/>
    <xf numFmtId="0" fontId="4" fillId="0" borderId="0" xfId="3" applyFont="1" applyAlignment="1">
      <alignment horizontal="center" vertical="top"/>
    </xf>
    <xf numFmtId="3" fontId="4" fillId="0" borderId="0" xfId="3" applyNumberFormat="1" applyFont="1" applyAlignment="1">
      <alignment horizontal="center" vertical="top"/>
    </xf>
    <xf numFmtId="3" fontId="4" fillId="0" borderId="0" xfId="3" applyNumberFormat="1" applyFont="1" applyAlignment="1">
      <alignment horizontal="center" vertical="top" wrapText="1"/>
    </xf>
    <xf numFmtId="0" fontId="8" fillId="0" borderId="0" xfId="3" applyFont="1" applyBorder="1" applyAlignment="1"/>
    <xf numFmtId="0" fontId="8" fillId="0" borderId="4" xfId="3" applyFont="1" applyBorder="1" applyAlignment="1">
      <alignment horizontal="left" wrapText="1"/>
    </xf>
    <xf numFmtId="0" fontId="8" fillId="0" borderId="5" xfId="3" applyFont="1" applyBorder="1" applyAlignment="1">
      <alignment horizontal="left" wrapText="1"/>
    </xf>
    <xf numFmtId="0" fontId="8" fillId="0" borderId="6" xfId="3" applyFont="1" applyBorder="1" applyAlignment="1">
      <alignment horizontal="left" wrapText="1"/>
    </xf>
    <xf numFmtId="0" fontId="8" fillId="0" borderId="7" xfId="3" applyFont="1" applyBorder="1" applyAlignment="1">
      <alignment horizontal="left" wrapText="1"/>
    </xf>
    <xf numFmtId="0" fontId="8" fillId="0" borderId="0" xfId="3" applyFont="1" applyBorder="1" applyAlignment="1">
      <alignment horizontal="left" wrapText="1"/>
    </xf>
    <xf numFmtId="0" fontId="8" fillId="0" borderId="8" xfId="3" applyFont="1" applyBorder="1" applyAlignment="1">
      <alignment horizontal="left" wrapText="1"/>
    </xf>
    <xf numFmtId="0" fontId="8" fillId="0" borderId="9" xfId="3" applyFont="1" applyBorder="1" applyAlignment="1">
      <alignment horizontal="left" wrapText="1"/>
    </xf>
    <xf numFmtId="0" fontId="8" fillId="0" borderId="2" xfId="3" applyFont="1" applyBorder="1" applyAlignment="1">
      <alignment horizontal="left" wrapText="1"/>
    </xf>
    <xf numFmtId="0" fontId="8" fillId="0" borderId="10" xfId="3" applyFont="1" applyBorder="1" applyAlignment="1">
      <alignment horizontal="left" wrapText="1"/>
    </xf>
    <xf numFmtId="0" fontId="4" fillId="0" borderId="0" xfId="3" applyFont="1" applyAlignment="1">
      <alignment horizontal="left" wrapText="1"/>
    </xf>
    <xf numFmtId="0" fontId="4" fillId="0" borderId="1" xfId="3" applyFont="1" applyBorder="1" applyAlignment="1">
      <alignment horizontal="center"/>
    </xf>
    <xf numFmtId="0" fontId="4" fillId="0" borderId="2" xfId="3" applyFont="1" applyBorder="1" applyAlignment="1">
      <alignment horizontal="center"/>
    </xf>
    <xf numFmtId="0" fontId="4" fillId="0" borderId="1" xfId="3" applyFont="1" applyBorder="1" applyAlignment="1">
      <alignment horizontal="center" wrapText="1"/>
    </xf>
    <xf numFmtId="0" fontId="4" fillId="0" borderId="2" xfId="3" applyFont="1" applyBorder="1" applyAlignment="1">
      <alignment horizontal="center" wrapText="1"/>
    </xf>
    <xf numFmtId="0" fontId="8" fillId="0" borderId="0" xfId="3" applyFont="1" applyAlignment="1">
      <alignment horizontal="center"/>
    </xf>
    <xf numFmtId="0" fontId="3" fillId="0" borderId="0" xfId="3" applyFont="1" applyAlignment="1">
      <alignment horizontal="center"/>
    </xf>
    <xf numFmtId="0" fontId="14" fillId="0" borderId="0" xfId="4" applyFont="1"/>
    <xf numFmtId="0" fontId="15" fillId="0" borderId="0" xfId="4" applyFont="1" applyAlignment="1">
      <alignment vertical="center"/>
    </xf>
    <xf numFmtId="0" fontId="13" fillId="6" borderId="15" xfId="4" applyNumberFormat="1" applyFont="1" applyFill="1" applyBorder="1" applyAlignment="1"/>
    <xf numFmtId="0" fontId="13" fillId="6" borderId="0" xfId="4" applyNumberFormat="1" applyFont="1" applyFill="1" applyBorder="1" applyAlignment="1"/>
    <xf numFmtId="0" fontId="13" fillId="6" borderId="0" xfId="4" applyNumberFormat="1" applyFont="1" applyFill="1" applyBorder="1" applyAlignment="1">
      <alignment horizontal="right"/>
    </xf>
    <xf numFmtId="0" fontId="16" fillId="6" borderId="16" xfId="4" applyNumberFormat="1" applyFont="1" applyFill="1" applyBorder="1" applyAlignment="1">
      <alignment vertical="center"/>
    </xf>
    <xf numFmtId="0" fontId="16" fillId="6" borderId="0" xfId="4" applyNumberFormat="1" applyFont="1" applyFill="1" applyBorder="1" applyAlignment="1"/>
    <xf numFmtId="0" fontId="16" fillId="6" borderId="18" xfId="4" applyNumberFormat="1" applyFont="1" applyFill="1" applyBorder="1" applyAlignment="1">
      <alignment horizontal="center"/>
    </xf>
    <xf numFmtId="0" fontId="16" fillId="6" borderId="16" xfId="4" applyNumberFormat="1" applyFont="1" applyFill="1" applyBorder="1" applyAlignment="1">
      <alignment horizontal="center"/>
    </xf>
    <xf numFmtId="0" fontId="13" fillId="6" borderId="0" xfId="4" applyNumberFormat="1" applyFont="1" applyFill="1" applyBorder="1" applyAlignment="1">
      <alignment vertical="center"/>
    </xf>
    <xf numFmtId="10" fontId="13" fillId="6" borderId="0" xfId="5" applyNumberFormat="1" applyFont="1" applyFill="1" applyBorder="1" applyAlignment="1"/>
    <xf numFmtId="9" fontId="13" fillId="6" borderId="0" xfId="4" applyNumberFormat="1" applyFont="1" applyFill="1" applyBorder="1" applyAlignment="1">
      <alignment vertical="center"/>
    </xf>
    <xf numFmtId="10" fontId="13" fillId="6" borderId="0" xfId="4" applyNumberFormat="1" applyFont="1" applyFill="1" applyBorder="1" applyAlignment="1">
      <alignment vertical="center"/>
    </xf>
    <xf numFmtId="0" fontId="13" fillId="6" borderId="21" xfId="4" applyNumberFormat="1" applyFont="1" applyFill="1" applyBorder="1" applyAlignment="1">
      <alignment vertical="center"/>
    </xf>
    <xf numFmtId="10" fontId="13" fillId="6" borderId="0" xfId="4" applyNumberFormat="1" applyFont="1" applyFill="1" applyBorder="1" applyAlignment="1">
      <alignment horizontal="right" vertical="center"/>
    </xf>
    <xf numFmtId="169" fontId="13" fillId="6" borderId="0" xfId="4" applyNumberFormat="1" applyFont="1" applyFill="1" applyBorder="1" applyAlignment="1"/>
    <xf numFmtId="0" fontId="16" fillId="6" borderId="0" xfId="4" applyNumberFormat="1" applyFont="1" applyFill="1" applyBorder="1" applyAlignment="1">
      <alignment vertical="center"/>
    </xf>
    <xf numFmtId="172" fontId="13" fillId="6" borderId="0" xfId="6" applyNumberFormat="1" applyFont="1" applyFill="1" applyBorder="1" applyAlignment="1">
      <alignment vertical="center"/>
    </xf>
    <xf numFmtId="169" fontId="13" fillId="6" borderId="0" xfId="4" applyNumberFormat="1" applyFont="1" applyFill="1" applyBorder="1" applyAlignment="1">
      <alignment horizontal="right"/>
    </xf>
    <xf numFmtId="0" fontId="13" fillId="6" borderId="16" xfId="4" applyNumberFormat="1" applyFont="1" applyFill="1" applyBorder="1" applyAlignment="1">
      <alignment vertical="center"/>
    </xf>
    <xf numFmtId="170" fontId="13" fillId="6" borderId="0" xfId="6" applyNumberFormat="1" applyFont="1" applyFill="1" applyBorder="1" applyAlignment="1"/>
    <xf numFmtId="0" fontId="18" fillId="9" borderId="21" xfId="4" applyFont="1" applyFill="1" applyBorder="1" applyAlignment="1">
      <alignment vertical="center"/>
    </xf>
    <xf numFmtId="0" fontId="18" fillId="9" borderId="21" xfId="4" applyFont="1" applyFill="1" applyBorder="1" applyAlignment="1">
      <alignment horizontal="center" vertical="center"/>
    </xf>
    <xf numFmtId="0" fontId="13" fillId="9" borderId="0" xfId="4" applyFont="1" applyFill="1" applyBorder="1"/>
    <xf numFmtId="0" fontId="13" fillId="9" borderId="0" xfId="4" applyFill="1" applyBorder="1"/>
    <xf numFmtId="174" fontId="13" fillId="9" borderId="0" xfId="4" applyNumberFormat="1" applyFill="1" applyBorder="1"/>
    <xf numFmtId="0" fontId="27" fillId="0" borderId="0" xfId="4" applyNumberFormat="1" applyFont="1" applyFill="1" applyBorder="1" applyAlignment="1"/>
    <xf numFmtId="0" fontId="28" fillId="0" borderId="0" xfId="4" applyNumberFormat="1" applyFont="1" applyFill="1" applyBorder="1" applyAlignment="1"/>
    <xf numFmtId="0" fontId="28" fillId="0" borderId="0" xfId="4" applyFont="1"/>
    <xf numFmtId="0" fontId="29" fillId="0" borderId="0" xfId="4" applyNumberFormat="1" applyFont="1" applyFill="1" applyBorder="1" applyAlignment="1">
      <alignment vertical="center"/>
    </xf>
    <xf numFmtId="0" fontId="28" fillId="0" borderId="0" xfId="4" applyNumberFormat="1" applyFont="1" applyFill="1" applyBorder="1" applyAlignment="1">
      <alignment vertical="center"/>
    </xf>
    <xf numFmtId="0" fontId="30" fillId="0" borderId="0" xfId="4" applyNumberFormat="1" applyFont="1" applyFill="1" applyBorder="1" applyAlignment="1">
      <alignment vertical="center"/>
    </xf>
    <xf numFmtId="0" fontId="31" fillId="0" borderId="0" xfId="4" applyNumberFormat="1" applyFont="1" applyFill="1" applyBorder="1" applyAlignment="1"/>
    <xf numFmtId="0" fontId="32" fillId="5" borderId="13" xfId="4" applyNumberFormat="1" applyFont="1" applyFill="1" applyBorder="1" applyAlignment="1">
      <alignment horizontal="left" vertical="center"/>
    </xf>
    <xf numFmtId="0" fontId="31" fillId="5" borderId="14" xfId="4" applyNumberFormat="1" applyFont="1" applyFill="1" applyBorder="1" applyAlignment="1"/>
    <xf numFmtId="0" fontId="31" fillId="5" borderId="0" xfId="4" applyNumberFormat="1" applyFont="1" applyFill="1" applyBorder="1" applyAlignment="1"/>
    <xf numFmtId="0" fontId="31" fillId="0" borderId="0" xfId="4" applyFont="1"/>
    <xf numFmtId="0" fontId="28" fillId="6" borderId="15" xfId="4" applyNumberFormat="1" applyFont="1" applyFill="1" applyBorder="1" applyAlignment="1"/>
    <xf numFmtId="0" fontId="28" fillId="6" borderId="0" xfId="4" applyNumberFormat="1" applyFont="1" applyFill="1" applyBorder="1" applyAlignment="1"/>
    <xf numFmtId="0" fontId="28" fillId="6" borderId="0" xfId="4" applyNumberFormat="1" applyFont="1" applyFill="1" applyBorder="1" applyAlignment="1">
      <alignment horizontal="right"/>
    </xf>
    <xf numFmtId="0" fontId="33" fillId="6" borderId="16" xfId="4" applyNumberFormat="1" applyFont="1" applyFill="1" applyBorder="1" applyAlignment="1">
      <alignment vertical="center"/>
    </xf>
    <xf numFmtId="0" fontId="28" fillId="6" borderId="17" xfId="4" applyNumberFormat="1" applyFont="1" applyFill="1" applyBorder="1" applyAlignment="1">
      <alignment vertical="center"/>
    </xf>
    <xf numFmtId="0" fontId="28" fillId="6" borderId="20" xfId="4" applyNumberFormat="1" applyFont="1" applyFill="1" applyBorder="1" applyAlignment="1">
      <alignment vertical="center"/>
    </xf>
    <xf numFmtId="0" fontId="28" fillId="6" borderId="35" xfId="4" applyNumberFormat="1" applyFont="1" applyFill="1" applyBorder="1" applyAlignment="1"/>
    <xf numFmtId="0" fontId="28" fillId="6" borderId="19" xfId="4" applyNumberFormat="1" applyFont="1" applyFill="1" applyBorder="1" applyAlignment="1"/>
    <xf numFmtId="0" fontId="28" fillId="6" borderId="20" xfId="4" applyNumberFormat="1" applyFont="1" applyFill="1" applyBorder="1" applyAlignment="1"/>
    <xf numFmtId="0" fontId="28" fillId="0" borderId="0" xfId="4" applyFont="1" applyBorder="1"/>
    <xf numFmtId="0" fontId="32" fillId="7" borderId="13" xfId="4" applyNumberFormat="1" applyFont="1" applyFill="1" applyBorder="1" applyAlignment="1">
      <alignment horizontal="left" vertical="center"/>
    </xf>
    <xf numFmtId="0" fontId="28" fillId="7" borderId="14" xfId="4" applyNumberFormat="1" applyFont="1" applyFill="1" applyBorder="1" applyAlignment="1">
      <alignment vertical="center"/>
    </xf>
    <xf numFmtId="0" fontId="28" fillId="7" borderId="0" xfId="4" applyNumberFormat="1" applyFont="1" applyFill="1" applyBorder="1" applyAlignment="1">
      <alignment vertical="center"/>
    </xf>
    <xf numFmtId="0" fontId="28" fillId="6" borderId="0" xfId="4" applyNumberFormat="1" applyFont="1" applyFill="1" applyBorder="1" applyAlignment="1">
      <alignment horizontal="centerContinuous" vertical="center"/>
    </xf>
    <xf numFmtId="0" fontId="28" fillId="6" borderId="0" xfId="4" applyNumberFormat="1" applyFont="1" applyFill="1" applyBorder="1" applyAlignment="1">
      <alignment horizontal="right" vertical="center"/>
    </xf>
    <xf numFmtId="0" fontId="13" fillId="6" borderId="0" xfId="4" applyNumberFormat="1" applyFill="1" applyBorder="1" applyAlignment="1"/>
    <xf numFmtId="0" fontId="33" fillId="6" borderId="0" xfId="4" applyNumberFormat="1" applyFont="1" applyFill="1" applyBorder="1" applyAlignment="1">
      <alignment horizontal="center"/>
    </xf>
    <xf numFmtId="0" fontId="33" fillId="6" borderId="0" xfId="4" applyNumberFormat="1" applyFont="1" applyFill="1" applyBorder="1" applyAlignment="1"/>
    <xf numFmtId="0" fontId="33" fillId="6" borderId="0" xfId="4" applyNumberFormat="1" applyFont="1" applyFill="1" applyBorder="1" applyAlignment="1">
      <alignment vertical="center"/>
    </xf>
    <xf numFmtId="0" fontId="33" fillId="6" borderId="0" xfId="4" applyNumberFormat="1" applyFont="1" applyFill="1" applyBorder="1" applyAlignment="1">
      <alignment horizontal="center"/>
    </xf>
    <xf numFmtId="0" fontId="33" fillId="6" borderId="0" xfId="4" applyNumberFormat="1" applyFont="1" applyFill="1" applyBorder="1" applyAlignment="1">
      <alignment horizontal="left"/>
    </xf>
    <xf numFmtId="10" fontId="28" fillId="6" borderId="0" xfId="4" applyNumberFormat="1" applyFont="1" applyFill="1" applyBorder="1" applyAlignment="1"/>
    <xf numFmtId="0" fontId="33" fillId="6" borderId="0" xfId="4" applyNumberFormat="1" applyFont="1" applyFill="1" applyBorder="1" applyAlignment="1">
      <alignment horizontal="center" vertical="center"/>
    </xf>
    <xf numFmtId="10" fontId="28" fillId="6" borderId="0" xfId="5" applyNumberFormat="1" applyFont="1" applyFill="1" applyBorder="1" applyAlignment="1">
      <alignment horizontal="right" vertical="center"/>
    </xf>
    <xf numFmtId="0" fontId="13" fillId="6" borderId="0" xfId="4" applyNumberFormat="1" applyFill="1" applyBorder="1" applyAlignment="1">
      <alignment vertical="center"/>
    </xf>
    <xf numFmtId="166" fontId="13" fillId="10" borderId="0" xfId="5" applyNumberFormat="1" applyFont="1" applyFill="1" applyBorder="1" applyAlignment="1"/>
    <xf numFmtId="166" fontId="28" fillId="6" borderId="0" xfId="4" applyNumberFormat="1" applyFont="1" applyFill="1" applyBorder="1" applyAlignment="1"/>
    <xf numFmtId="0" fontId="16" fillId="6" borderId="36" xfId="4" applyNumberFormat="1" applyFont="1" applyFill="1" applyBorder="1" applyAlignment="1"/>
    <xf numFmtId="0" fontId="13" fillId="6" borderId="36" xfId="4" applyNumberFormat="1" applyFill="1" applyBorder="1" applyAlignment="1">
      <alignment vertical="center"/>
    </xf>
    <xf numFmtId="0" fontId="13" fillId="6" borderId="36" xfId="4" applyNumberFormat="1" applyFont="1" applyFill="1" applyBorder="1" applyAlignment="1"/>
    <xf numFmtId="166" fontId="13" fillId="10" borderId="36" xfId="5" applyNumberFormat="1" applyFont="1" applyFill="1" applyBorder="1" applyAlignment="1"/>
    <xf numFmtId="0" fontId="28" fillId="6" borderId="0" xfId="4" applyNumberFormat="1" applyFont="1" applyFill="1" applyBorder="1" applyAlignment="1">
      <alignment vertical="center"/>
    </xf>
    <xf numFmtId="10" fontId="28" fillId="6" borderId="0" xfId="5" applyNumberFormat="1" applyFont="1" applyFill="1" applyBorder="1" applyAlignment="1">
      <alignment vertical="center"/>
    </xf>
    <xf numFmtId="9" fontId="28" fillId="6" borderId="0" xfId="5" applyFont="1" applyFill="1" applyBorder="1" applyAlignment="1">
      <alignment horizontal="center"/>
    </xf>
    <xf numFmtId="0" fontId="28" fillId="6" borderId="0" xfId="4" applyNumberFormat="1" applyFont="1" applyFill="1" applyBorder="1" applyAlignment="1">
      <alignment horizontal="center"/>
    </xf>
    <xf numFmtId="0" fontId="28" fillId="6" borderId="0" xfId="4" applyNumberFormat="1" applyFont="1" applyFill="1" applyBorder="1" applyAlignment="1">
      <alignment horizontal="center" vertical="center"/>
    </xf>
    <xf numFmtId="10" fontId="28" fillId="6" borderId="0" xfId="4" applyNumberFormat="1" applyFont="1" applyFill="1" applyBorder="1" applyAlignment="1">
      <alignment vertical="center"/>
    </xf>
    <xf numFmtId="10" fontId="28" fillId="6" borderId="0" xfId="4" applyNumberFormat="1" applyFont="1" applyFill="1" applyBorder="1" applyAlignment="1">
      <alignment horizontal="right" vertical="center"/>
    </xf>
    <xf numFmtId="10" fontId="28" fillId="6" borderId="0" xfId="4" quotePrefix="1" applyNumberFormat="1" applyFont="1" applyFill="1" applyBorder="1" applyAlignment="1">
      <alignment vertical="center"/>
    </xf>
    <xf numFmtId="0" fontId="28" fillId="6" borderId="16" xfId="4" applyNumberFormat="1" applyFont="1" applyFill="1" applyBorder="1" applyAlignment="1">
      <alignment vertical="center"/>
    </xf>
    <xf numFmtId="166" fontId="13" fillId="6" borderId="0" xfId="5" applyNumberFormat="1" applyFont="1" applyFill="1" applyBorder="1" applyAlignment="1"/>
    <xf numFmtId="166" fontId="13" fillId="6" borderId="0" xfId="5" applyNumberFormat="1" applyFont="1" applyFill="1" applyBorder="1" applyAlignment="1">
      <alignment vertical="center"/>
    </xf>
    <xf numFmtId="166" fontId="13" fillId="11" borderId="0" xfId="5" applyNumberFormat="1" applyFont="1" applyFill="1" applyBorder="1" applyAlignment="1">
      <alignment vertical="center"/>
    </xf>
    <xf numFmtId="166" fontId="16" fillId="6" borderId="0" xfId="5" applyNumberFormat="1" applyFont="1" applyFill="1" applyBorder="1" applyAlignment="1">
      <alignment vertical="center"/>
    </xf>
    <xf numFmtId="166" fontId="0" fillId="6" borderId="0" xfId="5" applyNumberFormat="1" applyFont="1" applyFill="1" applyBorder="1" applyAlignment="1">
      <alignment vertical="center"/>
    </xf>
    <xf numFmtId="10" fontId="0" fillId="6" borderId="0" xfId="5" applyNumberFormat="1" applyFont="1" applyFill="1" applyBorder="1" applyAlignment="1">
      <alignment vertical="center"/>
    </xf>
    <xf numFmtId="10" fontId="28" fillId="6" borderId="0" xfId="4" applyNumberFormat="1" applyFont="1" applyFill="1" applyBorder="1" applyAlignment="1">
      <alignment horizontal="center"/>
    </xf>
    <xf numFmtId="0" fontId="13" fillId="6" borderId="37" xfId="4" applyNumberFormat="1" applyFont="1" applyFill="1" applyBorder="1" applyAlignment="1">
      <alignment vertical="center"/>
    </xf>
    <xf numFmtId="166" fontId="13" fillId="6" borderId="37" xfId="5" applyNumberFormat="1" applyFont="1" applyFill="1" applyBorder="1" applyAlignment="1">
      <alignment vertical="center"/>
    </xf>
    <xf numFmtId="166" fontId="16" fillId="6" borderId="21" xfId="5" applyNumberFormat="1" applyFont="1" applyFill="1" applyBorder="1" applyAlignment="1">
      <alignment vertical="center"/>
    </xf>
    <xf numFmtId="10" fontId="13" fillId="6" borderId="21" xfId="5" applyNumberFormat="1" applyFont="1" applyFill="1" applyBorder="1" applyAlignment="1">
      <alignment vertical="center"/>
    </xf>
    <xf numFmtId="166" fontId="13" fillId="6" borderId="21" xfId="5" applyNumberFormat="1" applyFont="1" applyFill="1" applyBorder="1" applyAlignment="1">
      <alignment vertical="center"/>
    </xf>
    <xf numFmtId="169" fontId="28" fillId="6" borderId="0" xfId="4" applyNumberFormat="1" applyFont="1" applyFill="1" applyBorder="1" applyAlignment="1"/>
    <xf numFmtId="10" fontId="13" fillId="6" borderId="0" xfId="5" applyNumberFormat="1" applyFont="1" applyFill="1" applyBorder="1" applyAlignment="1">
      <alignment vertical="center"/>
    </xf>
    <xf numFmtId="9" fontId="16" fillId="6" borderId="0" xfId="5" applyFont="1" applyFill="1" applyBorder="1" applyAlignment="1">
      <alignment vertical="center"/>
    </xf>
    <xf numFmtId="9" fontId="13" fillId="6" borderId="0" xfId="5" applyFont="1" applyFill="1" applyBorder="1" applyAlignment="1">
      <alignment vertical="center"/>
    </xf>
    <xf numFmtId="10" fontId="28" fillId="6" borderId="0" xfId="5" applyNumberFormat="1" applyFont="1" applyFill="1" applyBorder="1" applyAlignment="1"/>
    <xf numFmtId="0" fontId="34" fillId="6" borderId="0" xfId="4" applyNumberFormat="1" applyFont="1" applyFill="1" applyBorder="1" applyAlignment="1">
      <alignment horizontal="left"/>
    </xf>
    <xf numFmtId="0" fontId="33" fillId="6" borderId="15" xfId="4" applyNumberFormat="1" applyFont="1" applyFill="1" applyBorder="1" applyAlignment="1"/>
    <xf numFmtId="9" fontId="28" fillId="6" borderId="0" xfId="5" applyFont="1" applyFill="1" applyBorder="1" applyAlignment="1"/>
    <xf numFmtId="9" fontId="28" fillId="6" borderId="0" xfId="5" applyFont="1" applyFill="1" applyBorder="1" applyAlignment="1">
      <alignment vertical="center"/>
    </xf>
    <xf numFmtId="0" fontId="28" fillId="6" borderId="3" xfId="4" applyNumberFormat="1" applyFont="1" applyFill="1" applyBorder="1" applyAlignment="1">
      <alignment vertical="center"/>
    </xf>
    <xf numFmtId="9" fontId="28" fillId="6" borderId="3" xfId="5" applyFont="1" applyFill="1" applyBorder="1" applyAlignment="1">
      <alignment vertical="center"/>
    </xf>
    <xf numFmtId="9" fontId="28" fillId="6" borderId="0" xfId="4" applyNumberFormat="1" applyFont="1" applyFill="1" applyBorder="1" applyAlignment="1">
      <alignment vertical="center"/>
    </xf>
    <xf numFmtId="0" fontId="28" fillId="0" borderId="15" xfId="4" applyNumberFormat="1" applyFont="1" applyFill="1" applyBorder="1" applyAlignment="1"/>
    <xf numFmtId="0" fontId="28" fillId="0" borderId="0" xfId="4" applyFont="1" applyFill="1"/>
    <xf numFmtId="169" fontId="16" fillId="6" borderId="0" xfId="4" applyNumberFormat="1" applyFont="1" applyFill="1" applyBorder="1" applyAlignment="1"/>
    <xf numFmtId="43" fontId="13" fillId="6" borderId="0" xfId="6" applyFont="1" applyFill="1" applyBorder="1" applyAlignment="1"/>
    <xf numFmtId="0" fontId="13" fillId="6" borderId="3" xfId="4" applyNumberFormat="1" applyFill="1" applyBorder="1" applyAlignment="1"/>
    <xf numFmtId="0" fontId="13" fillId="6" borderId="3" xfId="4" applyNumberFormat="1" applyFont="1" applyFill="1" applyBorder="1" applyAlignment="1"/>
    <xf numFmtId="0" fontId="13" fillId="6" borderId="3" xfId="4" applyNumberFormat="1" applyFont="1" applyFill="1" applyBorder="1" applyAlignment="1">
      <alignment horizontal="right"/>
    </xf>
    <xf numFmtId="43" fontId="13" fillId="6" borderId="3" xfId="6" applyFont="1" applyFill="1" applyBorder="1" applyAlignment="1"/>
    <xf numFmtId="165" fontId="13" fillId="6" borderId="3" xfId="4" applyNumberFormat="1" applyFont="1" applyFill="1" applyBorder="1" applyAlignment="1"/>
    <xf numFmtId="43" fontId="28" fillId="6" borderId="0" xfId="6" applyFont="1" applyFill="1" applyBorder="1" applyAlignment="1"/>
    <xf numFmtId="0" fontId="13" fillId="0" borderId="0" xfId="4"/>
    <xf numFmtId="165" fontId="13" fillId="6" borderId="0" xfId="4" applyNumberFormat="1" applyFont="1" applyFill="1" applyBorder="1" applyAlignment="1"/>
    <xf numFmtId="165" fontId="13" fillId="6" borderId="0" xfId="4" applyNumberFormat="1" applyFont="1" applyFill="1" applyBorder="1" applyAlignment="1">
      <alignment horizontal="right"/>
    </xf>
    <xf numFmtId="169" fontId="33" fillId="6" borderId="0" xfId="4" applyNumberFormat="1" applyFont="1" applyFill="1" applyBorder="1" applyAlignment="1"/>
    <xf numFmtId="169" fontId="28" fillId="6" borderId="0" xfId="4" applyNumberFormat="1" applyFont="1" applyFill="1" applyBorder="1" applyAlignment="1">
      <alignment horizontal="right"/>
    </xf>
    <xf numFmtId="1" fontId="28" fillId="10" borderId="0" xfId="4" applyNumberFormat="1" applyFont="1" applyFill="1" applyBorder="1" applyAlignment="1">
      <alignment horizontal="right" vertical="center"/>
    </xf>
    <xf numFmtId="165" fontId="28" fillId="6" borderId="0" xfId="4" applyNumberFormat="1" applyFont="1" applyFill="1" applyBorder="1" applyAlignment="1">
      <alignment horizontal="right" vertical="center"/>
    </xf>
    <xf numFmtId="0" fontId="28" fillId="6" borderId="0" xfId="4" applyNumberFormat="1" applyFont="1" applyFill="1" applyBorder="1" applyAlignment="1">
      <alignment horizontal="left"/>
    </xf>
    <xf numFmtId="0" fontId="28" fillId="10" borderId="0" xfId="4" applyNumberFormat="1" applyFont="1" applyFill="1" applyBorder="1" applyAlignment="1">
      <alignment horizontal="right" vertical="center"/>
    </xf>
    <xf numFmtId="0" fontId="28" fillId="6" borderId="3" xfId="4" applyNumberFormat="1" applyFont="1" applyFill="1" applyBorder="1" applyAlignment="1"/>
    <xf numFmtId="0" fontId="28" fillId="6" borderId="3" xfId="4" applyNumberFormat="1" applyFont="1" applyFill="1" applyBorder="1" applyAlignment="1">
      <alignment horizontal="left"/>
    </xf>
    <xf numFmtId="0" fontId="28" fillId="10" borderId="3" xfId="4" applyNumberFormat="1" applyFont="1" applyFill="1" applyBorder="1" applyAlignment="1">
      <alignment horizontal="right" vertical="center"/>
    </xf>
    <xf numFmtId="165" fontId="28" fillId="6" borderId="3" xfId="4" applyNumberFormat="1" applyFont="1" applyFill="1" applyBorder="1" applyAlignment="1">
      <alignment horizontal="right" vertical="center"/>
    </xf>
    <xf numFmtId="0" fontId="28" fillId="6" borderId="3" xfId="4" applyNumberFormat="1" applyFont="1" applyFill="1" applyBorder="1" applyAlignment="1">
      <alignment horizontal="right" vertical="center"/>
    </xf>
    <xf numFmtId="11" fontId="13" fillId="6" borderId="0" xfId="4" applyNumberFormat="1" applyFont="1" applyFill="1" applyBorder="1" applyAlignment="1"/>
    <xf numFmtId="11" fontId="28" fillId="6" borderId="0" xfId="6" applyNumberFormat="1" applyFont="1" applyFill="1" applyBorder="1" applyAlignment="1"/>
    <xf numFmtId="11" fontId="28" fillId="6" borderId="0" xfId="4" applyNumberFormat="1" applyFont="1" applyFill="1" applyBorder="1" applyAlignment="1"/>
    <xf numFmtId="11" fontId="13" fillId="6" borderId="0" xfId="4" applyNumberFormat="1" applyFont="1" applyFill="1" applyBorder="1" applyAlignment="1">
      <alignment vertical="center"/>
    </xf>
    <xf numFmtId="11" fontId="13" fillId="6" borderId="21" xfId="4" applyNumberFormat="1" applyFont="1" applyFill="1" applyBorder="1" applyAlignment="1">
      <alignment vertical="center"/>
    </xf>
    <xf numFmtId="11" fontId="13" fillId="6" borderId="37" xfId="4" applyNumberFormat="1" applyFont="1" applyFill="1" applyBorder="1" applyAlignment="1">
      <alignment vertical="center"/>
    </xf>
    <xf numFmtId="0" fontId="13" fillId="6" borderId="21" xfId="4" applyNumberFormat="1" applyFill="1" applyBorder="1" applyAlignment="1">
      <alignment vertical="center"/>
    </xf>
    <xf numFmtId="0" fontId="13" fillId="6" borderId="3" xfId="4" applyNumberFormat="1" applyFont="1" applyFill="1" applyBorder="1" applyAlignment="1">
      <alignment vertical="center"/>
    </xf>
    <xf numFmtId="11" fontId="17" fillId="6" borderId="3" xfId="4" applyNumberFormat="1" applyFont="1" applyFill="1" applyBorder="1" applyAlignment="1">
      <alignment vertical="center"/>
    </xf>
    <xf numFmtId="176" fontId="28" fillId="6" borderId="0" xfId="6" applyNumberFormat="1" applyFont="1" applyFill="1" applyBorder="1" applyAlignment="1"/>
    <xf numFmtId="169" fontId="28" fillId="0" borderId="0" xfId="4" applyNumberFormat="1" applyFont="1" applyFill="1" applyBorder="1" applyAlignment="1"/>
    <xf numFmtId="0" fontId="33" fillId="7" borderId="13" xfId="4" applyNumberFormat="1" applyFont="1" applyFill="1" applyBorder="1" applyAlignment="1">
      <alignment horizontal="left" vertical="center"/>
    </xf>
    <xf numFmtId="0" fontId="16" fillId="6" borderId="18" xfId="4" applyNumberFormat="1" applyFont="1" applyFill="1" applyBorder="1" applyAlignment="1"/>
    <xf numFmtId="166" fontId="28" fillId="6" borderId="0" xfId="5" applyNumberFormat="1" applyFont="1" applyFill="1" applyBorder="1" applyAlignment="1">
      <alignment horizontal="right" vertical="center"/>
    </xf>
    <xf numFmtId="166" fontId="13" fillId="6" borderId="38" xfId="5" applyNumberFormat="1" applyFont="1" applyFill="1" applyBorder="1" applyAlignment="1"/>
    <xf numFmtId="166" fontId="13" fillId="6" borderId="36" xfId="5" applyNumberFormat="1" applyFont="1" applyFill="1" applyBorder="1" applyAlignment="1"/>
    <xf numFmtId="0" fontId="16" fillId="6" borderId="38" xfId="4" applyNumberFormat="1" applyFont="1" applyFill="1" applyBorder="1" applyAlignment="1"/>
    <xf numFmtId="0" fontId="13" fillId="6" borderId="38" xfId="4" applyNumberFormat="1" applyFill="1" applyBorder="1" applyAlignment="1">
      <alignment vertical="center"/>
    </xf>
    <xf numFmtId="0" fontId="13" fillId="6" borderId="38" xfId="4" applyNumberFormat="1" applyFont="1" applyFill="1" applyBorder="1" applyAlignment="1"/>
    <xf numFmtId="43" fontId="13" fillId="10" borderId="0" xfId="6" applyFont="1" applyFill="1" applyBorder="1" applyAlignment="1"/>
    <xf numFmtId="43" fontId="13" fillId="10" borderId="36" xfId="6" applyFont="1" applyFill="1" applyBorder="1" applyAlignment="1"/>
    <xf numFmtId="43" fontId="13" fillId="10" borderId="3" xfId="6" applyFont="1" applyFill="1" applyBorder="1" applyAlignment="1"/>
    <xf numFmtId="43" fontId="13" fillId="10" borderId="38" xfId="6" applyFont="1" applyFill="1" applyBorder="1" applyAlignment="1"/>
    <xf numFmtId="0" fontId="13" fillId="6" borderId="0" xfId="4" applyNumberFormat="1" applyFont="1" applyFill="1" applyBorder="1" applyAlignment="1">
      <alignment horizontal="left"/>
    </xf>
    <xf numFmtId="170" fontId="13" fillId="10" borderId="38" xfId="6" applyNumberFormat="1" applyFont="1" applyFill="1" applyBorder="1" applyAlignment="1">
      <alignment horizontal="right" vertical="center"/>
    </xf>
    <xf numFmtId="170" fontId="13" fillId="10" borderId="3" xfId="6" applyNumberFormat="1" applyFont="1" applyFill="1" applyBorder="1" applyAlignment="1">
      <alignment horizontal="right" vertical="center"/>
    </xf>
    <xf numFmtId="170" fontId="13" fillId="10" borderId="36" xfId="6" applyNumberFormat="1" applyFont="1" applyFill="1" applyBorder="1" applyAlignment="1"/>
    <xf numFmtId="177" fontId="13" fillId="6" borderId="0" xfId="11" applyNumberFormat="1" applyFont="1" applyFill="1" applyBorder="1" applyAlignment="1"/>
    <xf numFmtId="0" fontId="13" fillId="6" borderId="31" xfId="4" applyNumberFormat="1" applyFont="1" applyFill="1" applyBorder="1" applyAlignment="1"/>
    <xf numFmtId="0" fontId="13" fillId="6" borderId="31" xfId="4" applyNumberFormat="1" applyFont="1" applyFill="1" applyBorder="1" applyAlignment="1">
      <alignment vertical="center"/>
    </xf>
    <xf numFmtId="177" fontId="13" fillId="6" borderId="31" xfId="11" applyNumberFormat="1" applyFont="1" applyFill="1" applyBorder="1" applyAlignment="1"/>
    <xf numFmtId="172" fontId="13" fillId="6" borderId="0" xfId="4" applyNumberFormat="1" applyFont="1" applyFill="1" applyBorder="1" applyAlignment="1"/>
    <xf numFmtId="43" fontId="13" fillId="6" borderId="0" xfId="4" applyNumberFormat="1" applyFont="1" applyFill="1" applyBorder="1" applyAlignment="1">
      <alignment horizontal="right"/>
    </xf>
    <xf numFmtId="170" fontId="13" fillId="6" borderId="0" xfId="4" applyNumberFormat="1" applyFont="1" applyFill="1" applyBorder="1" applyAlignment="1"/>
    <xf numFmtId="170" fontId="13" fillId="6" borderId="3" xfId="4" applyNumberFormat="1" applyFont="1" applyFill="1" applyBorder="1" applyAlignment="1"/>
    <xf numFmtId="10" fontId="13" fillId="6" borderId="0" xfId="4" quotePrefix="1" applyNumberFormat="1" applyFont="1" applyFill="1" applyBorder="1" applyAlignment="1">
      <alignment vertical="center"/>
    </xf>
    <xf numFmtId="166" fontId="28" fillId="6" borderId="0" xfId="5" applyNumberFormat="1" applyFont="1" applyFill="1" applyBorder="1" applyAlignment="1"/>
    <xf numFmtId="166" fontId="28" fillId="6" borderId="0" xfId="5" applyNumberFormat="1" applyFont="1" applyFill="1" applyBorder="1" applyAlignment="1">
      <alignment vertical="center"/>
    </xf>
    <xf numFmtId="166" fontId="28" fillId="6" borderId="3" xfId="5" applyNumberFormat="1" applyFont="1" applyFill="1" applyBorder="1" applyAlignment="1">
      <alignment vertical="center"/>
    </xf>
    <xf numFmtId="166" fontId="13" fillId="6" borderId="0" xfId="4" applyNumberFormat="1" applyFont="1" applyFill="1" applyBorder="1" applyAlignment="1">
      <alignment horizontal="right"/>
    </xf>
    <xf numFmtId="10" fontId="28" fillId="6" borderId="31" xfId="5" applyNumberFormat="1" applyFont="1" applyFill="1" applyBorder="1" applyAlignment="1"/>
    <xf numFmtId="10" fontId="28" fillId="6" borderId="21" xfId="5" applyNumberFormat="1" applyFont="1" applyFill="1" applyBorder="1" applyAlignment="1"/>
    <xf numFmtId="10" fontId="28" fillId="6" borderId="3" xfId="5" applyNumberFormat="1" applyFont="1" applyFill="1" applyBorder="1" applyAlignment="1">
      <alignment vertical="center"/>
    </xf>
    <xf numFmtId="0" fontId="13" fillId="6" borderId="0" xfId="4" applyNumberFormat="1" applyFont="1" applyFill="1" applyBorder="1" applyAlignment="1">
      <alignment horizontal="center"/>
    </xf>
    <xf numFmtId="170" fontId="13" fillId="6" borderId="37" xfId="6" applyNumberFormat="1" applyFont="1" applyFill="1" applyBorder="1" applyAlignment="1">
      <alignment vertical="center"/>
    </xf>
    <xf numFmtId="170" fontId="13" fillId="6" borderId="0" xfId="6" applyNumberFormat="1" applyFont="1" applyFill="1" applyBorder="1" applyAlignment="1">
      <alignment vertical="center"/>
    </xf>
    <xf numFmtId="170" fontId="13" fillId="6" borderId="31" xfId="6" applyNumberFormat="1" applyFont="1" applyFill="1" applyBorder="1" applyAlignment="1">
      <alignment vertical="center"/>
    </xf>
    <xf numFmtId="170" fontId="13" fillId="6" borderId="39" xfId="6" applyNumberFormat="1" applyFont="1" applyFill="1" applyBorder="1" applyAlignment="1">
      <alignment vertical="center"/>
    </xf>
    <xf numFmtId="170" fontId="13" fillId="6" borderId="40" xfId="6" applyNumberFormat="1" applyFont="1" applyFill="1" applyBorder="1" applyAlignment="1">
      <alignment vertical="center"/>
    </xf>
    <xf numFmtId="172" fontId="13" fillId="6" borderId="0" xfId="6" applyNumberFormat="1" applyFont="1" applyFill="1" applyBorder="1" applyAlignment="1">
      <alignment horizontal="right" vertical="center"/>
    </xf>
    <xf numFmtId="172" fontId="28" fillId="6" borderId="0" xfId="6" applyNumberFormat="1" applyFont="1" applyFill="1" applyBorder="1" applyAlignment="1">
      <alignment vertical="center"/>
    </xf>
    <xf numFmtId="172" fontId="28" fillId="0" borderId="0" xfId="6" applyNumberFormat="1" applyFont="1" applyFill="1" applyBorder="1" applyAlignment="1">
      <alignment vertical="center"/>
    </xf>
    <xf numFmtId="0" fontId="33" fillId="0" borderId="0" xfId="4" applyFont="1"/>
    <xf numFmtId="0" fontId="35" fillId="0" borderId="0" xfId="4" applyNumberFormat="1" applyFont="1" applyFill="1" applyBorder="1" applyAlignment="1"/>
    <xf numFmtId="172" fontId="28" fillId="0" borderId="0" xfId="4" applyNumberFormat="1" applyFont="1"/>
    <xf numFmtId="172" fontId="28" fillId="0" borderId="0" xfId="6" applyNumberFormat="1" applyFont="1" applyBorder="1"/>
    <xf numFmtId="172" fontId="28" fillId="12" borderId="0" xfId="6" applyNumberFormat="1" applyFont="1" applyFill="1" applyBorder="1"/>
    <xf numFmtId="178" fontId="28" fillId="0" borderId="0" xfId="5" applyNumberFormat="1" applyFont="1"/>
    <xf numFmtId="169" fontId="33" fillId="8" borderId="0" xfId="4" applyNumberFormat="1" applyFont="1" applyFill="1" applyBorder="1" applyAlignment="1"/>
    <xf numFmtId="169" fontId="33" fillId="8" borderId="0" xfId="4" applyNumberFormat="1" applyFont="1" applyFill="1" applyBorder="1" applyAlignment="1">
      <alignment horizontal="center"/>
    </xf>
    <xf numFmtId="169" fontId="28" fillId="8" borderId="0" xfId="4" applyNumberFormat="1" applyFont="1" applyFill="1" applyBorder="1" applyAlignment="1"/>
    <xf numFmtId="172" fontId="28" fillId="8" borderId="0" xfId="6" applyNumberFormat="1" applyFont="1" applyFill="1" applyBorder="1" applyAlignment="1"/>
    <xf numFmtId="43" fontId="28" fillId="8" borderId="0" xfId="6" applyNumberFormat="1" applyFont="1" applyFill="1" applyBorder="1" applyAlignment="1"/>
    <xf numFmtId="43" fontId="28" fillId="8" borderId="0" xfId="6" applyFont="1" applyFill="1" applyBorder="1" applyAlignment="1"/>
    <xf numFmtId="0" fontId="13" fillId="9" borderId="0" xfId="4" applyNumberFormat="1" applyFill="1" applyBorder="1"/>
    <xf numFmtId="0" fontId="32" fillId="13" borderId="13" xfId="4" applyNumberFormat="1" applyFont="1" applyFill="1" applyBorder="1" applyAlignment="1">
      <alignment horizontal="left" vertical="center"/>
    </xf>
    <xf numFmtId="0" fontId="28" fillId="13" borderId="14" xfId="4" applyNumberFormat="1" applyFont="1" applyFill="1" applyBorder="1" applyAlignment="1"/>
    <xf numFmtId="0" fontId="28" fillId="13" borderId="0" xfId="4" applyNumberFormat="1" applyFont="1" applyFill="1" applyBorder="1" applyAlignment="1"/>
    <xf numFmtId="0" fontId="28" fillId="14" borderId="15" xfId="4" applyNumberFormat="1" applyFont="1" applyFill="1" applyBorder="1" applyAlignment="1"/>
    <xf numFmtId="0" fontId="28" fillId="14" borderId="0" xfId="4" applyNumberFormat="1" applyFont="1" applyFill="1" applyBorder="1" applyAlignment="1"/>
    <xf numFmtId="0" fontId="28" fillId="14" borderId="0" xfId="4" applyNumberFormat="1" applyFont="1" applyFill="1" applyBorder="1" applyAlignment="1">
      <alignment horizontal="right"/>
    </xf>
    <xf numFmtId="0" fontId="33" fillId="14" borderId="16" xfId="4" applyNumberFormat="1" applyFont="1" applyFill="1" applyBorder="1" applyAlignment="1">
      <alignment vertical="center"/>
    </xf>
    <xf numFmtId="0" fontId="28" fillId="14" borderId="41" xfId="4" applyNumberFormat="1" applyFont="1" applyFill="1" applyBorder="1" applyAlignment="1">
      <alignment vertical="center"/>
    </xf>
    <xf numFmtId="0" fontId="28" fillId="14" borderId="19" xfId="4" applyNumberFormat="1" applyFont="1" applyFill="1" applyBorder="1" applyAlignment="1"/>
    <xf numFmtId="0" fontId="28" fillId="14" borderId="20" xfId="4" applyNumberFormat="1" applyFont="1" applyFill="1" applyBorder="1" applyAlignment="1"/>
    <xf numFmtId="0" fontId="32" fillId="15" borderId="13" xfId="4" applyNumberFormat="1" applyFont="1" applyFill="1" applyBorder="1" applyAlignment="1">
      <alignment horizontal="left" vertical="center"/>
    </xf>
    <xf numFmtId="0" fontId="31" fillId="15" borderId="14" xfId="4" applyNumberFormat="1" applyFont="1" applyFill="1" applyBorder="1" applyAlignment="1">
      <alignment vertical="center"/>
    </xf>
    <xf numFmtId="0" fontId="31" fillId="15" borderId="0" xfId="4" applyNumberFormat="1" applyFont="1" applyFill="1" applyBorder="1" applyAlignment="1">
      <alignment vertical="center"/>
    </xf>
    <xf numFmtId="0" fontId="28" fillId="6" borderId="42" xfId="4" applyNumberFormat="1" applyFont="1" applyFill="1" applyBorder="1" applyAlignment="1">
      <alignment vertical="center"/>
    </xf>
    <xf numFmtId="166" fontId="28" fillId="6" borderId="43" xfId="5" applyNumberFormat="1" applyFont="1" applyFill="1" applyBorder="1" applyAlignment="1">
      <alignment vertical="center"/>
    </xf>
    <xf numFmtId="0" fontId="28" fillId="6" borderId="21" xfId="4" applyNumberFormat="1" applyFont="1" applyFill="1" applyBorder="1" applyAlignment="1">
      <alignment vertical="center"/>
    </xf>
    <xf numFmtId="166" fontId="28" fillId="6" borderId="44" xfId="5" applyNumberFormat="1" applyFont="1" applyFill="1" applyBorder="1" applyAlignment="1">
      <alignment vertical="center"/>
    </xf>
    <xf numFmtId="166" fontId="28" fillId="6" borderId="21" xfId="5" applyNumberFormat="1" applyFont="1" applyFill="1" applyBorder="1" applyAlignment="1">
      <alignment vertical="center"/>
    </xf>
    <xf numFmtId="10" fontId="28" fillId="6" borderId="43" xfId="5" applyNumberFormat="1" applyFont="1" applyFill="1" applyBorder="1" applyAlignment="1">
      <alignment vertical="center"/>
    </xf>
    <xf numFmtId="166" fontId="28" fillId="6" borderId="45" xfId="5" applyNumberFormat="1" applyFont="1" applyFill="1" applyBorder="1" applyAlignment="1">
      <alignment vertical="center"/>
    </xf>
    <xf numFmtId="0" fontId="31" fillId="7" borderId="14" xfId="4" applyNumberFormat="1" applyFont="1" applyFill="1" applyBorder="1" applyAlignment="1">
      <alignment vertical="center"/>
    </xf>
    <xf numFmtId="0" fontId="31" fillId="7" borderId="0" xfId="4" applyNumberFormat="1" applyFont="1" applyFill="1" applyBorder="1" applyAlignment="1">
      <alignment vertical="center"/>
    </xf>
    <xf numFmtId="0" fontId="16" fillId="6" borderId="22" xfId="4" applyNumberFormat="1" applyFont="1" applyFill="1" applyBorder="1" applyAlignment="1">
      <alignment vertical="center"/>
    </xf>
    <xf numFmtId="170" fontId="28" fillId="6" borderId="43" xfId="6" applyNumberFormat="1" applyFont="1" applyFill="1" applyBorder="1" applyAlignment="1">
      <alignment vertical="center"/>
    </xf>
    <xf numFmtId="0" fontId="13" fillId="6" borderId="3" xfId="4" applyNumberFormat="1" applyFont="1" applyFill="1" applyBorder="1" applyAlignment="1">
      <alignment horizontal="left"/>
    </xf>
    <xf numFmtId="170" fontId="28" fillId="6" borderId="45" xfId="6" applyNumberFormat="1" applyFont="1" applyFill="1" applyBorder="1" applyAlignment="1">
      <alignment vertical="center"/>
    </xf>
    <xf numFmtId="170" fontId="13" fillId="6" borderId="3" xfId="6" applyNumberFormat="1" applyFont="1" applyFill="1" applyBorder="1" applyAlignment="1">
      <alignment horizontal="left"/>
    </xf>
    <xf numFmtId="2" fontId="28" fillId="6" borderId="0" xfId="4" applyNumberFormat="1" applyFont="1" applyFill="1" applyBorder="1" applyAlignment="1"/>
    <xf numFmtId="10" fontId="13" fillId="6" borderId="0" xfId="4" quotePrefix="1" applyNumberFormat="1" applyFill="1" applyBorder="1" applyAlignment="1">
      <alignment vertical="center"/>
    </xf>
    <xf numFmtId="0" fontId="13" fillId="6" borderId="42" xfId="4" applyNumberFormat="1" applyFont="1" applyFill="1" applyBorder="1" applyAlignment="1">
      <alignment vertical="center"/>
    </xf>
    <xf numFmtId="0" fontId="13" fillId="6" borderId="46" xfId="4" applyNumberFormat="1" applyFont="1" applyFill="1" applyBorder="1" applyAlignment="1">
      <alignment vertical="center"/>
    </xf>
    <xf numFmtId="11" fontId="28" fillId="6" borderId="43" xfId="6" applyNumberFormat="1" applyFont="1" applyFill="1" applyBorder="1" applyAlignment="1">
      <alignment horizontal="right"/>
    </xf>
    <xf numFmtId="11" fontId="28" fillId="6" borderId="0" xfId="6" applyNumberFormat="1" applyFont="1" applyFill="1" applyBorder="1" applyAlignment="1">
      <alignment horizontal="right"/>
    </xf>
    <xf numFmtId="11" fontId="28" fillId="6" borderId="44" xfId="6" applyNumberFormat="1" applyFont="1" applyFill="1" applyBorder="1" applyAlignment="1">
      <alignment horizontal="right"/>
    </xf>
    <xf numFmtId="11" fontId="28" fillId="6" borderId="31" xfId="6" applyNumberFormat="1" applyFont="1" applyFill="1" applyBorder="1" applyAlignment="1">
      <alignment horizontal="right"/>
    </xf>
    <xf numFmtId="11" fontId="28" fillId="6" borderId="43" xfId="6" applyNumberFormat="1" applyFont="1" applyFill="1" applyBorder="1" applyAlignment="1">
      <alignment horizontal="right" vertical="center"/>
    </xf>
    <xf numFmtId="11" fontId="28" fillId="6" borderId="0" xfId="6" applyNumberFormat="1" applyFont="1" applyFill="1" applyBorder="1" applyAlignment="1">
      <alignment horizontal="right" vertical="center"/>
    </xf>
    <xf numFmtId="11" fontId="28" fillId="6" borderId="45" xfId="6" applyNumberFormat="1" applyFont="1" applyFill="1" applyBorder="1" applyAlignment="1">
      <alignment horizontal="right" vertical="center"/>
    </xf>
    <xf numFmtId="11" fontId="28" fillId="6" borderId="3" xfId="6" applyNumberFormat="1" applyFont="1" applyFill="1" applyBorder="1" applyAlignment="1">
      <alignment horizontal="right" vertical="center"/>
    </xf>
    <xf numFmtId="166" fontId="28" fillId="6" borderId="43" xfId="5" applyNumberFormat="1" applyFont="1" applyFill="1" applyBorder="1" applyAlignment="1">
      <alignment horizontal="right"/>
    </xf>
    <xf numFmtId="166" fontId="28" fillId="6" borderId="0" xfId="5" applyNumberFormat="1" applyFont="1" applyFill="1" applyBorder="1" applyAlignment="1">
      <alignment horizontal="right"/>
    </xf>
    <xf numFmtId="166" fontId="28" fillId="6" borderId="44" xfId="5" applyNumberFormat="1" applyFont="1" applyFill="1" applyBorder="1" applyAlignment="1">
      <alignment horizontal="right"/>
    </xf>
    <xf numFmtId="166" fontId="28" fillId="6" borderId="21" xfId="5" applyNumberFormat="1" applyFont="1" applyFill="1" applyBorder="1" applyAlignment="1">
      <alignment horizontal="right"/>
    </xf>
    <xf numFmtId="166" fontId="28" fillId="6" borderId="43" xfId="5" applyNumberFormat="1" applyFont="1" applyFill="1" applyBorder="1" applyAlignment="1">
      <alignment horizontal="right" vertical="center"/>
    </xf>
    <xf numFmtId="166" fontId="28" fillId="6" borderId="45" xfId="5" applyNumberFormat="1" applyFont="1" applyFill="1" applyBorder="1" applyAlignment="1">
      <alignment horizontal="right" vertical="center"/>
    </xf>
    <xf numFmtId="166" fontId="28" fillId="6" borderId="3" xfId="5" applyNumberFormat="1" applyFont="1" applyFill="1" applyBorder="1" applyAlignment="1">
      <alignment horizontal="right" vertical="center"/>
    </xf>
    <xf numFmtId="170" fontId="28" fillId="6" borderId="43" xfId="6" applyNumberFormat="1" applyFont="1" applyFill="1" applyBorder="1" applyAlignment="1">
      <alignment horizontal="right"/>
    </xf>
    <xf numFmtId="170" fontId="28" fillId="6" borderId="0" xfId="6" applyNumberFormat="1" applyFont="1" applyFill="1" applyBorder="1" applyAlignment="1">
      <alignment horizontal="right"/>
    </xf>
    <xf numFmtId="170" fontId="28" fillId="6" borderId="44" xfId="6" applyNumberFormat="1" applyFont="1" applyFill="1" applyBorder="1" applyAlignment="1">
      <alignment horizontal="right"/>
    </xf>
    <xf numFmtId="170" fontId="28" fillId="6" borderId="21" xfId="6" applyNumberFormat="1" applyFont="1" applyFill="1" applyBorder="1" applyAlignment="1">
      <alignment horizontal="right"/>
    </xf>
    <xf numFmtId="170" fontId="28" fillId="6" borderId="43" xfId="6" applyNumberFormat="1" applyFont="1" applyFill="1" applyBorder="1" applyAlignment="1">
      <alignment horizontal="right" vertical="center"/>
    </xf>
    <xf numFmtId="170" fontId="28" fillId="6" borderId="0" xfId="6" applyNumberFormat="1" applyFont="1" applyFill="1" applyBorder="1" applyAlignment="1">
      <alignment horizontal="right" vertical="center"/>
    </xf>
    <xf numFmtId="170" fontId="28" fillId="6" borderId="45" xfId="6" applyNumberFormat="1" applyFont="1" applyFill="1" applyBorder="1" applyAlignment="1">
      <alignment horizontal="right" vertical="center"/>
    </xf>
    <xf numFmtId="170" fontId="28" fillId="6" borderId="3" xfId="6" applyNumberFormat="1" applyFont="1" applyFill="1" applyBorder="1" applyAlignment="1">
      <alignment horizontal="right" vertical="center"/>
    </xf>
    <xf numFmtId="0" fontId="33" fillId="6" borderId="22" xfId="4" applyNumberFormat="1" applyFont="1" applyFill="1" applyBorder="1" applyAlignment="1">
      <alignment vertical="center"/>
    </xf>
    <xf numFmtId="170" fontId="28" fillId="6" borderId="23" xfId="6" applyNumberFormat="1" applyFont="1" applyFill="1" applyBorder="1" applyAlignment="1">
      <alignment horizontal="right"/>
    </xf>
    <xf numFmtId="170" fontId="28" fillId="6" borderId="24" xfId="6" applyNumberFormat="1" applyFont="1" applyFill="1" applyBorder="1" applyAlignment="1">
      <alignment horizontal="right"/>
    </xf>
    <xf numFmtId="170" fontId="28" fillId="6" borderId="23" xfId="6" applyNumberFormat="1" applyFont="1" applyFill="1" applyBorder="1" applyAlignment="1">
      <alignment horizontal="right" vertical="center"/>
    </xf>
    <xf numFmtId="170" fontId="28" fillId="6" borderId="47" xfId="6" applyNumberFormat="1" applyFont="1" applyFill="1" applyBorder="1" applyAlignment="1">
      <alignment horizontal="right" vertical="center"/>
    </xf>
    <xf numFmtId="172" fontId="28" fillId="0" borderId="0" xfId="6" applyNumberFormat="1" applyFont="1"/>
    <xf numFmtId="172" fontId="33" fillId="0" borderId="0" xfId="4" applyNumberFormat="1" applyFont="1"/>
    <xf numFmtId="3" fontId="0" fillId="0" borderId="0" xfId="0" applyNumberFormat="1"/>
    <xf numFmtId="0" fontId="2" fillId="0" borderId="0" xfId="1" applyFill="1"/>
    <xf numFmtId="1" fontId="0" fillId="0" borderId="0" xfId="0" applyNumberFormat="1" applyAlignment="1">
      <alignment horizontal="right"/>
    </xf>
    <xf numFmtId="0" fontId="0" fillId="16" borderId="0" xfId="0" applyFill="1"/>
  </cellXfs>
  <cellStyles count="33">
    <cellStyle name="20% - Accent6 2" xfId="7"/>
    <cellStyle name="20% - Accent6 2 2" xfId="8"/>
    <cellStyle name="Body: normal cell" xfId="9"/>
    <cellStyle name="Body: normal cell 2" xfId="10"/>
    <cellStyle name="Comma [0] 2" xfId="11"/>
    <cellStyle name="Comma [0] 3" xfId="12"/>
    <cellStyle name="Comma 2" xfId="6"/>
    <cellStyle name="Comma 3" xfId="13"/>
    <cellStyle name="Font: Calibri, 9pt regular" xfId="14"/>
    <cellStyle name="Font: Calibri, 9pt regular 2" xfId="15"/>
    <cellStyle name="Footnotes: all except top row" xfId="16"/>
    <cellStyle name="Footnotes: top row" xfId="17"/>
    <cellStyle name="Footnotes: top row 2" xfId="18"/>
    <cellStyle name="Header: bottom row" xfId="19"/>
    <cellStyle name="Header: bottom row 2" xfId="20"/>
    <cellStyle name="Header: top rows" xfId="21"/>
    <cellStyle name="Hyperlink" xfId="1" builtinId="8"/>
    <cellStyle name="Hyperlink 2" xfId="22"/>
    <cellStyle name="Normal" xfId="0" builtinId="0"/>
    <cellStyle name="Normal 2" xfId="2"/>
    <cellStyle name="Normal 2 2" xfId="23"/>
    <cellStyle name="Normal 3" xfId="3"/>
    <cellStyle name="Normal 3 2" xfId="4"/>
    <cellStyle name="Normal 4" xfId="24"/>
    <cellStyle name="Normal 5" xfId="25"/>
    <cellStyle name="ofwhich" xfId="26"/>
    <cellStyle name="Parent row" xfId="27"/>
    <cellStyle name="Parent row 2" xfId="28"/>
    <cellStyle name="Percent 2" xfId="5"/>
    <cellStyle name="Section Break" xfId="29"/>
    <cellStyle name="Section Break: parent row" xfId="30"/>
    <cellStyle name="Table title" xfId="31"/>
    <cellStyle name="Table title 2" xfId="32"/>
  </cellStyles>
  <dxfs count="5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mbria"/>
        <scheme val="none"/>
      </font>
      <numFmt numFmtId="174" formatCode="_(* #,##0.00_);_(* \(#,##0.00\);_(* &quot;-&quot;_);_(@_)"/>
      <fill>
        <patternFill patternType="solid">
          <fgColor indexed="64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mbria"/>
        <scheme val="none"/>
      </font>
      <numFmt numFmtId="174" formatCode="_(* #,##0.00_);_(* \(#,##0.00\);_(* &quot;-&quot;_);_(@_)"/>
      <fill>
        <patternFill patternType="solid">
          <fgColor indexed="64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mbria"/>
        <scheme val="none"/>
      </font>
      <numFmt numFmtId="174" formatCode="_(* #,##0.00_);_(* \(#,##0.00\);_(* &quot;-&quot;_);_(@_)"/>
      <fill>
        <patternFill patternType="solid">
          <fgColor indexed="64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mbria"/>
        <scheme val="none"/>
      </font>
      <numFmt numFmtId="174" formatCode="_(* #,##0.00_);_(* \(#,##0.00\);_(* &quot;-&quot;_);_(@_)"/>
      <fill>
        <patternFill patternType="solid">
          <fgColor indexed="64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mbria"/>
        <scheme val="none"/>
      </font>
      <numFmt numFmtId="174" formatCode="_(* #,##0.00_);_(* \(#,##0.00\);_(* &quot;-&quot;_);_(@_)"/>
      <fill>
        <patternFill patternType="solid">
          <fgColor indexed="64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mbria"/>
        <scheme val="none"/>
      </font>
      <numFmt numFmtId="174" formatCode="_(* #,##0.00_);_(* \(#,##0.00\);_(* &quot;-&quot;_);_(@_)"/>
      <fill>
        <patternFill patternType="solid">
          <fgColor indexed="64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mbria"/>
        <scheme val="none"/>
      </font>
      <numFmt numFmtId="174" formatCode="_(* #,##0.00_);_(* \(#,##0.00\);_(* &quot;-&quot;_);_(@_)"/>
      <fill>
        <patternFill patternType="solid">
          <fgColor indexed="64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mbria"/>
        <scheme val="none"/>
      </font>
      <numFmt numFmtId="174" formatCode="_(* #,##0.00_);_(* \(#,##0.00\);_(* &quot;-&quot;_);_(@_)"/>
      <fill>
        <patternFill patternType="solid">
          <fgColor indexed="64"/>
          <bgColor theme="4" tint="0.79998168889431442"/>
        </patternFill>
      </fill>
    </dxf>
    <dxf>
      <numFmt numFmtId="174" formatCode="_(* #,##0.00_);_(* \(#,##0.00\);_(* &quot;-&quot;_);_(@_)"/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numFmt numFmtId="0" formatCode="General"/>
      <fill>
        <patternFill patternType="solid">
          <fgColor indexed="64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mbria"/>
        <scheme val="none"/>
      </font>
      <fill>
        <patternFill patternType="solid">
          <fgColor indexed="64"/>
          <bgColor theme="4" tint="0.79998168889431442"/>
        </patternFill>
      </fill>
    </dxf>
    <dxf>
      <border outline="0">
        <bottom style="thin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mbria"/>
        <scheme val="none"/>
      </font>
      <fill>
        <patternFill patternType="solid">
          <fgColor indexed="64"/>
          <bgColor theme="4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mbria"/>
        <scheme val="maj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mbria"/>
        <scheme val="major"/>
      </font>
      <numFmt numFmtId="172" formatCode="_(* #,##0_);_(* \(#,##0\);_(* &quot;-&quot;??_);_(@_)"/>
      <fill>
        <patternFill patternType="solid">
          <fgColor rgb="FF000000"/>
          <bgColor rgb="FF92D050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mbria"/>
        <scheme val="major"/>
      </font>
      <numFmt numFmtId="172" formatCode="_(* #,##0_);_(* \(#,##0\);_(* &quot;-&quot;??_);_(@_)"/>
      <fill>
        <patternFill patternType="solid">
          <fgColor rgb="FF000000"/>
          <bgColor rgb="FF92D050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mbria"/>
        <scheme val="major"/>
      </font>
      <numFmt numFmtId="172" formatCode="_(* #,##0_);_(* \(#,##0\);_(* &quot;-&quot;??_);_(@_)"/>
      <fill>
        <patternFill patternType="solid">
          <fgColor rgb="FF000000"/>
          <bgColor rgb="FF92D050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mbria"/>
        <scheme val="major"/>
      </font>
      <numFmt numFmtId="172" formatCode="_(* #,##0_);_(* \(#,##0\);_(* &quot;-&quot;??_);_(@_)"/>
      <fill>
        <patternFill patternType="solid">
          <fgColor rgb="FF000000"/>
          <bgColor rgb="FF92D050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mbria"/>
        <scheme val="major"/>
      </font>
      <numFmt numFmtId="172" formatCode="_(* #,##0_);_(* \(#,##0\);_(* &quot;-&quot;??_);_(@_)"/>
      <fill>
        <patternFill patternType="solid">
          <fgColor rgb="FF000000"/>
          <bgColor rgb="FF92D050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mbria"/>
        <scheme val="major"/>
      </font>
      <numFmt numFmtId="172" formatCode="_(* #,##0_);_(* \(#,##0\);_(* &quot;-&quot;??_);_(@_)"/>
      <fill>
        <patternFill patternType="solid">
          <fgColor rgb="FF000000"/>
          <bgColor rgb="FF92D050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mbria"/>
        <scheme val="major"/>
      </font>
      <numFmt numFmtId="172" formatCode="_(* #,##0_);_(* \(#,##0\);_(* &quot;-&quot;??_);_(@_)"/>
      <fill>
        <patternFill patternType="solid">
          <fgColor rgb="FF000000"/>
          <bgColor rgb="FF92D050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mbria"/>
        <scheme val="major"/>
      </font>
      <numFmt numFmtId="172" formatCode="_(* #,##0_);_(* \(#,##0\);_(* &quot;-&quot;??_);_(@_)"/>
      <fill>
        <patternFill patternType="solid">
          <fgColor rgb="FF000000"/>
          <bgColor rgb="FF92D050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mbria"/>
        <scheme val="major"/>
      </font>
      <numFmt numFmtId="172" formatCode="_(* #,##0_);_(* \(#,##0\);_(* &quot;-&quot;??_);_(@_)"/>
      <fill>
        <patternFill patternType="solid">
          <fgColor rgb="FF000000"/>
          <bgColor rgb="FF92D050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mbria"/>
        <scheme val="major"/>
      </font>
      <numFmt numFmtId="169" formatCode="0.00%;\ \(0.00%\);\ \-"/>
      <fill>
        <patternFill patternType="solid">
          <fgColor rgb="FF000000"/>
          <bgColor rgb="FF92D050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mbria"/>
        <scheme val="major"/>
      </font>
      <numFmt numFmtId="169" formatCode="0.00%;\ \(0.00%\);\ \-"/>
      <fill>
        <patternFill patternType="solid">
          <fgColor rgb="FF000000"/>
          <bgColor rgb="FF92D050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mbria"/>
        <scheme val="major"/>
      </font>
      <numFmt numFmtId="169" formatCode="0.00%;\ \(0.00%\);\ \-"/>
      <fill>
        <patternFill patternType="solid">
          <fgColor rgb="FF000000"/>
          <bgColor rgb="FF92D050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mbria"/>
        <scheme val="major"/>
      </font>
      <numFmt numFmtId="169" formatCode="0.00%;\ \(0.00%\);\ \-"/>
      <fill>
        <patternFill patternType="solid">
          <fgColor rgb="FF000000"/>
          <bgColor rgb="FF92D050"/>
        </patternFill>
      </fill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mbria"/>
        <scheme val="major"/>
      </font>
      <numFmt numFmtId="169" formatCode="0.00%;\ \(0.00%\);\ \-"/>
      <fill>
        <patternFill patternType="solid">
          <fgColor rgb="FF000000"/>
          <bgColor rgb="FF92D050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mbria"/>
        <scheme val="none"/>
      </font>
      <numFmt numFmtId="174" formatCode="_(* #,##0.00_);_(* \(#,##0.00\);_(* &quot;-&quot;_);_(@_)"/>
      <fill>
        <patternFill patternType="solid">
          <fgColor indexed="64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mbria"/>
        <scheme val="none"/>
      </font>
      <numFmt numFmtId="174" formatCode="_(* #,##0.00_);_(* \(#,##0.00\);_(* &quot;-&quot;_);_(@_)"/>
      <fill>
        <patternFill patternType="solid">
          <fgColor indexed="64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mbria"/>
        <scheme val="none"/>
      </font>
      <numFmt numFmtId="174" formatCode="_(* #,##0.00_);_(* \(#,##0.00\);_(* &quot;-&quot;_);_(@_)"/>
      <fill>
        <patternFill patternType="solid">
          <fgColor indexed="64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mbria"/>
        <scheme val="none"/>
      </font>
      <numFmt numFmtId="174" formatCode="_(* #,##0.00_);_(* \(#,##0.00\);_(* &quot;-&quot;_);_(@_)"/>
      <fill>
        <patternFill patternType="solid">
          <fgColor indexed="64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mbria"/>
        <scheme val="none"/>
      </font>
      <numFmt numFmtId="174" formatCode="_(* #,##0.00_);_(* \(#,##0.00\);_(* &quot;-&quot;_);_(@_)"/>
      <fill>
        <patternFill patternType="solid">
          <fgColor indexed="64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mbria"/>
        <scheme val="none"/>
      </font>
      <numFmt numFmtId="174" formatCode="_(* #,##0.00_);_(* \(#,##0.00\);_(* &quot;-&quot;_);_(@_)"/>
      <fill>
        <patternFill patternType="solid">
          <fgColor indexed="64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mbria"/>
        <scheme val="none"/>
      </font>
      <numFmt numFmtId="174" formatCode="_(* #,##0.00_);_(* \(#,##0.00\);_(* &quot;-&quot;_);_(@_)"/>
      <fill>
        <patternFill patternType="solid">
          <fgColor indexed="64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mbria"/>
        <scheme val="none"/>
      </font>
      <numFmt numFmtId="174" formatCode="_(* #,##0.00_);_(* \(#,##0.00\);_(* &quot;-&quot;_);_(@_)"/>
      <fill>
        <patternFill patternType="solid">
          <fgColor indexed="64"/>
          <bgColor theme="4" tint="0.79998168889431442"/>
        </patternFill>
      </fill>
    </dxf>
    <dxf>
      <numFmt numFmtId="174" formatCode="_(* #,##0.00_);_(* \(#,##0.00\);_(* &quot;-&quot;_);_(@_)"/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numFmt numFmtId="0" formatCode="General"/>
      <fill>
        <patternFill patternType="solid">
          <fgColor indexed="64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mbria"/>
        <scheme val="none"/>
      </font>
      <fill>
        <patternFill patternType="solid">
          <fgColor indexed="64"/>
          <bgColor theme="4" tint="0.79998168889431442"/>
        </patternFill>
      </fill>
    </dxf>
    <dxf>
      <border outline="0">
        <bottom style="thin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mbria"/>
        <scheme val="none"/>
      </font>
      <fill>
        <patternFill patternType="solid">
          <fgColor indexed="64"/>
          <bgColor theme="4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mbria"/>
        <scheme val="maj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mbria"/>
        <scheme val="major"/>
      </font>
      <numFmt numFmtId="172" formatCode="_(* #,##0_);_(* \(#,##0\);_(* &quot;-&quot;??_);_(@_)"/>
      <fill>
        <patternFill patternType="solid">
          <fgColor rgb="FF000000"/>
          <bgColor rgb="FF92D050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mbria"/>
        <scheme val="major"/>
      </font>
      <numFmt numFmtId="172" formatCode="_(* #,##0_);_(* \(#,##0\);_(* &quot;-&quot;??_);_(@_)"/>
      <fill>
        <patternFill patternType="solid">
          <fgColor rgb="FF000000"/>
          <bgColor rgb="FF92D050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mbria"/>
        <scheme val="major"/>
      </font>
      <numFmt numFmtId="172" formatCode="_(* #,##0_);_(* \(#,##0\);_(* &quot;-&quot;??_);_(@_)"/>
      <fill>
        <patternFill patternType="solid">
          <fgColor rgb="FF000000"/>
          <bgColor rgb="FF92D050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mbria"/>
        <scheme val="major"/>
      </font>
      <numFmt numFmtId="172" formatCode="_(* #,##0_);_(* \(#,##0\);_(* &quot;-&quot;??_);_(@_)"/>
      <fill>
        <patternFill patternType="solid">
          <fgColor rgb="FF000000"/>
          <bgColor rgb="FF92D050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mbria"/>
        <scheme val="major"/>
      </font>
      <numFmt numFmtId="172" formatCode="_(* #,##0_);_(* \(#,##0\);_(* &quot;-&quot;??_);_(@_)"/>
      <fill>
        <patternFill patternType="solid">
          <fgColor rgb="FF000000"/>
          <bgColor rgb="FF92D050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mbria"/>
        <scheme val="major"/>
      </font>
      <numFmt numFmtId="172" formatCode="_(* #,##0_);_(* \(#,##0\);_(* &quot;-&quot;??_);_(@_)"/>
      <fill>
        <patternFill patternType="solid">
          <fgColor rgb="FF000000"/>
          <bgColor rgb="FF92D050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mbria"/>
        <scheme val="major"/>
      </font>
      <numFmt numFmtId="172" formatCode="_(* #,##0_);_(* \(#,##0\);_(* &quot;-&quot;??_);_(@_)"/>
      <fill>
        <patternFill patternType="solid">
          <fgColor rgb="FF000000"/>
          <bgColor rgb="FF92D050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mbria"/>
        <scheme val="major"/>
      </font>
      <numFmt numFmtId="172" formatCode="_(* #,##0_);_(* \(#,##0\);_(* &quot;-&quot;??_);_(@_)"/>
      <fill>
        <patternFill patternType="solid">
          <fgColor rgb="FF000000"/>
          <bgColor rgb="FF92D050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mbria"/>
        <scheme val="major"/>
      </font>
      <numFmt numFmtId="172" formatCode="_(* #,##0_);_(* \(#,##0\);_(* &quot;-&quot;??_);_(@_)"/>
      <fill>
        <patternFill patternType="solid">
          <fgColor rgb="FF000000"/>
          <bgColor rgb="FF92D050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mbria"/>
        <scheme val="major"/>
      </font>
      <numFmt numFmtId="169" formatCode="0.00%;\ \(0.00%\);\ \-"/>
      <fill>
        <patternFill patternType="solid">
          <fgColor rgb="FF000000"/>
          <bgColor rgb="FF92D050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mbria"/>
        <scheme val="major"/>
      </font>
      <numFmt numFmtId="169" formatCode="0.00%;\ \(0.00%\);\ \-"/>
      <fill>
        <patternFill patternType="solid">
          <fgColor rgb="FF000000"/>
          <bgColor rgb="FF92D050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mbria"/>
        <scheme val="major"/>
      </font>
      <numFmt numFmtId="169" formatCode="0.00%;\ \(0.00%\);\ \-"/>
      <fill>
        <patternFill patternType="solid">
          <fgColor rgb="FF000000"/>
          <bgColor rgb="FF92D050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mbria"/>
        <scheme val="major"/>
      </font>
      <numFmt numFmtId="169" formatCode="0.00%;\ \(0.00%\);\ \-"/>
      <fill>
        <patternFill patternType="solid">
          <fgColor rgb="FF000000"/>
          <bgColor rgb="FF92D050"/>
        </patternFill>
      </fill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mbria"/>
        <scheme val="major"/>
      </font>
      <numFmt numFmtId="169" formatCode="0.00%;\ \(0.00%\);\ \-"/>
      <fill>
        <patternFill patternType="solid">
          <fgColor rgb="FF000000"/>
          <bgColor rgb="FF92D050"/>
        </patternFill>
      </fill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Lit>
              <c:formatCode>General</c:formatCode>
              <c:ptCount val="9"/>
              <c:pt idx="0">
                <c:v>2011</c:v>
              </c:pt>
              <c:pt idx="1">
                <c:v>2015</c:v>
              </c:pt>
              <c:pt idx="2">
                <c:v>2020</c:v>
              </c:pt>
              <c:pt idx="3">
                <c:v>2025</c:v>
              </c:pt>
              <c:pt idx="4">
                <c:v>2030</c:v>
              </c:pt>
              <c:pt idx="5">
                <c:v>2035</c:v>
              </c:pt>
              <c:pt idx="6">
                <c:v>2040</c:v>
              </c:pt>
              <c:pt idx="7">
                <c:v>2045</c:v>
              </c:pt>
              <c:pt idx="8">
                <c:v>2050</c:v>
              </c:pt>
            </c:numLit>
          </c:xVal>
          <c:yVal>
            <c:numLit>
              <c:formatCode>General</c:formatCode>
              <c:ptCount val="9"/>
              <c:pt idx="0">
                <c:v>61133000</c:v>
              </c:pt>
              <c:pt idx="1">
                <c:v>92971527</c:v>
              </c:pt>
              <c:pt idx="2">
                <c:v>157015592</c:v>
              </c:pt>
              <c:pt idx="3">
                <c:v>265176843</c:v>
              </c:pt>
              <c:pt idx="4">
                <c:v>447845702</c:v>
              </c:pt>
              <c:pt idx="5">
                <c:v>756347238</c:v>
              </c:pt>
              <c:pt idx="6">
                <c:v>1085834276</c:v>
              </c:pt>
              <c:pt idx="7">
                <c:v>1141222737</c:v>
              </c:pt>
              <c:pt idx="8">
                <c:v>1199436566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483264"/>
        <c:axId val="147485056"/>
      </c:scatterChart>
      <c:valAx>
        <c:axId val="147483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7485056"/>
        <c:crosses val="autoZero"/>
        <c:crossBetween val="midCat"/>
      </c:valAx>
      <c:valAx>
        <c:axId val="147485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74832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Lit>
              <c:formatCode>General</c:formatCode>
              <c:ptCount val="9"/>
              <c:pt idx="0">
                <c:v>2011</c:v>
              </c:pt>
              <c:pt idx="1">
                <c:v>2015</c:v>
              </c:pt>
              <c:pt idx="2">
                <c:v>2020</c:v>
              </c:pt>
              <c:pt idx="3">
                <c:v>2025</c:v>
              </c:pt>
              <c:pt idx="4">
                <c:v>2030</c:v>
              </c:pt>
              <c:pt idx="5">
                <c:v>2035</c:v>
              </c:pt>
              <c:pt idx="6">
                <c:v>2040</c:v>
              </c:pt>
              <c:pt idx="7">
                <c:v>2045</c:v>
              </c:pt>
              <c:pt idx="8">
                <c:v>2050</c:v>
              </c:pt>
            </c:numLit>
          </c:xVal>
          <c:yVal>
            <c:numLit>
              <c:formatCode>General</c:formatCode>
              <c:ptCount val="9"/>
              <c:pt idx="0">
                <c:v>61133000</c:v>
              </c:pt>
              <c:pt idx="1">
                <c:v>92971527</c:v>
              </c:pt>
              <c:pt idx="2">
                <c:v>157015592</c:v>
              </c:pt>
              <c:pt idx="3">
                <c:v>265176843</c:v>
              </c:pt>
              <c:pt idx="4">
                <c:v>447845702</c:v>
              </c:pt>
              <c:pt idx="5">
                <c:v>756347238</c:v>
              </c:pt>
              <c:pt idx="6">
                <c:v>1085834276</c:v>
              </c:pt>
              <c:pt idx="7">
                <c:v>1141222737</c:v>
              </c:pt>
              <c:pt idx="8">
                <c:v>1199436566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6131968"/>
        <c:axId val="226133504"/>
      </c:scatterChart>
      <c:valAx>
        <c:axId val="226131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26133504"/>
        <c:crosses val="autoZero"/>
        <c:crossBetween val="midCat"/>
      </c:valAx>
      <c:valAx>
        <c:axId val="226133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61319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624567</xdr:colOff>
      <xdr:row>149</xdr:row>
      <xdr:rowOff>65314</xdr:rowOff>
    </xdr:from>
    <xdr:to>
      <xdr:col>20</xdr:col>
      <xdr:colOff>0</xdr:colOff>
      <xdr:row>165</xdr:row>
      <xdr:rowOff>65314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624567</xdr:colOff>
      <xdr:row>149</xdr:row>
      <xdr:rowOff>65314</xdr:rowOff>
    </xdr:from>
    <xdr:to>
      <xdr:col>20</xdr:col>
      <xdr:colOff>0</xdr:colOff>
      <xdr:row>165</xdr:row>
      <xdr:rowOff>65314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64</xdr:row>
      <xdr:rowOff>0</xdr:rowOff>
    </xdr:from>
    <xdr:to>
      <xdr:col>1</xdr:col>
      <xdr:colOff>0</xdr:colOff>
      <xdr:row>64</xdr:row>
      <xdr:rowOff>0</xdr:rowOff>
    </xdr:to>
    <xdr:sp macro="" textlink="">
      <xdr:nvSpPr>
        <xdr:cNvPr id="2" name="Line 2"/>
        <xdr:cNvSpPr>
          <a:spLocks noChangeShapeType="1"/>
        </xdr:cNvSpPr>
      </xdr:nvSpPr>
      <xdr:spPr bwMode="auto">
        <a:xfrm>
          <a:off x="590550" y="10363200"/>
          <a:ext cx="0" cy="0"/>
        </a:xfrm>
        <a:prstGeom prst="line">
          <a:avLst/>
        </a:prstGeom>
        <a:noFill/>
        <a:ln w="12192">
          <a:solidFill>
            <a:srgbClr val="02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Desktop/Indonesia%20Input%20Data%20Sources/Indonesia%20Calculator%20205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EI-PlcyMdl/eps-1.2.1-WIP-B-indonesia/InputData/trans/BFFU/BAU%20Fleet%20Fuel%20U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Output - Emissions"/>
      <sheetName val="XIV.c"/>
      <sheetName val="Intermediate output"/>
      <sheetName val="Electricity"/>
      <sheetName val="Energy"/>
      <sheetName val="GHG"/>
      <sheetName val="Perhitungan bioenergi"/>
      <sheetName val="Security"/>
      <sheetName val="Structure of the model"/>
      <sheetName val="Land"/>
      <sheetName val="Calculation for Flows"/>
      <sheetName val="Flows"/>
      <sheetName val="Air Quality"/>
      <sheetName val="Costs per capita"/>
      <sheetName val="Costs"/>
      <sheetName val="2050"/>
      <sheetName val="Conversions"/>
      <sheetName val="Global assumptions"/>
      <sheetName val="Constants"/>
      <sheetName val="Preferences"/>
      <sheetName val="I.a"/>
      <sheetName val="I.b"/>
      <sheetName val="I.c"/>
      <sheetName val="I.d"/>
      <sheetName val="II.a"/>
      <sheetName val="II.b"/>
      <sheetName val="II.c"/>
      <sheetName val="II.d"/>
      <sheetName val="II.e"/>
      <sheetName val="II.f"/>
      <sheetName val="III.a"/>
      <sheetName val="XII.a"/>
      <sheetName val="IV.a"/>
      <sheetName val="IV.b"/>
      <sheetName val="IV.c"/>
      <sheetName val="IV.d"/>
      <sheetName val="IV.e"/>
      <sheetName val="XIV.a"/>
      <sheetName val="XIV.b"/>
      <sheetName val="XIV.d"/>
      <sheetName val="XIV.e"/>
      <sheetName val="XIV.f"/>
      <sheetName val="V.a"/>
      <sheetName val="V.b"/>
      <sheetName val="V.c"/>
      <sheetName val="V.d"/>
      <sheetName val="VI.a"/>
      <sheetName val="VI.b"/>
      <sheetName val="VI.c"/>
      <sheetName val="VI.d"/>
      <sheetName val="VII.a"/>
      <sheetName val="VII.b"/>
      <sheetName val="VII.c"/>
      <sheetName val="VII.d"/>
      <sheetName val="VIII.a"/>
      <sheetName val="IX.a"/>
      <sheetName val="IX.b.1"/>
      <sheetName val="IX.b.2"/>
      <sheetName val="IX.c"/>
      <sheetName val="X.a"/>
      <sheetName val="XI.a"/>
      <sheetName val="XI.b"/>
      <sheetName val="XI.c"/>
      <sheetName val="XI.d"/>
      <sheetName val="XII.b"/>
      <sheetName val="XII.c"/>
      <sheetName val="XIII.a"/>
      <sheetName val="XIII.b"/>
      <sheetName val="2011"/>
      <sheetName val="2015"/>
      <sheetName val="2020"/>
      <sheetName val="2025"/>
      <sheetName val="2030"/>
      <sheetName val="2035"/>
      <sheetName val="2040"/>
      <sheetName val="2045"/>
    </sheetNames>
    <sheetDataSet>
      <sheetData sheetId="0">
        <row r="5">
          <cell r="E5">
            <v>4</v>
          </cell>
        </row>
        <row r="8">
          <cell r="E8">
            <v>4</v>
          </cell>
        </row>
        <row r="9">
          <cell r="E9">
            <v>4</v>
          </cell>
        </row>
        <row r="10">
          <cell r="E10">
            <v>4</v>
          </cell>
        </row>
        <row r="11">
          <cell r="E11">
            <v>4</v>
          </cell>
        </row>
        <row r="12">
          <cell r="E12">
            <v>4</v>
          </cell>
        </row>
        <row r="13">
          <cell r="E13">
            <v>4</v>
          </cell>
        </row>
        <row r="14">
          <cell r="E14">
            <v>4</v>
          </cell>
        </row>
        <row r="15">
          <cell r="E15">
            <v>4</v>
          </cell>
        </row>
        <row r="16">
          <cell r="E16">
            <v>4</v>
          </cell>
        </row>
        <row r="17">
          <cell r="E17">
            <v>4</v>
          </cell>
        </row>
        <row r="18">
          <cell r="E18">
            <v>4</v>
          </cell>
        </row>
        <row r="19">
          <cell r="E19">
            <v>4</v>
          </cell>
        </row>
        <row r="20">
          <cell r="E20">
            <v>1</v>
          </cell>
        </row>
        <row r="21">
          <cell r="E21">
            <v>4</v>
          </cell>
        </row>
        <row r="22">
          <cell r="E22">
            <v>4</v>
          </cell>
        </row>
        <row r="23">
          <cell r="E23">
            <v>4</v>
          </cell>
        </row>
        <row r="24">
          <cell r="E24">
            <v>4</v>
          </cell>
        </row>
        <row r="25">
          <cell r="E25">
            <v>4</v>
          </cell>
        </row>
        <row r="27">
          <cell r="E27">
            <v>1</v>
          </cell>
        </row>
        <row r="28">
          <cell r="E28">
            <v>1</v>
          </cell>
        </row>
        <row r="29">
          <cell r="E29">
            <v>1</v>
          </cell>
        </row>
        <row r="30">
          <cell r="E30">
            <v>1</v>
          </cell>
        </row>
        <row r="31">
          <cell r="E31">
            <v>1</v>
          </cell>
        </row>
        <row r="32">
          <cell r="E32">
            <v>1</v>
          </cell>
        </row>
        <row r="33">
          <cell r="E33">
            <v>1</v>
          </cell>
        </row>
        <row r="34">
          <cell r="E34">
            <v>1</v>
          </cell>
        </row>
        <row r="36">
          <cell r="E36">
            <v>1</v>
          </cell>
        </row>
        <row r="37">
          <cell r="E37">
            <v>1</v>
          </cell>
        </row>
        <row r="38">
          <cell r="E38">
            <v>1</v>
          </cell>
        </row>
        <row r="40">
          <cell r="E40">
            <v>1</v>
          </cell>
        </row>
        <row r="41">
          <cell r="E41">
            <v>1</v>
          </cell>
        </row>
        <row r="43">
          <cell r="E43">
            <v>1</v>
          </cell>
        </row>
        <row r="44">
          <cell r="E44">
            <v>1</v>
          </cell>
        </row>
        <row r="45">
          <cell r="E45">
            <v>1</v>
          </cell>
        </row>
        <row r="46">
          <cell r="E46">
            <v>1</v>
          </cell>
        </row>
        <row r="48">
          <cell r="E48">
            <v>1</v>
          </cell>
        </row>
        <row r="49">
          <cell r="E49">
            <v>1</v>
          </cell>
        </row>
        <row r="50">
          <cell r="E50">
            <v>1</v>
          </cell>
        </row>
        <row r="51">
          <cell r="E51">
            <v>1</v>
          </cell>
        </row>
        <row r="52">
          <cell r="E52">
            <v>1</v>
          </cell>
        </row>
        <row r="55">
          <cell r="E55">
            <v>4</v>
          </cell>
        </row>
        <row r="56">
          <cell r="E56">
            <v>1</v>
          </cell>
        </row>
        <row r="57">
          <cell r="E57">
            <v>4</v>
          </cell>
        </row>
        <row r="58">
          <cell r="E58">
            <v>1</v>
          </cell>
        </row>
        <row r="59">
          <cell r="E59">
            <v>4</v>
          </cell>
        </row>
        <row r="60">
          <cell r="E60">
            <v>1</v>
          </cell>
        </row>
        <row r="61">
          <cell r="E61">
            <v>4</v>
          </cell>
        </row>
        <row r="62">
          <cell r="E62">
            <v>4</v>
          </cell>
        </row>
        <row r="63">
          <cell r="E63">
            <v>1</v>
          </cell>
        </row>
        <row r="64">
          <cell r="E64">
            <v>4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5">
          <cell r="B5" t="str">
            <v>PJ</v>
          </cell>
          <cell r="E5">
            <v>1000000000000000</v>
          </cell>
          <cell r="F5">
            <v>0.27777777777777779</v>
          </cell>
        </row>
        <row r="6">
          <cell r="B6" t="str">
            <v>TJ</v>
          </cell>
          <cell r="E6">
            <v>1000000000000</v>
          </cell>
        </row>
        <row r="7">
          <cell r="B7" t="str">
            <v>GJ</v>
          </cell>
          <cell r="E7">
            <v>1000000000</v>
          </cell>
          <cell r="F7">
            <v>2.7777777777777776E-7</v>
          </cell>
        </row>
        <row r="8">
          <cell r="B8" t="str">
            <v>J</v>
          </cell>
          <cell r="E8">
            <v>1</v>
          </cell>
          <cell r="F8">
            <v>2.777777777777778E-16</v>
          </cell>
        </row>
        <row r="9">
          <cell r="B9" t="str">
            <v>MJ</v>
          </cell>
          <cell r="E9">
            <v>1000000</v>
          </cell>
          <cell r="F9">
            <v>2.7777777777777777E-10</v>
          </cell>
        </row>
        <row r="10">
          <cell r="B10" t="str">
            <v>kWh</v>
          </cell>
          <cell r="E10">
            <v>3600000</v>
          </cell>
          <cell r="F10">
            <v>1.0000000000000001E-9</v>
          </cell>
        </row>
        <row r="11">
          <cell r="B11" t="str">
            <v>kWh/p/d (UK)</v>
          </cell>
          <cell r="E11">
            <v>7.8894E+16</v>
          </cell>
        </row>
        <row r="12">
          <cell r="B12" t="str">
            <v>TWh</v>
          </cell>
          <cell r="E12">
            <v>3600000000000000</v>
          </cell>
          <cell r="F12">
            <v>1</v>
          </cell>
        </row>
        <row r="13">
          <cell r="B13" t="str">
            <v>GWh</v>
          </cell>
          <cell r="E13">
            <v>3600000000000</v>
          </cell>
          <cell r="F13">
            <v>1E-3</v>
          </cell>
        </row>
        <row r="14">
          <cell r="B14" t="str">
            <v>MWh</v>
          </cell>
          <cell r="E14">
            <v>3600000000</v>
          </cell>
        </row>
        <row r="15">
          <cell r="B15" t="str">
            <v>boe</v>
          </cell>
          <cell r="E15">
            <v>5861520000</v>
          </cell>
          <cell r="F15">
            <v>1.6281999999999999E-6</v>
          </cell>
        </row>
        <row r="16">
          <cell r="B16" t="str">
            <v>Mboe</v>
          </cell>
          <cell r="E16">
            <v>5861520000000000</v>
          </cell>
          <cell r="F16">
            <v>1.6282000000000001</v>
          </cell>
        </row>
        <row r="17">
          <cell r="B17" t="str">
            <v>toe</v>
          </cell>
          <cell r="E17">
            <v>41868000000</v>
          </cell>
        </row>
        <row r="18">
          <cell r="B18" t="str">
            <v>ktoe</v>
          </cell>
          <cell r="E18">
            <v>41868000000000</v>
          </cell>
        </row>
        <row r="19">
          <cell r="B19" t="str">
            <v>Mtoe</v>
          </cell>
          <cell r="E19">
            <v>4.1868E+16</v>
          </cell>
        </row>
        <row r="20">
          <cell r="B20" t="str">
            <v>therm</v>
          </cell>
          <cell r="E20">
            <v>105506136.12882091</v>
          </cell>
          <cell r="F20">
            <v>2.9307260035783588E-8</v>
          </cell>
        </row>
        <row r="21">
          <cell r="B21" t="str">
            <v>Btu</v>
          </cell>
          <cell r="E21">
            <v>1055.0613612882091</v>
          </cell>
        </row>
        <row r="22">
          <cell r="B22" t="str">
            <v>calorie</v>
          </cell>
          <cell r="E22">
            <v>4.1840000000000002</v>
          </cell>
        </row>
        <row r="23">
          <cell r="B23" t="str">
            <v>GW y</v>
          </cell>
          <cell r="E23">
            <v>3.1556879999999996E+16</v>
          </cell>
        </row>
        <row r="30">
          <cell r="B30" t="str">
            <v>GW</v>
          </cell>
          <cell r="E30">
            <v>1000000000</v>
          </cell>
          <cell r="F30">
            <v>1</v>
          </cell>
        </row>
        <row r="31">
          <cell r="B31" t="str">
            <v>MW</v>
          </cell>
          <cell r="E31">
            <v>1000000</v>
          </cell>
          <cell r="F31">
            <v>1E-3</v>
          </cell>
        </row>
        <row r="32">
          <cell r="B32" t="str">
            <v>kW</v>
          </cell>
          <cell r="E32">
            <v>1000</v>
          </cell>
        </row>
        <row r="33">
          <cell r="B33" t="str">
            <v>W</v>
          </cell>
          <cell r="E33">
            <v>1</v>
          </cell>
          <cell r="F33">
            <v>1.0000000000000001E-9</v>
          </cell>
        </row>
        <row r="34">
          <cell r="B34" t="str">
            <v>mcm/d</v>
          </cell>
          <cell r="E34">
            <v>335648148.14814812</v>
          </cell>
        </row>
        <row r="35">
          <cell r="B35" t="str">
            <v>Mtoe/y</v>
          </cell>
          <cell r="E35">
            <v>1326716860.597764</v>
          </cell>
        </row>
        <row r="40">
          <cell r="F40">
            <v>31557600</v>
          </cell>
        </row>
        <row r="41">
          <cell r="F41">
            <v>86400</v>
          </cell>
        </row>
        <row r="42">
          <cell r="F42">
            <v>3600</v>
          </cell>
        </row>
        <row r="43">
          <cell r="F43">
            <v>60</v>
          </cell>
        </row>
        <row r="48">
          <cell r="B48" t="str">
            <v>ha</v>
          </cell>
          <cell r="E48">
            <v>10000</v>
          </cell>
          <cell r="F48">
            <v>1</v>
          </cell>
        </row>
        <row r="49">
          <cell r="B49" t="str">
            <v>M ha</v>
          </cell>
          <cell r="E49">
            <v>10000000000</v>
          </cell>
        </row>
        <row r="50">
          <cell r="B50" t="str">
            <v>acres</v>
          </cell>
          <cell r="E50">
            <v>4046.8564224000002</v>
          </cell>
        </row>
        <row r="51">
          <cell r="B51" t="str">
            <v>km^2</v>
          </cell>
          <cell r="E51">
            <v>1000000</v>
          </cell>
        </row>
        <row r="52">
          <cell r="B52" t="str">
            <v>m^2</v>
          </cell>
          <cell r="E52">
            <v>1</v>
          </cell>
          <cell r="F52">
            <v>1E-4</v>
          </cell>
        </row>
        <row r="53">
          <cell r="B53" t="str">
            <v>Wales</v>
          </cell>
          <cell r="E53">
            <v>20700000000</v>
          </cell>
        </row>
        <row r="58">
          <cell r="E58">
            <v>0.1140771161305042</v>
          </cell>
        </row>
        <row r="59">
          <cell r="E59">
            <v>8.766</v>
          </cell>
        </row>
        <row r="71">
          <cell r="B71" t="str">
            <v>£trn</v>
          </cell>
          <cell r="F71">
            <v>1000000000000</v>
          </cell>
        </row>
        <row r="72">
          <cell r="B72" t="str">
            <v>£bn</v>
          </cell>
          <cell r="F72">
            <v>1000000000</v>
          </cell>
        </row>
        <row r="73">
          <cell r="B73" t="str">
            <v>£m</v>
          </cell>
          <cell r="E73">
            <v>20000</v>
          </cell>
          <cell r="F73">
            <v>1000000</v>
          </cell>
        </row>
        <row r="74">
          <cell r="B74" t="str">
            <v>£k</v>
          </cell>
          <cell r="F74">
            <v>1000</v>
          </cell>
        </row>
        <row r="75">
          <cell r="B75" t="str">
            <v>IDRtrn</v>
          </cell>
          <cell r="F75">
            <v>50000000</v>
          </cell>
        </row>
        <row r="76">
          <cell r="B76" t="str">
            <v>IDRbn</v>
          </cell>
          <cell r="E76">
            <v>1000</v>
          </cell>
          <cell r="F76">
            <v>50000</v>
          </cell>
        </row>
        <row r="77">
          <cell r="B77" t="str">
            <v>IDRm</v>
          </cell>
          <cell r="E77">
            <v>1</v>
          </cell>
          <cell r="F77">
            <v>50</v>
          </cell>
        </row>
        <row r="78">
          <cell r="B78" t="str">
            <v>IDRk</v>
          </cell>
          <cell r="F78">
            <v>0.05</v>
          </cell>
        </row>
        <row r="79">
          <cell r="B79" t="str">
            <v>IDR</v>
          </cell>
          <cell r="E79">
            <v>9.9999999999999995E-7</v>
          </cell>
          <cell r="F79">
            <v>5.0000000000000002E-5</v>
          </cell>
        </row>
        <row r="80">
          <cell r="B80" t="str">
            <v>kepeng</v>
          </cell>
          <cell r="F80">
            <v>1</v>
          </cell>
        </row>
        <row r="81">
          <cell r="B81" t="str">
            <v>Euro2002</v>
          </cell>
          <cell r="F81">
            <v>0.62893081761006286</v>
          </cell>
        </row>
        <row r="82">
          <cell r="B82" t="str">
            <v>$2009</v>
          </cell>
          <cell r="F82">
            <v>0.625</v>
          </cell>
        </row>
        <row r="83">
          <cell r="B83" t="str">
            <v>$2010</v>
          </cell>
          <cell r="F83">
            <v>0.64683053040103489</v>
          </cell>
        </row>
        <row r="84">
          <cell r="B84" t="str">
            <v>£</v>
          </cell>
          <cell r="E84">
            <v>0.02</v>
          </cell>
          <cell r="F84">
            <v>1</v>
          </cell>
        </row>
        <row r="105">
          <cell r="D105">
            <v>1.1409663985395631</v>
          </cell>
        </row>
      </sheetData>
      <sheetData sheetId="18">
        <row r="26">
          <cell r="C26">
            <v>3.5000000000000003E-2</v>
          </cell>
        </row>
        <row r="28">
          <cell r="H28">
            <v>0.42314698926998878</v>
          </cell>
          <cell r="I28">
            <v>0.35627841060230242</v>
          </cell>
          <cell r="J28">
            <v>0.30732888667197417</v>
          </cell>
          <cell r="K28">
            <v>0.26510459733825015</v>
          </cell>
        </row>
      </sheetData>
      <sheetData sheetId="19">
        <row r="8">
          <cell r="C8">
            <v>7.7990779999999993E-9</v>
          </cell>
          <cell r="F8">
            <v>0.30799999999999994</v>
          </cell>
          <cell r="G8">
            <v>9.0479269613658628E-4</v>
          </cell>
          <cell r="H8">
            <v>2.7284221385464481E-3</v>
          </cell>
        </row>
        <row r="9">
          <cell r="F9">
            <v>0.25</v>
          </cell>
          <cell r="G9">
            <v>3.1124901306220826E-4</v>
          </cell>
          <cell r="H9">
            <v>4.4980122726580142E-3</v>
          </cell>
          <cell r="K9">
            <v>21</v>
          </cell>
        </row>
        <row r="10">
          <cell r="F10">
            <v>0.18399999999999997</v>
          </cell>
          <cell r="G10">
            <v>3.6882537033173374E-4</v>
          </cell>
          <cell r="H10">
            <v>3.9668961680228111E-4</v>
          </cell>
          <cell r="K10">
            <v>310</v>
          </cell>
        </row>
        <row r="11">
          <cell r="F11">
            <v>0.78482259931212373</v>
          </cell>
        </row>
        <row r="21">
          <cell r="C21">
            <v>1.1022914E-8</v>
          </cell>
        </row>
      </sheetData>
      <sheetData sheetId="20">
        <row r="3">
          <cell r="C3" t="str">
            <v>TWh</v>
          </cell>
          <cell r="F3">
            <v>3599999999999999.5</v>
          </cell>
        </row>
        <row r="5">
          <cell r="C5" t="str">
            <v>GW</v>
          </cell>
          <cell r="F5">
            <v>999999999.99999988</v>
          </cell>
        </row>
        <row r="7">
          <cell r="C7" t="str">
            <v>ha</v>
          </cell>
        </row>
        <row r="9">
          <cell r="C9" t="str">
            <v>IDRm</v>
          </cell>
        </row>
      </sheetData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Conv Factors"/>
      <sheetName val="IX.a freight"/>
      <sheetName val="IX.b.1 passenger intracity"/>
      <sheetName val="IX.b.2 passenger intercity"/>
      <sheetName val="IX.c air transport"/>
      <sheetName val="Aircraft breakdown"/>
      <sheetName val="BFFU-passengers"/>
      <sheetName val="BFFU-freight"/>
    </sheetNames>
    <sheetDataSet>
      <sheetData sheetId="0"/>
      <sheetData sheetId="1">
        <row r="1">
          <cell r="A1">
            <v>3412000000000</v>
          </cell>
        </row>
      </sheetData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ables/table1.xml><?xml version="1.0" encoding="utf-8"?>
<table xmlns="http://schemas.openxmlformats.org/spreadsheetml/2006/main" id="3" name="IX.b.1.Outputs" displayName="IX.b.1.Outputs" ref="C391:N397" totalsRowShown="0" headerRowDxfId="57" dataDxfId="56">
  <autoFilter ref="C391:N397"/>
  <tableColumns count="12">
    <tableColumn id="1" name="Vector" dataDxfId="55"/>
    <tableColumn id="2" name="Name" dataDxfId="54"/>
    <tableColumn id="3" name="Notes" dataDxfId="53"/>
    <tableColumn id="4" name="2011" dataDxfId="52"/>
    <tableColumn id="5" name="2015" dataDxfId="51"/>
    <tableColumn id="6" name="2020" dataDxfId="50"/>
    <tableColumn id="7" name="2025" dataDxfId="49"/>
    <tableColumn id="8" name="2030" dataDxfId="48"/>
    <tableColumn id="9" name="2035" dataDxfId="47"/>
    <tableColumn id="10" name="2040" dataDxfId="46"/>
    <tableColumn id="11" name="2045" dataDxfId="45"/>
    <tableColumn id="12" name="2050" dataDxfId="44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4" name="IX.b.1.Info" displayName="IX.b.1.Info" ref="C408:N410" totalsRowShown="0" headerRowDxfId="43" dataDxfId="42" headerRowBorderDxfId="41">
  <autoFilter ref="C408:N410"/>
  <tableColumns count="12">
    <tableColumn id="1" name="Vector" dataDxfId="40"/>
    <tableColumn id="2" name="Name" dataDxfId="39"/>
    <tableColumn id="3" name="Notes" dataDxfId="38"/>
    <tableColumn id="4" name="2011" dataDxfId="37"/>
    <tableColumn id="5" name="2015" dataDxfId="36"/>
    <tableColumn id="6" name="2020" dataDxfId="35"/>
    <tableColumn id="7" name="2025" dataDxfId="34"/>
    <tableColumn id="8" name="2030" dataDxfId="33"/>
    <tableColumn id="9" name="2035" dataDxfId="32"/>
    <tableColumn id="10" name="2040" dataDxfId="31"/>
    <tableColumn id="11" name="2045" dataDxfId="30"/>
    <tableColumn id="12" name="2050" dataDxfId="29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5" name="IX.b.2.Outputs" displayName="IX.b.2.Outputs" ref="C182:N186" totalsRowShown="0" headerRowDxfId="28" dataDxfId="27">
  <autoFilter ref="C182:N186"/>
  <tableColumns count="12">
    <tableColumn id="1" name="Vector" dataDxfId="26"/>
    <tableColumn id="2" name="Name" dataDxfId="25"/>
    <tableColumn id="3" name="Notes" dataDxfId="24"/>
    <tableColumn id="4" name="2011" dataDxfId="23"/>
    <tableColumn id="5" name="2015" dataDxfId="22"/>
    <tableColumn id="6" name="2020" dataDxfId="21"/>
    <tableColumn id="7" name="2025" dataDxfId="20"/>
    <tableColumn id="8" name="2030" dataDxfId="19"/>
    <tableColumn id="9" name="2035" dataDxfId="18"/>
    <tableColumn id="10" name="2040" dataDxfId="17"/>
    <tableColumn id="11" name="2045" dataDxfId="16"/>
    <tableColumn id="12" name="2050" dataDxfId="15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6" name="IX.b.2.Info" displayName="IX.b.2.Info" ref="C197:N198" totalsRowShown="0" headerRowDxfId="14" dataDxfId="13" headerRowBorderDxfId="12">
  <autoFilter ref="C197:N198"/>
  <tableColumns count="12">
    <tableColumn id="1" name="Vector" dataDxfId="11"/>
    <tableColumn id="2" name="Name" dataDxfId="10"/>
    <tableColumn id="3" name="Notes" dataDxfId="9"/>
    <tableColumn id="4" name="2011" dataDxfId="8"/>
    <tableColumn id="5" name="2015" dataDxfId="7"/>
    <tableColumn id="6" name="2020" dataDxfId="6"/>
    <tableColumn id="7" name="2025" dataDxfId="5"/>
    <tableColumn id="8" name="2030" dataDxfId="4"/>
    <tableColumn id="9" name="2035" dataDxfId="3"/>
    <tableColumn id="10" name="2040" dataDxfId="2"/>
    <tableColumn id="11" name="2045" dataDxfId="1"/>
    <tableColumn id="12" name="2050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cta.ornl.gov/data/index.shtml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2"/>
  <sheetViews>
    <sheetView tabSelected="1" workbookViewId="0"/>
  </sheetViews>
  <sheetFormatPr defaultRowHeight="14.5" x14ac:dyDescent="0.35"/>
  <cols>
    <col min="2" max="2" width="63.08984375" customWidth="1"/>
  </cols>
  <sheetData>
    <row r="1" spans="1:2" ht="15" x14ac:dyDescent="0.25">
      <c r="A1" s="1" t="s">
        <v>24</v>
      </c>
    </row>
    <row r="3" spans="1:2" x14ac:dyDescent="0.35">
      <c r="A3" s="1" t="s">
        <v>0</v>
      </c>
      <c r="B3" s="4" t="s">
        <v>259</v>
      </c>
    </row>
    <row r="4" spans="1:2" x14ac:dyDescent="0.35">
      <c r="A4" s="1"/>
      <c r="B4" t="s">
        <v>252</v>
      </c>
    </row>
    <row r="5" spans="1:2" x14ac:dyDescent="0.35">
      <c r="A5" s="1"/>
      <c r="B5" s="2">
        <v>2014</v>
      </c>
    </row>
    <row r="6" spans="1:2" x14ac:dyDescent="0.35">
      <c r="A6" s="1"/>
      <c r="B6" t="s">
        <v>253</v>
      </c>
    </row>
    <row r="7" spans="1:2" x14ac:dyDescent="0.35">
      <c r="A7" s="1"/>
      <c r="B7" s="3" t="s">
        <v>254</v>
      </c>
    </row>
    <row r="8" spans="1:2" x14ac:dyDescent="0.35">
      <c r="A8" s="1"/>
      <c r="B8" t="s">
        <v>271</v>
      </c>
    </row>
    <row r="9" spans="1:2" x14ac:dyDescent="0.35">
      <c r="A9" s="1"/>
    </row>
    <row r="10" spans="1:2" x14ac:dyDescent="0.35">
      <c r="A10" s="1"/>
      <c r="B10" s="4" t="s">
        <v>28</v>
      </c>
    </row>
    <row r="11" spans="1:2" x14ac:dyDescent="0.35">
      <c r="A11" s="1"/>
      <c r="B11" s="7" t="s">
        <v>255</v>
      </c>
    </row>
    <row r="12" spans="1:2" x14ac:dyDescent="0.35">
      <c r="A12" s="1"/>
      <c r="B12" s="2">
        <v>2016</v>
      </c>
    </row>
    <row r="13" spans="1:2" x14ac:dyDescent="0.35">
      <c r="A13" s="1"/>
      <c r="B13" s="7" t="s">
        <v>256</v>
      </c>
    </row>
    <row r="14" spans="1:2" x14ac:dyDescent="0.35">
      <c r="A14" s="1"/>
      <c r="B14" s="317" t="s">
        <v>257</v>
      </c>
    </row>
    <row r="15" spans="1:2" x14ac:dyDescent="0.35">
      <c r="A15" s="1"/>
      <c r="B15" s="7" t="s">
        <v>258</v>
      </c>
    </row>
    <row r="17" spans="2:2" ht="15" x14ac:dyDescent="0.25">
      <c r="B17" s="4" t="s">
        <v>39</v>
      </c>
    </row>
    <row r="18" spans="2:2" x14ac:dyDescent="0.35">
      <c r="B18" t="s">
        <v>1</v>
      </c>
    </row>
    <row r="19" spans="2:2" x14ac:dyDescent="0.35">
      <c r="B19" s="2">
        <v>2016</v>
      </c>
    </row>
    <row r="20" spans="2:2" x14ac:dyDescent="0.35">
      <c r="B20" t="s">
        <v>37</v>
      </c>
    </row>
    <row r="21" spans="2:2" x14ac:dyDescent="0.35">
      <c r="B21" s="3" t="s">
        <v>2</v>
      </c>
    </row>
    <row r="22" spans="2:2" ht="15" x14ac:dyDescent="0.25">
      <c r="B22" t="s">
        <v>38</v>
      </c>
    </row>
    <row r="24" spans="2:2" ht="15" x14ac:dyDescent="0.25">
      <c r="B24" s="4" t="s">
        <v>272</v>
      </c>
    </row>
    <row r="25" spans="2:2" ht="15" x14ac:dyDescent="0.25">
      <c r="B25" t="s">
        <v>64</v>
      </c>
    </row>
    <row r="26" spans="2:2" ht="15" x14ac:dyDescent="0.25">
      <c r="B26" s="2">
        <v>2016</v>
      </c>
    </row>
    <row r="27" spans="2:2" ht="15" x14ac:dyDescent="0.25">
      <c r="B27" t="s">
        <v>65</v>
      </c>
    </row>
    <row r="28" spans="2:2" ht="15" x14ac:dyDescent="0.25">
      <c r="B28" t="s">
        <v>66</v>
      </c>
    </row>
    <row r="29" spans="2:2" ht="15" x14ac:dyDescent="0.25">
      <c r="B29" t="s">
        <v>67</v>
      </c>
    </row>
    <row r="30" spans="2:2" ht="15" x14ac:dyDescent="0.25">
      <c r="B30" s="14" t="s">
        <v>68</v>
      </c>
    </row>
    <row r="31" spans="2:2" ht="15" x14ac:dyDescent="0.25">
      <c r="B31" s="14" t="s">
        <v>69</v>
      </c>
    </row>
    <row r="32" spans="2:2" ht="15" x14ac:dyDescent="0.25">
      <c r="B32" s="9"/>
    </row>
    <row r="33" spans="1:2" x14ac:dyDescent="0.35">
      <c r="A33" s="1" t="s">
        <v>32</v>
      </c>
      <c r="B33" s="8"/>
    </row>
    <row r="34" spans="1:2" x14ac:dyDescent="0.35">
      <c r="A34" t="s">
        <v>273</v>
      </c>
      <c r="B34" s="7"/>
    </row>
    <row r="35" spans="1:2" x14ac:dyDescent="0.35">
      <c r="A35" t="s">
        <v>35</v>
      </c>
      <c r="B35" s="7"/>
    </row>
    <row r="36" spans="1:2" x14ac:dyDescent="0.35">
      <c r="A36" t="s">
        <v>33</v>
      </c>
      <c r="B36" s="7"/>
    </row>
    <row r="37" spans="1:2" x14ac:dyDescent="0.35">
      <c r="A37" t="s">
        <v>34</v>
      </c>
    </row>
    <row r="39" spans="1:2" x14ac:dyDescent="0.35">
      <c r="A39" t="s">
        <v>274</v>
      </c>
    </row>
    <row r="40" spans="1:2" x14ac:dyDescent="0.35">
      <c r="A40" t="s">
        <v>275</v>
      </c>
    </row>
    <row r="42" spans="1:2" x14ac:dyDescent="0.35">
      <c r="A42" t="s">
        <v>276</v>
      </c>
    </row>
  </sheetData>
  <hyperlinks>
    <hyperlink ref="B21" r:id="rId1"/>
  </hyperlinks>
  <pageMargins left="0.7" right="0.7" top="0.75" bottom="0.75" header="0.3" footer="0.3"/>
  <pageSetup orientation="portrait" horizontalDpi="1200" verticalDpi="1200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7"/>
  <sheetViews>
    <sheetView workbookViewId="0"/>
  </sheetViews>
  <sheetFormatPr defaultRowHeight="14.5" x14ac:dyDescent="0.35"/>
  <cols>
    <col min="1" max="1" width="16.54296875" customWidth="1"/>
    <col min="2" max="2" width="9" customWidth="1"/>
  </cols>
  <sheetData>
    <row r="1" spans="1:36" x14ac:dyDescent="0.35">
      <c r="A1" s="1" t="s">
        <v>25</v>
      </c>
      <c r="B1" s="5">
        <v>2016</v>
      </c>
      <c r="C1" s="1">
        <v>2017</v>
      </c>
      <c r="D1" s="5">
        <v>2018</v>
      </c>
      <c r="E1" s="1">
        <v>2019</v>
      </c>
      <c r="F1" s="5">
        <v>2020</v>
      </c>
      <c r="G1" s="1">
        <v>2021</v>
      </c>
      <c r="H1" s="5">
        <v>2022</v>
      </c>
      <c r="I1" s="1">
        <v>2023</v>
      </c>
      <c r="J1" s="5">
        <v>2024</v>
      </c>
      <c r="K1" s="1">
        <v>2025</v>
      </c>
      <c r="L1" s="5">
        <v>2026</v>
      </c>
      <c r="M1" s="1">
        <v>2027</v>
      </c>
      <c r="N1" s="5">
        <v>2028</v>
      </c>
      <c r="O1" s="1">
        <v>2029</v>
      </c>
      <c r="P1" s="5">
        <v>2030</v>
      </c>
      <c r="Q1" s="1">
        <v>2031</v>
      </c>
      <c r="R1" s="5">
        <v>2032</v>
      </c>
      <c r="S1" s="1">
        <v>2033</v>
      </c>
      <c r="T1" s="5">
        <v>2034</v>
      </c>
      <c r="U1" s="1">
        <v>2035</v>
      </c>
      <c r="V1" s="5">
        <v>2036</v>
      </c>
      <c r="W1" s="1">
        <v>2037</v>
      </c>
      <c r="X1" s="5">
        <v>2038</v>
      </c>
      <c r="Y1" s="1">
        <v>2039</v>
      </c>
      <c r="Z1" s="5">
        <v>2040</v>
      </c>
      <c r="AA1" s="1">
        <v>2041</v>
      </c>
      <c r="AB1" s="5">
        <v>2042</v>
      </c>
      <c r="AC1" s="1">
        <v>2043</v>
      </c>
      <c r="AD1" s="5">
        <v>2044</v>
      </c>
      <c r="AE1" s="1">
        <v>2045</v>
      </c>
      <c r="AF1" s="5">
        <v>2046</v>
      </c>
      <c r="AG1" s="1">
        <v>2047</v>
      </c>
      <c r="AH1" s="5">
        <v>2048</v>
      </c>
      <c r="AI1" s="1">
        <v>2049</v>
      </c>
      <c r="AJ1" s="5">
        <v>2050</v>
      </c>
    </row>
    <row r="2" spans="1:36" ht="15" x14ac:dyDescent="0.25">
      <c r="A2" t="s">
        <v>26</v>
      </c>
      <c r="B2">
        <v>0</v>
      </c>
      <c r="C2">
        <f>$B2</f>
        <v>0</v>
      </c>
      <c r="D2">
        <f t="shared" ref="D2:AJ7" si="0">$B2</f>
        <v>0</v>
      </c>
      <c r="E2">
        <f t="shared" si="0"/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0</v>
      </c>
      <c r="AC2">
        <f t="shared" si="0"/>
        <v>0</v>
      </c>
      <c r="AD2">
        <f t="shared" si="0"/>
        <v>0</v>
      </c>
      <c r="AE2">
        <f t="shared" si="0"/>
        <v>0</v>
      </c>
      <c r="AF2">
        <f t="shared" si="0"/>
        <v>0</v>
      </c>
      <c r="AG2">
        <f t="shared" si="0"/>
        <v>0</v>
      </c>
      <c r="AH2">
        <f t="shared" si="0"/>
        <v>0</v>
      </c>
      <c r="AI2">
        <f t="shared" si="0"/>
        <v>0</v>
      </c>
      <c r="AJ2">
        <f t="shared" si="0"/>
        <v>0</v>
      </c>
    </row>
    <row r="3" spans="1:36" ht="15" x14ac:dyDescent="0.25">
      <c r="A3" t="s">
        <v>27</v>
      </c>
      <c r="B3" s="6">
        <f>(('Table 5.1'!E58*'Table 5.1'!C58)+('Table 5.2'!E56*'Table 5.2'!C56))/('Table 5.2'!C56+'Table 5.1'!C58)</f>
        <v>25593.071336878784</v>
      </c>
      <c r="C3" s="6">
        <f t="shared" ref="C3:R7" si="1">$B3</f>
        <v>25593.071336878784</v>
      </c>
      <c r="D3" s="6">
        <f t="shared" si="1"/>
        <v>25593.071336878784</v>
      </c>
      <c r="E3" s="6">
        <f t="shared" si="1"/>
        <v>25593.071336878784</v>
      </c>
      <c r="F3" s="6">
        <f t="shared" si="1"/>
        <v>25593.071336878784</v>
      </c>
      <c r="G3" s="6">
        <f t="shared" si="1"/>
        <v>25593.071336878784</v>
      </c>
      <c r="H3" s="6">
        <f t="shared" si="1"/>
        <v>25593.071336878784</v>
      </c>
      <c r="I3" s="6">
        <f t="shared" si="1"/>
        <v>25593.071336878784</v>
      </c>
      <c r="J3" s="6">
        <f t="shared" si="1"/>
        <v>25593.071336878784</v>
      </c>
      <c r="K3" s="6">
        <f t="shared" si="1"/>
        <v>25593.071336878784</v>
      </c>
      <c r="L3" s="6">
        <f t="shared" si="1"/>
        <v>25593.071336878784</v>
      </c>
      <c r="M3" s="6">
        <f t="shared" si="1"/>
        <v>25593.071336878784</v>
      </c>
      <c r="N3" s="6">
        <f t="shared" si="1"/>
        <v>25593.071336878784</v>
      </c>
      <c r="O3" s="6">
        <f t="shared" si="1"/>
        <v>25593.071336878784</v>
      </c>
      <c r="P3" s="6">
        <f t="shared" si="1"/>
        <v>25593.071336878784</v>
      </c>
      <c r="Q3" s="6">
        <f t="shared" si="1"/>
        <v>25593.071336878784</v>
      </c>
      <c r="R3" s="6">
        <f t="shared" si="1"/>
        <v>25593.071336878784</v>
      </c>
      <c r="S3" s="6">
        <f t="shared" si="0"/>
        <v>25593.071336878784</v>
      </c>
      <c r="T3" s="6">
        <f t="shared" si="0"/>
        <v>25593.071336878784</v>
      </c>
      <c r="U3" s="6">
        <f t="shared" si="0"/>
        <v>25593.071336878784</v>
      </c>
      <c r="V3" s="6">
        <f t="shared" si="0"/>
        <v>25593.071336878784</v>
      </c>
      <c r="W3" s="6">
        <f t="shared" si="0"/>
        <v>25593.071336878784</v>
      </c>
      <c r="X3" s="6">
        <f t="shared" si="0"/>
        <v>25593.071336878784</v>
      </c>
      <c r="Y3" s="6">
        <f t="shared" si="0"/>
        <v>25593.071336878784</v>
      </c>
      <c r="Z3" s="6">
        <f t="shared" si="0"/>
        <v>25593.071336878784</v>
      </c>
      <c r="AA3" s="6">
        <f t="shared" si="0"/>
        <v>25593.071336878784</v>
      </c>
      <c r="AB3" s="6">
        <f t="shared" si="0"/>
        <v>25593.071336878784</v>
      </c>
      <c r="AC3" s="6">
        <f t="shared" si="0"/>
        <v>25593.071336878784</v>
      </c>
      <c r="AD3" s="6">
        <f t="shared" si="0"/>
        <v>25593.071336878784</v>
      </c>
      <c r="AE3" s="6">
        <f t="shared" si="0"/>
        <v>25593.071336878784</v>
      </c>
      <c r="AF3" s="6">
        <f t="shared" si="0"/>
        <v>25593.071336878784</v>
      </c>
      <c r="AG3" s="6">
        <f t="shared" si="0"/>
        <v>25593.071336878784</v>
      </c>
      <c r="AH3" s="6">
        <f t="shared" si="0"/>
        <v>25593.071336878784</v>
      </c>
      <c r="AI3" s="6">
        <f t="shared" si="0"/>
        <v>25593.071336878784</v>
      </c>
      <c r="AJ3" s="6">
        <f t="shared" si="0"/>
        <v>25593.071336878784</v>
      </c>
    </row>
    <row r="4" spans="1:36" ht="15" x14ac:dyDescent="0.25">
      <c r="A4" t="s">
        <v>28</v>
      </c>
      <c r="B4" s="6">
        <f>'BTS NTS Modal Profile Data'!B4</f>
        <v>1216096.1823024563</v>
      </c>
      <c r="C4">
        <f t="shared" si="1"/>
        <v>1216096.1823024563</v>
      </c>
      <c r="D4">
        <f t="shared" si="0"/>
        <v>1216096.1823024563</v>
      </c>
      <c r="E4">
        <f t="shared" si="0"/>
        <v>1216096.1823024563</v>
      </c>
      <c r="F4">
        <f t="shared" si="0"/>
        <v>1216096.1823024563</v>
      </c>
      <c r="G4">
        <f t="shared" si="0"/>
        <v>1216096.1823024563</v>
      </c>
      <c r="H4">
        <f t="shared" si="0"/>
        <v>1216096.1823024563</v>
      </c>
      <c r="I4">
        <f t="shared" si="0"/>
        <v>1216096.1823024563</v>
      </c>
      <c r="J4">
        <f t="shared" si="0"/>
        <v>1216096.1823024563</v>
      </c>
      <c r="K4">
        <f t="shared" si="0"/>
        <v>1216096.1823024563</v>
      </c>
      <c r="L4">
        <f t="shared" si="0"/>
        <v>1216096.1823024563</v>
      </c>
      <c r="M4">
        <f t="shared" si="0"/>
        <v>1216096.1823024563</v>
      </c>
      <c r="N4">
        <f t="shared" si="0"/>
        <v>1216096.1823024563</v>
      </c>
      <c r="O4">
        <f t="shared" si="0"/>
        <v>1216096.1823024563</v>
      </c>
      <c r="P4">
        <f t="shared" si="0"/>
        <v>1216096.1823024563</v>
      </c>
      <c r="Q4">
        <f t="shared" si="0"/>
        <v>1216096.1823024563</v>
      </c>
      <c r="R4">
        <f t="shared" si="0"/>
        <v>1216096.1823024563</v>
      </c>
      <c r="S4">
        <f t="shared" si="0"/>
        <v>1216096.1823024563</v>
      </c>
      <c r="T4">
        <f t="shared" si="0"/>
        <v>1216096.1823024563</v>
      </c>
      <c r="U4">
        <f t="shared" si="0"/>
        <v>1216096.1823024563</v>
      </c>
      <c r="V4">
        <f t="shared" si="0"/>
        <v>1216096.1823024563</v>
      </c>
      <c r="W4">
        <f t="shared" si="0"/>
        <v>1216096.1823024563</v>
      </c>
      <c r="X4">
        <f t="shared" si="0"/>
        <v>1216096.1823024563</v>
      </c>
      <c r="Y4">
        <f t="shared" si="0"/>
        <v>1216096.1823024563</v>
      </c>
      <c r="Z4">
        <f t="shared" si="0"/>
        <v>1216096.1823024563</v>
      </c>
      <c r="AA4">
        <f t="shared" si="0"/>
        <v>1216096.1823024563</v>
      </c>
      <c r="AB4">
        <f t="shared" si="0"/>
        <v>1216096.1823024563</v>
      </c>
      <c r="AC4">
        <f t="shared" si="0"/>
        <v>1216096.1823024563</v>
      </c>
      <c r="AD4">
        <f t="shared" si="0"/>
        <v>1216096.1823024563</v>
      </c>
      <c r="AE4">
        <f t="shared" si="0"/>
        <v>1216096.1823024563</v>
      </c>
      <c r="AF4">
        <f t="shared" si="0"/>
        <v>1216096.1823024563</v>
      </c>
      <c r="AG4">
        <f t="shared" si="0"/>
        <v>1216096.1823024563</v>
      </c>
      <c r="AH4">
        <f t="shared" si="0"/>
        <v>1216096.1823024563</v>
      </c>
      <c r="AI4">
        <f t="shared" si="0"/>
        <v>1216096.1823024563</v>
      </c>
      <c r="AJ4">
        <f t="shared" si="0"/>
        <v>1216096.1823024563</v>
      </c>
    </row>
    <row r="5" spans="1:36" ht="15" x14ac:dyDescent="0.25">
      <c r="A5" t="s">
        <v>29</v>
      </c>
      <c r="B5">
        <f>'BTS NTS Modal Profile Data'!B10</f>
        <v>64944</v>
      </c>
      <c r="C5">
        <f t="shared" si="1"/>
        <v>64944</v>
      </c>
      <c r="D5">
        <f t="shared" si="0"/>
        <v>64944</v>
      </c>
      <c r="E5">
        <f t="shared" si="0"/>
        <v>64944</v>
      </c>
      <c r="F5">
        <f t="shared" si="0"/>
        <v>64944</v>
      </c>
      <c r="G5">
        <f t="shared" si="0"/>
        <v>64944</v>
      </c>
      <c r="H5">
        <f t="shared" si="0"/>
        <v>64944</v>
      </c>
      <c r="I5">
        <f t="shared" si="0"/>
        <v>64944</v>
      </c>
      <c r="J5">
        <f t="shared" si="0"/>
        <v>64944</v>
      </c>
      <c r="K5">
        <f t="shared" si="0"/>
        <v>64944</v>
      </c>
      <c r="L5">
        <f t="shared" si="0"/>
        <v>64944</v>
      </c>
      <c r="M5">
        <f t="shared" si="0"/>
        <v>64944</v>
      </c>
      <c r="N5">
        <f t="shared" si="0"/>
        <v>64944</v>
      </c>
      <c r="O5">
        <f t="shared" si="0"/>
        <v>64944</v>
      </c>
      <c r="P5">
        <f t="shared" si="0"/>
        <v>64944</v>
      </c>
      <c r="Q5">
        <f t="shared" si="0"/>
        <v>64944</v>
      </c>
      <c r="R5">
        <f t="shared" si="0"/>
        <v>64944</v>
      </c>
      <c r="S5">
        <f t="shared" si="0"/>
        <v>64944</v>
      </c>
      <c r="T5">
        <f t="shared" si="0"/>
        <v>64944</v>
      </c>
      <c r="U5">
        <f t="shared" si="0"/>
        <v>64944</v>
      </c>
      <c r="V5">
        <f t="shared" si="0"/>
        <v>64944</v>
      </c>
      <c r="W5">
        <f t="shared" si="0"/>
        <v>64944</v>
      </c>
      <c r="X5">
        <f t="shared" si="0"/>
        <v>64944</v>
      </c>
      <c r="Y5">
        <f t="shared" si="0"/>
        <v>64944</v>
      </c>
      <c r="Z5">
        <f t="shared" si="0"/>
        <v>64944</v>
      </c>
      <c r="AA5">
        <f t="shared" si="0"/>
        <v>64944</v>
      </c>
      <c r="AB5">
        <f t="shared" si="0"/>
        <v>64944</v>
      </c>
      <c r="AC5">
        <f t="shared" si="0"/>
        <v>64944</v>
      </c>
      <c r="AD5">
        <f t="shared" si="0"/>
        <v>64944</v>
      </c>
      <c r="AE5">
        <f t="shared" si="0"/>
        <v>64944</v>
      </c>
      <c r="AF5">
        <f t="shared" si="0"/>
        <v>64944</v>
      </c>
      <c r="AG5">
        <f t="shared" si="0"/>
        <v>64944</v>
      </c>
      <c r="AH5">
        <f t="shared" si="0"/>
        <v>64944</v>
      </c>
      <c r="AI5">
        <f t="shared" si="0"/>
        <v>64944</v>
      </c>
      <c r="AJ5">
        <f t="shared" si="0"/>
        <v>64944</v>
      </c>
    </row>
    <row r="6" spans="1:36" ht="15" x14ac:dyDescent="0.25">
      <c r="A6" t="s">
        <v>30</v>
      </c>
      <c r="B6">
        <v>0</v>
      </c>
      <c r="C6">
        <f t="shared" si="1"/>
        <v>0</v>
      </c>
      <c r="D6">
        <f t="shared" si="0"/>
        <v>0</v>
      </c>
      <c r="E6">
        <f t="shared" si="0"/>
        <v>0</v>
      </c>
      <c r="F6">
        <f t="shared" si="0"/>
        <v>0</v>
      </c>
      <c r="G6">
        <f t="shared" si="0"/>
        <v>0</v>
      </c>
      <c r="H6">
        <f t="shared" si="0"/>
        <v>0</v>
      </c>
      <c r="I6">
        <f t="shared" si="0"/>
        <v>0</v>
      </c>
      <c r="J6">
        <f t="shared" si="0"/>
        <v>0</v>
      </c>
      <c r="K6">
        <f t="shared" si="0"/>
        <v>0</v>
      </c>
      <c r="L6">
        <f t="shared" si="0"/>
        <v>0</v>
      </c>
      <c r="M6">
        <f t="shared" si="0"/>
        <v>0</v>
      </c>
      <c r="N6">
        <f t="shared" si="0"/>
        <v>0</v>
      </c>
      <c r="O6">
        <f t="shared" si="0"/>
        <v>0</v>
      </c>
      <c r="P6">
        <f t="shared" si="0"/>
        <v>0</v>
      </c>
      <c r="Q6">
        <f t="shared" si="0"/>
        <v>0</v>
      </c>
      <c r="R6">
        <f t="shared" si="0"/>
        <v>0</v>
      </c>
      <c r="S6">
        <f t="shared" si="0"/>
        <v>0</v>
      </c>
      <c r="T6">
        <f t="shared" si="0"/>
        <v>0</v>
      </c>
      <c r="U6">
        <f t="shared" si="0"/>
        <v>0</v>
      </c>
      <c r="V6">
        <f t="shared" si="0"/>
        <v>0</v>
      </c>
      <c r="W6">
        <f t="shared" si="0"/>
        <v>0</v>
      </c>
      <c r="X6">
        <f t="shared" si="0"/>
        <v>0</v>
      </c>
      <c r="Y6">
        <f t="shared" si="0"/>
        <v>0</v>
      </c>
      <c r="Z6">
        <f t="shared" si="0"/>
        <v>0</v>
      </c>
      <c r="AA6">
        <f t="shared" si="0"/>
        <v>0</v>
      </c>
      <c r="AB6">
        <f t="shared" si="0"/>
        <v>0</v>
      </c>
      <c r="AC6">
        <f t="shared" si="0"/>
        <v>0</v>
      </c>
      <c r="AD6">
        <f t="shared" si="0"/>
        <v>0</v>
      </c>
      <c r="AE6">
        <f t="shared" si="0"/>
        <v>0</v>
      </c>
      <c r="AF6">
        <f t="shared" si="0"/>
        <v>0</v>
      </c>
      <c r="AG6">
        <f t="shared" si="0"/>
        <v>0</v>
      </c>
      <c r="AH6">
        <f t="shared" si="0"/>
        <v>0</v>
      </c>
      <c r="AI6">
        <f t="shared" si="0"/>
        <v>0</v>
      </c>
      <c r="AJ6">
        <f t="shared" si="0"/>
        <v>0</v>
      </c>
    </row>
    <row r="7" spans="1:36" ht="15" x14ac:dyDescent="0.25">
      <c r="A7" t="s">
        <v>31</v>
      </c>
      <c r="B7">
        <v>0</v>
      </c>
      <c r="C7">
        <f t="shared" si="1"/>
        <v>0</v>
      </c>
      <c r="D7">
        <f t="shared" si="0"/>
        <v>0</v>
      </c>
      <c r="E7">
        <f t="shared" si="0"/>
        <v>0</v>
      </c>
      <c r="F7">
        <f t="shared" si="0"/>
        <v>0</v>
      </c>
      <c r="G7">
        <f t="shared" si="0"/>
        <v>0</v>
      </c>
      <c r="H7">
        <f t="shared" si="0"/>
        <v>0</v>
      </c>
      <c r="I7">
        <f t="shared" si="0"/>
        <v>0</v>
      </c>
      <c r="J7">
        <f t="shared" si="0"/>
        <v>0</v>
      </c>
      <c r="K7">
        <f t="shared" si="0"/>
        <v>0</v>
      </c>
      <c r="L7">
        <f t="shared" si="0"/>
        <v>0</v>
      </c>
      <c r="M7">
        <f t="shared" si="0"/>
        <v>0</v>
      </c>
      <c r="N7">
        <f t="shared" si="0"/>
        <v>0</v>
      </c>
      <c r="O7">
        <f t="shared" si="0"/>
        <v>0</v>
      </c>
      <c r="P7">
        <f t="shared" si="0"/>
        <v>0</v>
      </c>
      <c r="Q7">
        <f t="shared" si="0"/>
        <v>0</v>
      </c>
      <c r="R7">
        <f t="shared" si="0"/>
        <v>0</v>
      </c>
      <c r="S7">
        <f t="shared" si="0"/>
        <v>0</v>
      </c>
      <c r="T7">
        <f t="shared" si="0"/>
        <v>0</v>
      </c>
      <c r="U7">
        <f t="shared" si="0"/>
        <v>0</v>
      </c>
      <c r="V7">
        <f t="shared" si="0"/>
        <v>0</v>
      </c>
      <c r="W7">
        <f t="shared" si="0"/>
        <v>0</v>
      </c>
      <c r="X7">
        <f t="shared" si="0"/>
        <v>0</v>
      </c>
      <c r="Y7">
        <f t="shared" si="0"/>
        <v>0</v>
      </c>
      <c r="Z7">
        <f t="shared" si="0"/>
        <v>0</v>
      </c>
      <c r="AA7">
        <f t="shared" si="0"/>
        <v>0</v>
      </c>
      <c r="AB7">
        <f t="shared" si="0"/>
        <v>0</v>
      </c>
      <c r="AC7">
        <f t="shared" si="0"/>
        <v>0</v>
      </c>
      <c r="AD7">
        <f t="shared" si="0"/>
        <v>0</v>
      </c>
      <c r="AE7">
        <f t="shared" si="0"/>
        <v>0</v>
      </c>
      <c r="AF7">
        <f t="shared" si="0"/>
        <v>0</v>
      </c>
      <c r="AG7">
        <f t="shared" si="0"/>
        <v>0</v>
      </c>
      <c r="AH7">
        <f t="shared" si="0"/>
        <v>0</v>
      </c>
      <c r="AI7">
        <f t="shared" si="0"/>
        <v>0</v>
      </c>
      <c r="AJ7">
        <f t="shared" si="0"/>
        <v>0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/>
  </sheetViews>
  <sheetFormatPr defaultRowHeight="14.5" x14ac:dyDescent="0.35"/>
  <cols>
    <col min="2" max="2" width="11.7265625" customWidth="1"/>
  </cols>
  <sheetData>
    <row r="1" spans="1:2" x14ac:dyDescent="0.35">
      <c r="A1">
        <v>1.60934</v>
      </c>
      <c r="B1" t="s">
        <v>260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410"/>
  <sheetViews>
    <sheetView showGridLines="0" workbookViewId="0"/>
  </sheetViews>
  <sheetFormatPr defaultColWidth="9.1796875" defaultRowHeight="12.5" x14ac:dyDescent="0.25"/>
  <cols>
    <col min="1" max="2" width="9.1796875" style="93"/>
    <col min="3" max="3" width="22.26953125" style="93" customWidth="1"/>
    <col min="4" max="4" width="35.81640625" style="93" bestFit="1" customWidth="1"/>
    <col min="5" max="5" width="23.54296875" style="93" customWidth="1"/>
    <col min="6" max="13" width="18.7265625" style="93" customWidth="1"/>
    <col min="14" max="14" width="19.26953125" style="93" customWidth="1"/>
    <col min="15" max="16" width="15.7265625" style="93" customWidth="1"/>
    <col min="17" max="16384" width="9.1796875" style="93"/>
  </cols>
  <sheetData>
    <row r="1" spans="1:20" ht="20" x14ac:dyDescent="0.4">
      <c r="A1" s="91" t="s">
        <v>76</v>
      </c>
      <c r="B1" s="65" t="s">
        <v>77</v>
      </c>
      <c r="C1" s="91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</row>
    <row r="2" spans="1:20" s="95" customFormat="1" ht="20" x14ac:dyDescent="0.35">
      <c r="A2" s="94" t="s">
        <v>119</v>
      </c>
      <c r="B2" s="66" t="s">
        <v>120</v>
      </c>
      <c r="C2" s="94"/>
      <c r="E2" s="96"/>
    </row>
    <row r="3" spans="1:20" x14ac:dyDescent="0.25">
      <c r="A3" s="92"/>
      <c r="B3" s="92"/>
      <c r="C3" s="92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92"/>
      <c r="R3" s="92"/>
      <c r="S3" s="92"/>
      <c r="T3" s="92"/>
    </row>
    <row r="4" spans="1:20" s="101" customFormat="1" ht="22.5" customHeight="1" x14ac:dyDescent="0.3">
      <c r="A4" s="97"/>
      <c r="B4" s="98" t="s">
        <v>78</v>
      </c>
      <c r="C4" s="99"/>
      <c r="D4" s="99"/>
      <c r="E4" s="99"/>
      <c r="F4" s="99"/>
      <c r="G4" s="99"/>
      <c r="H4" s="99"/>
      <c r="I4" s="99"/>
      <c r="J4" s="99"/>
      <c r="K4" s="99"/>
      <c r="L4" s="99"/>
      <c r="M4" s="99"/>
      <c r="N4" s="99"/>
      <c r="O4" s="99"/>
      <c r="P4" s="99"/>
      <c r="Q4" s="100"/>
      <c r="R4" s="100"/>
      <c r="S4" s="100"/>
      <c r="T4" s="100"/>
    </row>
    <row r="5" spans="1:20" x14ac:dyDescent="0.25">
      <c r="A5" s="92"/>
      <c r="B5" s="102"/>
      <c r="C5" s="103"/>
      <c r="D5" s="103"/>
      <c r="E5" s="103"/>
      <c r="F5" s="103"/>
      <c r="G5" s="103"/>
      <c r="H5" s="103"/>
      <c r="I5" s="103"/>
      <c r="J5" s="103"/>
      <c r="K5" s="103"/>
      <c r="L5" s="103"/>
      <c r="M5" s="103"/>
      <c r="N5" s="103"/>
      <c r="O5" s="103"/>
      <c r="P5" s="103"/>
      <c r="Q5" s="103"/>
      <c r="R5" s="103"/>
      <c r="S5" s="103"/>
      <c r="T5" s="103"/>
    </row>
    <row r="6" spans="1:20" x14ac:dyDescent="0.25">
      <c r="A6" s="92"/>
      <c r="B6" s="102"/>
      <c r="C6" s="103"/>
      <c r="D6" s="103"/>
      <c r="E6" s="104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3"/>
      <c r="R6" s="103"/>
      <c r="S6" s="103"/>
      <c r="T6" s="103"/>
    </row>
    <row r="7" spans="1:20" x14ac:dyDescent="0.25">
      <c r="A7" s="92"/>
      <c r="B7" s="102"/>
      <c r="C7" s="103"/>
      <c r="D7" s="105" t="s">
        <v>79</v>
      </c>
      <c r="E7" s="105" t="s">
        <v>80</v>
      </c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3"/>
      <c r="R7" s="103"/>
      <c r="S7" s="103"/>
      <c r="T7" s="103"/>
    </row>
    <row r="8" spans="1:20" x14ac:dyDescent="0.25">
      <c r="A8" s="92"/>
      <c r="B8" s="102"/>
      <c r="C8" s="103"/>
      <c r="D8" s="106" t="s">
        <v>121</v>
      </c>
      <c r="E8" s="106">
        <v>1</v>
      </c>
      <c r="F8" s="103"/>
      <c r="G8" s="103"/>
      <c r="H8" s="103"/>
      <c r="I8" s="103"/>
      <c r="J8" s="103"/>
      <c r="K8" s="103"/>
      <c r="L8" s="103"/>
      <c r="M8" s="103"/>
      <c r="N8" s="103"/>
      <c r="O8" s="103"/>
      <c r="P8" s="103"/>
      <c r="Q8" s="103"/>
      <c r="R8" s="103"/>
      <c r="S8" s="103"/>
      <c r="T8" s="103"/>
    </row>
    <row r="9" spans="1:20" x14ac:dyDescent="0.25">
      <c r="A9" s="92"/>
      <c r="B9" s="102"/>
      <c r="C9" s="103"/>
      <c r="D9" s="107" t="s">
        <v>122</v>
      </c>
      <c r="E9" s="107">
        <v>1</v>
      </c>
      <c r="F9" s="103"/>
      <c r="G9" s="103"/>
      <c r="H9" s="103"/>
      <c r="I9" s="103"/>
      <c r="J9" s="103"/>
      <c r="K9" s="103"/>
      <c r="L9" s="103"/>
      <c r="M9" s="103"/>
      <c r="N9" s="103"/>
      <c r="O9" s="103"/>
      <c r="P9" s="103"/>
      <c r="Q9" s="103"/>
      <c r="R9" s="103"/>
      <c r="S9" s="103"/>
      <c r="T9" s="103"/>
    </row>
    <row r="10" spans="1:20" x14ac:dyDescent="0.25">
      <c r="A10" s="92"/>
      <c r="B10" s="102"/>
      <c r="C10" s="103"/>
      <c r="D10" s="108" t="s">
        <v>123</v>
      </c>
      <c r="E10" s="108">
        <v>1</v>
      </c>
      <c r="F10" s="103"/>
      <c r="G10" s="103"/>
      <c r="H10" s="103"/>
      <c r="I10" s="103"/>
      <c r="J10" s="103"/>
      <c r="K10" s="103"/>
      <c r="L10" s="103"/>
      <c r="M10" s="103"/>
      <c r="N10" s="103"/>
      <c r="O10" s="103"/>
      <c r="P10" s="103"/>
      <c r="Q10" s="103"/>
      <c r="R10" s="103"/>
      <c r="S10" s="103"/>
      <c r="T10" s="103"/>
    </row>
    <row r="11" spans="1:20" x14ac:dyDescent="0.25">
      <c r="A11" s="92"/>
      <c r="B11" s="109"/>
      <c r="C11" s="110"/>
      <c r="D11" s="110"/>
      <c r="E11" s="110"/>
      <c r="F11" s="110"/>
      <c r="G11" s="110"/>
      <c r="H11" s="110"/>
      <c r="I11" s="110"/>
      <c r="J11" s="110"/>
      <c r="K11" s="110"/>
      <c r="L11" s="110"/>
      <c r="M11" s="110"/>
      <c r="N11" s="110"/>
      <c r="O11" s="110"/>
      <c r="P11" s="110"/>
      <c r="Q11" s="103"/>
      <c r="R11" s="103"/>
      <c r="S11" s="103"/>
      <c r="T11" s="103"/>
    </row>
    <row r="12" spans="1:20" x14ac:dyDescent="0.25">
      <c r="Q12" s="111"/>
      <c r="R12" s="111"/>
      <c r="S12" s="111"/>
      <c r="T12" s="111"/>
    </row>
    <row r="13" spans="1:20" ht="22.5" customHeight="1" x14ac:dyDescent="0.25">
      <c r="B13" s="112" t="s">
        <v>81</v>
      </c>
      <c r="C13" s="113"/>
      <c r="D13" s="113"/>
      <c r="E13" s="113"/>
      <c r="F13" s="113"/>
      <c r="G13" s="113"/>
      <c r="H13" s="113"/>
      <c r="I13" s="113"/>
      <c r="J13" s="113"/>
      <c r="K13" s="113"/>
      <c r="L13" s="113"/>
      <c r="M13" s="113"/>
      <c r="N13" s="113"/>
      <c r="O13" s="113"/>
      <c r="P13" s="113"/>
      <c r="Q13" s="114"/>
      <c r="R13" s="114"/>
      <c r="S13" s="114"/>
      <c r="T13" s="114"/>
    </row>
    <row r="14" spans="1:20" x14ac:dyDescent="0.25">
      <c r="B14" s="102"/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P14" s="103"/>
      <c r="Q14" s="103"/>
      <c r="R14" s="103"/>
      <c r="S14" s="103"/>
      <c r="T14" s="103"/>
    </row>
    <row r="15" spans="1:20" x14ac:dyDescent="0.25">
      <c r="B15" s="102"/>
      <c r="C15" s="71" t="s">
        <v>124</v>
      </c>
      <c r="D15" s="103"/>
      <c r="E15" s="104"/>
      <c r="F15" s="115"/>
      <c r="G15" s="115"/>
      <c r="H15" s="116"/>
      <c r="I15" s="116"/>
      <c r="J15" s="115"/>
      <c r="K15" s="115"/>
      <c r="L15" s="116"/>
      <c r="M15" s="103"/>
      <c r="N15" s="104"/>
      <c r="O15" s="104"/>
      <c r="P15" s="103"/>
      <c r="Q15" s="103"/>
      <c r="R15" s="103"/>
      <c r="S15" s="103"/>
      <c r="T15" s="103"/>
    </row>
    <row r="16" spans="1:20" x14ac:dyDescent="0.25">
      <c r="B16" s="102"/>
      <c r="C16" s="117"/>
      <c r="D16" s="103"/>
      <c r="E16" s="103"/>
      <c r="F16" s="118"/>
      <c r="G16" s="118"/>
      <c r="H16" s="118"/>
      <c r="I16" s="119"/>
      <c r="J16" s="118"/>
      <c r="K16" s="118"/>
      <c r="L16" s="118"/>
      <c r="M16" s="103"/>
      <c r="N16" s="118"/>
      <c r="O16" s="118"/>
      <c r="P16" s="118"/>
      <c r="Q16" s="103"/>
      <c r="R16" s="103"/>
      <c r="S16" s="119"/>
      <c r="T16" s="103"/>
    </row>
    <row r="17" spans="2:20" x14ac:dyDescent="0.25">
      <c r="B17" s="102"/>
      <c r="C17" s="71" t="s">
        <v>125</v>
      </c>
      <c r="D17" s="120"/>
      <c r="E17" s="120"/>
      <c r="F17" s="121"/>
      <c r="G17" s="121"/>
      <c r="H17" s="121"/>
      <c r="I17" s="121"/>
      <c r="J17" s="121"/>
      <c r="K17" s="122"/>
      <c r="L17" s="121"/>
      <c r="M17" s="103"/>
      <c r="N17" s="121"/>
      <c r="O17" s="121"/>
      <c r="P17" s="121"/>
      <c r="Q17" s="103"/>
      <c r="R17" s="103"/>
      <c r="S17" s="121"/>
      <c r="T17" s="103"/>
    </row>
    <row r="18" spans="2:20" x14ac:dyDescent="0.25">
      <c r="B18" s="102"/>
      <c r="C18" s="68"/>
      <c r="D18" s="68"/>
      <c r="E18" s="68"/>
      <c r="F18" s="72" t="s">
        <v>85</v>
      </c>
      <c r="G18" s="72"/>
      <c r="H18" s="72"/>
      <c r="I18" s="72"/>
      <c r="J18" s="123"/>
      <c r="K18" s="123"/>
      <c r="L18" s="123"/>
      <c r="M18" s="103"/>
      <c r="N18" s="123"/>
      <c r="O18" s="123"/>
      <c r="P18" s="123"/>
      <c r="Q18" s="103"/>
      <c r="R18" s="103"/>
      <c r="S18" s="123"/>
      <c r="T18" s="124"/>
    </row>
    <row r="19" spans="2:20" x14ac:dyDescent="0.25">
      <c r="B19" s="102"/>
      <c r="C19" s="70" t="s">
        <v>126</v>
      </c>
      <c r="D19" s="70" t="s">
        <v>83</v>
      </c>
      <c r="E19" s="70" t="s">
        <v>84</v>
      </c>
      <c r="F19" s="73">
        <v>1</v>
      </c>
      <c r="G19" s="73">
        <v>2</v>
      </c>
      <c r="H19" s="73">
        <v>3</v>
      </c>
      <c r="I19" s="73">
        <v>4</v>
      </c>
      <c r="J19" s="73" t="s">
        <v>127</v>
      </c>
      <c r="K19" s="123"/>
      <c r="L19" s="123"/>
      <c r="M19" s="103"/>
      <c r="N19" s="123"/>
      <c r="O19" s="123"/>
      <c r="P19" s="123"/>
      <c r="Q19" s="103"/>
      <c r="R19" s="103"/>
      <c r="S19" s="123"/>
      <c r="T19" s="125"/>
    </row>
    <row r="20" spans="2:20" x14ac:dyDescent="0.25">
      <c r="B20" s="102"/>
      <c r="C20" s="117" t="s">
        <v>128</v>
      </c>
      <c r="D20" s="126" t="s">
        <v>129</v>
      </c>
      <c r="E20" s="68"/>
      <c r="F20" s="127">
        <v>0</v>
      </c>
      <c r="G20" s="127">
        <v>0.19900000000000001</v>
      </c>
      <c r="H20" s="127">
        <v>0.245</v>
      </c>
      <c r="I20" s="127">
        <v>0.29320000000000002</v>
      </c>
      <c r="J20" s="127">
        <v>0</v>
      </c>
      <c r="K20" s="128"/>
      <c r="L20" s="128"/>
      <c r="M20" s="103"/>
      <c r="N20" s="128"/>
      <c r="O20" s="128"/>
      <c r="P20" s="128"/>
      <c r="Q20" s="103"/>
      <c r="R20" s="103"/>
      <c r="S20" s="128"/>
      <c r="T20" s="125"/>
    </row>
    <row r="21" spans="2:20" x14ac:dyDescent="0.25">
      <c r="B21" s="102"/>
      <c r="C21" s="117"/>
      <c r="D21" s="126" t="s">
        <v>130</v>
      </c>
      <c r="E21" s="68"/>
      <c r="F21" s="127">
        <v>0</v>
      </c>
      <c r="G21" s="127">
        <v>1E-3</v>
      </c>
      <c r="H21" s="127">
        <v>5.0000000000000001E-3</v>
      </c>
      <c r="I21" s="127">
        <v>6.7999999999999996E-3</v>
      </c>
      <c r="J21" s="127">
        <v>0</v>
      </c>
      <c r="K21" s="128"/>
      <c r="L21" s="128"/>
      <c r="M21" s="103"/>
      <c r="N21" s="128"/>
      <c r="O21" s="128"/>
      <c r="P21" s="128"/>
      <c r="Q21" s="103"/>
      <c r="R21" s="103"/>
      <c r="S21" s="128"/>
      <c r="T21" s="125"/>
    </row>
    <row r="22" spans="2:20" x14ac:dyDescent="0.25">
      <c r="B22" s="102"/>
      <c r="C22" s="117"/>
      <c r="D22" s="126" t="s">
        <v>131</v>
      </c>
      <c r="E22" s="68"/>
      <c r="F22" s="127">
        <v>0</v>
      </c>
      <c r="G22" s="127">
        <v>0</v>
      </c>
      <c r="H22" s="127">
        <v>0</v>
      </c>
      <c r="I22" s="127">
        <v>0.05</v>
      </c>
      <c r="J22" s="127">
        <v>0</v>
      </c>
      <c r="K22" s="128"/>
      <c r="L22" s="128"/>
      <c r="M22" s="103"/>
      <c r="N22" s="128"/>
      <c r="O22" s="128"/>
      <c r="P22" s="128"/>
      <c r="Q22" s="103"/>
      <c r="R22" s="103"/>
      <c r="S22" s="128"/>
      <c r="T22" s="125"/>
    </row>
    <row r="23" spans="2:20" x14ac:dyDescent="0.25">
      <c r="B23" s="102"/>
      <c r="C23" s="129" t="s">
        <v>132</v>
      </c>
      <c r="D23" s="130"/>
      <c r="E23" s="131"/>
      <c r="F23" s="132">
        <v>0</v>
      </c>
      <c r="G23" s="132">
        <v>0.2</v>
      </c>
      <c r="H23" s="132">
        <v>0.25</v>
      </c>
      <c r="I23" s="132">
        <v>0.35</v>
      </c>
      <c r="J23" s="132">
        <v>0</v>
      </c>
      <c r="K23" s="128"/>
      <c r="L23" s="128"/>
      <c r="M23" s="103"/>
      <c r="N23" s="128"/>
      <c r="O23" s="128"/>
      <c r="P23" s="128"/>
      <c r="Q23" s="103"/>
      <c r="R23" s="103"/>
      <c r="S23" s="128"/>
      <c r="T23" s="125"/>
    </row>
    <row r="24" spans="2:20" x14ac:dyDescent="0.25">
      <c r="B24" s="102"/>
      <c r="C24" s="117" t="s">
        <v>133</v>
      </c>
      <c r="D24" s="126" t="s">
        <v>134</v>
      </c>
      <c r="E24" s="68"/>
      <c r="F24" s="127">
        <v>0</v>
      </c>
      <c r="G24" s="127">
        <v>0.2</v>
      </c>
      <c r="H24" s="127">
        <v>0.25</v>
      </c>
      <c r="I24" s="127">
        <v>0.29320000000000002</v>
      </c>
      <c r="J24" s="127">
        <v>0</v>
      </c>
      <c r="K24" s="128"/>
      <c r="L24" s="128"/>
      <c r="M24" s="103"/>
      <c r="N24" s="128"/>
      <c r="O24" s="128"/>
      <c r="P24" s="128"/>
      <c r="Q24" s="103"/>
      <c r="R24" s="103"/>
      <c r="S24" s="128"/>
      <c r="T24" s="125"/>
    </row>
    <row r="25" spans="2:20" x14ac:dyDescent="0.25">
      <c r="B25" s="102"/>
      <c r="C25" s="68"/>
      <c r="D25" s="126" t="s">
        <v>135</v>
      </c>
      <c r="E25" s="68"/>
      <c r="F25" s="127">
        <v>0</v>
      </c>
      <c r="G25" s="127">
        <v>0</v>
      </c>
      <c r="H25" s="127">
        <v>0</v>
      </c>
      <c r="I25" s="127">
        <v>6.7999999999999996E-3</v>
      </c>
      <c r="J25" s="127">
        <v>0</v>
      </c>
      <c r="K25" s="128"/>
      <c r="L25" s="128"/>
      <c r="M25" s="103"/>
      <c r="N25" s="128"/>
      <c r="O25" s="128"/>
      <c r="P25" s="128"/>
      <c r="Q25" s="103"/>
      <c r="R25" s="103"/>
      <c r="S25" s="128"/>
      <c r="T25" s="125"/>
    </row>
    <row r="26" spans="2:20" x14ac:dyDescent="0.25">
      <c r="B26" s="102"/>
      <c r="C26" s="68"/>
      <c r="D26" s="126" t="s">
        <v>136</v>
      </c>
      <c r="E26" s="68"/>
      <c r="F26" s="127">
        <v>0</v>
      </c>
      <c r="G26" s="127">
        <v>0</v>
      </c>
      <c r="H26" s="127">
        <v>0</v>
      </c>
      <c r="I26" s="127">
        <v>0.05</v>
      </c>
      <c r="J26" s="127">
        <v>0</v>
      </c>
      <c r="K26" s="123"/>
      <c r="L26" s="123"/>
      <c r="M26" s="103"/>
      <c r="N26" s="123"/>
      <c r="O26" s="123"/>
      <c r="P26" s="123"/>
      <c r="Q26" s="103"/>
      <c r="R26" s="103"/>
      <c r="S26" s="123"/>
      <c r="T26" s="125"/>
    </row>
    <row r="27" spans="2:20" x14ac:dyDescent="0.25">
      <c r="B27" s="102"/>
      <c r="C27" s="129" t="s">
        <v>132</v>
      </c>
      <c r="D27" s="130"/>
      <c r="E27" s="131"/>
      <c r="F27" s="132">
        <v>0</v>
      </c>
      <c r="G27" s="132">
        <v>0.2</v>
      </c>
      <c r="H27" s="132">
        <v>0.25</v>
      </c>
      <c r="I27" s="132">
        <v>0.35</v>
      </c>
      <c r="J27" s="132">
        <v>0</v>
      </c>
      <c r="K27" s="123"/>
      <c r="L27" s="123"/>
      <c r="M27" s="103"/>
      <c r="N27" s="123"/>
      <c r="O27" s="123"/>
      <c r="P27" s="123"/>
      <c r="Q27" s="103"/>
      <c r="R27" s="103"/>
      <c r="S27" s="123"/>
      <c r="T27" s="103"/>
    </row>
    <row r="28" spans="2:20" x14ac:dyDescent="0.25">
      <c r="B28" s="102"/>
      <c r="C28" s="119"/>
      <c r="D28" s="103"/>
      <c r="E28" s="103"/>
      <c r="F28" s="123"/>
      <c r="G28" s="123"/>
      <c r="H28" s="123"/>
      <c r="I28" s="123"/>
      <c r="J28" s="123"/>
      <c r="K28" s="123"/>
      <c r="L28" s="123"/>
      <c r="M28" s="103"/>
      <c r="N28" s="123"/>
      <c r="O28" s="123"/>
      <c r="P28" s="123"/>
      <c r="Q28" s="103"/>
      <c r="R28" s="103"/>
      <c r="S28" s="123"/>
      <c r="T28" s="103"/>
    </row>
    <row r="29" spans="2:20" x14ac:dyDescent="0.25">
      <c r="B29" s="102"/>
      <c r="C29" s="133"/>
      <c r="D29" s="133"/>
      <c r="E29" s="134"/>
      <c r="F29" s="135"/>
      <c r="G29" s="136"/>
      <c r="H29" s="136"/>
      <c r="I29" s="137"/>
      <c r="J29" s="136"/>
      <c r="K29" s="136"/>
      <c r="L29" s="136"/>
      <c r="M29" s="103"/>
      <c r="N29" s="136"/>
      <c r="O29" s="136"/>
      <c r="P29" s="136"/>
      <c r="Q29" s="103"/>
      <c r="R29" s="103"/>
      <c r="S29" s="103"/>
      <c r="T29" s="103"/>
    </row>
    <row r="30" spans="2:20" x14ac:dyDescent="0.25">
      <c r="B30" s="102"/>
      <c r="C30" s="133"/>
      <c r="D30" s="133"/>
      <c r="E30" s="134"/>
      <c r="F30" s="138"/>
      <c r="G30" s="138"/>
      <c r="H30" s="138"/>
      <c r="I30" s="139"/>
      <c r="J30" s="138"/>
      <c r="K30" s="138"/>
      <c r="L30" s="138"/>
      <c r="M30" s="139"/>
      <c r="N30" s="138"/>
      <c r="O30" s="138"/>
      <c r="P30" s="138"/>
      <c r="Q30" s="103"/>
      <c r="R30" s="103"/>
      <c r="S30" s="103"/>
      <c r="T30" s="103"/>
    </row>
    <row r="31" spans="2:20" x14ac:dyDescent="0.25">
      <c r="B31" s="102"/>
      <c r="C31" s="120" t="s">
        <v>122</v>
      </c>
      <c r="D31" s="133"/>
      <c r="E31" s="134"/>
      <c r="F31" s="135"/>
      <c r="G31" s="138"/>
      <c r="H31" s="140"/>
      <c r="I31" s="139"/>
      <c r="J31" s="138"/>
      <c r="K31" s="138"/>
      <c r="L31" s="138"/>
      <c r="M31" s="139"/>
      <c r="N31" s="138"/>
      <c r="O31" s="138"/>
      <c r="P31" s="138"/>
      <c r="Q31" s="103"/>
      <c r="R31" s="103"/>
      <c r="S31" s="103"/>
      <c r="T31" s="103"/>
    </row>
    <row r="32" spans="2:20" x14ac:dyDescent="0.25">
      <c r="B32" s="102"/>
      <c r="C32" s="133"/>
      <c r="D32" s="133"/>
      <c r="E32" s="134"/>
      <c r="F32" s="138"/>
      <c r="G32" s="139"/>
      <c r="H32" s="139"/>
      <c r="I32" s="139"/>
      <c r="J32" s="138"/>
      <c r="K32" s="139"/>
      <c r="L32" s="139"/>
      <c r="M32" s="139"/>
      <c r="N32" s="138"/>
      <c r="O32" s="139"/>
      <c r="P32" s="139"/>
      <c r="Q32" s="103"/>
      <c r="R32" s="103"/>
      <c r="S32" s="103"/>
      <c r="T32" s="103"/>
    </row>
    <row r="33" spans="2:20" x14ac:dyDescent="0.25">
      <c r="B33" s="102"/>
      <c r="C33" s="119" t="s">
        <v>137</v>
      </c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  <c r="Q33" s="103"/>
      <c r="R33" s="103"/>
      <c r="S33" s="103"/>
      <c r="T33" s="103"/>
    </row>
    <row r="34" spans="2:20" x14ac:dyDescent="0.25">
      <c r="B34" s="102"/>
      <c r="C34" s="105" t="s">
        <v>126</v>
      </c>
      <c r="D34" s="105" t="s">
        <v>122</v>
      </c>
      <c r="E34" s="105" t="s">
        <v>84</v>
      </c>
      <c r="F34" s="141">
        <v>2011</v>
      </c>
      <c r="G34" s="141">
        <v>2015</v>
      </c>
      <c r="H34" s="141">
        <v>2020</v>
      </c>
      <c r="I34" s="141">
        <v>2025</v>
      </c>
      <c r="J34" s="141">
        <v>2030</v>
      </c>
      <c r="K34" s="141">
        <v>2035</v>
      </c>
      <c r="L34" s="141">
        <v>2040</v>
      </c>
      <c r="M34" s="141">
        <v>2045</v>
      </c>
      <c r="N34" s="141">
        <v>2050</v>
      </c>
      <c r="O34" s="103"/>
      <c r="P34" s="103"/>
      <c r="Q34" s="103"/>
      <c r="R34" s="103"/>
      <c r="S34" s="103"/>
      <c r="T34" s="103"/>
    </row>
    <row r="35" spans="2:20" x14ac:dyDescent="0.25">
      <c r="B35" s="102"/>
      <c r="C35" s="68" t="s">
        <v>128</v>
      </c>
      <c r="D35" s="68" t="s">
        <v>138</v>
      </c>
      <c r="E35" s="68" t="s">
        <v>139</v>
      </c>
      <c r="F35" s="142">
        <v>0.95828799999999992</v>
      </c>
      <c r="G35" s="75">
        <v>0.95828800000000003</v>
      </c>
      <c r="H35" s="142">
        <v>0.95828800000000003</v>
      </c>
      <c r="I35" s="142">
        <v>0.95812828533333338</v>
      </c>
      <c r="J35" s="142">
        <v>0.95796857066666663</v>
      </c>
      <c r="K35" s="142">
        <v>0.95780885599999999</v>
      </c>
      <c r="L35" s="142">
        <v>0.95764914133333334</v>
      </c>
      <c r="M35" s="142">
        <v>0.9574894266666667</v>
      </c>
      <c r="N35" s="142">
        <v>0.95732971199999994</v>
      </c>
      <c r="O35" s="103"/>
      <c r="P35" s="103"/>
      <c r="Q35" s="103"/>
      <c r="R35" s="103"/>
      <c r="S35" s="103"/>
      <c r="T35" s="103"/>
    </row>
    <row r="36" spans="2:20" x14ac:dyDescent="0.25">
      <c r="B36" s="102"/>
      <c r="C36" s="74" t="s">
        <v>128</v>
      </c>
      <c r="D36" s="74" t="s">
        <v>140</v>
      </c>
      <c r="E36" s="74" t="s">
        <v>141</v>
      </c>
      <c r="F36" s="143">
        <v>4.0899999999999999E-2</v>
      </c>
      <c r="G36" s="143">
        <v>4.0899999999999999E-2</v>
      </c>
      <c r="H36" s="143">
        <v>4.0899999999999999E-2</v>
      </c>
      <c r="I36" s="143">
        <v>4.0899999999999999E-2</v>
      </c>
      <c r="J36" s="143">
        <v>4.0899999999999999E-2</v>
      </c>
      <c r="K36" s="143">
        <v>4.0899999999999999E-2</v>
      </c>
      <c r="L36" s="143">
        <v>4.0899999999999999E-2</v>
      </c>
      <c r="M36" s="143">
        <v>4.0899999999999999E-2</v>
      </c>
      <c r="N36" s="143">
        <v>4.0899999999999999E-2</v>
      </c>
      <c r="O36" s="136"/>
      <c r="P36" s="136"/>
      <c r="Q36" s="103"/>
      <c r="R36" s="103"/>
      <c r="S36" s="103"/>
      <c r="T36" s="103"/>
    </row>
    <row r="37" spans="2:20" x14ac:dyDescent="0.25">
      <c r="B37" s="102"/>
      <c r="C37" s="74" t="s">
        <v>128</v>
      </c>
      <c r="D37" s="74" t="s">
        <v>142</v>
      </c>
      <c r="E37" s="74" t="s">
        <v>143</v>
      </c>
      <c r="F37" s="143">
        <v>0</v>
      </c>
      <c r="G37" s="143">
        <v>0</v>
      </c>
      <c r="H37" s="143">
        <v>0</v>
      </c>
      <c r="I37" s="143">
        <v>0</v>
      </c>
      <c r="J37" s="143">
        <v>0</v>
      </c>
      <c r="K37" s="143">
        <v>0</v>
      </c>
      <c r="L37" s="143">
        <v>0</v>
      </c>
      <c r="M37" s="143">
        <v>0</v>
      </c>
      <c r="N37" s="144">
        <v>0</v>
      </c>
      <c r="O37" s="136"/>
      <c r="P37" s="136"/>
      <c r="Q37" s="103"/>
      <c r="R37" s="103"/>
      <c r="S37" s="103"/>
      <c r="T37" s="103"/>
    </row>
    <row r="38" spans="2:20" x14ac:dyDescent="0.25">
      <c r="B38" s="102"/>
      <c r="C38" s="74" t="s">
        <v>128</v>
      </c>
      <c r="D38" s="74" t="s">
        <v>144</v>
      </c>
      <c r="E38" s="74" t="s">
        <v>145</v>
      </c>
      <c r="F38" s="143">
        <v>0</v>
      </c>
      <c r="G38" s="143">
        <v>0</v>
      </c>
      <c r="H38" s="143">
        <v>0</v>
      </c>
      <c r="I38" s="143">
        <v>0</v>
      </c>
      <c r="J38" s="143">
        <v>0</v>
      </c>
      <c r="K38" s="143">
        <v>0</v>
      </c>
      <c r="L38" s="143">
        <v>0</v>
      </c>
      <c r="M38" s="143">
        <v>0</v>
      </c>
      <c r="N38" s="144">
        <v>0</v>
      </c>
      <c r="O38" s="136"/>
      <c r="P38" s="136"/>
      <c r="Q38" s="103"/>
      <c r="R38" s="103"/>
      <c r="S38" s="103"/>
      <c r="T38" s="103"/>
    </row>
    <row r="39" spans="2:20" x14ac:dyDescent="0.25">
      <c r="B39" s="102"/>
      <c r="C39" s="74" t="s">
        <v>128</v>
      </c>
      <c r="D39" s="74" t="s">
        <v>146</v>
      </c>
      <c r="E39" s="74" t="s">
        <v>147</v>
      </c>
      <c r="F39" s="143">
        <v>8.12E-4</v>
      </c>
      <c r="G39" s="143">
        <v>8.12E-4</v>
      </c>
      <c r="H39" s="143">
        <v>8.12E-4</v>
      </c>
      <c r="I39" s="143">
        <v>8.12E-4</v>
      </c>
      <c r="J39" s="143">
        <v>8.12E-4</v>
      </c>
      <c r="K39" s="143">
        <v>8.12E-4</v>
      </c>
      <c r="L39" s="143">
        <v>8.12E-4</v>
      </c>
      <c r="M39" s="143">
        <v>8.12E-4</v>
      </c>
      <c r="N39" s="143">
        <v>8.12E-4</v>
      </c>
      <c r="O39" s="136"/>
      <c r="P39" s="136"/>
      <c r="Q39" s="103"/>
      <c r="R39" s="103"/>
      <c r="S39" s="103"/>
      <c r="T39" s="103"/>
    </row>
    <row r="40" spans="2:20" x14ac:dyDescent="0.25">
      <c r="B40" s="102"/>
      <c r="C40" s="74" t="s">
        <v>128</v>
      </c>
      <c r="D40" s="74" t="s">
        <v>148</v>
      </c>
      <c r="E40" s="74" t="s">
        <v>149</v>
      </c>
      <c r="F40" s="143">
        <v>0</v>
      </c>
      <c r="G40" s="143">
        <v>0</v>
      </c>
      <c r="H40" s="143">
        <v>0</v>
      </c>
      <c r="I40" s="143">
        <v>0</v>
      </c>
      <c r="J40" s="143">
        <v>0</v>
      </c>
      <c r="K40" s="143">
        <v>0</v>
      </c>
      <c r="L40" s="143">
        <v>0</v>
      </c>
      <c r="M40" s="143">
        <v>0</v>
      </c>
      <c r="N40" s="143">
        <v>0</v>
      </c>
      <c r="O40" s="136"/>
      <c r="P40" s="136"/>
      <c r="Q40" s="103"/>
      <c r="R40" s="103"/>
      <c r="S40" s="103"/>
      <c r="T40" s="103"/>
    </row>
    <row r="41" spans="2:20" ht="14.5" x14ac:dyDescent="0.25">
      <c r="B41" s="102"/>
      <c r="C41" s="74" t="s">
        <v>128</v>
      </c>
      <c r="D41" s="74" t="s">
        <v>123</v>
      </c>
      <c r="E41" s="74" t="s">
        <v>150</v>
      </c>
      <c r="F41" s="145">
        <v>0</v>
      </c>
      <c r="G41" s="145">
        <v>0</v>
      </c>
      <c r="H41" s="145">
        <v>0</v>
      </c>
      <c r="I41" s="146">
        <v>1.5971466666666665E-4</v>
      </c>
      <c r="J41" s="147">
        <v>3.194293333333333E-4</v>
      </c>
      <c r="K41" s="147">
        <v>4.7914399999999992E-4</v>
      </c>
      <c r="L41" s="147">
        <v>6.388586666666666E-4</v>
      </c>
      <c r="M41" s="147">
        <v>7.9857333333333317E-4</v>
      </c>
      <c r="N41" s="143">
        <v>9.5828799999999996E-4</v>
      </c>
      <c r="O41" s="148">
        <v>1</v>
      </c>
      <c r="P41" s="136"/>
      <c r="Q41" s="103"/>
      <c r="R41" s="103"/>
      <c r="S41" s="103"/>
      <c r="T41" s="103"/>
    </row>
    <row r="42" spans="2:20" x14ac:dyDescent="0.25">
      <c r="B42" s="102"/>
      <c r="C42" s="149" t="s">
        <v>133</v>
      </c>
      <c r="D42" s="149" t="s">
        <v>138</v>
      </c>
      <c r="E42" s="149" t="s">
        <v>139</v>
      </c>
      <c r="F42" s="150">
        <v>1</v>
      </c>
      <c r="G42" s="150">
        <v>1</v>
      </c>
      <c r="H42" s="150">
        <v>1</v>
      </c>
      <c r="I42" s="150">
        <v>0.99983333333333335</v>
      </c>
      <c r="J42" s="150">
        <v>0.9996666666666667</v>
      </c>
      <c r="K42" s="150">
        <v>0.99950000000000006</v>
      </c>
      <c r="L42" s="150">
        <v>0.9993333333333333</v>
      </c>
      <c r="M42" s="150">
        <v>0.99916666666666665</v>
      </c>
      <c r="N42" s="150">
        <v>0.999</v>
      </c>
      <c r="O42" s="136"/>
      <c r="P42" s="136"/>
      <c r="Q42" s="103"/>
      <c r="R42" s="103"/>
      <c r="S42" s="103"/>
      <c r="T42" s="103"/>
    </row>
    <row r="43" spans="2:20" x14ac:dyDescent="0.25">
      <c r="B43" s="102"/>
      <c r="C43" s="74" t="s">
        <v>133</v>
      </c>
      <c r="D43" s="74" t="s">
        <v>148</v>
      </c>
      <c r="E43" s="74" t="s">
        <v>149</v>
      </c>
      <c r="F43" s="143">
        <v>0</v>
      </c>
      <c r="G43" s="143">
        <v>0</v>
      </c>
      <c r="H43" s="143">
        <v>0</v>
      </c>
      <c r="I43" s="143">
        <v>0</v>
      </c>
      <c r="J43" s="143">
        <v>0</v>
      </c>
      <c r="K43" s="143">
        <v>0</v>
      </c>
      <c r="L43" s="143">
        <v>0</v>
      </c>
      <c r="M43" s="143">
        <v>0</v>
      </c>
      <c r="N43" s="143">
        <v>0</v>
      </c>
      <c r="O43" s="136"/>
      <c r="P43" s="136"/>
      <c r="Q43" s="103"/>
      <c r="R43" s="103"/>
      <c r="S43" s="103"/>
      <c r="T43" s="103"/>
    </row>
    <row r="44" spans="2:20" x14ac:dyDescent="0.25">
      <c r="B44" s="102"/>
      <c r="C44" s="78" t="s">
        <v>133</v>
      </c>
      <c r="D44" s="78" t="s">
        <v>123</v>
      </c>
      <c r="E44" s="78" t="s">
        <v>151</v>
      </c>
      <c r="F44" s="151">
        <v>0</v>
      </c>
      <c r="G44" s="151">
        <v>0</v>
      </c>
      <c r="H44" s="151">
        <v>0</v>
      </c>
      <c r="I44" s="152">
        <v>1.6666666666666669E-4</v>
      </c>
      <c r="J44" s="152">
        <v>3.3333333333333338E-4</v>
      </c>
      <c r="K44" s="152">
        <v>5.0000000000000001E-4</v>
      </c>
      <c r="L44" s="152">
        <v>6.6666666666666675E-4</v>
      </c>
      <c r="M44" s="152">
        <v>8.3333333333333339E-4</v>
      </c>
      <c r="N44" s="153">
        <v>1E-3</v>
      </c>
      <c r="O44" s="148">
        <v>1</v>
      </c>
      <c r="P44" s="136"/>
      <c r="Q44" s="103"/>
      <c r="R44" s="103"/>
      <c r="S44" s="103"/>
      <c r="T44" s="103"/>
    </row>
    <row r="45" spans="2:20" x14ac:dyDescent="0.25">
      <c r="B45" s="102"/>
      <c r="C45" s="78" t="s">
        <v>152</v>
      </c>
      <c r="D45" s="78" t="s">
        <v>138</v>
      </c>
      <c r="E45" s="78" t="s">
        <v>139</v>
      </c>
      <c r="F45" s="153">
        <v>1</v>
      </c>
      <c r="G45" s="153">
        <v>1</v>
      </c>
      <c r="H45" s="153">
        <v>1</v>
      </c>
      <c r="I45" s="153">
        <v>1</v>
      </c>
      <c r="J45" s="153">
        <v>1</v>
      </c>
      <c r="K45" s="153">
        <v>1</v>
      </c>
      <c r="L45" s="153">
        <v>1</v>
      </c>
      <c r="M45" s="153">
        <v>1</v>
      </c>
      <c r="N45" s="153">
        <v>1</v>
      </c>
      <c r="O45" s="136"/>
      <c r="P45" s="136"/>
      <c r="Q45" s="103"/>
      <c r="R45" s="103"/>
      <c r="S45" s="103"/>
      <c r="T45" s="103"/>
    </row>
    <row r="46" spans="2:20" x14ac:dyDescent="0.25">
      <c r="B46" s="102"/>
      <c r="C46" s="74" t="s">
        <v>153</v>
      </c>
      <c r="D46" s="74" t="s">
        <v>140</v>
      </c>
      <c r="E46" s="74" t="s">
        <v>141</v>
      </c>
      <c r="F46" s="143">
        <v>0.97279036270786967</v>
      </c>
      <c r="G46" s="143">
        <v>0.97279036270786967</v>
      </c>
      <c r="H46" s="143">
        <v>0.97279036270786967</v>
      </c>
      <c r="I46" s="143">
        <v>0.97279036270786967</v>
      </c>
      <c r="J46" s="143">
        <v>0.97279036270786967</v>
      </c>
      <c r="K46" s="143">
        <v>0.97279036270786967</v>
      </c>
      <c r="L46" s="143">
        <v>0.97279036270786967</v>
      </c>
      <c r="M46" s="143">
        <v>0.97279036270786967</v>
      </c>
      <c r="N46" s="143">
        <v>0.97279036270786967</v>
      </c>
      <c r="O46" s="154"/>
      <c r="P46" s="154"/>
      <c r="Q46" s="103"/>
      <c r="R46" s="103"/>
      <c r="S46" s="103"/>
      <c r="T46" s="103"/>
    </row>
    <row r="47" spans="2:20" x14ac:dyDescent="0.25">
      <c r="B47" s="102"/>
      <c r="C47" s="78" t="s">
        <v>153</v>
      </c>
      <c r="D47" s="78" t="s">
        <v>146</v>
      </c>
      <c r="E47" s="78" t="s">
        <v>147</v>
      </c>
      <c r="F47" s="153">
        <v>2.7209637292130329E-2</v>
      </c>
      <c r="G47" s="153">
        <v>2.7209637292130329E-2</v>
      </c>
      <c r="H47" s="153">
        <v>2.7209637292130329E-2</v>
      </c>
      <c r="I47" s="153">
        <v>2.7209637292130329E-2</v>
      </c>
      <c r="J47" s="153">
        <v>2.7209637292130329E-2</v>
      </c>
      <c r="K47" s="153">
        <v>2.7209637292130329E-2</v>
      </c>
      <c r="L47" s="153">
        <v>2.7209637292130329E-2</v>
      </c>
      <c r="M47" s="153">
        <v>2.7209637292130329E-2</v>
      </c>
      <c r="N47" s="153">
        <v>2.7209637292130329E-2</v>
      </c>
      <c r="O47" s="148">
        <v>1</v>
      </c>
      <c r="P47" s="136"/>
      <c r="Q47" s="103"/>
      <c r="R47" s="103"/>
      <c r="S47" s="103"/>
      <c r="T47" s="103"/>
    </row>
    <row r="48" spans="2:20" x14ac:dyDescent="0.25">
      <c r="B48" s="102"/>
      <c r="C48" s="74" t="s">
        <v>154</v>
      </c>
      <c r="D48" s="74" t="s">
        <v>140</v>
      </c>
      <c r="E48" s="74" t="s">
        <v>141</v>
      </c>
      <c r="F48" s="143">
        <v>0.91846880437484468</v>
      </c>
      <c r="G48" s="143">
        <v>0.91846880437484468</v>
      </c>
      <c r="H48" s="143">
        <v>0.91846880437484468</v>
      </c>
      <c r="I48" s="143">
        <v>0.91846880437484468</v>
      </c>
      <c r="J48" s="143">
        <v>0.91846880437484468</v>
      </c>
      <c r="K48" s="143">
        <v>0.91846880437484468</v>
      </c>
      <c r="L48" s="143">
        <v>0.91846880437484468</v>
      </c>
      <c r="M48" s="143">
        <v>0.91846880437484468</v>
      </c>
      <c r="N48" s="143">
        <v>0.91846880437484468</v>
      </c>
      <c r="O48" s="136"/>
      <c r="P48" s="136"/>
      <c r="Q48" s="103"/>
      <c r="R48" s="103"/>
      <c r="S48" s="103"/>
      <c r="T48" s="103"/>
    </row>
    <row r="49" spans="2:20" x14ac:dyDescent="0.25">
      <c r="B49" s="102"/>
      <c r="C49" s="74" t="s">
        <v>154</v>
      </c>
      <c r="D49" s="74" t="s">
        <v>146</v>
      </c>
      <c r="E49" s="74" t="s">
        <v>147</v>
      </c>
      <c r="F49" s="143">
        <v>0</v>
      </c>
      <c r="G49" s="143">
        <v>0</v>
      </c>
      <c r="H49" s="143">
        <v>0</v>
      </c>
      <c r="I49" s="143">
        <v>0</v>
      </c>
      <c r="J49" s="143">
        <v>0</v>
      </c>
      <c r="K49" s="143">
        <v>0</v>
      </c>
      <c r="L49" s="143">
        <v>0</v>
      </c>
      <c r="M49" s="143">
        <v>0</v>
      </c>
      <c r="N49" s="143">
        <v>0</v>
      </c>
      <c r="O49" s="136"/>
      <c r="P49" s="136"/>
      <c r="Q49" s="103"/>
      <c r="R49" s="103"/>
      <c r="S49" s="103"/>
      <c r="T49" s="103"/>
    </row>
    <row r="50" spans="2:20" x14ac:dyDescent="0.25">
      <c r="B50" s="102"/>
      <c r="C50" s="78" t="s">
        <v>154</v>
      </c>
      <c r="D50" s="78" t="s">
        <v>144</v>
      </c>
      <c r="E50" s="78" t="s">
        <v>145</v>
      </c>
      <c r="F50" s="153">
        <v>8.1531195625155317E-2</v>
      </c>
      <c r="G50" s="153">
        <v>8.1531195625155317E-2</v>
      </c>
      <c r="H50" s="153">
        <v>8.1531195625155317E-2</v>
      </c>
      <c r="I50" s="153">
        <v>8.1531195625155317E-2</v>
      </c>
      <c r="J50" s="153">
        <v>8.1531195625155317E-2</v>
      </c>
      <c r="K50" s="153">
        <v>8.1531195625155317E-2</v>
      </c>
      <c r="L50" s="153">
        <v>8.1531195625155317E-2</v>
      </c>
      <c r="M50" s="153">
        <v>8.1531195625155317E-2</v>
      </c>
      <c r="N50" s="153">
        <v>8.1531195625155317E-2</v>
      </c>
      <c r="O50" s="148">
        <v>1</v>
      </c>
      <c r="P50" s="136"/>
      <c r="Q50" s="103"/>
      <c r="R50" s="103"/>
      <c r="S50" s="103"/>
      <c r="T50" s="103"/>
    </row>
    <row r="51" spans="2:20" x14ac:dyDescent="0.25">
      <c r="B51" s="102"/>
      <c r="C51" s="78" t="s">
        <v>155</v>
      </c>
      <c r="D51" s="78" t="s">
        <v>156</v>
      </c>
      <c r="E51" s="78" t="s">
        <v>157</v>
      </c>
      <c r="F51" s="153">
        <v>1</v>
      </c>
      <c r="G51" s="153">
        <v>1</v>
      </c>
      <c r="H51" s="153">
        <v>1</v>
      </c>
      <c r="I51" s="153">
        <v>1</v>
      </c>
      <c r="J51" s="153">
        <v>1</v>
      </c>
      <c r="K51" s="153">
        <v>1</v>
      </c>
      <c r="L51" s="153">
        <v>1</v>
      </c>
      <c r="M51" s="153">
        <v>1</v>
      </c>
      <c r="N51" s="153">
        <v>1</v>
      </c>
      <c r="O51" s="136"/>
      <c r="P51" s="136"/>
      <c r="Q51" s="103"/>
      <c r="R51" s="103"/>
      <c r="S51" s="103"/>
      <c r="T51" s="103"/>
    </row>
    <row r="52" spans="2:20" x14ac:dyDescent="0.25">
      <c r="B52" s="102"/>
      <c r="C52" s="133"/>
      <c r="D52" s="133"/>
      <c r="E52" s="133"/>
      <c r="F52" s="136"/>
      <c r="G52" s="136"/>
      <c r="H52" s="136"/>
      <c r="I52" s="137"/>
      <c r="J52" s="136"/>
      <c r="K52" s="136"/>
      <c r="L52" s="136"/>
      <c r="M52" s="137"/>
      <c r="N52" s="136"/>
      <c r="O52" s="136"/>
      <c r="P52" s="136"/>
      <c r="Q52" s="103"/>
      <c r="R52" s="103"/>
      <c r="S52" s="103"/>
      <c r="T52" s="103"/>
    </row>
    <row r="53" spans="2:20" x14ac:dyDescent="0.25">
      <c r="B53" s="102"/>
      <c r="C53" s="119" t="s">
        <v>158</v>
      </c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36"/>
      <c r="P53" s="136"/>
      <c r="Q53" s="103"/>
      <c r="R53" s="103"/>
      <c r="S53" s="103"/>
      <c r="T53" s="103"/>
    </row>
    <row r="54" spans="2:20" x14ac:dyDescent="0.25">
      <c r="B54" s="102"/>
      <c r="C54" s="105" t="s">
        <v>126</v>
      </c>
      <c r="D54" s="105" t="s">
        <v>122</v>
      </c>
      <c r="E54" s="105" t="s">
        <v>84</v>
      </c>
      <c r="F54" s="141">
        <v>2011</v>
      </c>
      <c r="G54" s="141">
        <v>2015</v>
      </c>
      <c r="H54" s="141">
        <v>2020</v>
      </c>
      <c r="I54" s="141">
        <v>2025</v>
      </c>
      <c r="J54" s="141">
        <v>2030</v>
      </c>
      <c r="K54" s="141">
        <v>2035</v>
      </c>
      <c r="L54" s="141">
        <v>2040</v>
      </c>
      <c r="M54" s="141">
        <v>2045</v>
      </c>
      <c r="N54" s="141">
        <v>2050</v>
      </c>
      <c r="O54" s="136"/>
      <c r="P54" s="136"/>
      <c r="Q54" s="103"/>
      <c r="R54" s="103"/>
      <c r="S54" s="103"/>
      <c r="T54" s="103"/>
    </row>
    <row r="55" spans="2:20" x14ac:dyDescent="0.25">
      <c r="B55" s="102"/>
      <c r="C55" s="68" t="s">
        <v>128</v>
      </c>
      <c r="D55" s="68" t="s">
        <v>138</v>
      </c>
      <c r="E55" s="68" t="s">
        <v>139</v>
      </c>
      <c r="F55" s="142">
        <v>0.95828799999999992</v>
      </c>
      <c r="G55" s="142">
        <v>0.90910000000000002</v>
      </c>
      <c r="H55" s="142">
        <v>0.85909999999999997</v>
      </c>
      <c r="I55" s="142">
        <v>0.84076666666666666</v>
      </c>
      <c r="J55" s="142">
        <v>0.82243333333333335</v>
      </c>
      <c r="K55" s="142">
        <v>0.80410000000000004</v>
      </c>
      <c r="L55" s="142">
        <v>0.78576666666666672</v>
      </c>
      <c r="M55" s="142">
        <v>0.7674333333333333</v>
      </c>
      <c r="N55" s="142">
        <v>0.74909999999999999</v>
      </c>
      <c r="O55" s="136"/>
      <c r="P55" s="136"/>
      <c r="Q55" s="103"/>
      <c r="R55" s="103"/>
      <c r="S55" s="103"/>
      <c r="T55" s="103"/>
    </row>
    <row r="56" spans="2:20" x14ac:dyDescent="0.25">
      <c r="B56" s="102"/>
      <c r="C56" s="74" t="s">
        <v>128</v>
      </c>
      <c r="D56" s="74" t="s">
        <v>140</v>
      </c>
      <c r="E56" s="74" t="s">
        <v>141</v>
      </c>
      <c r="F56" s="143">
        <v>4.0899999999999999E-2</v>
      </c>
      <c r="G56" s="143">
        <v>3.4995555555555558E-2</v>
      </c>
      <c r="H56" s="143">
        <v>2.8629999999999999E-2</v>
      </c>
      <c r="I56" s="143">
        <v>2.8629999999999999E-2</v>
      </c>
      <c r="J56" s="143">
        <v>2.8629999999999999E-2</v>
      </c>
      <c r="K56" s="143">
        <v>2.8629999999999999E-2</v>
      </c>
      <c r="L56" s="143">
        <v>2.8629999999999999E-2</v>
      </c>
      <c r="M56" s="143">
        <v>2.8629999999999999E-2</v>
      </c>
      <c r="N56" s="143">
        <v>2.8629999999999999E-2</v>
      </c>
      <c r="O56" s="136"/>
      <c r="P56" s="136"/>
      <c r="Q56" s="103"/>
      <c r="R56" s="103"/>
      <c r="S56" s="103"/>
      <c r="T56" s="103"/>
    </row>
    <row r="57" spans="2:20" x14ac:dyDescent="0.25">
      <c r="B57" s="102"/>
      <c r="C57" s="74" t="s">
        <v>128</v>
      </c>
      <c r="D57" s="74" t="s">
        <v>142</v>
      </c>
      <c r="E57" s="74" t="s">
        <v>143</v>
      </c>
      <c r="F57" s="143">
        <v>0</v>
      </c>
      <c r="G57" s="143">
        <v>0</v>
      </c>
      <c r="H57" s="143">
        <v>0</v>
      </c>
      <c r="I57" s="143">
        <v>0</v>
      </c>
      <c r="J57" s="143">
        <v>0</v>
      </c>
      <c r="K57" s="143">
        <v>0</v>
      </c>
      <c r="L57" s="143">
        <v>0</v>
      </c>
      <c r="M57" s="143">
        <v>0</v>
      </c>
      <c r="N57" s="144">
        <v>0</v>
      </c>
      <c r="O57" s="136"/>
      <c r="P57" s="136"/>
      <c r="Q57" s="103"/>
      <c r="R57" s="103"/>
      <c r="S57" s="103"/>
      <c r="T57" s="103"/>
    </row>
    <row r="58" spans="2:20" x14ac:dyDescent="0.25">
      <c r="B58" s="102"/>
      <c r="C58" s="74" t="s">
        <v>128</v>
      </c>
      <c r="D58" s="74" t="s">
        <v>144</v>
      </c>
      <c r="E58" s="74" t="s">
        <v>145</v>
      </c>
      <c r="F58" s="143">
        <v>0</v>
      </c>
      <c r="G58" s="143">
        <v>0</v>
      </c>
      <c r="H58" s="143">
        <v>0</v>
      </c>
      <c r="I58" s="143">
        <v>0</v>
      </c>
      <c r="J58" s="143">
        <v>0</v>
      </c>
      <c r="K58" s="143">
        <v>0</v>
      </c>
      <c r="L58" s="143">
        <v>0</v>
      </c>
      <c r="M58" s="143">
        <v>0</v>
      </c>
      <c r="N58" s="144">
        <v>0</v>
      </c>
      <c r="O58" s="136"/>
      <c r="P58" s="136"/>
      <c r="Q58" s="103"/>
      <c r="R58" s="103"/>
      <c r="S58" s="103"/>
      <c r="T58" s="103"/>
    </row>
    <row r="59" spans="2:20" x14ac:dyDescent="0.25">
      <c r="B59" s="102"/>
      <c r="C59" s="74" t="s">
        <v>128</v>
      </c>
      <c r="D59" s="74" t="s">
        <v>146</v>
      </c>
      <c r="E59" s="74" t="s">
        <v>147</v>
      </c>
      <c r="F59" s="143">
        <v>8.12E-4</v>
      </c>
      <c r="G59" s="143">
        <v>5.9044444444444448E-3</v>
      </c>
      <c r="H59" s="155">
        <v>1.227E-2</v>
      </c>
      <c r="I59" s="143">
        <v>1.227E-2</v>
      </c>
      <c r="J59" s="143">
        <v>1.227E-2</v>
      </c>
      <c r="K59" s="143">
        <v>1.227E-2</v>
      </c>
      <c r="L59" s="143">
        <v>1.227E-2</v>
      </c>
      <c r="M59" s="143">
        <v>1.227E-2</v>
      </c>
      <c r="N59" s="155">
        <v>1.227E-2</v>
      </c>
      <c r="O59" s="136"/>
      <c r="P59" s="136"/>
      <c r="Q59" s="103"/>
      <c r="R59" s="103"/>
      <c r="S59" s="103"/>
      <c r="T59" s="103"/>
    </row>
    <row r="60" spans="2:20" x14ac:dyDescent="0.25">
      <c r="B60" s="102"/>
      <c r="C60" s="74" t="s">
        <v>128</v>
      </c>
      <c r="D60" s="74" t="s">
        <v>148</v>
      </c>
      <c r="E60" s="74" t="s">
        <v>149</v>
      </c>
      <c r="F60" s="156">
        <v>0</v>
      </c>
      <c r="G60" s="156">
        <v>0.05</v>
      </c>
      <c r="H60" s="156">
        <v>0.1</v>
      </c>
      <c r="I60" s="157">
        <v>0.11666666666666667</v>
      </c>
      <c r="J60" s="157">
        <v>0.13333333333333333</v>
      </c>
      <c r="K60" s="157">
        <v>0.15000000000000002</v>
      </c>
      <c r="L60" s="157">
        <v>0.16666666666666669</v>
      </c>
      <c r="M60" s="157">
        <v>0.18333333333333335</v>
      </c>
      <c r="N60" s="156">
        <v>0.2</v>
      </c>
      <c r="O60" s="136"/>
      <c r="P60" s="136"/>
      <c r="Q60" s="103"/>
      <c r="R60" s="103"/>
      <c r="S60" s="103"/>
      <c r="T60" s="103"/>
    </row>
    <row r="61" spans="2:20" x14ac:dyDescent="0.25">
      <c r="B61" s="102"/>
      <c r="C61" s="74" t="s">
        <v>128</v>
      </c>
      <c r="D61" s="74" t="s">
        <v>123</v>
      </c>
      <c r="E61" s="74" t="s">
        <v>150</v>
      </c>
      <c r="F61" s="151">
        <v>0</v>
      </c>
      <c r="G61" s="151">
        <v>0</v>
      </c>
      <c r="H61" s="151">
        <v>0</v>
      </c>
      <c r="I61" s="153">
        <v>1.6666666666666666E-3</v>
      </c>
      <c r="J61" s="153">
        <v>3.3333333333333331E-3</v>
      </c>
      <c r="K61" s="153">
        <v>5.0000000000000001E-3</v>
      </c>
      <c r="L61" s="153">
        <v>6.6666666666666662E-3</v>
      </c>
      <c r="M61" s="153">
        <v>8.3333333333333332E-3</v>
      </c>
      <c r="N61" s="145">
        <v>0.01</v>
      </c>
      <c r="O61" s="148">
        <v>1</v>
      </c>
      <c r="P61" s="136"/>
      <c r="Q61" s="103"/>
      <c r="R61" s="103"/>
      <c r="S61" s="103"/>
      <c r="T61" s="103"/>
    </row>
    <row r="62" spans="2:20" x14ac:dyDescent="0.25">
      <c r="B62" s="102"/>
      <c r="C62" s="149" t="s">
        <v>133</v>
      </c>
      <c r="D62" s="149" t="s">
        <v>138</v>
      </c>
      <c r="E62" s="149" t="s">
        <v>139</v>
      </c>
      <c r="F62" s="150">
        <v>1</v>
      </c>
      <c r="G62" s="150">
        <v>1</v>
      </c>
      <c r="H62" s="150">
        <v>1</v>
      </c>
      <c r="I62" s="150">
        <v>0.99833333333333329</v>
      </c>
      <c r="J62" s="150">
        <v>0.9966666666666667</v>
      </c>
      <c r="K62" s="150">
        <v>0.995</v>
      </c>
      <c r="L62" s="150">
        <v>0.99333333333333329</v>
      </c>
      <c r="M62" s="150">
        <v>0.9916666666666667</v>
      </c>
      <c r="N62" s="150">
        <v>0.99</v>
      </c>
      <c r="O62" s="136"/>
      <c r="P62" s="136"/>
      <c r="Q62" s="103"/>
      <c r="R62" s="103"/>
      <c r="S62" s="103"/>
      <c r="T62" s="103"/>
    </row>
    <row r="63" spans="2:20" x14ac:dyDescent="0.25">
      <c r="B63" s="102"/>
      <c r="C63" s="74" t="s">
        <v>133</v>
      </c>
      <c r="D63" s="74" t="s">
        <v>148</v>
      </c>
      <c r="E63" s="74" t="s">
        <v>149</v>
      </c>
      <c r="F63" s="157">
        <v>0</v>
      </c>
      <c r="G63" s="157">
        <v>0</v>
      </c>
      <c r="H63" s="157">
        <v>0</v>
      </c>
      <c r="I63" s="157">
        <v>0</v>
      </c>
      <c r="J63" s="157">
        <v>0</v>
      </c>
      <c r="K63" s="157">
        <v>0</v>
      </c>
      <c r="L63" s="157">
        <v>0</v>
      </c>
      <c r="M63" s="157">
        <v>0</v>
      </c>
      <c r="N63" s="157">
        <v>0</v>
      </c>
      <c r="O63" s="136"/>
      <c r="P63" s="136"/>
      <c r="Q63" s="103"/>
      <c r="R63" s="103"/>
      <c r="S63" s="103"/>
      <c r="T63" s="103"/>
    </row>
    <row r="64" spans="2:20" x14ac:dyDescent="0.25">
      <c r="B64" s="102"/>
      <c r="C64" s="78" t="s">
        <v>133</v>
      </c>
      <c r="D64" s="78" t="s">
        <v>123</v>
      </c>
      <c r="E64" s="78" t="s">
        <v>151</v>
      </c>
      <c r="F64" s="151">
        <v>0</v>
      </c>
      <c r="G64" s="151">
        <v>0</v>
      </c>
      <c r="H64" s="151">
        <v>0</v>
      </c>
      <c r="I64" s="153">
        <v>1.6666666666666666E-3</v>
      </c>
      <c r="J64" s="153">
        <v>3.3333333333333331E-3</v>
      </c>
      <c r="K64" s="153">
        <v>5.0000000000000001E-3</v>
      </c>
      <c r="L64" s="153">
        <v>6.6666666666666662E-3</v>
      </c>
      <c r="M64" s="153">
        <v>8.3333333333333332E-3</v>
      </c>
      <c r="N64" s="151">
        <v>0.01</v>
      </c>
      <c r="O64" s="148">
        <v>1</v>
      </c>
      <c r="P64" s="136"/>
      <c r="Q64" s="103"/>
      <c r="R64" s="103"/>
      <c r="S64" s="103"/>
      <c r="T64" s="103"/>
    </row>
    <row r="65" spans="2:20" x14ac:dyDescent="0.25">
      <c r="B65" s="102"/>
      <c r="C65" s="78" t="s">
        <v>152</v>
      </c>
      <c r="D65" s="78" t="s">
        <v>138</v>
      </c>
      <c r="E65" s="78" t="s">
        <v>139</v>
      </c>
      <c r="F65" s="153">
        <v>1</v>
      </c>
      <c r="G65" s="153">
        <v>1</v>
      </c>
      <c r="H65" s="153">
        <v>1</v>
      </c>
      <c r="I65" s="153">
        <v>1</v>
      </c>
      <c r="J65" s="153">
        <v>1</v>
      </c>
      <c r="K65" s="153">
        <v>1</v>
      </c>
      <c r="L65" s="153">
        <v>1</v>
      </c>
      <c r="M65" s="153">
        <v>1</v>
      </c>
      <c r="N65" s="153">
        <v>1</v>
      </c>
      <c r="O65" s="136"/>
      <c r="P65" s="136"/>
      <c r="Q65" s="103"/>
      <c r="R65" s="103"/>
      <c r="S65" s="103"/>
      <c r="T65" s="103"/>
    </row>
    <row r="66" spans="2:20" x14ac:dyDescent="0.25">
      <c r="B66" s="102"/>
      <c r="C66" s="74" t="s">
        <v>153</v>
      </c>
      <c r="D66" s="74" t="s">
        <v>140</v>
      </c>
      <c r="E66" s="74" t="s">
        <v>141</v>
      </c>
      <c r="F66" s="143">
        <v>0.97279036270786967</v>
      </c>
      <c r="G66" s="143">
        <v>0.85155020150437211</v>
      </c>
      <c r="H66" s="143">
        <v>0.7</v>
      </c>
      <c r="I66" s="143">
        <v>0.7</v>
      </c>
      <c r="J66" s="143">
        <v>0.7</v>
      </c>
      <c r="K66" s="143">
        <v>0.7</v>
      </c>
      <c r="L66" s="143">
        <v>0.7</v>
      </c>
      <c r="M66" s="143">
        <v>0.7</v>
      </c>
      <c r="N66" s="143">
        <v>0.7</v>
      </c>
      <c r="O66" s="154"/>
      <c r="P66" s="136"/>
      <c r="Q66" s="103"/>
      <c r="R66" s="103"/>
      <c r="S66" s="103"/>
      <c r="T66" s="103"/>
    </row>
    <row r="67" spans="2:20" x14ac:dyDescent="0.25">
      <c r="B67" s="102"/>
      <c r="C67" s="78" t="s">
        <v>153</v>
      </c>
      <c r="D67" s="78" t="s">
        <v>146</v>
      </c>
      <c r="E67" s="78" t="s">
        <v>147</v>
      </c>
      <c r="F67" s="153">
        <v>2.7209637292130329E-2</v>
      </c>
      <c r="G67" s="153">
        <v>0.14844979849562795</v>
      </c>
      <c r="H67" s="151">
        <v>0.3</v>
      </c>
      <c r="I67" s="153">
        <v>0.3</v>
      </c>
      <c r="J67" s="153">
        <v>0.3</v>
      </c>
      <c r="K67" s="153">
        <v>0.3</v>
      </c>
      <c r="L67" s="153">
        <v>0.3</v>
      </c>
      <c r="M67" s="153">
        <v>0.3</v>
      </c>
      <c r="N67" s="151">
        <v>0.3</v>
      </c>
      <c r="O67" s="148">
        <v>1</v>
      </c>
      <c r="P67" s="154"/>
      <c r="Q67" s="103"/>
      <c r="R67" s="103"/>
      <c r="S67" s="103"/>
      <c r="T67" s="103"/>
    </row>
    <row r="68" spans="2:20" x14ac:dyDescent="0.25">
      <c r="B68" s="102"/>
      <c r="C68" s="74" t="s">
        <v>154</v>
      </c>
      <c r="D68" s="74" t="s">
        <v>140</v>
      </c>
      <c r="E68" s="74" t="s">
        <v>141</v>
      </c>
      <c r="F68" s="143">
        <v>0.91846880437484468</v>
      </c>
      <c r="G68" s="155">
        <v>0.78118995264409141</v>
      </c>
      <c r="H68" s="155">
        <v>0.60959138798064982</v>
      </c>
      <c r="I68" s="155">
        <v>0.60465948998387486</v>
      </c>
      <c r="J68" s="155">
        <v>0.59972759198709991</v>
      </c>
      <c r="K68" s="155">
        <v>0.59479569399032495</v>
      </c>
      <c r="L68" s="155">
        <v>0.58986379599354999</v>
      </c>
      <c r="M68" s="155">
        <v>0.58493189799677503</v>
      </c>
      <c r="N68" s="155">
        <v>0.58000000000000007</v>
      </c>
      <c r="O68" s="136"/>
      <c r="P68" s="136"/>
      <c r="Q68" s="103"/>
      <c r="R68" s="103"/>
      <c r="S68" s="103"/>
      <c r="T68" s="103"/>
    </row>
    <row r="69" spans="2:20" x14ac:dyDescent="0.25">
      <c r="B69" s="102"/>
      <c r="C69" s="74" t="s">
        <v>154</v>
      </c>
      <c r="D69" s="74" t="s">
        <v>146</v>
      </c>
      <c r="E69" s="74" t="s">
        <v>147</v>
      </c>
      <c r="F69" s="143">
        <v>0</v>
      </c>
      <c r="G69" s="143">
        <v>0.13333333333333333</v>
      </c>
      <c r="H69" s="145">
        <v>0.3</v>
      </c>
      <c r="I69" s="143">
        <v>0.3</v>
      </c>
      <c r="J69" s="143">
        <v>0.3</v>
      </c>
      <c r="K69" s="143">
        <v>0.3</v>
      </c>
      <c r="L69" s="143">
        <v>0.3</v>
      </c>
      <c r="M69" s="143">
        <v>0.3</v>
      </c>
      <c r="N69" s="145">
        <v>0.3</v>
      </c>
      <c r="O69" s="136"/>
      <c r="P69" s="136"/>
      <c r="Q69" s="103"/>
      <c r="R69" s="103"/>
      <c r="S69" s="103"/>
      <c r="T69" s="103"/>
    </row>
    <row r="70" spans="2:20" x14ac:dyDescent="0.25">
      <c r="B70" s="102"/>
      <c r="C70" s="78" t="s">
        <v>154</v>
      </c>
      <c r="D70" s="78" t="s">
        <v>144</v>
      </c>
      <c r="E70" s="78" t="s">
        <v>145</v>
      </c>
      <c r="F70" s="153">
        <v>8.1531195625155317E-2</v>
      </c>
      <c r="G70" s="153">
        <v>8.5476714022575284E-2</v>
      </c>
      <c r="H70" s="153">
        <v>9.0408612019350243E-2</v>
      </c>
      <c r="I70" s="153">
        <v>9.5340510016125202E-2</v>
      </c>
      <c r="J70" s="153">
        <v>0.10027240801290016</v>
      </c>
      <c r="K70" s="153">
        <v>0.10520430600967512</v>
      </c>
      <c r="L70" s="153">
        <v>0.11013620400645008</v>
      </c>
      <c r="M70" s="153">
        <v>0.11506810200322504</v>
      </c>
      <c r="N70" s="151">
        <v>0.12</v>
      </c>
      <c r="O70" s="148">
        <v>1</v>
      </c>
      <c r="P70" s="136"/>
      <c r="Q70" s="103"/>
      <c r="R70" s="103"/>
      <c r="S70" s="103"/>
      <c r="T70" s="103"/>
    </row>
    <row r="71" spans="2:20" x14ac:dyDescent="0.25">
      <c r="B71" s="102"/>
      <c r="C71" s="78" t="s">
        <v>155</v>
      </c>
      <c r="D71" s="78" t="s">
        <v>156</v>
      </c>
      <c r="E71" s="78" t="s">
        <v>157</v>
      </c>
      <c r="F71" s="153">
        <v>1</v>
      </c>
      <c r="G71" s="153">
        <v>1</v>
      </c>
      <c r="H71" s="153">
        <v>1</v>
      </c>
      <c r="I71" s="153">
        <v>1</v>
      </c>
      <c r="J71" s="153">
        <v>1</v>
      </c>
      <c r="K71" s="153">
        <v>1</v>
      </c>
      <c r="L71" s="153">
        <v>1</v>
      </c>
      <c r="M71" s="153">
        <v>1</v>
      </c>
      <c r="N71" s="153">
        <v>1</v>
      </c>
      <c r="O71" s="136"/>
      <c r="P71" s="136"/>
      <c r="Q71" s="103"/>
      <c r="R71" s="103"/>
      <c r="S71" s="103"/>
      <c r="T71" s="103"/>
    </row>
    <row r="72" spans="2:20" x14ac:dyDescent="0.25">
      <c r="B72" s="102"/>
      <c r="C72" s="133"/>
      <c r="D72" s="133"/>
      <c r="E72" s="133"/>
      <c r="F72" s="136"/>
      <c r="G72" s="136"/>
      <c r="H72" s="136"/>
      <c r="I72" s="137"/>
      <c r="J72" s="136"/>
      <c r="K72" s="136"/>
      <c r="L72" s="136"/>
      <c r="M72" s="137"/>
      <c r="N72" s="136"/>
      <c r="O72" s="136"/>
      <c r="P72" s="136"/>
      <c r="Q72" s="103"/>
      <c r="R72" s="103"/>
      <c r="S72" s="103"/>
      <c r="T72" s="103"/>
    </row>
    <row r="73" spans="2:20" x14ac:dyDescent="0.25">
      <c r="B73" s="102"/>
      <c r="C73" s="119" t="s">
        <v>159</v>
      </c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36"/>
      <c r="P73" s="136"/>
      <c r="Q73" s="103"/>
      <c r="R73" s="103"/>
      <c r="S73" s="103"/>
      <c r="T73" s="103"/>
    </row>
    <row r="74" spans="2:20" x14ac:dyDescent="0.25">
      <c r="B74" s="102"/>
      <c r="C74" s="105" t="s">
        <v>126</v>
      </c>
      <c r="D74" s="105" t="s">
        <v>122</v>
      </c>
      <c r="E74" s="105" t="s">
        <v>84</v>
      </c>
      <c r="F74" s="141">
        <v>2011</v>
      </c>
      <c r="G74" s="141">
        <v>2015</v>
      </c>
      <c r="H74" s="141">
        <v>2020</v>
      </c>
      <c r="I74" s="141">
        <v>2025</v>
      </c>
      <c r="J74" s="141">
        <v>2030</v>
      </c>
      <c r="K74" s="141">
        <v>2035</v>
      </c>
      <c r="L74" s="141">
        <v>2040</v>
      </c>
      <c r="M74" s="141">
        <v>2045</v>
      </c>
      <c r="N74" s="141">
        <v>2050</v>
      </c>
      <c r="O74" s="136"/>
      <c r="P74" s="136"/>
      <c r="Q74" s="103"/>
      <c r="R74" s="103"/>
      <c r="S74" s="103"/>
      <c r="T74" s="103"/>
    </row>
    <row r="75" spans="2:20" x14ac:dyDescent="0.25">
      <c r="B75" s="102"/>
      <c r="C75" s="68" t="s">
        <v>128</v>
      </c>
      <c r="D75" s="68" t="s">
        <v>138</v>
      </c>
      <c r="E75" s="68" t="s">
        <v>139</v>
      </c>
      <c r="F75" s="142">
        <v>0.95828799999999992</v>
      </c>
      <c r="G75" s="142">
        <v>0.90910000000000002</v>
      </c>
      <c r="H75" s="142">
        <v>0.85909999999999997</v>
      </c>
      <c r="I75" s="142">
        <v>0.81410000000000005</v>
      </c>
      <c r="J75" s="142">
        <v>0.76910000000000001</v>
      </c>
      <c r="K75" s="142">
        <v>0.72409999999999997</v>
      </c>
      <c r="L75" s="142">
        <v>0.67910000000000004</v>
      </c>
      <c r="M75" s="142">
        <v>0.6341</v>
      </c>
      <c r="N75" s="142">
        <v>0.58909999999999996</v>
      </c>
      <c r="O75" s="136"/>
      <c r="P75" s="136"/>
      <c r="Q75" s="103"/>
      <c r="R75" s="103"/>
      <c r="S75" s="103"/>
      <c r="T75" s="103"/>
    </row>
    <row r="76" spans="2:20" x14ac:dyDescent="0.25">
      <c r="B76" s="102"/>
      <c r="C76" s="74" t="s">
        <v>128</v>
      </c>
      <c r="D76" s="74" t="s">
        <v>140</v>
      </c>
      <c r="E76" s="74" t="s">
        <v>141</v>
      </c>
      <c r="F76" s="143">
        <v>4.0899999999999999E-2</v>
      </c>
      <c r="G76" s="143">
        <v>3.4995555555555558E-2</v>
      </c>
      <c r="H76" s="143">
        <v>2.8629999999999999E-2</v>
      </c>
      <c r="I76" s="143">
        <v>2.7948333333333332E-2</v>
      </c>
      <c r="J76" s="143">
        <v>2.7266666666666668E-2</v>
      </c>
      <c r="K76" s="143">
        <v>2.6584999999999998E-2</v>
      </c>
      <c r="L76" s="143">
        <v>2.5903333333333334E-2</v>
      </c>
      <c r="M76" s="143">
        <v>2.5221666666666667E-2</v>
      </c>
      <c r="N76" s="143">
        <v>2.4539999999999999E-2</v>
      </c>
      <c r="O76" s="136"/>
      <c r="P76" s="136"/>
      <c r="Q76" s="103"/>
      <c r="R76" s="103"/>
      <c r="S76" s="103"/>
      <c r="T76" s="103"/>
    </row>
    <row r="77" spans="2:20" x14ac:dyDescent="0.25">
      <c r="B77" s="102"/>
      <c r="C77" s="74" t="s">
        <v>128</v>
      </c>
      <c r="D77" s="74" t="s">
        <v>142</v>
      </c>
      <c r="E77" s="74" t="s">
        <v>143</v>
      </c>
      <c r="F77" s="143">
        <v>0</v>
      </c>
      <c r="G77" s="143">
        <v>0</v>
      </c>
      <c r="H77" s="143">
        <v>0</v>
      </c>
      <c r="I77" s="143">
        <v>0</v>
      </c>
      <c r="J77" s="143">
        <v>0</v>
      </c>
      <c r="K77" s="143">
        <v>0</v>
      </c>
      <c r="L77" s="143">
        <v>0</v>
      </c>
      <c r="M77" s="143">
        <v>0</v>
      </c>
      <c r="N77" s="144">
        <v>0</v>
      </c>
      <c r="O77" s="136"/>
      <c r="P77" s="136"/>
      <c r="Q77" s="103"/>
      <c r="R77" s="103"/>
      <c r="S77" s="103"/>
      <c r="T77" s="103"/>
    </row>
    <row r="78" spans="2:20" x14ac:dyDescent="0.25">
      <c r="B78" s="102"/>
      <c r="C78" s="74" t="s">
        <v>128</v>
      </c>
      <c r="D78" s="74" t="s">
        <v>144</v>
      </c>
      <c r="E78" s="74" t="s">
        <v>145</v>
      </c>
      <c r="F78" s="143">
        <v>0</v>
      </c>
      <c r="G78" s="143">
        <v>0</v>
      </c>
      <c r="H78" s="143">
        <v>0</v>
      </c>
      <c r="I78" s="143">
        <v>0</v>
      </c>
      <c r="J78" s="143">
        <v>0</v>
      </c>
      <c r="K78" s="143">
        <v>0</v>
      </c>
      <c r="L78" s="143">
        <v>0</v>
      </c>
      <c r="M78" s="143">
        <v>0</v>
      </c>
      <c r="N78" s="144">
        <v>0</v>
      </c>
      <c r="O78" s="136"/>
      <c r="P78" s="136"/>
      <c r="Q78" s="103"/>
      <c r="R78" s="103"/>
      <c r="S78" s="103"/>
      <c r="T78" s="103"/>
    </row>
    <row r="79" spans="2:20" x14ac:dyDescent="0.25">
      <c r="B79" s="102"/>
      <c r="C79" s="74" t="s">
        <v>128</v>
      </c>
      <c r="D79" s="74" t="s">
        <v>146</v>
      </c>
      <c r="E79" s="74" t="s">
        <v>147</v>
      </c>
      <c r="F79" s="143">
        <v>8.12E-4</v>
      </c>
      <c r="G79" s="143">
        <v>5.9044444444444448E-3</v>
      </c>
      <c r="H79" s="155">
        <v>1.227E-2</v>
      </c>
      <c r="I79" s="143">
        <v>1.2951666666666667E-2</v>
      </c>
      <c r="J79" s="143">
        <v>1.3633333333333332E-2</v>
      </c>
      <c r="K79" s="143">
        <v>1.4315E-2</v>
      </c>
      <c r="L79" s="143">
        <v>1.4996666666666667E-2</v>
      </c>
      <c r="M79" s="143">
        <v>1.5678333333333332E-2</v>
      </c>
      <c r="N79" s="155">
        <v>1.636E-2</v>
      </c>
      <c r="O79" s="136"/>
      <c r="P79" s="136"/>
      <c r="Q79" s="103"/>
      <c r="R79" s="103"/>
      <c r="S79" s="103"/>
      <c r="T79" s="103"/>
    </row>
    <row r="80" spans="2:20" x14ac:dyDescent="0.25">
      <c r="B80" s="102"/>
      <c r="C80" s="74" t="s">
        <v>128</v>
      </c>
      <c r="D80" s="74" t="s">
        <v>148</v>
      </c>
      <c r="E80" s="74" t="s">
        <v>149</v>
      </c>
      <c r="F80" s="156">
        <v>0</v>
      </c>
      <c r="G80" s="156">
        <v>0.05</v>
      </c>
      <c r="H80" s="156">
        <v>0.1</v>
      </c>
      <c r="I80" s="157">
        <v>0.125</v>
      </c>
      <c r="J80" s="157">
        <v>0.15000000000000002</v>
      </c>
      <c r="K80" s="157">
        <v>0.17499999999999999</v>
      </c>
      <c r="L80" s="157">
        <v>0.2</v>
      </c>
      <c r="M80" s="157">
        <v>0.22500000000000001</v>
      </c>
      <c r="N80" s="156">
        <v>0.25</v>
      </c>
      <c r="O80" s="136"/>
      <c r="P80" s="136"/>
      <c r="Q80" s="103"/>
      <c r="R80" s="103"/>
      <c r="S80" s="103"/>
      <c r="T80" s="103"/>
    </row>
    <row r="81" spans="2:20" x14ac:dyDescent="0.25">
      <c r="B81" s="102"/>
      <c r="C81" s="74" t="s">
        <v>128</v>
      </c>
      <c r="D81" s="74" t="s">
        <v>123</v>
      </c>
      <c r="E81" s="74" t="s">
        <v>150</v>
      </c>
      <c r="F81" s="151">
        <v>0</v>
      </c>
      <c r="G81" s="151">
        <v>0</v>
      </c>
      <c r="H81" s="151">
        <v>0</v>
      </c>
      <c r="I81" s="153">
        <v>0.02</v>
      </c>
      <c r="J81" s="153">
        <v>0.04</v>
      </c>
      <c r="K81" s="153">
        <v>0.06</v>
      </c>
      <c r="L81" s="153">
        <v>0.08</v>
      </c>
      <c r="M81" s="153">
        <v>0.1</v>
      </c>
      <c r="N81" s="145">
        <v>0.12</v>
      </c>
      <c r="O81" s="148">
        <v>1</v>
      </c>
      <c r="P81" s="136"/>
      <c r="Q81" s="103"/>
      <c r="R81" s="103"/>
      <c r="S81" s="103"/>
      <c r="T81" s="103"/>
    </row>
    <row r="82" spans="2:20" x14ac:dyDescent="0.25">
      <c r="B82" s="102"/>
      <c r="C82" s="149" t="s">
        <v>133</v>
      </c>
      <c r="D82" s="149" t="s">
        <v>138</v>
      </c>
      <c r="E82" s="149" t="s">
        <v>139</v>
      </c>
      <c r="F82" s="150">
        <v>1</v>
      </c>
      <c r="G82" s="150">
        <v>1</v>
      </c>
      <c r="H82" s="150">
        <v>1</v>
      </c>
      <c r="I82" s="150">
        <v>0.95</v>
      </c>
      <c r="J82" s="150">
        <v>0.9</v>
      </c>
      <c r="K82" s="150">
        <v>0.85</v>
      </c>
      <c r="L82" s="150">
        <v>0.8</v>
      </c>
      <c r="M82" s="150">
        <v>0.75</v>
      </c>
      <c r="N82" s="150">
        <v>0.7</v>
      </c>
      <c r="O82" s="136"/>
      <c r="P82" s="136"/>
      <c r="Q82" s="103"/>
      <c r="R82" s="103"/>
      <c r="S82" s="103"/>
      <c r="T82" s="103"/>
    </row>
    <row r="83" spans="2:20" x14ac:dyDescent="0.25">
      <c r="B83" s="102"/>
      <c r="C83" s="74" t="s">
        <v>133</v>
      </c>
      <c r="D83" s="74" t="s">
        <v>148</v>
      </c>
      <c r="E83" s="74" t="s">
        <v>149</v>
      </c>
      <c r="F83" s="157">
        <v>0</v>
      </c>
      <c r="G83" s="157">
        <v>0</v>
      </c>
      <c r="H83" s="157">
        <v>0</v>
      </c>
      <c r="I83" s="157">
        <v>0</v>
      </c>
      <c r="J83" s="157">
        <v>0</v>
      </c>
      <c r="K83" s="157">
        <v>0</v>
      </c>
      <c r="L83" s="157">
        <v>0</v>
      </c>
      <c r="M83" s="157">
        <v>0</v>
      </c>
      <c r="N83" s="157">
        <v>0</v>
      </c>
      <c r="O83" s="136"/>
      <c r="P83" s="136"/>
      <c r="Q83" s="103"/>
      <c r="R83" s="103"/>
      <c r="S83" s="103"/>
      <c r="T83" s="103"/>
    </row>
    <row r="84" spans="2:20" x14ac:dyDescent="0.25">
      <c r="B84" s="102"/>
      <c r="C84" s="78" t="s">
        <v>133</v>
      </c>
      <c r="D84" s="78" t="s">
        <v>123</v>
      </c>
      <c r="E84" s="78" t="s">
        <v>151</v>
      </c>
      <c r="F84" s="151">
        <v>0</v>
      </c>
      <c r="G84" s="151">
        <v>0</v>
      </c>
      <c r="H84" s="151">
        <v>0</v>
      </c>
      <c r="I84" s="153">
        <v>0.05</v>
      </c>
      <c r="J84" s="153">
        <v>0.1</v>
      </c>
      <c r="K84" s="153">
        <v>0.15</v>
      </c>
      <c r="L84" s="153">
        <v>0.2</v>
      </c>
      <c r="M84" s="153">
        <v>0.25</v>
      </c>
      <c r="N84" s="151">
        <v>0.3</v>
      </c>
      <c r="O84" s="148">
        <v>1</v>
      </c>
      <c r="P84" s="136"/>
      <c r="Q84" s="103"/>
      <c r="R84" s="103"/>
      <c r="S84" s="103"/>
      <c r="T84" s="103"/>
    </row>
    <row r="85" spans="2:20" x14ac:dyDescent="0.25">
      <c r="B85" s="102"/>
      <c r="C85" s="78" t="s">
        <v>152</v>
      </c>
      <c r="D85" s="78" t="s">
        <v>138</v>
      </c>
      <c r="E85" s="78" t="s">
        <v>139</v>
      </c>
      <c r="F85" s="153">
        <v>1</v>
      </c>
      <c r="G85" s="153">
        <v>1</v>
      </c>
      <c r="H85" s="153">
        <v>1</v>
      </c>
      <c r="I85" s="153">
        <v>1</v>
      </c>
      <c r="J85" s="153">
        <v>1</v>
      </c>
      <c r="K85" s="153">
        <v>1</v>
      </c>
      <c r="L85" s="153">
        <v>1</v>
      </c>
      <c r="M85" s="153">
        <v>1</v>
      </c>
      <c r="N85" s="153">
        <v>1</v>
      </c>
      <c r="O85" s="136"/>
      <c r="P85" s="136"/>
      <c r="Q85" s="103"/>
      <c r="R85" s="103"/>
      <c r="S85" s="103"/>
      <c r="T85" s="103"/>
    </row>
    <row r="86" spans="2:20" x14ac:dyDescent="0.25">
      <c r="B86" s="102"/>
      <c r="C86" s="74" t="s">
        <v>153</v>
      </c>
      <c r="D86" s="74" t="s">
        <v>140</v>
      </c>
      <c r="E86" s="74" t="s">
        <v>141</v>
      </c>
      <c r="F86" s="143">
        <v>0.97279036270786967</v>
      </c>
      <c r="G86" s="143">
        <v>0.85155020150437211</v>
      </c>
      <c r="H86" s="143">
        <v>0.7</v>
      </c>
      <c r="I86" s="143">
        <v>0.68333333333333335</v>
      </c>
      <c r="J86" s="143">
        <v>0.66666666666666674</v>
      </c>
      <c r="K86" s="143">
        <v>0.65</v>
      </c>
      <c r="L86" s="143">
        <v>0.6333333333333333</v>
      </c>
      <c r="M86" s="143">
        <v>0.6166666666666667</v>
      </c>
      <c r="N86" s="143">
        <v>0.6</v>
      </c>
      <c r="O86" s="154"/>
      <c r="P86" s="136"/>
      <c r="Q86" s="103"/>
      <c r="R86" s="103"/>
      <c r="S86" s="103"/>
      <c r="T86" s="103"/>
    </row>
    <row r="87" spans="2:20" x14ac:dyDescent="0.25">
      <c r="B87" s="102"/>
      <c r="C87" s="78" t="s">
        <v>153</v>
      </c>
      <c r="D87" s="78" t="s">
        <v>146</v>
      </c>
      <c r="E87" s="78" t="s">
        <v>147</v>
      </c>
      <c r="F87" s="153">
        <v>2.7209637292130329E-2</v>
      </c>
      <c r="G87" s="153">
        <v>0.14844979849562795</v>
      </c>
      <c r="H87" s="151">
        <v>0.3</v>
      </c>
      <c r="I87" s="153">
        <v>0.31666666666666665</v>
      </c>
      <c r="J87" s="153">
        <v>0.33333333333333331</v>
      </c>
      <c r="K87" s="153">
        <v>0.35</v>
      </c>
      <c r="L87" s="153">
        <v>0.3666666666666667</v>
      </c>
      <c r="M87" s="153">
        <v>0.38333333333333336</v>
      </c>
      <c r="N87" s="151">
        <v>0.4</v>
      </c>
      <c r="O87" s="148">
        <v>1</v>
      </c>
      <c r="P87" s="154"/>
      <c r="Q87" s="103"/>
      <c r="R87" s="103"/>
      <c r="S87" s="103"/>
      <c r="T87" s="103"/>
    </row>
    <row r="88" spans="2:20" x14ac:dyDescent="0.25">
      <c r="B88" s="102"/>
      <c r="C88" s="74" t="s">
        <v>154</v>
      </c>
      <c r="D88" s="74" t="s">
        <v>140</v>
      </c>
      <c r="E88" s="74" t="s">
        <v>141</v>
      </c>
      <c r="F88" s="143">
        <v>0.91846880437484468</v>
      </c>
      <c r="G88" s="155">
        <v>0.86016431161845042</v>
      </c>
      <c r="H88" s="155">
        <v>0.5795913879806498</v>
      </c>
      <c r="I88" s="155">
        <v>0.54132615665054151</v>
      </c>
      <c r="J88" s="155">
        <v>0.50306092532043323</v>
      </c>
      <c r="K88" s="155">
        <v>0.46479569399032494</v>
      </c>
      <c r="L88" s="155">
        <v>0.42653046266021655</v>
      </c>
      <c r="M88" s="155">
        <v>0.38826523133010832</v>
      </c>
      <c r="N88" s="155">
        <v>0.35</v>
      </c>
      <c r="O88" s="136"/>
      <c r="P88" s="136"/>
      <c r="Q88" s="103"/>
      <c r="R88" s="103"/>
      <c r="S88" s="103"/>
      <c r="T88" s="103"/>
    </row>
    <row r="89" spans="2:20" x14ac:dyDescent="0.25">
      <c r="B89" s="102"/>
      <c r="C89" s="74" t="s">
        <v>154</v>
      </c>
      <c r="D89" s="74" t="s">
        <v>146</v>
      </c>
      <c r="E89" s="74" t="s">
        <v>147</v>
      </c>
      <c r="F89" s="143">
        <v>0</v>
      </c>
      <c r="G89" s="143">
        <v>4.1025641025641026E-2</v>
      </c>
      <c r="H89" s="145">
        <v>0.3</v>
      </c>
      <c r="I89" s="143">
        <v>0.31666666666666665</v>
      </c>
      <c r="J89" s="143">
        <v>0.33333333333333331</v>
      </c>
      <c r="K89" s="143">
        <v>0.35</v>
      </c>
      <c r="L89" s="143">
        <v>0.3666666666666667</v>
      </c>
      <c r="M89" s="143">
        <v>0.38333333333333336</v>
      </c>
      <c r="N89" s="145">
        <v>0.4</v>
      </c>
      <c r="O89" s="136"/>
      <c r="P89" s="136"/>
      <c r="Q89" s="103"/>
      <c r="R89" s="103"/>
      <c r="S89" s="103"/>
      <c r="T89" s="103"/>
    </row>
    <row r="90" spans="2:20" x14ac:dyDescent="0.25">
      <c r="B90" s="102"/>
      <c r="C90" s="78" t="s">
        <v>154</v>
      </c>
      <c r="D90" s="78" t="s">
        <v>144</v>
      </c>
      <c r="E90" s="78" t="s">
        <v>145</v>
      </c>
      <c r="F90" s="153">
        <v>8.1531195625155317E-2</v>
      </c>
      <c r="G90" s="153">
        <v>9.881004735590862E-2</v>
      </c>
      <c r="H90" s="153">
        <v>0.12040861201935024</v>
      </c>
      <c r="I90" s="153">
        <v>0.14200717668279186</v>
      </c>
      <c r="J90" s="153">
        <v>0.16360574134623349</v>
      </c>
      <c r="K90" s="153">
        <v>0.18520430600967511</v>
      </c>
      <c r="L90" s="153">
        <v>0.20680287067311673</v>
      </c>
      <c r="M90" s="153">
        <v>0.22840143533655835</v>
      </c>
      <c r="N90" s="151">
        <v>0.25</v>
      </c>
      <c r="O90" s="148">
        <v>1</v>
      </c>
      <c r="P90" s="136"/>
      <c r="Q90" s="103"/>
      <c r="R90" s="103"/>
      <c r="S90" s="103"/>
      <c r="T90" s="103"/>
    </row>
    <row r="91" spans="2:20" x14ac:dyDescent="0.25">
      <c r="B91" s="102"/>
      <c r="C91" s="78" t="s">
        <v>155</v>
      </c>
      <c r="D91" s="78" t="s">
        <v>156</v>
      </c>
      <c r="E91" s="78" t="s">
        <v>157</v>
      </c>
      <c r="F91" s="153">
        <v>1</v>
      </c>
      <c r="G91" s="153">
        <v>1</v>
      </c>
      <c r="H91" s="153">
        <v>1</v>
      </c>
      <c r="I91" s="153">
        <v>1</v>
      </c>
      <c r="J91" s="153">
        <v>1</v>
      </c>
      <c r="K91" s="153">
        <v>1</v>
      </c>
      <c r="L91" s="153">
        <v>1</v>
      </c>
      <c r="M91" s="153">
        <v>1</v>
      </c>
      <c r="N91" s="153">
        <v>1</v>
      </c>
      <c r="O91" s="136"/>
      <c r="P91" s="136"/>
      <c r="Q91" s="103"/>
      <c r="R91" s="103"/>
      <c r="S91" s="103"/>
      <c r="T91" s="103"/>
    </row>
    <row r="92" spans="2:20" x14ac:dyDescent="0.25">
      <c r="B92" s="102"/>
      <c r="C92" s="133"/>
      <c r="D92" s="133"/>
      <c r="E92" s="133"/>
      <c r="F92" s="136"/>
      <c r="G92" s="136"/>
      <c r="H92" s="136"/>
      <c r="I92" s="137"/>
      <c r="J92" s="136"/>
      <c r="K92" s="136"/>
      <c r="L92" s="136"/>
      <c r="M92" s="137"/>
      <c r="N92" s="136"/>
      <c r="O92" s="136"/>
      <c r="P92" s="136"/>
      <c r="Q92" s="103"/>
      <c r="R92" s="103"/>
      <c r="S92" s="103"/>
      <c r="T92" s="103"/>
    </row>
    <row r="93" spans="2:20" x14ac:dyDescent="0.25">
      <c r="B93" s="102"/>
      <c r="C93" s="119" t="s">
        <v>160</v>
      </c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36"/>
      <c r="P93" s="136"/>
      <c r="Q93" s="103"/>
      <c r="R93" s="103"/>
      <c r="S93" s="103"/>
      <c r="T93" s="103"/>
    </row>
    <row r="94" spans="2:20" x14ac:dyDescent="0.25">
      <c r="B94" s="102"/>
      <c r="C94" s="105" t="s">
        <v>126</v>
      </c>
      <c r="D94" s="105" t="s">
        <v>122</v>
      </c>
      <c r="E94" s="105" t="s">
        <v>84</v>
      </c>
      <c r="F94" s="141">
        <v>2011</v>
      </c>
      <c r="G94" s="141">
        <v>2015</v>
      </c>
      <c r="H94" s="141">
        <v>2020</v>
      </c>
      <c r="I94" s="141">
        <v>2025</v>
      </c>
      <c r="J94" s="141">
        <v>2030</v>
      </c>
      <c r="K94" s="141">
        <v>2035</v>
      </c>
      <c r="L94" s="141">
        <v>2040</v>
      </c>
      <c r="M94" s="141">
        <v>2045</v>
      </c>
      <c r="N94" s="141">
        <v>2050</v>
      </c>
      <c r="O94" s="158"/>
      <c r="P94" s="123"/>
      <c r="Q94" s="103"/>
      <c r="R94" s="103"/>
      <c r="S94" s="103"/>
      <c r="T94" s="103"/>
    </row>
    <row r="95" spans="2:20" x14ac:dyDescent="0.25">
      <c r="B95" s="102"/>
      <c r="C95" s="68" t="s">
        <v>128</v>
      </c>
      <c r="D95" s="68" t="s">
        <v>138</v>
      </c>
      <c r="E95" s="68" t="s">
        <v>139</v>
      </c>
      <c r="F95" s="142">
        <v>0.95828799999999992</v>
      </c>
      <c r="G95" s="142">
        <v>0.90910000000000002</v>
      </c>
      <c r="H95" s="142">
        <v>0.85909999999999997</v>
      </c>
      <c r="I95" s="142">
        <v>0.76743333333333341</v>
      </c>
      <c r="J95" s="142">
        <v>0.67576666666666663</v>
      </c>
      <c r="K95" s="142">
        <v>0.58409999999999995</v>
      </c>
      <c r="L95" s="142">
        <v>0.49243333333333328</v>
      </c>
      <c r="M95" s="142">
        <v>0.40076666666666672</v>
      </c>
      <c r="N95" s="142">
        <v>0.30910000000000004</v>
      </c>
      <c r="O95" s="138"/>
      <c r="P95" s="138"/>
      <c r="Q95" s="103"/>
      <c r="R95" s="103"/>
      <c r="S95" s="103"/>
      <c r="T95" s="103"/>
    </row>
    <row r="96" spans="2:20" x14ac:dyDescent="0.25">
      <c r="B96" s="102"/>
      <c r="C96" s="74" t="s">
        <v>128</v>
      </c>
      <c r="D96" s="74" t="s">
        <v>140</v>
      </c>
      <c r="E96" s="74" t="s">
        <v>141</v>
      </c>
      <c r="F96" s="143">
        <v>4.0899999999999999E-2</v>
      </c>
      <c r="G96" s="143">
        <v>3.4995555555555558E-2</v>
      </c>
      <c r="H96" s="143">
        <v>2.8629999999999999E-2</v>
      </c>
      <c r="I96" s="143">
        <v>2.7266666666666668E-2</v>
      </c>
      <c r="J96" s="143">
        <v>2.5903333333333334E-2</v>
      </c>
      <c r="K96" s="143">
        <v>2.4539999999999999E-2</v>
      </c>
      <c r="L96" s="143">
        <v>2.3176666666666665E-2</v>
      </c>
      <c r="M96" s="143">
        <v>2.1813333333333334E-2</v>
      </c>
      <c r="N96" s="143">
        <v>2.0449999999999999E-2</v>
      </c>
      <c r="O96" s="123"/>
      <c r="P96" s="123"/>
      <c r="Q96" s="103"/>
      <c r="R96" s="103"/>
      <c r="S96" s="103"/>
      <c r="T96" s="103"/>
    </row>
    <row r="97" spans="2:20" x14ac:dyDescent="0.25">
      <c r="B97" s="102"/>
      <c r="C97" s="74" t="s">
        <v>128</v>
      </c>
      <c r="D97" s="74" t="s">
        <v>142</v>
      </c>
      <c r="E97" s="74" t="s">
        <v>143</v>
      </c>
      <c r="F97" s="143">
        <v>0</v>
      </c>
      <c r="G97" s="143">
        <v>0</v>
      </c>
      <c r="H97" s="143">
        <v>0</v>
      </c>
      <c r="I97" s="143">
        <v>0</v>
      </c>
      <c r="J97" s="143">
        <v>0</v>
      </c>
      <c r="K97" s="143">
        <v>0</v>
      </c>
      <c r="L97" s="143">
        <v>0</v>
      </c>
      <c r="M97" s="143">
        <v>0</v>
      </c>
      <c r="N97" s="144">
        <v>0</v>
      </c>
      <c r="O97" s="154"/>
      <c r="P97" s="154"/>
      <c r="Q97" s="103"/>
      <c r="R97" s="103"/>
      <c r="S97" s="103"/>
      <c r="T97" s="103"/>
    </row>
    <row r="98" spans="2:20" x14ac:dyDescent="0.25">
      <c r="B98" s="102"/>
      <c r="C98" s="74" t="s">
        <v>128</v>
      </c>
      <c r="D98" s="74" t="s">
        <v>144</v>
      </c>
      <c r="E98" s="74" t="s">
        <v>145</v>
      </c>
      <c r="F98" s="143">
        <v>0</v>
      </c>
      <c r="G98" s="143">
        <v>0</v>
      </c>
      <c r="H98" s="143">
        <v>0</v>
      </c>
      <c r="I98" s="143">
        <v>0</v>
      </c>
      <c r="J98" s="143">
        <v>0</v>
      </c>
      <c r="K98" s="143">
        <v>0</v>
      </c>
      <c r="L98" s="143">
        <v>0</v>
      </c>
      <c r="M98" s="143">
        <v>0</v>
      </c>
      <c r="N98" s="144">
        <v>0</v>
      </c>
      <c r="O98" s="154"/>
      <c r="P98" s="154"/>
      <c r="Q98" s="103"/>
      <c r="R98" s="103"/>
      <c r="S98" s="103"/>
      <c r="T98" s="103"/>
    </row>
    <row r="99" spans="2:20" x14ac:dyDescent="0.25">
      <c r="B99" s="102"/>
      <c r="C99" s="74" t="s">
        <v>128</v>
      </c>
      <c r="D99" s="74" t="s">
        <v>146</v>
      </c>
      <c r="E99" s="74" t="s">
        <v>147</v>
      </c>
      <c r="F99" s="143">
        <v>8.12E-4</v>
      </c>
      <c r="G99" s="143">
        <v>5.9044444444444448E-3</v>
      </c>
      <c r="H99" s="155">
        <v>1.227E-2</v>
      </c>
      <c r="I99" s="143">
        <v>1.3633333333333332E-2</v>
      </c>
      <c r="J99" s="143">
        <v>1.4996666666666667E-2</v>
      </c>
      <c r="K99" s="143">
        <v>1.636E-2</v>
      </c>
      <c r="L99" s="143">
        <v>1.7723333333333334E-2</v>
      </c>
      <c r="M99" s="143">
        <v>1.9086666666666665E-2</v>
      </c>
      <c r="N99" s="155">
        <v>2.0449999999999999E-2</v>
      </c>
      <c r="O99" s="154"/>
      <c r="P99" s="154"/>
      <c r="Q99" s="103"/>
      <c r="R99" s="103"/>
      <c r="S99" s="103"/>
      <c r="T99" s="103"/>
    </row>
    <row r="100" spans="2:20" x14ac:dyDescent="0.25">
      <c r="B100" s="102"/>
      <c r="C100" s="74" t="s">
        <v>128</v>
      </c>
      <c r="D100" s="74" t="s">
        <v>148</v>
      </c>
      <c r="E100" s="74" t="s">
        <v>149</v>
      </c>
      <c r="F100" s="156">
        <v>0</v>
      </c>
      <c r="G100" s="156">
        <v>0.05</v>
      </c>
      <c r="H100" s="156">
        <v>0.1</v>
      </c>
      <c r="I100" s="157">
        <v>0.14166666666666666</v>
      </c>
      <c r="J100" s="157">
        <v>0.18333333333333335</v>
      </c>
      <c r="K100" s="157">
        <v>0.22500000000000001</v>
      </c>
      <c r="L100" s="157">
        <v>0.26666666666666666</v>
      </c>
      <c r="M100" s="157">
        <v>0.30833333333333335</v>
      </c>
      <c r="N100" s="156">
        <v>0.35</v>
      </c>
      <c r="O100" s="154"/>
      <c r="P100" s="154"/>
      <c r="Q100" s="103"/>
      <c r="R100" s="103"/>
      <c r="S100" s="103"/>
      <c r="T100" s="103"/>
    </row>
    <row r="101" spans="2:20" x14ac:dyDescent="0.25">
      <c r="B101" s="102"/>
      <c r="C101" s="74" t="s">
        <v>128</v>
      </c>
      <c r="D101" s="74" t="s">
        <v>123</v>
      </c>
      <c r="E101" s="74" t="s">
        <v>150</v>
      </c>
      <c r="F101" s="151">
        <v>0</v>
      </c>
      <c r="G101" s="151">
        <v>0</v>
      </c>
      <c r="H101" s="151">
        <v>0</v>
      </c>
      <c r="I101" s="153">
        <v>0.05</v>
      </c>
      <c r="J101" s="153">
        <v>0.1</v>
      </c>
      <c r="K101" s="153">
        <v>0.15</v>
      </c>
      <c r="L101" s="153">
        <v>0.2</v>
      </c>
      <c r="M101" s="153">
        <v>0.25</v>
      </c>
      <c r="N101" s="145">
        <v>0.3</v>
      </c>
      <c r="O101" s="148">
        <v>1</v>
      </c>
      <c r="P101" s="154" t="s">
        <v>161</v>
      </c>
      <c r="Q101" s="103"/>
      <c r="R101" s="103"/>
      <c r="S101" s="103"/>
      <c r="T101" s="103"/>
    </row>
    <row r="102" spans="2:20" x14ac:dyDescent="0.25">
      <c r="B102" s="102"/>
      <c r="C102" s="149" t="s">
        <v>133</v>
      </c>
      <c r="D102" s="149" t="s">
        <v>138</v>
      </c>
      <c r="E102" s="149" t="s">
        <v>139</v>
      </c>
      <c r="F102" s="150">
        <v>1</v>
      </c>
      <c r="G102" s="150">
        <v>0.95</v>
      </c>
      <c r="H102" s="150">
        <v>0.9</v>
      </c>
      <c r="I102" s="150">
        <v>0.75</v>
      </c>
      <c r="J102" s="150">
        <v>0.6</v>
      </c>
      <c r="K102" s="150">
        <v>0.45000000000000007</v>
      </c>
      <c r="L102" s="150">
        <v>0.3</v>
      </c>
      <c r="M102" s="150">
        <v>0.14999999999999991</v>
      </c>
      <c r="N102" s="150">
        <v>0</v>
      </c>
      <c r="O102" s="136"/>
      <c r="P102" s="154"/>
      <c r="Q102" s="103"/>
      <c r="R102" s="103"/>
      <c r="S102" s="103"/>
      <c r="T102" s="103"/>
    </row>
    <row r="103" spans="2:20" x14ac:dyDescent="0.25">
      <c r="B103" s="102"/>
      <c r="C103" s="74" t="s">
        <v>133</v>
      </c>
      <c r="D103" s="74" t="s">
        <v>148</v>
      </c>
      <c r="E103" s="74" t="s">
        <v>149</v>
      </c>
      <c r="F103" s="156">
        <v>0</v>
      </c>
      <c r="G103" s="156">
        <v>0.05</v>
      </c>
      <c r="H103" s="156">
        <v>0.1</v>
      </c>
      <c r="I103" s="157">
        <v>0.14166666666666666</v>
      </c>
      <c r="J103" s="157">
        <v>0.18333333333333335</v>
      </c>
      <c r="K103" s="157">
        <v>0.22500000000000001</v>
      </c>
      <c r="L103" s="157">
        <v>0.26666666666666666</v>
      </c>
      <c r="M103" s="157">
        <v>0.30833333333333335</v>
      </c>
      <c r="N103" s="156">
        <v>0.35</v>
      </c>
      <c r="O103" s="159" t="s">
        <v>162</v>
      </c>
      <c r="P103" s="154"/>
      <c r="Q103" s="103"/>
      <c r="R103" s="103"/>
      <c r="S103" s="103"/>
      <c r="T103" s="103"/>
    </row>
    <row r="104" spans="2:20" x14ac:dyDescent="0.25">
      <c r="B104" s="102"/>
      <c r="C104" s="78" t="s">
        <v>133</v>
      </c>
      <c r="D104" s="78" t="s">
        <v>123</v>
      </c>
      <c r="E104" s="78" t="s">
        <v>151</v>
      </c>
      <c r="F104" s="151">
        <v>0</v>
      </c>
      <c r="G104" s="151">
        <v>0</v>
      </c>
      <c r="H104" s="151">
        <v>0</v>
      </c>
      <c r="I104" s="153">
        <v>0.10833333333333334</v>
      </c>
      <c r="J104" s="153">
        <v>0.21666666666666667</v>
      </c>
      <c r="K104" s="153">
        <v>0.32500000000000001</v>
      </c>
      <c r="L104" s="153">
        <v>0.43333333333333335</v>
      </c>
      <c r="M104" s="153">
        <v>0.54166666666666674</v>
      </c>
      <c r="N104" s="151">
        <v>0.65</v>
      </c>
      <c r="O104" s="148">
        <v>1</v>
      </c>
      <c r="P104" s="136"/>
      <c r="Q104" s="103"/>
      <c r="R104" s="103"/>
      <c r="S104" s="103"/>
      <c r="T104" s="103"/>
    </row>
    <row r="105" spans="2:20" x14ac:dyDescent="0.25">
      <c r="B105" s="102"/>
      <c r="C105" s="78" t="s">
        <v>152</v>
      </c>
      <c r="D105" s="78" t="s">
        <v>138</v>
      </c>
      <c r="E105" s="78" t="s">
        <v>139</v>
      </c>
      <c r="F105" s="153">
        <v>1</v>
      </c>
      <c r="G105" s="153">
        <v>1</v>
      </c>
      <c r="H105" s="153">
        <v>1</v>
      </c>
      <c r="I105" s="153">
        <v>1</v>
      </c>
      <c r="J105" s="153">
        <v>1</v>
      </c>
      <c r="K105" s="153">
        <v>1</v>
      </c>
      <c r="L105" s="153">
        <v>1</v>
      </c>
      <c r="M105" s="153">
        <v>1</v>
      </c>
      <c r="N105" s="153">
        <v>1</v>
      </c>
      <c r="O105" s="136"/>
      <c r="P105" s="136"/>
      <c r="Q105" s="103"/>
      <c r="R105" s="103"/>
      <c r="S105" s="103"/>
      <c r="T105" s="103"/>
    </row>
    <row r="106" spans="2:20" x14ac:dyDescent="0.25">
      <c r="B106" s="102"/>
      <c r="C106" s="74" t="s">
        <v>153</v>
      </c>
      <c r="D106" s="74" t="s">
        <v>140</v>
      </c>
      <c r="E106" s="74" t="s">
        <v>141</v>
      </c>
      <c r="F106" s="143">
        <v>0.97279036270786967</v>
      </c>
      <c r="G106" s="143">
        <v>0.85155020150437211</v>
      </c>
      <c r="H106" s="143">
        <v>0.7</v>
      </c>
      <c r="I106" s="143">
        <v>0.66666666666666674</v>
      </c>
      <c r="J106" s="143">
        <v>0.6333333333333333</v>
      </c>
      <c r="K106" s="143">
        <v>0.6</v>
      </c>
      <c r="L106" s="143">
        <v>0.56666666666666665</v>
      </c>
      <c r="M106" s="143">
        <v>0.53333333333333333</v>
      </c>
      <c r="N106" s="143">
        <v>0.5</v>
      </c>
      <c r="O106" s="154"/>
      <c r="P106" s="154"/>
      <c r="Q106" s="103"/>
      <c r="R106" s="103"/>
      <c r="S106" s="103"/>
      <c r="T106" s="103"/>
    </row>
    <row r="107" spans="2:20" x14ac:dyDescent="0.25">
      <c r="B107" s="102"/>
      <c r="C107" s="78" t="s">
        <v>153</v>
      </c>
      <c r="D107" s="78" t="s">
        <v>146</v>
      </c>
      <c r="E107" s="78" t="s">
        <v>147</v>
      </c>
      <c r="F107" s="153">
        <v>2.7209637292130329E-2</v>
      </c>
      <c r="G107" s="153">
        <v>0.14844979849562795</v>
      </c>
      <c r="H107" s="151">
        <v>0.3</v>
      </c>
      <c r="I107" s="153">
        <v>0.33333333333333331</v>
      </c>
      <c r="J107" s="153">
        <v>0.36666666666666664</v>
      </c>
      <c r="K107" s="153">
        <v>0.4</v>
      </c>
      <c r="L107" s="153">
        <v>0.43333333333333335</v>
      </c>
      <c r="M107" s="153">
        <v>0.46666666666666667</v>
      </c>
      <c r="N107" s="151">
        <v>0.5</v>
      </c>
      <c r="O107" s="148">
        <v>1</v>
      </c>
      <c r="P107" s="154"/>
      <c r="Q107" s="103"/>
      <c r="R107" s="103"/>
      <c r="S107" s="103"/>
      <c r="T107" s="103"/>
    </row>
    <row r="108" spans="2:20" x14ac:dyDescent="0.25">
      <c r="B108" s="102"/>
      <c r="C108" s="74" t="s">
        <v>154</v>
      </c>
      <c r="D108" s="74" t="s">
        <v>140</v>
      </c>
      <c r="E108" s="74" t="s">
        <v>141</v>
      </c>
      <c r="F108" s="143">
        <v>0.91846880437484468</v>
      </c>
      <c r="G108" s="155">
        <v>0.74221559366973244</v>
      </c>
      <c r="H108" s="155">
        <v>0.52189908028834209</v>
      </c>
      <c r="I108" s="155">
        <v>0.43491590024028509</v>
      </c>
      <c r="J108" s="155">
        <v>0.34793272019222804</v>
      </c>
      <c r="K108" s="155">
        <v>0.26094954014417093</v>
      </c>
      <c r="L108" s="155">
        <v>0.17396636009611399</v>
      </c>
      <c r="M108" s="155">
        <v>8.6983180048057052E-2</v>
      </c>
      <c r="N108" s="155">
        <v>0</v>
      </c>
      <c r="O108" s="136"/>
      <c r="P108" s="154"/>
      <c r="Q108" s="103"/>
      <c r="R108" s="103"/>
      <c r="S108" s="103"/>
      <c r="T108" s="103"/>
    </row>
    <row r="109" spans="2:20" x14ac:dyDescent="0.25">
      <c r="B109" s="102"/>
      <c r="C109" s="74" t="s">
        <v>154</v>
      </c>
      <c r="D109" s="74" t="s">
        <v>146</v>
      </c>
      <c r="E109" s="74" t="s">
        <v>147</v>
      </c>
      <c r="F109" s="143">
        <v>0</v>
      </c>
      <c r="G109" s="143">
        <v>0.13333333333333333</v>
      </c>
      <c r="H109" s="145">
        <v>0.3</v>
      </c>
      <c r="I109" s="143">
        <v>0.33333333333333331</v>
      </c>
      <c r="J109" s="143">
        <v>0.36666666666666664</v>
      </c>
      <c r="K109" s="143">
        <v>0.4</v>
      </c>
      <c r="L109" s="143">
        <v>0.43333333333333335</v>
      </c>
      <c r="M109" s="143">
        <v>0.46666666666666667</v>
      </c>
      <c r="N109" s="145">
        <v>0.5</v>
      </c>
      <c r="O109" s="136"/>
      <c r="P109" s="136"/>
      <c r="Q109" s="103"/>
      <c r="R109" s="103"/>
      <c r="S109" s="103"/>
      <c r="T109" s="103"/>
    </row>
    <row r="110" spans="2:20" x14ac:dyDescent="0.25">
      <c r="B110" s="102"/>
      <c r="C110" s="78" t="s">
        <v>154</v>
      </c>
      <c r="D110" s="78" t="s">
        <v>144</v>
      </c>
      <c r="E110" s="78" t="s">
        <v>145</v>
      </c>
      <c r="F110" s="153">
        <v>8.1531195625155317E-2</v>
      </c>
      <c r="G110" s="153">
        <v>0.12445107299693425</v>
      </c>
      <c r="H110" s="153">
        <v>0.17810091971165792</v>
      </c>
      <c r="I110" s="153">
        <v>0.23175076642638162</v>
      </c>
      <c r="J110" s="153">
        <v>0.28540061314110532</v>
      </c>
      <c r="K110" s="153">
        <v>0.33905045985582899</v>
      </c>
      <c r="L110" s="153">
        <v>0.39270030657055266</v>
      </c>
      <c r="M110" s="153">
        <v>0.44635015328527633</v>
      </c>
      <c r="N110" s="151">
        <v>0.5</v>
      </c>
      <c r="O110" s="148">
        <v>1</v>
      </c>
      <c r="P110" s="154"/>
      <c r="Q110" s="103"/>
      <c r="R110" s="103"/>
      <c r="S110" s="103"/>
      <c r="T110" s="103"/>
    </row>
    <row r="111" spans="2:20" x14ac:dyDescent="0.25">
      <c r="B111" s="102"/>
      <c r="C111" s="78" t="s">
        <v>155</v>
      </c>
      <c r="D111" s="78" t="s">
        <v>156</v>
      </c>
      <c r="E111" s="78" t="s">
        <v>157</v>
      </c>
      <c r="F111" s="153">
        <v>1</v>
      </c>
      <c r="G111" s="153">
        <v>1</v>
      </c>
      <c r="H111" s="153">
        <v>1</v>
      </c>
      <c r="I111" s="153">
        <v>1</v>
      </c>
      <c r="J111" s="153">
        <v>1</v>
      </c>
      <c r="K111" s="153">
        <v>1</v>
      </c>
      <c r="L111" s="153">
        <v>1</v>
      </c>
      <c r="M111" s="153">
        <v>1</v>
      </c>
      <c r="N111" s="153">
        <v>1</v>
      </c>
      <c r="O111" s="154"/>
      <c r="P111" s="154"/>
      <c r="Q111" s="103"/>
      <c r="R111" s="103"/>
      <c r="S111" s="103"/>
      <c r="T111" s="103"/>
    </row>
    <row r="112" spans="2:20" x14ac:dyDescent="0.25">
      <c r="B112" s="102"/>
      <c r="C112" s="102"/>
      <c r="D112" s="102"/>
      <c r="E112" s="102"/>
      <c r="F112" s="102"/>
      <c r="G112" s="102"/>
      <c r="H112" s="102"/>
      <c r="I112" s="102"/>
      <c r="J112" s="102"/>
      <c r="K112" s="102"/>
      <c r="L112" s="102"/>
      <c r="M112" s="102"/>
      <c r="N112" s="102"/>
      <c r="O112" s="102"/>
      <c r="P112" s="102"/>
      <c r="Q112" s="103"/>
      <c r="R112" s="103"/>
      <c r="S112" s="103"/>
      <c r="T112" s="103"/>
    </row>
    <row r="113" spans="2:20" x14ac:dyDescent="0.25">
      <c r="B113" s="102"/>
      <c r="C113" s="160" t="s">
        <v>163</v>
      </c>
      <c r="D113" s="102"/>
      <c r="E113" s="102"/>
      <c r="F113" s="102"/>
      <c r="G113" s="102"/>
      <c r="H113" s="102"/>
      <c r="I113" s="102"/>
      <c r="J113" s="102"/>
      <c r="K113" s="102"/>
      <c r="L113" s="102"/>
      <c r="M113" s="102"/>
      <c r="N113" s="102"/>
      <c r="O113" s="102"/>
      <c r="P113" s="102"/>
      <c r="Q113" s="103"/>
      <c r="R113" s="103"/>
      <c r="S113" s="103"/>
      <c r="T113" s="103"/>
    </row>
    <row r="114" spans="2:20" x14ac:dyDescent="0.25">
      <c r="B114" s="102"/>
      <c r="C114" s="102"/>
      <c r="D114" s="102"/>
      <c r="E114" s="102"/>
      <c r="F114" s="102"/>
      <c r="G114" s="102"/>
      <c r="H114" s="102"/>
      <c r="I114" s="102"/>
      <c r="J114" s="102"/>
      <c r="K114" s="102"/>
      <c r="L114" s="102"/>
      <c r="M114" s="102"/>
      <c r="N114" s="102"/>
      <c r="O114" s="102"/>
      <c r="P114" s="102"/>
      <c r="Q114" s="103"/>
      <c r="R114" s="103"/>
      <c r="S114" s="103"/>
      <c r="T114" s="103"/>
    </row>
    <row r="115" spans="2:20" x14ac:dyDescent="0.25">
      <c r="B115" s="102"/>
      <c r="C115" s="119" t="s">
        <v>164</v>
      </c>
      <c r="D115" s="103"/>
      <c r="E115" s="103"/>
      <c r="F115" s="103"/>
      <c r="G115" s="103"/>
      <c r="H115" s="103"/>
      <c r="I115" s="103"/>
      <c r="J115" s="103"/>
      <c r="K115" s="103"/>
      <c r="L115" s="103"/>
      <c r="M115" s="103"/>
      <c r="N115" s="103"/>
      <c r="O115" s="102"/>
      <c r="P115" s="102"/>
      <c r="Q115" s="103"/>
      <c r="R115" s="103"/>
      <c r="S115" s="103"/>
      <c r="T115" s="103"/>
    </row>
    <row r="116" spans="2:20" x14ac:dyDescent="0.25">
      <c r="B116" s="102"/>
      <c r="C116" s="105" t="s">
        <v>126</v>
      </c>
      <c r="D116" s="105" t="s">
        <v>122</v>
      </c>
      <c r="E116" s="105" t="s">
        <v>84</v>
      </c>
      <c r="F116" s="141">
        <v>2011</v>
      </c>
      <c r="G116" s="141">
        <v>2015</v>
      </c>
      <c r="H116" s="141">
        <v>2020</v>
      </c>
      <c r="I116" s="141">
        <v>2025</v>
      </c>
      <c r="J116" s="141">
        <v>2030</v>
      </c>
      <c r="K116" s="141">
        <v>2035</v>
      </c>
      <c r="L116" s="141">
        <v>2040</v>
      </c>
      <c r="M116" s="141">
        <v>2045</v>
      </c>
      <c r="N116" s="141">
        <v>2050</v>
      </c>
      <c r="O116" s="102"/>
      <c r="P116" s="102"/>
      <c r="Q116" s="103"/>
      <c r="R116" s="103"/>
      <c r="S116" s="103"/>
      <c r="T116" s="103"/>
    </row>
    <row r="117" spans="2:20" x14ac:dyDescent="0.25">
      <c r="B117" s="102"/>
      <c r="C117" s="103" t="s">
        <v>128</v>
      </c>
      <c r="D117" s="103" t="s">
        <v>165</v>
      </c>
      <c r="E117" s="103" t="s">
        <v>166</v>
      </c>
      <c r="F117" s="161">
        <v>0</v>
      </c>
      <c r="G117" s="161">
        <v>0</v>
      </c>
      <c r="H117" s="161">
        <v>0</v>
      </c>
      <c r="I117" s="161">
        <v>1</v>
      </c>
      <c r="J117" s="161">
        <v>1</v>
      </c>
      <c r="K117" s="161">
        <v>1</v>
      </c>
      <c r="L117" s="161">
        <v>1</v>
      </c>
      <c r="M117" s="161">
        <v>1</v>
      </c>
      <c r="N117" s="161">
        <v>1</v>
      </c>
      <c r="O117" s="102" t="s">
        <v>167</v>
      </c>
      <c r="P117" s="102"/>
      <c r="Q117" s="103"/>
      <c r="R117" s="103"/>
      <c r="S117" s="103"/>
      <c r="T117" s="103"/>
    </row>
    <row r="118" spans="2:20" x14ac:dyDescent="0.25">
      <c r="B118" s="102"/>
      <c r="C118" s="133" t="s">
        <v>128</v>
      </c>
      <c r="D118" s="133" t="s">
        <v>168</v>
      </c>
      <c r="E118" s="133" t="s">
        <v>169</v>
      </c>
      <c r="F118" s="162">
        <v>0</v>
      </c>
      <c r="G118" s="162">
        <v>0</v>
      </c>
      <c r="H118" s="162">
        <v>0</v>
      </c>
      <c r="I118" s="162">
        <v>0</v>
      </c>
      <c r="J118" s="162">
        <v>0</v>
      </c>
      <c r="K118" s="162">
        <v>0</v>
      </c>
      <c r="L118" s="162">
        <v>0</v>
      </c>
      <c r="M118" s="162">
        <v>0</v>
      </c>
      <c r="N118" s="162">
        <v>0</v>
      </c>
      <c r="O118" s="103" t="s">
        <v>170</v>
      </c>
      <c r="P118" s="102"/>
      <c r="Q118" s="103"/>
      <c r="R118" s="103"/>
      <c r="S118" s="103"/>
      <c r="T118" s="103"/>
    </row>
    <row r="119" spans="2:20" x14ac:dyDescent="0.25">
      <c r="B119" s="102"/>
      <c r="C119" s="163" t="s">
        <v>128</v>
      </c>
      <c r="D119" s="163" t="s">
        <v>171</v>
      </c>
      <c r="E119" s="163" t="s">
        <v>172</v>
      </c>
      <c r="F119" s="164">
        <v>0</v>
      </c>
      <c r="G119" s="164">
        <v>0</v>
      </c>
      <c r="H119" s="164">
        <v>0</v>
      </c>
      <c r="I119" s="164">
        <v>0</v>
      </c>
      <c r="J119" s="164">
        <v>0</v>
      </c>
      <c r="K119" s="164">
        <v>0</v>
      </c>
      <c r="L119" s="164">
        <v>0</v>
      </c>
      <c r="M119" s="164">
        <v>0</v>
      </c>
      <c r="N119" s="164">
        <v>0</v>
      </c>
      <c r="O119" s="102" t="s">
        <v>173</v>
      </c>
      <c r="P119" s="102"/>
      <c r="Q119" s="103"/>
      <c r="R119" s="103"/>
      <c r="S119" s="103"/>
      <c r="T119" s="103"/>
    </row>
    <row r="120" spans="2:20" x14ac:dyDescent="0.25">
      <c r="B120" s="102"/>
      <c r="C120" s="133"/>
      <c r="D120" s="133"/>
      <c r="E120" s="133"/>
      <c r="F120" s="165">
        <v>0</v>
      </c>
      <c r="G120" s="165">
        <v>0</v>
      </c>
      <c r="H120" s="165">
        <v>0</v>
      </c>
      <c r="I120" s="165">
        <v>1</v>
      </c>
      <c r="J120" s="165">
        <v>1</v>
      </c>
      <c r="K120" s="165">
        <v>1</v>
      </c>
      <c r="L120" s="165">
        <v>1</v>
      </c>
      <c r="M120" s="165">
        <v>1</v>
      </c>
      <c r="N120" s="165">
        <v>1</v>
      </c>
      <c r="O120" s="102" t="s">
        <v>174</v>
      </c>
      <c r="P120" s="102"/>
      <c r="Q120" s="103"/>
      <c r="R120" s="103"/>
      <c r="S120" s="103"/>
      <c r="T120" s="103"/>
    </row>
    <row r="121" spans="2:20" x14ac:dyDescent="0.25">
      <c r="B121" s="102"/>
      <c r="C121" s="102"/>
      <c r="D121" s="102"/>
      <c r="E121" s="102"/>
      <c r="F121" s="102"/>
      <c r="G121" s="102"/>
      <c r="H121" s="102"/>
      <c r="I121" s="102"/>
      <c r="J121" s="102"/>
      <c r="K121" s="102"/>
      <c r="L121" s="102"/>
      <c r="M121" s="102"/>
      <c r="N121" s="102"/>
      <c r="O121" s="102"/>
      <c r="P121" s="102"/>
      <c r="Q121" s="103"/>
      <c r="R121" s="103"/>
      <c r="S121" s="103"/>
      <c r="T121" s="103"/>
    </row>
    <row r="122" spans="2:20" x14ac:dyDescent="0.25">
      <c r="B122" s="102"/>
      <c r="C122" s="119" t="s">
        <v>175</v>
      </c>
      <c r="D122" s="103"/>
      <c r="E122" s="103"/>
      <c r="F122" s="103"/>
      <c r="G122" s="103"/>
      <c r="H122" s="103"/>
      <c r="I122" s="103"/>
      <c r="J122" s="103"/>
      <c r="K122" s="103"/>
      <c r="L122" s="103"/>
      <c r="M122" s="103"/>
      <c r="N122" s="103"/>
      <c r="O122" s="102"/>
      <c r="P122" s="102"/>
      <c r="Q122" s="103"/>
      <c r="R122" s="103"/>
      <c r="S122" s="103"/>
      <c r="T122" s="103"/>
    </row>
    <row r="123" spans="2:20" x14ac:dyDescent="0.25">
      <c r="B123" s="102"/>
      <c r="C123" s="105" t="s">
        <v>126</v>
      </c>
      <c r="D123" s="105" t="s">
        <v>122</v>
      </c>
      <c r="E123" s="105" t="s">
        <v>84</v>
      </c>
      <c r="F123" s="141">
        <v>2011</v>
      </c>
      <c r="G123" s="141">
        <v>2015</v>
      </c>
      <c r="H123" s="141">
        <v>2020</v>
      </c>
      <c r="I123" s="141">
        <v>2025</v>
      </c>
      <c r="J123" s="141">
        <v>2030</v>
      </c>
      <c r="K123" s="141">
        <v>2035</v>
      </c>
      <c r="L123" s="141">
        <v>2040</v>
      </c>
      <c r="M123" s="141">
        <v>2045</v>
      </c>
      <c r="N123" s="141">
        <v>2050</v>
      </c>
      <c r="O123" s="102"/>
      <c r="P123" s="102"/>
      <c r="Q123" s="103"/>
      <c r="R123" s="103"/>
      <c r="S123" s="103"/>
      <c r="T123" s="103"/>
    </row>
    <row r="124" spans="2:20" x14ac:dyDescent="0.25">
      <c r="B124" s="102"/>
      <c r="C124" s="103" t="s">
        <v>128</v>
      </c>
      <c r="D124" s="103" t="s">
        <v>165</v>
      </c>
      <c r="E124" s="103" t="s">
        <v>166</v>
      </c>
      <c r="F124" s="161">
        <v>0</v>
      </c>
      <c r="G124" s="161">
        <v>0</v>
      </c>
      <c r="H124" s="161">
        <v>0</v>
      </c>
      <c r="I124" s="161">
        <v>0.7</v>
      </c>
      <c r="J124" s="161">
        <v>0.7</v>
      </c>
      <c r="K124" s="161">
        <v>0.7</v>
      </c>
      <c r="L124" s="161">
        <v>0.7</v>
      </c>
      <c r="M124" s="161">
        <v>0.7</v>
      </c>
      <c r="N124" s="161">
        <v>0.7</v>
      </c>
      <c r="O124" s="102"/>
      <c r="P124" s="102"/>
      <c r="Q124" s="103"/>
      <c r="R124" s="103"/>
      <c r="S124" s="103"/>
      <c r="T124" s="103"/>
    </row>
    <row r="125" spans="2:20" x14ac:dyDescent="0.25">
      <c r="B125" s="102"/>
      <c r="C125" s="133" t="s">
        <v>128</v>
      </c>
      <c r="D125" s="133" t="s">
        <v>168</v>
      </c>
      <c r="E125" s="133" t="s">
        <v>169</v>
      </c>
      <c r="F125" s="162">
        <v>0</v>
      </c>
      <c r="G125" s="162">
        <v>0</v>
      </c>
      <c r="H125" s="162">
        <v>0</v>
      </c>
      <c r="I125" s="162">
        <v>0.3</v>
      </c>
      <c r="J125" s="162">
        <v>0.3</v>
      </c>
      <c r="K125" s="162">
        <v>0.3</v>
      </c>
      <c r="L125" s="162">
        <v>0.3</v>
      </c>
      <c r="M125" s="162">
        <v>0.3</v>
      </c>
      <c r="N125" s="162">
        <v>0.3</v>
      </c>
      <c r="O125" s="103"/>
      <c r="P125" s="102"/>
      <c r="Q125" s="103"/>
      <c r="R125" s="103"/>
      <c r="S125" s="103"/>
      <c r="T125" s="103"/>
    </row>
    <row r="126" spans="2:20" x14ac:dyDescent="0.25">
      <c r="B126" s="102"/>
      <c r="C126" s="163" t="s">
        <v>128</v>
      </c>
      <c r="D126" s="163" t="s">
        <v>171</v>
      </c>
      <c r="E126" s="163" t="s">
        <v>172</v>
      </c>
      <c r="F126" s="164">
        <v>0</v>
      </c>
      <c r="G126" s="164">
        <v>0</v>
      </c>
      <c r="H126" s="164">
        <v>0</v>
      </c>
      <c r="I126" s="164">
        <v>0</v>
      </c>
      <c r="J126" s="164">
        <v>0</v>
      </c>
      <c r="K126" s="164">
        <v>0</v>
      </c>
      <c r="L126" s="164">
        <v>0</v>
      </c>
      <c r="M126" s="164">
        <v>0</v>
      </c>
      <c r="N126" s="164">
        <v>0</v>
      </c>
      <c r="O126" s="102"/>
      <c r="P126" s="102"/>
      <c r="Q126" s="103"/>
      <c r="R126" s="103"/>
      <c r="S126" s="103"/>
      <c r="T126" s="103"/>
    </row>
    <row r="127" spans="2:20" x14ac:dyDescent="0.25">
      <c r="B127" s="102"/>
      <c r="C127" s="133"/>
      <c r="D127" s="133"/>
      <c r="E127" s="133"/>
      <c r="F127" s="165">
        <v>0</v>
      </c>
      <c r="G127" s="165">
        <v>0</v>
      </c>
      <c r="H127" s="165">
        <v>0</v>
      </c>
      <c r="I127" s="165">
        <v>1</v>
      </c>
      <c r="J127" s="165">
        <v>1</v>
      </c>
      <c r="K127" s="165">
        <v>1</v>
      </c>
      <c r="L127" s="165">
        <v>1</v>
      </c>
      <c r="M127" s="165">
        <v>1</v>
      </c>
      <c r="N127" s="165">
        <v>1</v>
      </c>
      <c r="O127" s="102"/>
      <c r="P127" s="102"/>
      <c r="Q127" s="103"/>
      <c r="R127" s="103"/>
      <c r="S127" s="103"/>
      <c r="T127" s="103"/>
    </row>
    <row r="128" spans="2:20" x14ac:dyDescent="0.25">
      <c r="B128" s="102"/>
      <c r="C128" s="102"/>
      <c r="D128" s="102"/>
      <c r="E128" s="102"/>
      <c r="F128" s="102"/>
      <c r="G128" s="102"/>
      <c r="H128" s="102"/>
      <c r="I128" s="102"/>
      <c r="J128" s="102"/>
      <c r="K128" s="102"/>
      <c r="L128" s="102"/>
      <c r="M128" s="102"/>
      <c r="N128" s="102"/>
      <c r="O128" s="102"/>
      <c r="P128" s="102"/>
      <c r="Q128" s="103"/>
      <c r="R128" s="103"/>
      <c r="S128" s="103"/>
      <c r="T128" s="103"/>
    </row>
    <row r="129" spans="2:20" x14ac:dyDescent="0.25">
      <c r="B129" s="102"/>
      <c r="C129" s="119" t="s">
        <v>176</v>
      </c>
      <c r="D129" s="103"/>
      <c r="E129" s="103"/>
      <c r="F129" s="103"/>
      <c r="G129" s="103"/>
      <c r="H129" s="103"/>
      <c r="I129" s="103"/>
      <c r="J129" s="103"/>
      <c r="K129" s="103"/>
      <c r="L129" s="103"/>
      <c r="M129" s="103"/>
      <c r="N129" s="103"/>
      <c r="O129" s="102"/>
      <c r="P129" s="102"/>
      <c r="Q129" s="103"/>
      <c r="R129" s="103"/>
      <c r="S129" s="103"/>
      <c r="T129" s="103"/>
    </row>
    <row r="130" spans="2:20" x14ac:dyDescent="0.25">
      <c r="B130" s="102"/>
      <c r="C130" s="105" t="s">
        <v>126</v>
      </c>
      <c r="D130" s="105" t="s">
        <v>122</v>
      </c>
      <c r="E130" s="105" t="s">
        <v>84</v>
      </c>
      <c r="F130" s="141">
        <v>2011</v>
      </c>
      <c r="G130" s="141">
        <v>2015</v>
      </c>
      <c r="H130" s="141">
        <v>2020</v>
      </c>
      <c r="I130" s="141">
        <v>2025</v>
      </c>
      <c r="J130" s="141">
        <v>2030</v>
      </c>
      <c r="K130" s="141">
        <v>2035</v>
      </c>
      <c r="L130" s="141">
        <v>2040</v>
      </c>
      <c r="M130" s="141">
        <v>2045</v>
      </c>
      <c r="N130" s="141">
        <v>2050</v>
      </c>
      <c r="O130" s="102"/>
      <c r="P130" s="102"/>
      <c r="Q130" s="103"/>
      <c r="R130" s="103"/>
      <c r="S130" s="103"/>
      <c r="T130" s="103"/>
    </row>
    <row r="131" spans="2:20" x14ac:dyDescent="0.25">
      <c r="B131" s="102"/>
      <c r="C131" s="103" t="s">
        <v>128</v>
      </c>
      <c r="D131" s="103" t="s">
        <v>165</v>
      </c>
      <c r="E131" s="103" t="s">
        <v>166</v>
      </c>
      <c r="F131" s="161">
        <v>0</v>
      </c>
      <c r="G131" s="161">
        <v>0</v>
      </c>
      <c r="H131" s="161">
        <v>0</v>
      </c>
      <c r="I131" s="161">
        <v>0.5</v>
      </c>
      <c r="J131" s="161">
        <v>0.5</v>
      </c>
      <c r="K131" s="161">
        <v>0.5</v>
      </c>
      <c r="L131" s="161">
        <v>0.5</v>
      </c>
      <c r="M131" s="161">
        <v>0.5</v>
      </c>
      <c r="N131" s="161">
        <v>0.5</v>
      </c>
      <c r="O131" s="102"/>
      <c r="P131" s="102"/>
      <c r="Q131" s="103"/>
      <c r="R131" s="103"/>
      <c r="S131" s="103"/>
      <c r="T131" s="103"/>
    </row>
    <row r="132" spans="2:20" x14ac:dyDescent="0.25">
      <c r="B132" s="102"/>
      <c r="C132" s="133" t="s">
        <v>128</v>
      </c>
      <c r="D132" s="133" t="s">
        <v>168</v>
      </c>
      <c r="E132" s="133" t="s">
        <v>169</v>
      </c>
      <c r="F132" s="162">
        <v>0</v>
      </c>
      <c r="G132" s="162">
        <v>0</v>
      </c>
      <c r="H132" s="162">
        <v>0</v>
      </c>
      <c r="I132" s="162">
        <v>0.5</v>
      </c>
      <c r="J132" s="162">
        <v>0.5</v>
      </c>
      <c r="K132" s="162">
        <v>0.5</v>
      </c>
      <c r="L132" s="162">
        <v>0.5</v>
      </c>
      <c r="M132" s="162">
        <v>0.5</v>
      </c>
      <c r="N132" s="162">
        <v>0.5</v>
      </c>
      <c r="O132" s="103"/>
      <c r="P132" s="102"/>
      <c r="Q132" s="103"/>
      <c r="R132" s="103"/>
      <c r="S132" s="103"/>
      <c r="T132" s="103"/>
    </row>
    <row r="133" spans="2:20" x14ac:dyDescent="0.25">
      <c r="B133" s="102"/>
      <c r="C133" s="163" t="s">
        <v>128</v>
      </c>
      <c r="D133" s="163" t="s">
        <v>171</v>
      </c>
      <c r="E133" s="163" t="s">
        <v>172</v>
      </c>
      <c r="F133" s="164">
        <v>0</v>
      </c>
      <c r="G133" s="164">
        <v>0</v>
      </c>
      <c r="H133" s="164">
        <v>0</v>
      </c>
      <c r="I133" s="164">
        <v>0</v>
      </c>
      <c r="J133" s="164">
        <v>0</v>
      </c>
      <c r="K133" s="164">
        <v>0</v>
      </c>
      <c r="L133" s="164">
        <v>0</v>
      </c>
      <c r="M133" s="164">
        <v>0</v>
      </c>
      <c r="N133" s="164">
        <v>0</v>
      </c>
      <c r="O133" s="102"/>
      <c r="P133" s="102"/>
      <c r="Q133" s="103"/>
      <c r="R133" s="103"/>
      <c r="S133" s="103"/>
      <c r="T133" s="103"/>
    </row>
    <row r="134" spans="2:20" x14ac:dyDescent="0.25">
      <c r="B134" s="102"/>
      <c r="C134" s="133"/>
      <c r="D134" s="133"/>
      <c r="E134" s="133"/>
      <c r="F134" s="165">
        <v>0</v>
      </c>
      <c r="G134" s="165">
        <v>0</v>
      </c>
      <c r="H134" s="165">
        <v>0</v>
      </c>
      <c r="I134" s="165">
        <v>1</v>
      </c>
      <c r="J134" s="165">
        <v>1</v>
      </c>
      <c r="K134" s="165">
        <v>1</v>
      </c>
      <c r="L134" s="165">
        <v>1</v>
      </c>
      <c r="M134" s="165">
        <v>1</v>
      </c>
      <c r="N134" s="165">
        <v>1</v>
      </c>
      <c r="O134" s="102"/>
      <c r="P134" s="102"/>
      <c r="Q134" s="103"/>
      <c r="R134" s="103"/>
      <c r="S134" s="103"/>
      <c r="T134" s="103"/>
    </row>
    <row r="135" spans="2:20" x14ac:dyDescent="0.25">
      <c r="B135" s="102"/>
      <c r="C135" s="102"/>
      <c r="D135" s="102"/>
      <c r="E135" s="102"/>
      <c r="F135" s="102"/>
      <c r="G135" s="102"/>
      <c r="H135" s="102"/>
      <c r="I135" s="102"/>
      <c r="J135" s="102"/>
      <c r="K135" s="102"/>
      <c r="L135" s="102"/>
      <c r="M135" s="102"/>
      <c r="N135" s="102"/>
      <c r="O135" s="102"/>
      <c r="P135" s="102"/>
      <c r="Q135" s="103"/>
      <c r="R135" s="103"/>
      <c r="S135" s="103"/>
      <c r="T135" s="103"/>
    </row>
    <row r="136" spans="2:20" x14ac:dyDescent="0.25">
      <c r="B136" s="102"/>
      <c r="C136" s="119" t="s">
        <v>177</v>
      </c>
      <c r="D136" s="103"/>
      <c r="E136" s="103"/>
      <c r="F136" s="103"/>
      <c r="G136" s="103"/>
      <c r="H136" s="103"/>
      <c r="I136" s="103"/>
      <c r="J136" s="103"/>
      <c r="K136" s="103"/>
      <c r="L136" s="103"/>
      <c r="M136" s="103"/>
      <c r="N136" s="103"/>
      <c r="O136" s="102"/>
      <c r="P136" s="102"/>
      <c r="Q136" s="103"/>
      <c r="R136" s="103"/>
      <c r="S136" s="103"/>
      <c r="T136" s="103"/>
    </row>
    <row r="137" spans="2:20" x14ac:dyDescent="0.25">
      <c r="B137" s="102"/>
      <c r="C137" s="105" t="s">
        <v>126</v>
      </c>
      <c r="D137" s="105" t="s">
        <v>122</v>
      </c>
      <c r="E137" s="105" t="s">
        <v>84</v>
      </c>
      <c r="F137" s="141">
        <v>2011</v>
      </c>
      <c r="G137" s="141">
        <v>2015</v>
      </c>
      <c r="H137" s="141">
        <v>2020</v>
      </c>
      <c r="I137" s="141">
        <v>2025</v>
      </c>
      <c r="J137" s="141">
        <v>2030</v>
      </c>
      <c r="K137" s="141">
        <v>2035</v>
      </c>
      <c r="L137" s="141">
        <v>2040</v>
      </c>
      <c r="M137" s="141">
        <v>2045</v>
      </c>
      <c r="N137" s="141">
        <v>2050</v>
      </c>
      <c r="O137" s="102"/>
      <c r="P137" s="102"/>
      <c r="Q137" s="103"/>
      <c r="R137" s="103"/>
      <c r="S137" s="103"/>
      <c r="T137" s="103"/>
    </row>
    <row r="138" spans="2:20" ht="22.5" customHeight="1" x14ac:dyDescent="0.25">
      <c r="B138" s="102"/>
      <c r="C138" s="103" t="s">
        <v>128</v>
      </c>
      <c r="D138" s="103" t="s">
        <v>165</v>
      </c>
      <c r="E138" s="103" t="s">
        <v>166</v>
      </c>
      <c r="F138" s="161">
        <v>0</v>
      </c>
      <c r="G138" s="161">
        <v>0</v>
      </c>
      <c r="H138" s="161">
        <v>0</v>
      </c>
      <c r="I138" s="161">
        <v>0</v>
      </c>
      <c r="J138" s="161">
        <v>0</v>
      </c>
      <c r="K138" s="161">
        <v>0</v>
      </c>
      <c r="L138" s="161">
        <v>0</v>
      </c>
      <c r="M138" s="161">
        <v>0</v>
      </c>
      <c r="N138" s="161">
        <v>0</v>
      </c>
      <c r="O138" s="102"/>
      <c r="P138" s="102"/>
      <c r="Q138" s="103"/>
      <c r="R138" s="103"/>
      <c r="S138" s="103"/>
      <c r="T138" s="103"/>
    </row>
    <row r="139" spans="2:20" x14ac:dyDescent="0.25">
      <c r="B139" s="102"/>
      <c r="C139" s="133" t="s">
        <v>128</v>
      </c>
      <c r="D139" s="133" t="s">
        <v>168</v>
      </c>
      <c r="E139" s="133" t="s">
        <v>169</v>
      </c>
      <c r="F139" s="162">
        <v>0</v>
      </c>
      <c r="G139" s="162">
        <v>0</v>
      </c>
      <c r="H139" s="162">
        <v>0</v>
      </c>
      <c r="I139" s="162">
        <v>1</v>
      </c>
      <c r="J139" s="162">
        <v>1</v>
      </c>
      <c r="K139" s="162">
        <v>1</v>
      </c>
      <c r="L139" s="162">
        <v>1</v>
      </c>
      <c r="M139" s="162">
        <v>1</v>
      </c>
      <c r="N139" s="162">
        <v>1</v>
      </c>
      <c r="O139" s="103"/>
      <c r="P139" s="102"/>
      <c r="Q139" s="103"/>
      <c r="R139" s="103"/>
      <c r="S139" s="103"/>
      <c r="T139" s="103"/>
    </row>
    <row r="140" spans="2:20" x14ac:dyDescent="0.25">
      <c r="B140" s="102"/>
      <c r="C140" s="163" t="s">
        <v>128</v>
      </c>
      <c r="D140" s="163" t="s">
        <v>171</v>
      </c>
      <c r="E140" s="163" t="s">
        <v>172</v>
      </c>
      <c r="F140" s="164">
        <v>0</v>
      </c>
      <c r="G140" s="164">
        <v>0</v>
      </c>
      <c r="H140" s="164">
        <v>0</v>
      </c>
      <c r="I140" s="164">
        <v>0</v>
      </c>
      <c r="J140" s="164">
        <v>0</v>
      </c>
      <c r="K140" s="164">
        <v>0</v>
      </c>
      <c r="L140" s="164">
        <v>0</v>
      </c>
      <c r="M140" s="164">
        <v>0</v>
      </c>
      <c r="N140" s="164">
        <v>0</v>
      </c>
      <c r="O140" s="102"/>
      <c r="P140" s="102"/>
      <c r="Q140" s="103"/>
      <c r="R140" s="103"/>
      <c r="S140" s="103"/>
      <c r="T140" s="103"/>
    </row>
    <row r="141" spans="2:20" x14ac:dyDescent="0.25">
      <c r="B141" s="102"/>
      <c r="C141" s="133"/>
      <c r="D141" s="133"/>
      <c r="E141" s="133"/>
      <c r="F141" s="165">
        <v>0</v>
      </c>
      <c r="G141" s="165">
        <v>0</v>
      </c>
      <c r="H141" s="165">
        <v>0</v>
      </c>
      <c r="I141" s="165">
        <v>1</v>
      </c>
      <c r="J141" s="165">
        <v>1</v>
      </c>
      <c r="K141" s="165">
        <v>1</v>
      </c>
      <c r="L141" s="165">
        <v>1</v>
      </c>
      <c r="M141" s="165">
        <v>1</v>
      </c>
      <c r="N141" s="165">
        <v>1</v>
      </c>
      <c r="O141" s="102"/>
      <c r="P141" s="102"/>
      <c r="Q141" s="103"/>
      <c r="R141" s="103"/>
      <c r="S141" s="103"/>
      <c r="T141" s="103"/>
    </row>
    <row r="142" spans="2:20" x14ac:dyDescent="0.25">
      <c r="B142" s="102"/>
      <c r="C142" s="102"/>
      <c r="D142" s="102"/>
      <c r="E142" s="102"/>
      <c r="F142" s="102"/>
      <c r="G142" s="102"/>
      <c r="H142" s="102"/>
      <c r="I142" s="102"/>
      <c r="J142" s="102"/>
      <c r="K142" s="102"/>
      <c r="L142" s="102"/>
      <c r="M142" s="102"/>
      <c r="N142" s="102"/>
      <c r="O142" s="102"/>
      <c r="P142" s="102"/>
      <c r="Q142" s="103"/>
      <c r="R142" s="103"/>
      <c r="S142" s="103"/>
      <c r="T142" s="103"/>
    </row>
    <row r="143" spans="2:20" x14ac:dyDescent="0.25">
      <c r="B143" s="102"/>
      <c r="C143" s="102"/>
      <c r="D143" s="102"/>
      <c r="E143" s="102"/>
      <c r="F143" s="102"/>
      <c r="G143" s="102"/>
      <c r="H143" s="102"/>
      <c r="I143" s="102"/>
      <c r="J143" s="102"/>
      <c r="K143" s="102"/>
      <c r="L143" s="102"/>
      <c r="M143" s="102"/>
      <c r="N143" s="102"/>
      <c r="O143" s="102"/>
      <c r="P143" s="102"/>
      <c r="Q143" s="103"/>
      <c r="R143" s="103"/>
      <c r="S143" s="103"/>
      <c r="T143" s="103"/>
    </row>
    <row r="144" spans="2:20" s="167" customFormat="1" x14ac:dyDescent="0.25">
      <c r="B144" s="166"/>
      <c r="C144" s="166"/>
      <c r="D144" s="166"/>
      <c r="E144" s="166"/>
      <c r="F144" s="166"/>
      <c r="G144" s="166"/>
      <c r="H144" s="166"/>
      <c r="I144" s="166"/>
      <c r="J144" s="166"/>
      <c r="K144" s="166"/>
      <c r="L144" s="166"/>
      <c r="M144" s="166"/>
      <c r="N144" s="166"/>
      <c r="O144" s="166"/>
      <c r="P144" s="166"/>
      <c r="Q144" s="92"/>
      <c r="R144" s="92"/>
      <c r="S144" s="92"/>
      <c r="T144" s="92"/>
    </row>
    <row r="145" spans="2:48" s="167" customFormat="1" x14ac:dyDescent="0.25">
      <c r="B145" s="166"/>
      <c r="C145" s="166"/>
      <c r="D145" s="166"/>
      <c r="E145" s="166"/>
      <c r="F145" s="166"/>
      <c r="G145" s="166"/>
      <c r="H145" s="166"/>
      <c r="I145" s="166"/>
      <c r="J145" s="166"/>
      <c r="K145" s="166"/>
      <c r="L145" s="166"/>
      <c r="M145" s="166"/>
      <c r="N145" s="166"/>
      <c r="O145" s="166"/>
      <c r="P145" s="166"/>
      <c r="Q145" s="92"/>
      <c r="R145" s="92"/>
      <c r="S145" s="92"/>
      <c r="T145" s="92"/>
    </row>
    <row r="146" spans="2:48" ht="15" x14ac:dyDescent="0.25">
      <c r="B146" s="112" t="s">
        <v>178</v>
      </c>
      <c r="C146" s="113"/>
      <c r="D146" s="113"/>
      <c r="E146" s="113"/>
      <c r="F146" s="113"/>
      <c r="G146" s="113"/>
      <c r="H146" s="113"/>
      <c r="I146" s="113"/>
      <c r="J146" s="113"/>
      <c r="K146" s="113"/>
      <c r="L146" s="113"/>
      <c r="M146" s="113"/>
      <c r="N146" s="113"/>
      <c r="O146" s="113"/>
      <c r="P146" s="113"/>
      <c r="Q146" s="114"/>
      <c r="R146" s="114"/>
      <c r="S146" s="114"/>
      <c r="T146" s="114"/>
    </row>
    <row r="147" spans="2:48" x14ac:dyDescent="0.25">
      <c r="B147" s="154"/>
      <c r="C147" s="154"/>
      <c r="D147" s="154"/>
      <c r="E147" s="154"/>
      <c r="F147" s="154"/>
      <c r="G147" s="154"/>
      <c r="H147" s="154"/>
      <c r="I147" s="154"/>
      <c r="J147" s="154"/>
      <c r="K147" s="154"/>
      <c r="L147" s="154"/>
      <c r="M147" s="154"/>
      <c r="N147" s="154"/>
      <c r="O147" s="154"/>
      <c r="P147" s="154"/>
      <c r="Q147" s="103"/>
      <c r="R147" s="103"/>
      <c r="S147" s="103"/>
      <c r="T147" s="103"/>
    </row>
    <row r="148" spans="2:48" x14ac:dyDescent="0.25">
      <c r="B148" s="154"/>
      <c r="C148" s="71" t="s">
        <v>124</v>
      </c>
      <c r="D148" s="68"/>
      <c r="E148" s="68"/>
      <c r="F148" s="68"/>
      <c r="G148" s="68"/>
      <c r="H148" s="68"/>
      <c r="I148" s="68"/>
      <c r="J148" s="68"/>
      <c r="K148" s="68"/>
      <c r="L148" s="68"/>
      <c r="M148" s="68"/>
      <c r="N148" s="68"/>
      <c r="O148" s="154"/>
      <c r="P148" s="154"/>
      <c r="Q148" s="103"/>
      <c r="R148" s="103"/>
      <c r="S148" s="103"/>
      <c r="T148" s="103"/>
    </row>
    <row r="149" spans="2:48" x14ac:dyDescent="0.25">
      <c r="B149" s="154"/>
      <c r="C149" s="117"/>
      <c r="D149" s="68"/>
      <c r="E149" s="68"/>
      <c r="F149" s="68"/>
      <c r="G149" s="68"/>
      <c r="H149" s="68"/>
      <c r="I149" s="68"/>
      <c r="J149" s="68"/>
      <c r="K149" s="68"/>
      <c r="L149" s="68"/>
      <c r="M149" s="68"/>
      <c r="N149" s="68"/>
      <c r="O149" s="154"/>
      <c r="P149" s="154"/>
      <c r="Q149" s="103"/>
      <c r="R149" s="103"/>
      <c r="S149" s="103"/>
      <c r="T149" s="103"/>
    </row>
    <row r="150" spans="2:48" x14ac:dyDescent="0.25">
      <c r="B150" s="154"/>
      <c r="C150" s="168" t="s">
        <v>179</v>
      </c>
      <c r="D150" s="80"/>
      <c r="E150" s="74"/>
      <c r="F150" s="80"/>
      <c r="G150" s="80"/>
      <c r="H150" s="80"/>
      <c r="I150" s="80"/>
      <c r="J150" s="80"/>
      <c r="K150" s="80"/>
      <c r="L150" s="80"/>
      <c r="M150" s="80"/>
      <c r="N150" s="80"/>
      <c r="O150" s="154"/>
      <c r="P150" s="154"/>
      <c r="Q150" s="103"/>
      <c r="R150" s="103"/>
      <c r="S150" s="103"/>
      <c r="T150" s="103"/>
    </row>
    <row r="151" spans="2:48" x14ac:dyDescent="0.25">
      <c r="B151" s="154"/>
      <c r="C151" s="80"/>
      <c r="D151" s="80"/>
      <c r="E151" s="74"/>
      <c r="F151" s="80"/>
      <c r="G151" s="80"/>
      <c r="H151" s="80"/>
      <c r="I151" s="80"/>
      <c r="J151" s="80"/>
      <c r="K151" s="80"/>
      <c r="L151" s="80"/>
      <c r="M151" s="80"/>
      <c r="N151" s="83" t="s">
        <v>180</v>
      </c>
      <c r="O151" s="154"/>
      <c r="P151" s="154"/>
      <c r="Q151" s="103"/>
      <c r="R151" s="103"/>
      <c r="S151" s="103"/>
      <c r="T151" s="103"/>
    </row>
    <row r="152" spans="2:48" x14ac:dyDescent="0.25">
      <c r="B152" s="154"/>
      <c r="C152" s="70" t="s">
        <v>126</v>
      </c>
      <c r="D152" s="70" t="s">
        <v>83</v>
      </c>
      <c r="E152" s="70" t="s">
        <v>84</v>
      </c>
      <c r="F152" s="84">
        <v>2011</v>
      </c>
      <c r="G152" s="84">
        <v>2015</v>
      </c>
      <c r="H152" s="84"/>
      <c r="I152" s="84"/>
      <c r="J152" s="84"/>
      <c r="K152" s="84"/>
      <c r="L152" s="84">
        <v>2020</v>
      </c>
      <c r="M152" s="84"/>
      <c r="N152" s="84"/>
      <c r="O152" s="84"/>
      <c r="P152" s="84"/>
      <c r="Q152" s="84">
        <v>2025</v>
      </c>
      <c r="R152" s="84"/>
      <c r="S152" s="84"/>
      <c r="T152" s="84"/>
      <c r="U152" s="84"/>
      <c r="V152" s="84">
        <v>2030</v>
      </c>
      <c r="W152" s="84"/>
      <c r="X152" s="84"/>
      <c r="Y152" s="84"/>
      <c r="Z152" s="84"/>
      <c r="AA152" s="84">
        <v>2035</v>
      </c>
      <c r="AB152" s="84"/>
      <c r="AC152" s="84"/>
      <c r="AD152" s="84"/>
      <c r="AE152" s="84"/>
      <c r="AF152" s="84">
        <v>2040</v>
      </c>
      <c r="AG152" s="84"/>
      <c r="AH152" s="84"/>
      <c r="AI152" s="84"/>
      <c r="AJ152" s="84"/>
      <c r="AK152" s="84">
        <v>2045</v>
      </c>
      <c r="AL152" s="84"/>
      <c r="AM152" s="84"/>
      <c r="AN152" s="84"/>
      <c r="AO152" s="84"/>
      <c r="AP152" s="84">
        <v>2050</v>
      </c>
      <c r="AQ152" s="154"/>
      <c r="AR152" s="154"/>
      <c r="AS152" s="103"/>
      <c r="AT152" s="103"/>
      <c r="AU152" s="103"/>
      <c r="AV152" s="103"/>
    </row>
    <row r="153" spans="2:48" x14ac:dyDescent="0.25">
      <c r="B153" s="154"/>
      <c r="C153" s="68" t="s">
        <v>128</v>
      </c>
      <c r="D153" s="74" t="s">
        <v>181</v>
      </c>
      <c r="E153" s="68"/>
      <c r="F153" s="169">
        <v>8828000</v>
      </c>
      <c r="G153" s="169">
        <v>12530180</v>
      </c>
      <c r="H153" s="169"/>
      <c r="I153" s="169"/>
      <c r="J153" s="169"/>
      <c r="K153" s="169"/>
      <c r="L153" s="169">
        <v>19412257</v>
      </c>
      <c r="M153" s="169"/>
      <c r="N153" s="169"/>
      <c r="O153" s="169"/>
      <c r="P153" s="169"/>
      <c r="Q153" s="169">
        <v>30074245</v>
      </c>
      <c r="R153" s="169"/>
      <c r="S153" s="169"/>
      <c r="T153" s="169"/>
      <c r="U153" s="169"/>
      <c r="V153" s="169">
        <v>46592224</v>
      </c>
      <c r="W153" s="169"/>
      <c r="X153" s="169"/>
      <c r="Y153" s="169"/>
      <c r="Z153" s="169"/>
      <c r="AA153" s="169">
        <v>51441581</v>
      </c>
      <c r="AB153" s="169"/>
      <c r="AC153" s="169"/>
      <c r="AD153" s="169"/>
      <c r="AE153" s="169"/>
      <c r="AF153" s="169">
        <v>56795663</v>
      </c>
      <c r="AG153" s="169"/>
      <c r="AH153" s="169"/>
      <c r="AI153" s="169"/>
      <c r="AJ153" s="169"/>
      <c r="AK153" s="169">
        <v>62707002</v>
      </c>
      <c r="AL153" s="169"/>
      <c r="AM153" s="169"/>
      <c r="AN153" s="169"/>
      <c r="AO153" s="169"/>
      <c r="AP153" s="169">
        <v>69233598</v>
      </c>
      <c r="AQ153" s="154"/>
      <c r="AR153" s="154"/>
      <c r="AS153" s="103"/>
      <c r="AT153" s="103"/>
      <c r="AU153" s="103"/>
      <c r="AV153" s="103"/>
    </row>
    <row r="154" spans="2:48" x14ac:dyDescent="0.25">
      <c r="B154" s="154"/>
      <c r="C154" s="68" t="s">
        <v>133</v>
      </c>
      <c r="D154" s="74" t="s">
        <v>23</v>
      </c>
      <c r="E154" s="68"/>
      <c r="F154" s="169">
        <v>61133000</v>
      </c>
      <c r="G154" s="169">
        <v>123121844.37994294</v>
      </c>
      <c r="H154" s="169"/>
      <c r="I154" s="169"/>
      <c r="J154" s="169"/>
      <c r="K154" s="169"/>
      <c r="L154" s="169">
        <v>128126149.04495689</v>
      </c>
      <c r="M154" s="169"/>
      <c r="N154" s="169"/>
      <c r="O154" s="169"/>
      <c r="P154" s="169"/>
      <c r="Q154" s="169">
        <v>133333854.37624905</v>
      </c>
      <c r="R154" s="169"/>
      <c r="S154" s="169"/>
      <c r="T154" s="169"/>
      <c r="U154" s="169"/>
      <c r="V154" s="169">
        <v>138753227.62248066</v>
      </c>
      <c r="W154" s="169"/>
      <c r="X154" s="169"/>
      <c r="Y154" s="169"/>
      <c r="Z154" s="169"/>
      <c r="AA154" s="169">
        <v>144392872.05579647</v>
      </c>
      <c r="AB154" s="169"/>
      <c r="AC154" s="169"/>
      <c r="AD154" s="169"/>
      <c r="AE154" s="169"/>
      <c r="AF154" s="169">
        <v>150261740.62954646</v>
      </c>
      <c r="AG154" s="169"/>
      <c r="AH154" s="169"/>
      <c r="AI154" s="169"/>
      <c r="AJ154" s="169"/>
      <c r="AK154" s="169">
        <v>156369150.19112751</v>
      </c>
      <c r="AL154" s="169"/>
      <c r="AM154" s="169"/>
      <c r="AN154" s="169"/>
      <c r="AO154" s="169"/>
      <c r="AP154" s="169">
        <v>162724796.27250803</v>
      </c>
      <c r="AQ154" s="154"/>
      <c r="AR154" s="154"/>
      <c r="AS154" s="103"/>
      <c r="AT154" s="103"/>
      <c r="AU154" s="103"/>
      <c r="AV154" s="103"/>
    </row>
    <row r="155" spans="2:48" x14ac:dyDescent="0.25">
      <c r="B155" s="154"/>
      <c r="C155" s="74" t="s">
        <v>152</v>
      </c>
      <c r="D155" s="74" t="s">
        <v>182</v>
      </c>
      <c r="E155" s="68"/>
      <c r="F155" s="169">
        <v>1684000</v>
      </c>
      <c r="G155" s="169">
        <v>2324337</v>
      </c>
      <c r="H155" s="169"/>
      <c r="I155" s="169"/>
      <c r="J155" s="169"/>
      <c r="K155" s="169"/>
      <c r="L155" s="169">
        <v>3477325</v>
      </c>
      <c r="M155" s="169"/>
      <c r="N155" s="169"/>
      <c r="O155" s="169"/>
      <c r="P155" s="169"/>
      <c r="Q155" s="169">
        <v>5202252</v>
      </c>
      <c r="R155" s="169"/>
      <c r="S155" s="169"/>
      <c r="T155" s="169"/>
      <c r="U155" s="169"/>
      <c r="V155" s="169">
        <v>7782829</v>
      </c>
      <c r="W155" s="169"/>
      <c r="X155" s="169"/>
      <c r="Y155" s="169"/>
      <c r="Z155" s="169"/>
      <c r="AA155" s="169">
        <v>11643501</v>
      </c>
      <c r="AB155" s="169"/>
      <c r="AC155" s="169"/>
      <c r="AD155" s="169"/>
      <c r="AE155" s="169"/>
      <c r="AF155" s="169">
        <v>17419259</v>
      </c>
      <c r="AG155" s="169"/>
      <c r="AH155" s="169"/>
      <c r="AI155" s="169"/>
      <c r="AJ155" s="169"/>
      <c r="AK155" s="169">
        <v>26060081</v>
      </c>
      <c r="AL155" s="169"/>
      <c r="AM155" s="169"/>
      <c r="AN155" s="169"/>
      <c r="AO155" s="169"/>
      <c r="AP155" s="169">
        <v>38987182</v>
      </c>
      <c r="AQ155" s="154"/>
      <c r="AR155" s="154"/>
      <c r="AS155" s="103"/>
      <c r="AT155" s="103"/>
      <c r="AU155" s="103"/>
      <c r="AV155" s="103"/>
    </row>
    <row r="156" spans="2:48" x14ac:dyDescent="0.25">
      <c r="B156" s="154"/>
      <c r="C156" s="74" t="s">
        <v>153</v>
      </c>
      <c r="D156" s="74" t="s">
        <v>183</v>
      </c>
      <c r="E156" s="68"/>
      <c r="F156" s="169">
        <v>178000</v>
      </c>
      <c r="G156" s="169">
        <v>245684</v>
      </c>
      <c r="H156" s="169"/>
      <c r="I156" s="169"/>
      <c r="J156" s="169"/>
      <c r="K156" s="169"/>
      <c r="L156" s="169">
        <v>367556</v>
      </c>
      <c r="M156" s="169"/>
      <c r="N156" s="169"/>
      <c r="O156" s="169"/>
      <c r="P156" s="169"/>
      <c r="Q156" s="169">
        <v>549883</v>
      </c>
      <c r="R156" s="169"/>
      <c r="S156" s="169"/>
      <c r="T156" s="169"/>
      <c r="U156" s="169"/>
      <c r="V156" s="169">
        <v>822653</v>
      </c>
      <c r="W156" s="169"/>
      <c r="X156" s="169"/>
      <c r="Y156" s="169"/>
      <c r="Z156" s="169"/>
      <c r="AA156" s="169">
        <v>1230730</v>
      </c>
      <c r="AB156" s="169"/>
      <c r="AC156" s="169"/>
      <c r="AD156" s="169"/>
      <c r="AE156" s="169"/>
      <c r="AF156" s="169">
        <v>1841234</v>
      </c>
      <c r="AG156" s="169"/>
      <c r="AH156" s="169"/>
      <c r="AI156" s="169"/>
      <c r="AJ156" s="169"/>
      <c r="AK156" s="169">
        <v>2754578</v>
      </c>
      <c r="AL156" s="169"/>
      <c r="AM156" s="169"/>
      <c r="AN156" s="169"/>
      <c r="AO156" s="169"/>
      <c r="AP156" s="169">
        <v>4120987</v>
      </c>
      <c r="AQ156" s="154"/>
      <c r="AR156" s="154"/>
      <c r="AS156" s="103"/>
      <c r="AT156" s="103"/>
      <c r="AU156" s="103"/>
      <c r="AV156" s="103"/>
    </row>
    <row r="157" spans="2:48" x14ac:dyDescent="0.25">
      <c r="B157" s="154"/>
      <c r="C157" s="74" t="s">
        <v>154</v>
      </c>
      <c r="D157" s="74" t="s">
        <v>184</v>
      </c>
      <c r="E157" s="69"/>
      <c r="F157" s="169">
        <v>468848</v>
      </c>
      <c r="G157" s="169">
        <v>647127</v>
      </c>
      <c r="H157" s="169"/>
      <c r="I157" s="169"/>
      <c r="J157" s="169"/>
      <c r="K157" s="169"/>
      <c r="L157" s="169">
        <v>968135</v>
      </c>
      <c r="M157" s="169"/>
      <c r="N157" s="169"/>
      <c r="O157" s="169"/>
      <c r="P157" s="169"/>
      <c r="Q157" s="169">
        <v>1448379</v>
      </c>
      <c r="R157" s="169"/>
      <c r="S157" s="169"/>
      <c r="T157" s="169"/>
      <c r="U157" s="169"/>
      <c r="V157" s="169">
        <v>2166848</v>
      </c>
      <c r="W157" s="169"/>
      <c r="X157" s="169"/>
      <c r="Y157" s="169"/>
      <c r="Z157" s="169"/>
      <c r="AA157" s="169">
        <v>3241713</v>
      </c>
      <c r="AB157" s="169"/>
      <c r="AC157" s="169"/>
      <c r="AD157" s="169"/>
      <c r="AE157" s="169"/>
      <c r="AF157" s="169">
        <v>4849765</v>
      </c>
      <c r="AG157" s="169"/>
      <c r="AH157" s="169"/>
      <c r="AI157" s="169"/>
      <c r="AJ157" s="169"/>
      <c r="AK157" s="169">
        <v>7255491</v>
      </c>
      <c r="AL157" s="169"/>
      <c r="AM157" s="169"/>
      <c r="AN157" s="169"/>
      <c r="AO157" s="169"/>
      <c r="AP157" s="169">
        <v>10854577</v>
      </c>
      <c r="AQ157" s="154"/>
      <c r="AR157" s="154"/>
      <c r="AS157" s="103"/>
      <c r="AT157" s="103"/>
      <c r="AU157" s="103"/>
      <c r="AV157" s="103"/>
    </row>
    <row r="158" spans="2:48" x14ac:dyDescent="0.25">
      <c r="B158" s="154"/>
      <c r="C158" s="170" t="s">
        <v>155</v>
      </c>
      <c r="D158" s="171" t="s">
        <v>185</v>
      </c>
      <c r="E158" s="172"/>
      <c r="F158" s="173">
        <v>30</v>
      </c>
      <c r="G158" s="174">
        <v>43</v>
      </c>
      <c r="H158" s="174"/>
      <c r="I158" s="174"/>
      <c r="J158" s="174"/>
      <c r="K158" s="174"/>
      <c r="L158" s="174">
        <v>58</v>
      </c>
      <c r="M158" s="174"/>
      <c r="N158" s="174"/>
      <c r="O158" s="174"/>
      <c r="P158" s="174"/>
      <c r="Q158" s="174">
        <v>74</v>
      </c>
      <c r="R158" s="174"/>
      <c r="S158" s="174"/>
      <c r="T158" s="174"/>
      <c r="U158" s="174"/>
      <c r="V158" s="174">
        <v>89</v>
      </c>
      <c r="W158" s="174"/>
      <c r="X158" s="174"/>
      <c r="Y158" s="174"/>
      <c r="Z158" s="174"/>
      <c r="AA158" s="174">
        <v>104</v>
      </c>
      <c r="AB158" s="174"/>
      <c r="AC158" s="174"/>
      <c r="AD158" s="174"/>
      <c r="AE158" s="174"/>
      <c r="AF158" s="174">
        <v>120</v>
      </c>
      <c r="AG158" s="174"/>
      <c r="AH158" s="174"/>
      <c r="AI158" s="174"/>
      <c r="AJ158" s="174"/>
      <c r="AK158" s="174">
        <v>135</v>
      </c>
      <c r="AL158" s="174"/>
      <c r="AM158" s="174"/>
      <c r="AN158" s="174"/>
      <c r="AO158" s="174"/>
      <c r="AP158" s="173">
        <v>150</v>
      </c>
      <c r="AQ158" s="154"/>
      <c r="AR158" s="154"/>
      <c r="AS158" s="103"/>
      <c r="AT158" s="103"/>
      <c r="AU158" s="103"/>
      <c r="AV158" s="103"/>
    </row>
    <row r="159" spans="2:48" x14ac:dyDescent="0.25">
      <c r="B159" s="154"/>
      <c r="C159" s="154"/>
      <c r="D159" s="154"/>
      <c r="E159" s="154"/>
      <c r="F159" s="154" t="s">
        <v>186</v>
      </c>
      <c r="G159" s="154"/>
      <c r="H159" s="154"/>
      <c r="I159" s="154"/>
      <c r="J159" s="154"/>
      <c r="K159" s="154"/>
      <c r="L159" s="154"/>
      <c r="M159" s="154"/>
      <c r="N159" s="154"/>
      <c r="O159" s="154"/>
      <c r="P159" s="154"/>
      <c r="Q159" s="154"/>
      <c r="R159" s="154"/>
      <c r="S159" s="154"/>
      <c r="T159" s="154"/>
      <c r="U159" s="154"/>
      <c r="V159" s="154"/>
      <c r="W159" s="154"/>
      <c r="X159" s="154"/>
      <c r="Y159" s="154"/>
      <c r="Z159" s="154"/>
      <c r="AA159" s="154"/>
      <c r="AB159" s="154"/>
      <c r="AC159" s="154"/>
      <c r="AD159" s="154"/>
      <c r="AE159" s="154"/>
      <c r="AF159" s="154"/>
      <c r="AG159" s="154"/>
      <c r="AH159" s="154"/>
      <c r="AI159" s="154"/>
      <c r="AJ159" s="154"/>
      <c r="AK159" s="154"/>
      <c r="AL159" s="154"/>
      <c r="AM159" s="154"/>
      <c r="AN159" s="154"/>
      <c r="AO159" s="154"/>
      <c r="AP159" s="175"/>
      <c r="AQ159" s="175"/>
      <c r="AR159" s="154"/>
      <c r="AS159" s="103"/>
      <c r="AT159" s="103"/>
      <c r="AU159" s="103"/>
      <c r="AV159" s="103"/>
    </row>
    <row r="160" spans="2:48" s="176" customFormat="1" x14ac:dyDescent="0.25">
      <c r="B160" s="80"/>
      <c r="C160" s="168" t="s">
        <v>187</v>
      </c>
      <c r="D160" s="80"/>
      <c r="E160" s="80"/>
      <c r="F160" s="80"/>
      <c r="G160" s="80"/>
      <c r="H160" s="80"/>
      <c r="I160" s="80"/>
      <c r="J160" s="80"/>
      <c r="K160" s="80"/>
      <c r="L160" s="80"/>
      <c r="M160" s="80"/>
      <c r="N160" s="80"/>
      <c r="O160" s="80"/>
      <c r="P160" s="80"/>
      <c r="Q160" s="80"/>
      <c r="R160" s="80"/>
      <c r="S160" s="80"/>
      <c r="T160" s="80"/>
      <c r="U160" s="80"/>
      <c r="V160" s="80"/>
      <c r="W160" s="80"/>
      <c r="X160" s="80"/>
      <c r="Y160" s="80"/>
      <c r="Z160" s="80"/>
      <c r="AA160" s="80"/>
      <c r="AB160" s="80"/>
      <c r="AC160" s="80"/>
      <c r="AD160" s="80"/>
      <c r="AE160" s="80"/>
      <c r="AF160" s="80"/>
      <c r="AG160" s="80"/>
      <c r="AH160" s="80"/>
      <c r="AI160" s="80"/>
      <c r="AJ160" s="80"/>
      <c r="AK160" s="80"/>
      <c r="AL160" s="80"/>
      <c r="AM160" s="80"/>
      <c r="AN160" s="80"/>
      <c r="AO160" s="80"/>
      <c r="AP160" s="169"/>
      <c r="AQ160" s="80"/>
      <c r="AR160" s="80"/>
      <c r="AS160" s="68"/>
      <c r="AT160" s="68"/>
      <c r="AU160" s="68"/>
      <c r="AV160" s="68"/>
    </row>
    <row r="161" spans="2:48" s="176" customFormat="1" x14ac:dyDescent="0.25">
      <c r="B161" s="80"/>
      <c r="C161" s="80"/>
      <c r="D161" s="80"/>
      <c r="E161" s="68"/>
      <c r="F161" s="80"/>
      <c r="G161" s="80"/>
      <c r="H161" s="80"/>
      <c r="I161" s="80"/>
      <c r="J161" s="80"/>
      <c r="K161" s="80"/>
      <c r="L161" s="80"/>
      <c r="M161" s="80"/>
      <c r="N161" s="80"/>
      <c r="O161" s="80"/>
      <c r="P161" s="80"/>
      <c r="Q161" s="80"/>
      <c r="R161" s="80"/>
      <c r="S161" s="80"/>
      <c r="T161" s="80"/>
      <c r="U161" s="80"/>
      <c r="V161" s="80"/>
      <c r="W161" s="80"/>
      <c r="X161" s="80"/>
      <c r="Y161" s="80"/>
      <c r="Z161" s="80"/>
      <c r="AA161" s="80"/>
      <c r="AB161" s="80"/>
      <c r="AC161" s="80"/>
      <c r="AD161" s="80"/>
      <c r="AE161" s="80"/>
      <c r="AF161" s="80"/>
      <c r="AG161" s="80"/>
      <c r="AH161" s="80"/>
      <c r="AI161" s="80"/>
      <c r="AJ161" s="80"/>
      <c r="AK161" s="80"/>
      <c r="AL161" s="80"/>
      <c r="AM161" s="80"/>
      <c r="AN161" s="80"/>
      <c r="AO161" s="80"/>
      <c r="AP161" s="80"/>
      <c r="AQ161" s="80"/>
      <c r="AR161" s="80"/>
      <c r="AS161" s="68"/>
      <c r="AT161" s="68"/>
      <c r="AU161" s="68"/>
      <c r="AV161" s="68"/>
    </row>
    <row r="162" spans="2:48" s="176" customFormat="1" x14ac:dyDescent="0.25">
      <c r="B162" s="80"/>
      <c r="C162" s="70" t="s">
        <v>126</v>
      </c>
      <c r="D162" s="70" t="s">
        <v>83</v>
      </c>
      <c r="E162" s="70" t="s">
        <v>84</v>
      </c>
      <c r="F162" s="84">
        <v>2011</v>
      </c>
      <c r="G162" s="84">
        <v>2015</v>
      </c>
      <c r="H162" s="84"/>
      <c r="I162" s="84"/>
      <c r="J162" s="84"/>
      <c r="K162" s="84"/>
      <c r="L162" s="84">
        <v>2020</v>
      </c>
      <c r="M162" s="84"/>
      <c r="N162" s="84"/>
      <c r="O162" s="84"/>
      <c r="P162" s="84"/>
      <c r="Q162" s="84">
        <v>2025</v>
      </c>
      <c r="R162" s="84"/>
      <c r="S162" s="84"/>
      <c r="T162" s="84"/>
      <c r="U162" s="84"/>
      <c r="V162" s="84">
        <v>2030</v>
      </c>
      <c r="W162" s="84"/>
      <c r="X162" s="84"/>
      <c r="Y162" s="84"/>
      <c r="Z162" s="84"/>
      <c r="AA162" s="84">
        <v>2035</v>
      </c>
      <c r="AB162" s="84"/>
      <c r="AC162" s="84"/>
      <c r="AD162" s="84"/>
      <c r="AE162" s="84"/>
      <c r="AF162" s="84">
        <v>2040</v>
      </c>
      <c r="AG162" s="84"/>
      <c r="AH162" s="84"/>
      <c r="AI162" s="84"/>
      <c r="AJ162" s="84"/>
      <c r="AK162" s="84">
        <v>2045</v>
      </c>
      <c r="AL162" s="84"/>
      <c r="AM162" s="84"/>
      <c r="AN162" s="84"/>
      <c r="AO162" s="84"/>
      <c r="AP162" s="84">
        <v>2050</v>
      </c>
      <c r="AQ162" s="80"/>
      <c r="AR162" s="80"/>
      <c r="AS162" s="68"/>
      <c r="AT162" s="68"/>
      <c r="AU162" s="68"/>
      <c r="AV162" s="68"/>
    </row>
    <row r="163" spans="2:48" s="176" customFormat="1" x14ac:dyDescent="0.25">
      <c r="B163" s="80"/>
      <c r="C163" s="68" t="s">
        <v>128</v>
      </c>
      <c r="D163" s="74" t="s">
        <v>181</v>
      </c>
      <c r="E163" s="68"/>
      <c r="F163" s="68">
        <v>1.3</v>
      </c>
      <c r="G163" s="177">
        <v>1.3</v>
      </c>
      <c r="H163" s="177"/>
      <c r="I163" s="177"/>
      <c r="J163" s="177"/>
      <c r="K163" s="177"/>
      <c r="L163" s="177">
        <v>1.3</v>
      </c>
      <c r="M163" s="177"/>
      <c r="N163" s="177"/>
      <c r="O163" s="177"/>
      <c r="P163" s="177"/>
      <c r="Q163" s="177">
        <v>1.3</v>
      </c>
      <c r="R163" s="177"/>
      <c r="S163" s="177"/>
      <c r="T163" s="177"/>
      <c r="U163" s="177"/>
      <c r="V163" s="177">
        <v>1.3</v>
      </c>
      <c r="W163" s="177"/>
      <c r="X163" s="177"/>
      <c r="Y163" s="177"/>
      <c r="Z163" s="177"/>
      <c r="AA163" s="177">
        <v>1.3</v>
      </c>
      <c r="AB163" s="177"/>
      <c r="AC163" s="177"/>
      <c r="AD163" s="177"/>
      <c r="AE163" s="177"/>
      <c r="AF163" s="177">
        <v>1.3</v>
      </c>
      <c r="AG163" s="177"/>
      <c r="AH163" s="177"/>
      <c r="AI163" s="177"/>
      <c r="AJ163" s="177"/>
      <c r="AK163" s="177">
        <v>1.3</v>
      </c>
      <c r="AL163" s="177"/>
      <c r="AM163" s="177"/>
      <c r="AN163" s="177"/>
      <c r="AO163" s="177"/>
      <c r="AP163" s="177">
        <v>1.3</v>
      </c>
      <c r="AQ163" s="80"/>
      <c r="AR163" s="80"/>
      <c r="AS163" s="68"/>
      <c r="AT163" s="68"/>
      <c r="AU163" s="68"/>
      <c r="AV163" s="68"/>
    </row>
    <row r="164" spans="2:48" s="176" customFormat="1" x14ac:dyDescent="0.25">
      <c r="B164" s="80"/>
      <c r="C164" s="68" t="s">
        <v>133</v>
      </c>
      <c r="D164" s="74" t="s">
        <v>23</v>
      </c>
      <c r="E164" s="68"/>
      <c r="F164" s="68">
        <v>1.2</v>
      </c>
      <c r="G164" s="177">
        <v>1.1794871794871795</v>
      </c>
      <c r="H164" s="177"/>
      <c r="I164" s="177"/>
      <c r="J164" s="177"/>
      <c r="K164" s="177"/>
      <c r="L164" s="177">
        <v>1.1538461538461537</v>
      </c>
      <c r="M164" s="177"/>
      <c r="N164" s="177"/>
      <c r="O164" s="177"/>
      <c r="P164" s="177"/>
      <c r="Q164" s="177">
        <v>1.1282051282051282</v>
      </c>
      <c r="R164" s="177"/>
      <c r="S164" s="177"/>
      <c r="T164" s="177"/>
      <c r="U164" s="177"/>
      <c r="V164" s="177">
        <v>1.1025641025641026</v>
      </c>
      <c r="W164" s="177"/>
      <c r="X164" s="177"/>
      <c r="Y164" s="177"/>
      <c r="Z164" s="177"/>
      <c r="AA164" s="177">
        <v>1.0769230769230769</v>
      </c>
      <c r="AB164" s="177"/>
      <c r="AC164" s="177"/>
      <c r="AD164" s="177"/>
      <c r="AE164" s="177"/>
      <c r="AF164" s="177">
        <v>1.0512820512820513</v>
      </c>
      <c r="AG164" s="177"/>
      <c r="AH164" s="177"/>
      <c r="AI164" s="177"/>
      <c r="AJ164" s="177"/>
      <c r="AK164" s="177">
        <v>1.0256410256410255</v>
      </c>
      <c r="AL164" s="177"/>
      <c r="AM164" s="177"/>
      <c r="AN164" s="177"/>
      <c r="AO164" s="177"/>
      <c r="AP164" s="177">
        <v>1</v>
      </c>
      <c r="AQ164" s="80"/>
      <c r="AR164" s="80"/>
      <c r="AS164" s="68"/>
      <c r="AT164" s="68"/>
      <c r="AU164" s="68"/>
      <c r="AV164" s="68"/>
    </row>
    <row r="165" spans="2:48" s="176" customFormat="1" x14ac:dyDescent="0.25">
      <c r="B165" s="80"/>
      <c r="C165" s="74" t="s">
        <v>152</v>
      </c>
      <c r="D165" s="74" t="s">
        <v>182</v>
      </c>
      <c r="E165" s="69"/>
      <c r="F165" s="69">
        <v>4.2</v>
      </c>
      <c r="G165" s="178">
        <v>4.6307692307692312</v>
      </c>
      <c r="H165" s="178"/>
      <c r="I165" s="178"/>
      <c r="J165" s="178"/>
      <c r="K165" s="178"/>
      <c r="L165" s="178">
        <v>5.1692307692307695</v>
      </c>
      <c r="M165" s="178"/>
      <c r="N165" s="178"/>
      <c r="O165" s="178"/>
      <c r="P165" s="178"/>
      <c r="Q165" s="178">
        <v>5.7076923076923078</v>
      </c>
      <c r="R165" s="178"/>
      <c r="S165" s="178"/>
      <c r="T165" s="178"/>
      <c r="U165" s="178"/>
      <c r="V165" s="178">
        <v>6.2461538461538471</v>
      </c>
      <c r="W165" s="178"/>
      <c r="X165" s="178"/>
      <c r="Y165" s="178"/>
      <c r="Z165" s="178"/>
      <c r="AA165" s="178">
        <v>6.7846153846153854</v>
      </c>
      <c r="AB165" s="178"/>
      <c r="AC165" s="178"/>
      <c r="AD165" s="178"/>
      <c r="AE165" s="178"/>
      <c r="AF165" s="178">
        <v>7.3230769230769237</v>
      </c>
      <c r="AG165" s="178"/>
      <c r="AH165" s="178"/>
      <c r="AI165" s="178"/>
      <c r="AJ165" s="178"/>
      <c r="AK165" s="178">
        <v>7.861538461538462</v>
      </c>
      <c r="AL165" s="178"/>
      <c r="AM165" s="178"/>
      <c r="AN165" s="178"/>
      <c r="AO165" s="178"/>
      <c r="AP165" s="178">
        <v>8.4</v>
      </c>
      <c r="AQ165" s="80"/>
      <c r="AR165" s="80"/>
      <c r="AS165" s="68"/>
      <c r="AT165" s="68"/>
      <c r="AU165" s="68"/>
      <c r="AV165" s="68"/>
    </row>
    <row r="166" spans="2:48" s="176" customFormat="1" x14ac:dyDescent="0.25">
      <c r="B166" s="80"/>
      <c r="C166" s="74" t="s">
        <v>153</v>
      </c>
      <c r="D166" s="74" t="s">
        <v>183</v>
      </c>
      <c r="E166" s="69"/>
      <c r="F166" s="69">
        <v>7.1999999999999993</v>
      </c>
      <c r="G166" s="178">
        <v>7.9384615384615378</v>
      </c>
      <c r="H166" s="178"/>
      <c r="I166" s="178"/>
      <c r="J166" s="178"/>
      <c r="K166" s="178"/>
      <c r="L166" s="178">
        <v>8.8615384615384603</v>
      </c>
      <c r="M166" s="178"/>
      <c r="N166" s="178"/>
      <c r="O166" s="178"/>
      <c r="P166" s="178"/>
      <c r="Q166" s="178">
        <v>9.7846153846153836</v>
      </c>
      <c r="R166" s="178"/>
      <c r="S166" s="178"/>
      <c r="T166" s="178"/>
      <c r="U166" s="178"/>
      <c r="V166" s="178">
        <v>10.707692307692307</v>
      </c>
      <c r="W166" s="178"/>
      <c r="X166" s="178"/>
      <c r="Y166" s="178"/>
      <c r="Z166" s="178"/>
      <c r="AA166" s="178">
        <v>11.630769230769229</v>
      </c>
      <c r="AB166" s="178"/>
      <c r="AC166" s="178"/>
      <c r="AD166" s="178"/>
      <c r="AE166" s="178"/>
      <c r="AF166" s="178">
        <v>12.553846153846152</v>
      </c>
      <c r="AG166" s="178"/>
      <c r="AH166" s="178"/>
      <c r="AI166" s="178"/>
      <c r="AJ166" s="178"/>
      <c r="AK166" s="178">
        <v>13.476923076923075</v>
      </c>
      <c r="AL166" s="178"/>
      <c r="AM166" s="178"/>
      <c r="AN166" s="178"/>
      <c r="AO166" s="178"/>
      <c r="AP166" s="178">
        <v>14.399999999999999</v>
      </c>
      <c r="AQ166" s="80"/>
      <c r="AR166" s="80"/>
      <c r="AS166" s="68"/>
      <c r="AT166" s="68"/>
      <c r="AU166" s="68"/>
      <c r="AV166" s="68"/>
    </row>
    <row r="167" spans="2:48" s="176" customFormat="1" x14ac:dyDescent="0.25">
      <c r="B167" s="80"/>
      <c r="C167" s="74" t="s">
        <v>154</v>
      </c>
      <c r="D167" s="74" t="s">
        <v>184</v>
      </c>
      <c r="E167" s="69"/>
      <c r="F167" s="69">
        <v>24</v>
      </c>
      <c r="G167" s="178">
        <v>26.46153846153846</v>
      </c>
      <c r="H167" s="178"/>
      <c r="I167" s="178"/>
      <c r="J167" s="178"/>
      <c r="K167" s="178"/>
      <c r="L167" s="178">
        <v>29.53846153846154</v>
      </c>
      <c r="M167" s="178"/>
      <c r="N167" s="178"/>
      <c r="O167" s="178"/>
      <c r="P167" s="178"/>
      <c r="Q167" s="178">
        <v>32.615384615384613</v>
      </c>
      <c r="R167" s="178"/>
      <c r="S167" s="178"/>
      <c r="T167" s="178"/>
      <c r="U167" s="178"/>
      <c r="V167" s="178">
        <v>35.692307692307693</v>
      </c>
      <c r="W167" s="178"/>
      <c r="X167" s="178"/>
      <c r="Y167" s="178"/>
      <c r="Z167" s="178"/>
      <c r="AA167" s="178">
        <v>38.769230769230774</v>
      </c>
      <c r="AB167" s="178"/>
      <c r="AC167" s="178"/>
      <c r="AD167" s="178"/>
      <c r="AE167" s="178"/>
      <c r="AF167" s="178">
        <v>41.846153846153847</v>
      </c>
      <c r="AG167" s="178"/>
      <c r="AH167" s="178"/>
      <c r="AI167" s="178"/>
      <c r="AJ167" s="178"/>
      <c r="AK167" s="178">
        <v>44.92307692307692</v>
      </c>
      <c r="AL167" s="178"/>
      <c r="AM167" s="178"/>
      <c r="AN167" s="178"/>
      <c r="AO167" s="178"/>
      <c r="AP167" s="178">
        <v>48</v>
      </c>
      <c r="AQ167" s="80"/>
      <c r="AR167" s="80"/>
      <c r="AS167" s="68"/>
      <c r="AT167" s="68"/>
      <c r="AU167" s="68"/>
      <c r="AV167" s="68"/>
    </row>
    <row r="168" spans="2:48" s="176" customFormat="1" x14ac:dyDescent="0.25">
      <c r="B168" s="80"/>
      <c r="C168" s="171" t="s">
        <v>155</v>
      </c>
      <c r="D168" s="171" t="s">
        <v>185</v>
      </c>
      <c r="E168" s="171"/>
      <c r="F168" s="171">
        <v>1250</v>
      </c>
      <c r="G168" s="174">
        <v>1301.2820512820513</v>
      </c>
      <c r="H168" s="174"/>
      <c r="I168" s="174"/>
      <c r="J168" s="174"/>
      <c r="K168" s="174"/>
      <c r="L168" s="174">
        <v>1365.3846153846155</v>
      </c>
      <c r="M168" s="174"/>
      <c r="N168" s="174"/>
      <c r="O168" s="174"/>
      <c r="P168" s="174"/>
      <c r="Q168" s="174">
        <v>1429.4871794871794</v>
      </c>
      <c r="R168" s="174"/>
      <c r="S168" s="174"/>
      <c r="T168" s="174"/>
      <c r="U168" s="174"/>
      <c r="V168" s="174">
        <v>1493.5897435897436</v>
      </c>
      <c r="W168" s="174"/>
      <c r="X168" s="174"/>
      <c r="Y168" s="174"/>
      <c r="Z168" s="174"/>
      <c r="AA168" s="174">
        <v>1557.6923076923076</v>
      </c>
      <c r="AB168" s="174"/>
      <c r="AC168" s="174"/>
      <c r="AD168" s="174"/>
      <c r="AE168" s="174"/>
      <c r="AF168" s="174">
        <v>1621.7948717948718</v>
      </c>
      <c r="AG168" s="174"/>
      <c r="AH168" s="174"/>
      <c r="AI168" s="174"/>
      <c r="AJ168" s="174"/>
      <c r="AK168" s="174">
        <v>1685.897435897436</v>
      </c>
      <c r="AL168" s="174"/>
      <c r="AM168" s="174"/>
      <c r="AN168" s="174"/>
      <c r="AO168" s="174"/>
      <c r="AP168" s="174">
        <v>1750</v>
      </c>
      <c r="AQ168" s="169"/>
      <c r="AR168" s="80"/>
      <c r="AS168" s="68"/>
      <c r="AT168" s="68"/>
      <c r="AU168" s="68"/>
      <c r="AV168" s="68"/>
    </row>
    <row r="169" spans="2:48" x14ac:dyDescent="0.25">
      <c r="B169" s="154"/>
      <c r="C169" s="154"/>
      <c r="D169" s="154"/>
      <c r="E169" s="154"/>
      <c r="F169" s="154"/>
      <c r="G169" s="154"/>
      <c r="H169" s="154"/>
      <c r="I169" s="154"/>
      <c r="J169" s="154"/>
      <c r="K169" s="154"/>
      <c r="L169" s="154"/>
      <c r="M169" s="154"/>
      <c r="N169" s="154"/>
      <c r="O169" s="154"/>
      <c r="P169" s="154"/>
      <c r="Q169" s="103"/>
      <c r="R169" s="103"/>
      <c r="S169" s="103"/>
      <c r="T169" s="103"/>
    </row>
    <row r="170" spans="2:48" x14ac:dyDescent="0.25">
      <c r="B170" s="154"/>
      <c r="C170" s="179" t="s">
        <v>188</v>
      </c>
      <c r="D170" s="154"/>
      <c r="E170" s="154"/>
      <c r="F170" s="154"/>
      <c r="G170" s="154"/>
      <c r="H170" s="175"/>
      <c r="I170" s="154"/>
      <c r="J170" s="154"/>
      <c r="K170" s="154"/>
      <c r="L170" s="154"/>
      <c r="M170" s="154"/>
      <c r="N170" s="154"/>
      <c r="O170" s="154"/>
      <c r="P170" s="154"/>
      <c r="Q170" s="103"/>
      <c r="R170" s="103"/>
      <c r="S170" s="103"/>
      <c r="T170" s="103"/>
    </row>
    <row r="171" spans="2:48" x14ac:dyDescent="0.25">
      <c r="B171" s="154"/>
      <c r="C171" s="154"/>
      <c r="D171" s="154"/>
      <c r="E171" s="154"/>
      <c r="F171" s="154"/>
      <c r="G171" s="175"/>
      <c r="H171" s="154"/>
      <c r="I171" s="154"/>
      <c r="J171" s="154"/>
      <c r="K171" s="154"/>
      <c r="L171" s="154"/>
      <c r="M171" s="154"/>
      <c r="N171" s="180" t="s">
        <v>189</v>
      </c>
      <c r="O171" s="154"/>
      <c r="P171" s="154"/>
      <c r="Q171" s="103"/>
      <c r="R171" s="103"/>
      <c r="S171" s="103"/>
      <c r="T171" s="103"/>
    </row>
    <row r="172" spans="2:48" x14ac:dyDescent="0.25">
      <c r="B172" s="154"/>
      <c r="C172" s="105" t="s">
        <v>126</v>
      </c>
      <c r="D172" s="105" t="s">
        <v>83</v>
      </c>
      <c r="E172" s="105" t="s">
        <v>84</v>
      </c>
      <c r="F172" s="141">
        <v>2011</v>
      </c>
      <c r="G172" s="141">
        <v>2015</v>
      </c>
      <c r="H172" s="141"/>
      <c r="I172" s="141"/>
      <c r="J172" s="141"/>
      <c r="K172" s="141"/>
      <c r="L172" s="141">
        <v>2020</v>
      </c>
      <c r="M172" s="141"/>
      <c r="N172" s="141"/>
      <c r="O172" s="141"/>
      <c r="P172" s="141"/>
      <c r="Q172" s="141">
        <v>2025</v>
      </c>
      <c r="R172" s="141"/>
      <c r="S172" s="141"/>
      <c r="T172" s="141"/>
      <c r="U172" s="141"/>
      <c r="V172" s="141">
        <v>2030</v>
      </c>
      <c r="W172" s="141"/>
      <c r="X172" s="141"/>
      <c r="Y172" s="141"/>
      <c r="Z172" s="141"/>
      <c r="AA172" s="141">
        <v>2035</v>
      </c>
      <c r="AB172" s="141"/>
      <c r="AC172" s="141"/>
      <c r="AD172" s="141"/>
      <c r="AE172" s="141"/>
      <c r="AF172" s="141">
        <v>2040</v>
      </c>
      <c r="AG172" s="141"/>
      <c r="AH172" s="141"/>
      <c r="AI172" s="141"/>
      <c r="AJ172" s="141"/>
      <c r="AK172" s="141">
        <v>2045</v>
      </c>
      <c r="AL172" s="141"/>
      <c r="AM172" s="141"/>
      <c r="AN172" s="141"/>
      <c r="AO172" s="141"/>
      <c r="AP172" s="141">
        <v>2050</v>
      </c>
      <c r="AQ172" s="154"/>
      <c r="AR172" s="154"/>
      <c r="AS172" s="103"/>
      <c r="AT172" s="103"/>
      <c r="AU172" s="103"/>
      <c r="AV172" s="103"/>
    </row>
    <row r="173" spans="2:48" x14ac:dyDescent="0.25">
      <c r="B173" s="154"/>
      <c r="C173" s="103" t="s">
        <v>128</v>
      </c>
      <c r="D173" s="133" t="s">
        <v>181</v>
      </c>
      <c r="E173" s="103" t="s">
        <v>190</v>
      </c>
      <c r="F173" s="181">
        <v>11527.2</v>
      </c>
      <c r="G173" s="182">
        <v>11083.384615384615</v>
      </c>
      <c r="H173" s="182"/>
      <c r="I173" s="182"/>
      <c r="J173" s="182"/>
      <c r="K173" s="182"/>
      <c r="L173" s="182">
        <v>10528.615384615385</v>
      </c>
      <c r="M173" s="182"/>
      <c r="N173" s="182"/>
      <c r="O173" s="182"/>
      <c r="P173" s="182"/>
      <c r="Q173" s="182">
        <v>9973.8461538461543</v>
      </c>
      <c r="R173" s="182"/>
      <c r="S173" s="182"/>
      <c r="T173" s="182"/>
      <c r="U173" s="182"/>
      <c r="V173" s="182">
        <v>9419.0769230769238</v>
      </c>
      <c r="W173" s="182"/>
      <c r="X173" s="182"/>
      <c r="Y173" s="182"/>
      <c r="Z173" s="182"/>
      <c r="AA173" s="182">
        <v>8864.3076923076915</v>
      </c>
      <c r="AB173" s="182"/>
      <c r="AC173" s="182"/>
      <c r="AD173" s="182"/>
      <c r="AE173" s="182"/>
      <c r="AF173" s="182">
        <v>8309.538461538461</v>
      </c>
      <c r="AG173" s="182"/>
      <c r="AH173" s="182"/>
      <c r="AI173" s="182"/>
      <c r="AJ173" s="182"/>
      <c r="AK173" s="182">
        <v>7754.7692307692305</v>
      </c>
      <c r="AL173" s="182"/>
      <c r="AM173" s="182"/>
      <c r="AN173" s="182"/>
      <c r="AO173" s="182"/>
      <c r="AP173" s="116">
        <v>7200</v>
      </c>
      <c r="AQ173" s="154"/>
      <c r="AR173" s="154"/>
      <c r="AS173" s="103"/>
      <c r="AT173" s="103"/>
      <c r="AU173" s="103"/>
      <c r="AV173" s="103"/>
    </row>
    <row r="174" spans="2:48" x14ac:dyDescent="0.25">
      <c r="B174" s="154"/>
      <c r="C174" s="103" t="s">
        <v>133</v>
      </c>
      <c r="D174" s="133" t="s">
        <v>23</v>
      </c>
      <c r="E174" s="183" t="s">
        <v>190</v>
      </c>
      <c r="F174" s="184">
        <v>5778</v>
      </c>
      <c r="G174" s="182">
        <v>5739.2307692307695</v>
      </c>
      <c r="H174" s="182"/>
      <c r="I174" s="182"/>
      <c r="J174" s="182"/>
      <c r="K174" s="182"/>
      <c r="L174" s="182">
        <v>5690.7692307692305</v>
      </c>
      <c r="M174" s="182"/>
      <c r="N174" s="182"/>
      <c r="O174" s="182"/>
      <c r="P174" s="182"/>
      <c r="Q174" s="182">
        <v>5642.3076923076924</v>
      </c>
      <c r="R174" s="182"/>
      <c r="S174" s="182"/>
      <c r="T174" s="182"/>
      <c r="U174" s="182"/>
      <c r="V174" s="182">
        <v>5593.8461538461543</v>
      </c>
      <c r="W174" s="182"/>
      <c r="X174" s="182"/>
      <c r="Y174" s="182"/>
      <c r="Z174" s="182"/>
      <c r="AA174" s="182">
        <v>5545.3846153846152</v>
      </c>
      <c r="AB174" s="182"/>
      <c r="AC174" s="182"/>
      <c r="AD174" s="182"/>
      <c r="AE174" s="182"/>
      <c r="AF174" s="182">
        <v>5496.9230769230771</v>
      </c>
      <c r="AG174" s="182"/>
      <c r="AH174" s="182"/>
      <c r="AI174" s="182"/>
      <c r="AJ174" s="182"/>
      <c r="AK174" s="182">
        <v>5448.4615384615381</v>
      </c>
      <c r="AL174" s="182"/>
      <c r="AM174" s="182"/>
      <c r="AN174" s="182"/>
      <c r="AO174" s="182"/>
      <c r="AP174" s="116">
        <v>5400</v>
      </c>
      <c r="AQ174" s="154"/>
      <c r="AR174" s="154"/>
      <c r="AS174" s="103"/>
      <c r="AT174" s="103"/>
      <c r="AU174" s="103"/>
      <c r="AV174" s="103"/>
    </row>
    <row r="175" spans="2:48" x14ac:dyDescent="0.25">
      <c r="B175" s="154"/>
      <c r="C175" s="74" t="s">
        <v>152</v>
      </c>
      <c r="D175" s="74" t="s">
        <v>182</v>
      </c>
      <c r="E175" s="183" t="s">
        <v>190</v>
      </c>
      <c r="F175" s="184">
        <v>32400</v>
      </c>
      <c r="G175" s="182">
        <v>34615.384615384617</v>
      </c>
      <c r="H175" s="182"/>
      <c r="I175" s="182"/>
      <c r="J175" s="182"/>
      <c r="K175" s="182"/>
      <c r="L175" s="182">
        <v>37384.615384615383</v>
      </c>
      <c r="M175" s="182"/>
      <c r="N175" s="182"/>
      <c r="O175" s="182"/>
      <c r="P175" s="182"/>
      <c r="Q175" s="182">
        <v>40153.846153846156</v>
      </c>
      <c r="R175" s="182"/>
      <c r="S175" s="182"/>
      <c r="T175" s="182"/>
      <c r="U175" s="182"/>
      <c r="V175" s="182">
        <v>42923.076923076922</v>
      </c>
      <c r="W175" s="182"/>
      <c r="X175" s="182"/>
      <c r="Y175" s="182"/>
      <c r="Z175" s="182"/>
      <c r="AA175" s="182">
        <v>45692.307692307688</v>
      </c>
      <c r="AB175" s="182"/>
      <c r="AC175" s="182"/>
      <c r="AD175" s="182"/>
      <c r="AE175" s="182"/>
      <c r="AF175" s="182">
        <v>48461.538461538461</v>
      </c>
      <c r="AG175" s="182"/>
      <c r="AH175" s="182"/>
      <c r="AI175" s="182"/>
      <c r="AJ175" s="182"/>
      <c r="AK175" s="182">
        <v>51230.769230769234</v>
      </c>
      <c r="AL175" s="182"/>
      <c r="AM175" s="182"/>
      <c r="AN175" s="182"/>
      <c r="AO175" s="182"/>
      <c r="AP175" s="116">
        <v>54000</v>
      </c>
      <c r="AQ175" s="154"/>
      <c r="AR175" s="154"/>
      <c r="AS175" s="120"/>
      <c r="AT175" s="120"/>
      <c r="AU175" s="120"/>
      <c r="AV175" s="133"/>
    </row>
    <row r="176" spans="2:48" x14ac:dyDescent="0.25">
      <c r="B176" s="154"/>
      <c r="C176" s="74" t="s">
        <v>153</v>
      </c>
      <c r="D176" s="74" t="s">
        <v>183</v>
      </c>
      <c r="E176" s="183" t="s">
        <v>190</v>
      </c>
      <c r="F176" s="184">
        <v>32400</v>
      </c>
      <c r="G176" s="182">
        <v>34615.384615384617</v>
      </c>
      <c r="H176" s="182"/>
      <c r="I176" s="182"/>
      <c r="J176" s="182"/>
      <c r="K176" s="182"/>
      <c r="L176" s="182">
        <v>37384.615384615383</v>
      </c>
      <c r="M176" s="182"/>
      <c r="N176" s="182"/>
      <c r="O176" s="182"/>
      <c r="P176" s="182"/>
      <c r="Q176" s="182">
        <v>40153.846153846156</v>
      </c>
      <c r="R176" s="182"/>
      <c r="S176" s="182"/>
      <c r="T176" s="182"/>
      <c r="U176" s="182"/>
      <c r="V176" s="182">
        <v>42923.076923076922</v>
      </c>
      <c r="W176" s="182"/>
      <c r="X176" s="182"/>
      <c r="Y176" s="182"/>
      <c r="Z176" s="182"/>
      <c r="AA176" s="182">
        <v>45692.307692307688</v>
      </c>
      <c r="AB176" s="182"/>
      <c r="AC176" s="182"/>
      <c r="AD176" s="182"/>
      <c r="AE176" s="182"/>
      <c r="AF176" s="182">
        <v>48461.538461538461</v>
      </c>
      <c r="AG176" s="182"/>
      <c r="AH176" s="182"/>
      <c r="AI176" s="182"/>
      <c r="AJ176" s="182"/>
      <c r="AK176" s="182">
        <v>51230.769230769234</v>
      </c>
      <c r="AL176" s="182"/>
      <c r="AM176" s="182"/>
      <c r="AN176" s="182"/>
      <c r="AO176" s="182"/>
      <c r="AP176" s="116">
        <v>54000</v>
      </c>
      <c r="AQ176" s="154"/>
      <c r="AR176" s="154"/>
      <c r="AS176" s="120"/>
      <c r="AT176" s="120"/>
      <c r="AU176" s="120"/>
      <c r="AV176" s="133"/>
    </row>
    <row r="177" spans="2:48" x14ac:dyDescent="0.25">
      <c r="B177" s="154"/>
      <c r="C177" s="74" t="s">
        <v>154</v>
      </c>
      <c r="D177" s="74" t="s">
        <v>184</v>
      </c>
      <c r="E177" s="183" t="s">
        <v>190</v>
      </c>
      <c r="F177" s="184">
        <v>91740</v>
      </c>
      <c r="G177" s="182">
        <v>90792.307692307688</v>
      </c>
      <c r="H177" s="182"/>
      <c r="I177" s="182"/>
      <c r="J177" s="182"/>
      <c r="K177" s="182"/>
      <c r="L177" s="182">
        <v>89607.692307692312</v>
      </c>
      <c r="M177" s="182"/>
      <c r="N177" s="182"/>
      <c r="O177" s="182"/>
      <c r="P177" s="182"/>
      <c r="Q177" s="182">
        <v>88423.076923076922</v>
      </c>
      <c r="R177" s="182"/>
      <c r="S177" s="182"/>
      <c r="T177" s="182"/>
      <c r="U177" s="182"/>
      <c r="V177" s="182">
        <v>87238.461538461532</v>
      </c>
      <c r="W177" s="182"/>
      <c r="X177" s="182"/>
      <c r="Y177" s="182"/>
      <c r="Z177" s="182"/>
      <c r="AA177" s="182">
        <v>86053.846153846156</v>
      </c>
      <c r="AB177" s="182"/>
      <c r="AC177" s="182"/>
      <c r="AD177" s="182"/>
      <c r="AE177" s="182"/>
      <c r="AF177" s="182">
        <v>84869.230769230766</v>
      </c>
      <c r="AG177" s="182"/>
      <c r="AH177" s="182"/>
      <c r="AI177" s="182"/>
      <c r="AJ177" s="182"/>
      <c r="AK177" s="182">
        <v>83684.61538461539</v>
      </c>
      <c r="AL177" s="182"/>
      <c r="AM177" s="182"/>
      <c r="AN177" s="182"/>
      <c r="AO177" s="182"/>
      <c r="AP177" s="116">
        <v>82500</v>
      </c>
      <c r="AQ177" s="154"/>
      <c r="AR177" s="154"/>
      <c r="AS177" s="120"/>
      <c r="AT177" s="120"/>
      <c r="AU177" s="120"/>
      <c r="AV177" s="133"/>
    </row>
    <row r="178" spans="2:48" x14ac:dyDescent="0.25">
      <c r="B178" s="154"/>
      <c r="C178" s="185" t="s">
        <v>155</v>
      </c>
      <c r="D178" s="185" t="s">
        <v>185</v>
      </c>
      <c r="E178" s="186" t="s">
        <v>190</v>
      </c>
      <c r="F178" s="187">
        <v>118800</v>
      </c>
      <c r="G178" s="188">
        <v>118800</v>
      </c>
      <c r="H178" s="188"/>
      <c r="I178" s="188"/>
      <c r="J178" s="188"/>
      <c r="K178" s="188"/>
      <c r="L178" s="188">
        <v>118800</v>
      </c>
      <c r="M178" s="188"/>
      <c r="N178" s="188"/>
      <c r="O178" s="188"/>
      <c r="P178" s="188"/>
      <c r="Q178" s="188">
        <v>118800</v>
      </c>
      <c r="R178" s="188"/>
      <c r="S178" s="188"/>
      <c r="T178" s="188"/>
      <c r="U178" s="188"/>
      <c r="V178" s="188">
        <v>118800</v>
      </c>
      <c r="W178" s="188"/>
      <c r="X178" s="188"/>
      <c r="Y178" s="188"/>
      <c r="Z178" s="188"/>
      <c r="AA178" s="188">
        <v>118800</v>
      </c>
      <c r="AB178" s="188"/>
      <c r="AC178" s="188"/>
      <c r="AD178" s="188"/>
      <c r="AE178" s="188"/>
      <c r="AF178" s="188">
        <v>118800</v>
      </c>
      <c r="AG178" s="188"/>
      <c r="AH178" s="188"/>
      <c r="AI178" s="188"/>
      <c r="AJ178" s="188"/>
      <c r="AK178" s="188">
        <v>118800</v>
      </c>
      <c r="AL178" s="188"/>
      <c r="AM178" s="188"/>
      <c r="AN178" s="188"/>
      <c r="AO178" s="188"/>
      <c r="AP178" s="189">
        <v>118800</v>
      </c>
      <c r="AQ178" s="154"/>
      <c r="AR178" s="154"/>
      <c r="AS178" s="103"/>
      <c r="AT178" s="103"/>
      <c r="AU178" s="103"/>
      <c r="AV178" s="103"/>
    </row>
    <row r="179" spans="2:48" x14ac:dyDescent="0.25">
      <c r="B179" s="154"/>
      <c r="C179" s="154"/>
      <c r="D179" s="154"/>
      <c r="E179" s="154"/>
      <c r="F179" s="154"/>
      <c r="G179" s="154"/>
      <c r="H179" s="154"/>
      <c r="I179" s="154"/>
      <c r="J179" s="154"/>
      <c r="K179" s="154"/>
      <c r="L179" s="154"/>
      <c r="M179" s="154"/>
      <c r="N179" s="154"/>
      <c r="O179" s="154"/>
      <c r="P179" s="154"/>
      <c r="Q179" s="103"/>
      <c r="R179" s="103"/>
      <c r="S179" s="103"/>
      <c r="T179" s="103"/>
    </row>
    <row r="180" spans="2:48" x14ac:dyDescent="0.25">
      <c r="B180" s="154"/>
      <c r="C180" s="179" t="s">
        <v>191</v>
      </c>
      <c r="D180" s="154"/>
      <c r="E180" s="154"/>
      <c r="F180" s="154"/>
      <c r="G180" s="154"/>
      <c r="H180" s="154"/>
      <c r="I180" s="154"/>
      <c r="J180" s="154"/>
      <c r="K180" s="154"/>
      <c r="L180" s="154"/>
      <c r="M180" s="154"/>
      <c r="N180" s="154"/>
      <c r="O180" s="154"/>
      <c r="P180" s="154"/>
      <c r="Q180" s="103"/>
      <c r="R180" s="103"/>
      <c r="S180" s="103"/>
      <c r="T180" s="103"/>
    </row>
    <row r="181" spans="2:48" x14ac:dyDescent="0.25">
      <c r="B181" s="154"/>
      <c r="C181" s="154"/>
      <c r="D181" s="154"/>
      <c r="E181" s="154"/>
      <c r="F181" s="154"/>
      <c r="G181" s="154"/>
      <c r="H181" s="154"/>
      <c r="I181" s="154"/>
      <c r="J181" s="154"/>
      <c r="K181" s="154"/>
      <c r="L181" s="154"/>
      <c r="M181" s="154"/>
      <c r="N181" s="180" t="s">
        <v>192</v>
      </c>
      <c r="O181" s="154"/>
      <c r="P181" s="154"/>
      <c r="Q181" s="103"/>
      <c r="R181" s="103"/>
      <c r="S181" s="103"/>
      <c r="T181" s="103"/>
    </row>
    <row r="182" spans="2:48" x14ac:dyDescent="0.25">
      <c r="B182" s="154"/>
      <c r="C182" s="105" t="s">
        <v>126</v>
      </c>
      <c r="D182" s="105" t="s">
        <v>122</v>
      </c>
      <c r="E182" s="105" t="s">
        <v>84</v>
      </c>
      <c r="F182" s="141">
        <v>2011</v>
      </c>
      <c r="G182" s="141">
        <v>2015</v>
      </c>
      <c r="H182" s="141">
        <v>2020</v>
      </c>
      <c r="I182" s="141">
        <v>2025</v>
      </c>
      <c r="J182" s="141">
        <v>2030</v>
      </c>
      <c r="K182" s="141">
        <v>2035</v>
      </c>
      <c r="L182" s="141">
        <v>2040</v>
      </c>
      <c r="M182" s="141">
        <v>2045</v>
      </c>
      <c r="N182" s="141">
        <v>2050</v>
      </c>
      <c r="O182" s="154"/>
      <c r="P182" s="103"/>
      <c r="Q182" s="103"/>
      <c r="R182" s="103"/>
      <c r="S182" s="103"/>
      <c r="T182" s="103"/>
    </row>
    <row r="183" spans="2:48" x14ac:dyDescent="0.25">
      <c r="B183" s="154"/>
      <c r="C183" s="68" t="s">
        <v>128</v>
      </c>
      <c r="D183" s="68" t="s">
        <v>138</v>
      </c>
      <c r="E183" s="68" t="s">
        <v>139</v>
      </c>
      <c r="F183" s="190">
        <v>1.1065114285714288E-9</v>
      </c>
      <c r="G183" s="190">
        <v>1.0579005846153849E-9</v>
      </c>
      <c r="H183" s="190">
        <v>9.9713702967032979E-10</v>
      </c>
      <c r="I183" s="190">
        <v>9.3637347472527493E-10</v>
      </c>
      <c r="J183" s="190">
        <v>8.7560991978021986E-10</v>
      </c>
      <c r="K183" s="190">
        <v>8.14846364835165E-10</v>
      </c>
      <c r="L183" s="190">
        <v>7.5408280989010994E-10</v>
      </c>
      <c r="M183" s="190">
        <v>6.9331925494505508E-10</v>
      </c>
      <c r="N183" s="190">
        <v>6.3255570000000001E-10</v>
      </c>
      <c r="O183" s="175"/>
      <c r="P183" s="191"/>
      <c r="Q183" s="192"/>
      <c r="R183" s="103"/>
      <c r="S183" s="103"/>
      <c r="T183" s="103"/>
    </row>
    <row r="184" spans="2:48" x14ac:dyDescent="0.25">
      <c r="B184" s="154"/>
      <c r="C184" s="74" t="s">
        <v>128</v>
      </c>
      <c r="D184" s="74" t="s">
        <v>140</v>
      </c>
      <c r="E184" s="74" t="s">
        <v>141</v>
      </c>
      <c r="F184" s="193">
        <v>1.2317546612244902E-9</v>
      </c>
      <c r="G184" s="193">
        <v>1.177641678671551E-9</v>
      </c>
      <c r="H184" s="193">
        <v>1.1100004504803769E-9</v>
      </c>
      <c r="I184" s="193">
        <v>1.0423592222892029E-9</v>
      </c>
      <c r="J184" s="193">
        <v>9.7471799409802901E-10</v>
      </c>
      <c r="K184" s="193">
        <v>9.0707676590685496E-10</v>
      </c>
      <c r="L184" s="193">
        <v>8.3943553771568091E-10</v>
      </c>
      <c r="M184" s="193">
        <v>7.7179430952450686E-10</v>
      </c>
      <c r="N184" s="193">
        <v>7.041530813333328E-10</v>
      </c>
      <c r="O184" s="175"/>
      <c r="P184" s="191"/>
      <c r="Q184" s="192"/>
      <c r="R184" s="103"/>
      <c r="S184" s="103"/>
      <c r="T184" s="103"/>
    </row>
    <row r="185" spans="2:48" x14ac:dyDescent="0.25">
      <c r="B185" s="154"/>
      <c r="C185" s="74" t="s">
        <v>128</v>
      </c>
      <c r="D185" s="74" t="s">
        <v>142</v>
      </c>
      <c r="E185" s="74" t="s">
        <v>143</v>
      </c>
      <c r="F185" s="193">
        <v>8.8520914285714267E-12</v>
      </c>
      <c r="G185" s="193">
        <v>8.4632046769230754E-12</v>
      </c>
      <c r="H185" s="193">
        <v>7.9770962373626354E-12</v>
      </c>
      <c r="I185" s="193">
        <v>7.490987797802197E-12</v>
      </c>
      <c r="J185" s="193">
        <v>7.004879358241757E-12</v>
      </c>
      <c r="K185" s="193">
        <v>6.5187709186813178E-12</v>
      </c>
      <c r="L185" s="193">
        <v>6.0326624791208786E-12</v>
      </c>
      <c r="M185" s="193">
        <v>5.5465540395604394E-12</v>
      </c>
      <c r="N185" s="193">
        <v>5.0604456000000002E-12</v>
      </c>
      <c r="O185" s="175"/>
      <c r="P185" s="191"/>
      <c r="Q185" s="192"/>
      <c r="R185" s="103"/>
      <c r="S185" s="103"/>
      <c r="T185" s="103"/>
    </row>
    <row r="186" spans="2:48" x14ac:dyDescent="0.25">
      <c r="B186" s="154"/>
      <c r="C186" s="74" t="s">
        <v>128</v>
      </c>
      <c r="D186" s="74" t="s">
        <v>144</v>
      </c>
      <c r="E186" s="74" t="s">
        <v>145</v>
      </c>
      <c r="F186" s="193">
        <v>4.1494178571428535E-10</v>
      </c>
      <c r="G186" s="193">
        <v>3.9671271923076891E-10</v>
      </c>
      <c r="H186" s="193">
        <v>3.7392638612637333E-10</v>
      </c>
      <c r="I186" s="193">
        <v>3.5114005302197781E-10</v>
      </c>
      <c r="J186" s="193">
        <v>3.2835371991758224E-10</v>
      </c>
      <c r="K186" s="193">
        <v>3.0556738681318667E-10</v>
      </c>
      <c r="L186" s="193">
        <v>2.827810537087911E-10</v>
      </c>
      <c r="M186" s="193">
        <v>2.5999472060439552E-10</v>
      </c>
      <c r="N186" s="193">
        <v>2.372083875E-10</v>
      </c>
      <c r="O186" s="175"/>
      <c r="P186" s="191"/>
      <c r="Q186" s="192"/>
      <c r="R186" s="103"/>
      <c r="S186" s="103"/>
      <c r="T186" s="103"/>
    </row>
    <row r="187" spans="2:48" x14ac:dyDescent="0.25">
      <c r="B187" s="154"/>
      <c r="C187" s="74" t="s">
        <v>128</v>
      </c>
      <c r="D187" s="74" t="s">
        <v>146</v>
      </c>
      <c r="E187" s="74" t="s">
        <v>147</v>
      </c>
      <c r="F187" s="193">
        <v>1.1701669281632648E-9</v>
      </c>
      <c r="G187" s="193">
        <v>1.1187595947379727E-9</v>
      </c>
      <c r="H187" s="193">
        <v>1.0545004279563575E-9</v>
      </c>
      <c r="I187" s="193">
        <v>9.9024126117474258E-10</v>
      </c>
      <c r="J187" s="193">
        <v>9.2598209439312743E-10</v>
      </c>
      <c r="K187" s="193">
        <v>8.6172292761151238E-10</v>
      </c>
      <c r="L187" s="193">
        <v>7.9746376082989734E-10</v>
      </c>
      <c r="M187" s="193">
        <v>7.3320459404828218E-10</v>
      </c>
      <c r="N187" s="193">
        <v>6.6894542726666714E-10</v>
      </c>
      <c r="O187" s="175"/>
      <c r="P187" s="191"/>
      <c r="Q187" s="192"/>
      <c r="R187" s="103"/>
      <c r="S187" s="103"/>
      <c r="T187" s="103"/>
    </row>
    <row r="188" spans="2:48" x14ac:dyDescent="0.25">
      <c r="B188" s="154"/>
      <c r="C188" s="74" t="s">
        <v>128</v>
      </c>
      <c r="D188" s="74" t="s">
        <v>148</v>
      </c>
      <c r="E188" s="74" t="s">
        <v>149</v>
      </c>
      <c r="F188" s="193">
        <v>7.7455800000000046E-10</v>
      </c>
      <c r="G188" s="193">
        <v>7.4053040923076969E-10</v>
      </c>
      <c r="H188" s="193">
        <v>6.9799592076923112E-10</v>
      </c>
      <c r="I188" s="193">
        <v>6.5546143230769255E-10</v>
      </c>
      <c r="J188" s="193">
        <v>6.1292694384615409E-10</v>
      </c>
      <c r="K188" s="193">
        <v>5.7039245538461563E-10</v>
      </c>
      <c r="L188" s="193">
        <v>5.2785796692307706E-10</v>
      </c>
      <c r="M188" s="193">
        <v>4.8532347846153849E-10</v>
      </c>
      <c r="N188" s="193">
        <v>4.4278899000000003E-10</v>
      </c>
      <c r="O188" s="175"/>
      <c r="P188" s="191"/>
      <c r="Q188" s="192"/>
      <c r="R188" s="103"/>
      <c r="S188" s="103"/>
      <c r="T188" s="103"/>
    </row>
    <row r="189" spans="2:48" x14ac:dyDescent="0.25">
      <c r="B189" s="154"/>
      <c r="C189" s="126" t="s">
        <v>128</v>
      </c>
      <c r="D189" s="126" t="s">
        <v>193</v>
      </c>
      <c r="E189" s="126" t="s">
        <v>194</v>
      </c>
      <c r="F189" s="193">
        <v>2.7109530000000003E-10</v>
      </c>
      <c r="G189" s="193">
        <v>2.627539061538462E-10</v>
      </c>
      <c r="H189" s="193">
        <v>2.5232716384615385E-10</v>
      </c>
      <c r="I189" s="193">
        <v>2.4190042153846156E-10</v>
      </c>
      <c r="J189" s="193">
        <v>2.3147367923076924E-10</v>
      </c>
      <c r="K189" s="193">
        <v>2.2104693692307692E-10</v>
      </c>
      <c r="L189" s="193">
        <v>2.106201946153846E-10</v>
      </c>
      <c r="M189" s="193">
        <v>2.0019345230769228E-10</v>
      </c>
      <c r="N189" s="193">
        <v>1.8976670999999998E-10</v>
      </c>
      <c r="O189" s="175"/>
      <c r="P189" s="191"/>
      <c r="Q189" s="192"/>
      <c r="R189" s="103"/>
      <c r="S189" s="103"/>
      <c r="T189" s="103"/>
    </row>
    <row r="190" spans="2:48" x14ac:dyDescent="0.25">
      <c r="B190" s="154"/>
      <c r="C190" s="126" t="s">
        <v>128</v>
      </c>
      <c r="D190" s="126" t="s">
        <v>168</v>
      </c>
      <c r="E190" s="74" t="s">
        <v>151</v>
      </c>
      <c r="F190" s="193">
        <v>2.1448881034E-10</v>
      </c>
      <c r="G190" s="193">
        <v>2.1448881034E-10</v>
      </c>
      <c r="H190" s="193">
        <v>2.1448881034E-10</v>
      </c>
      <c r="I190" s="193">
        <v>2.1448881034E-10</v>
      </c>
      <c r="J190" s="193">
        <v>2.1448881034E-10</v>
      </c>
      <c r="K190" s="193">
        <v>2.1448881034E-10</v>
      </c>
      <c r="L190" s="193">
        <v>2.1448881034E-10</v>
      </c>
      <c r="M190" s="193">
        <v>2.1448881034E-10</v>
      </c>
      <c r="N190" s="193">
        <v>2.1448881034E-10</v>
      </c>
      <c r="O190" s="175"/>
      <c r="P190" s="191"/>
      <c r="Q190" s="192"/>
      <c r="R190" s="103"/>
      <c r="S190" s="103"/>
      <c r="T190" s="103"/>
    </row>
    <row r="191" spans="2:48" x14ac:dyDescent="0.25">
      <c r="B191" s="102"/>
      <c r="C191" s="126" t="s">
        <v>128</v>
      </c>
      <c r="D191" s="126" t="s">
        <v>171</v>
      </c>
      <c r="E191" s="126" t="s">
        <v>195</v>
      </c>
      <c r="F191" s="194">
        <v>8.3413066187381804E-11</v>
      </c>
      <c r="G191" s="194">
        <v>8.3413066187381804E-11</v>
      </c>
      <c r="H191" s="194">
        <v>8.3413066187381804E-11</v>
      </c>
      <c r="I191" s="194">
        <v>8.3413066187381804E-11</v>
      </c>
      <c r="J191" s="194">
        <v>8.3413066187381804E-11</v>
      </c>
      <c r="K191" s="194">
        <v>8.3413066187381804E-11</v>
      </c>
      <c r="L191" s="194">
        <v>8.3413066187381804E-11</v>
      </c>
      <c r="M191" s="194">
        <v>8.3413066187381804E-11</v>
      </c>
      <c r="N191" s="194">
        <v>8.3413066187381804E-11</v>
      </c>
      <c r="O191" s="175"/>
      <c r="P191" s="191"/>
      <c r="Q191" s="192"/>
      <c r="R191" s="103"/>
      <c r="S191" s="103"/>
      <c r="T191" s="103"/>
    </row>
    <row r="192" spans="2:48" x14ac:dyDescent="0.25">
      <c r="B192" s="154"/>
      <c r="C192" s="149" t="s">
        <v>133</v>
      </c>
      <c r="D192" s="149" t="s">
        <v>138</v>
      </c>
      <c r="E192" s="149" t="s">
        <v>139</v>
      </c>
      <c r="F192" s="195">
        <v>3.3886912499999997E-10</v>
      </c>
      <c r="G192" s="195">
        <v>3.3886912499999997E-10</v>
      </c>
      <c r="H192" s="195">
        <v>3.3886912499999997E-10</v>
      </c>
      <c r="I192" s="195">
        <v>3.3886912499999997E-10</v>
      </c>
      <c r="J192" s="195">
        <v>3.3886912499999997E-10</v>
      </c>
      <c r="K192" s="195">
        <v>3.3886912499999997E-10</v>
      </c>
      <c r="L192" s="195">
        <v>3.3886912499999997E-10</v>
      </c>
      <c r="M192" s="195">
        <v>3.3886912499999997E-10</v>
      </c>
      <c r="N192" s="195">
        <v>3.3886912499999997E-10</v>
      </c>
      <c r="O192" s="175"/>
      <c r="P192" s="191"/>
      <c r="Q192" s="192"/>
      <c r="R192" s="103"/>
      <c r="S192" s="103"/>
      <c r="T192" s="103"/>
    </row>
    <row r="193" spans="2:20" x14ac:dyDescent="0.25">
      <c r="B193" s="154"/>
      <c r="C193" s="74" t="s">
        <v>133</v>
      </c>
      <c r="D193" s="74" t="s">
        <v>148</v>
      </c>
      <c r="E193" s="74" t="s">
        <v>149</v>
      </c>
      <c r="F193" s="193">
        <v>2.1864399999999955E-10</v>
      </c>
      <c r="G193" s="193">
        <v>2.1864399999999955E-10</v>
      </c>
      <c r="H193" s="193">
        <v>2.1864399999999955E-10</v>
      </c>
      <c r="I193" s="193">
        <v>2.1864399999999955E-10</v>
      </c>
      <c r="J193" s="193">
        <v>2.1864399999999955E-10</v>
      </c>
      <c r="K193" s="193">
        <v>2.1864399999999955E-10</v>
      </c>
      <c r="L193" s="193">
        <v>2.1864399999999955E-10</v>
      </c>
      <c r="M193" s="193">
        <v>2.1864399999999955E-10</v>
      </c>
      <c r="N193" s="193">
        <v>2.1864399999999955E-10</v>
      </c>
      <c r="O193" s="175"/>
      <c r="P193" s="191"/>
      <c r="Q193" s="192"/>
      <c r="R193" s="103"/>
      <c r="S193" s="103"/>
      <c r="T193" s="103"/>
    </row>
    <row r="194" spans="2:20" x14ac:dyDescent="0.25">
      <c r="B194" s="154"/>
      <c r="C194" s="78" t="s">
        <v>133</v>
      </c>
      <c r="D194" s="196" t="s">
        <v>168</v>
      </c>
      <c r="E194" s="78" t="s">
        <v>151</v>
      </c>
      <c r="F194" s="194">
        <v>2.0865383E-10</v>
      </c>
      <c r="G194" s="194">
        <v>2.0865383E-10</v>
      </c>
      <c r="H194" s="194">
        <v>2.0865383E-10</v>
      </c>
      <c r="I194" s="194">
        <v>2.0865383E-10</v>
      </c>
      <c r="J194" s="194">
        <v>2.0865383E-10</v>
      </c>
      <c r="K194" s="194">
        <v>2.0865383E-10</v>
      </c>
      <c r="L194" s="194">
        <v>2.0865383E-10</v>
      </c>
      <c r="M194" s="194">
        <v>2.0865383E-10</v>
      </c>
      <c r="N194" s="194">
        <v>2.0865383E-10</v>
      </c>
      <c r="O194" s="175"/>
      <c r="P194" s="191"/>
      <c r="Q194" s="192"/>
      <c r="R194" s="103"/>
      <c r="S194" s="103"/>
      <c r="T194" s="103"/>
    </row>
    <row r="195" spans="2:20" x14ac:dyDescent="0.25">
      <c r="B195" s="154"/>
      <c r="C195" s="78" t="s">
        <v>152</v>
      </c>
      <c r="D195" s="78" t="s">
        <v>138</v>
      </c>
      <c r="E195" s="78" t="s">
        <v>139</v>
      </c>
      <c r="F195" s="194">
        <v>1.2100678171588121E-10</v>
      </c>
      <c r="G195" s="194">
        <v>1.3341773368674082E-10</v>
      </c>
      <c r="H195" s="194">
        <v>1.4893142365031533E-10</v>
      </c>
      <c r="I195" s="194">
        <v>1.6444511361388987E-10</v>
      </c>
      <c r="J195" s="194">
        <v>1.7995880357746438E-10</v>
      </c>
      <c r="K195" s="194">
        <v>1.9547249354103889E-10</v>
      </c>
      <c r="L195" s="194">
        <v>2.109861835046134E-10</v>
      </c>
      <c r="M195" s="194">
        <v>2.2649987346818791E-10</v>
      </c>
      <c r="N195" s="194">
        <v>2.4201356343176243E-10</v>
      </c>
      <c r="O195" s="175"/>
      <c r="P195" s="191"/>
      <c r="Q195" s="192"/>
      <c r="R195" s="103"/>
      <c r="S195" s="103"/>
      <c r="T195" s="103"/>
    </row>
    <row r="196" spans="2:20" x14ac:dyDescent="0.25">
      <c r="B196" s="154"/>
      <c r="C196" s="74" t="s">
        <v>153</v>
      </c>
      <c r="D196" s="74" t="s">
        <v>140</v>
      </c>
      <c r="E196" s="74" t="s">
        <v>141</v>
      </c>
      <c r="F196" s="193">
        <v>9.3932759981104957E-10</v>
      </c>
      <c r="G196" s="193">
        <v>1.0356688920993623E-9</v>
      </c>
      <c r="H196" s="193">
        <v>1.1560955074597534E-9</v>
      </c>
      <c r="I196" s="193">
        <v>1.2765221228201443E-9</v>
      </c>
      <c r="J196" s="193">
        <v>1.3969487381805352E-9</v>
      </c>
      <c r="K196" s="193">
        <v>1.5173753535409263E-9</v>
      </c>
      <c r="L196" s="193">
        <v>1.6378019689013174E-9</v>
      </c>
      <c r="M196" s="193">
        <v>1.7582285842617081E-9</v>
      </c>
      <c r="N196" s="193">
        <v>1.8786551996220991E-9</v>
      </c>
      <c r="O196" s="175"/>
      <c r="P196" s="191"/>
      <c r="Q196" s="192"/>
      <c r="R196" s="103"/>
      <c r="S196" s="103"/>
      <c r="T196" s="103"/>
    </row>
    <row r="197" spans="2:20" x14ac:dyDescent="0.25">
      <c r="B197" s="154"/>
      <c r="C197" s="78" t="s">
        <v>153</v>
      </c>
      <c r="D197" s="78" t="s">
        <v>146</v>
      </c>
      <c r="E197" s="78" t="s">
        <v>147</v>
      </c>
      <c r="F197" s="194">
        <v>8.9170517724978437E-10</v>
      </c>
      <c r="G197" s="194">
        <v>9.8316211850617249E-10</v>
      </c>
      <c r="H197" s="194">
        <v>1.0974832950766576E-9</v>
      </c>
      <c r="I197" s="194">
        <v>1.211804471647143E-9</v>
      </c>
      <c r="J197" s="194">
        <v>1.3261256482176281E-9</v>
      </c>
      <c r="K197" s="194">
        <v>1.4404468247881133E-9</v>
      </c>
      <c r="L197" s="194">
        <v>1.5547680013585984E-9</v>
      </c>
      <c r="M197" s="194">
        <v>1.6690891779290836E-9</v>
      </c>
      <c r="N197" s="194">
        <v>1.7834103544995687E-9</v>
      </c>
      <c r="O197" s="175"/>
      <c r="P197" s="191"/>
      <c r="Q197" s="192"/>
      <c r="R197" s="103"/>
      <c r="S197" s="103"/>
      <c r="T197" s="103"/>
    </row>
    <row r="198" spans="2:20" x14ac:dyDescent="0.25">
      <c r="B198" s="154"/>
      <c r="C198" s="74" t="s">
        <v>154</v>
      </c>
      <c r="D198" s="74" t="s">
        <v>140</v>
      </c>
      <c r="E198" s="74" t="s">
        <v>141</v>
      </c>
      <c r="F198" s="193">
        <v>2.4652094867196384E-10</v>
      </c>
      <c r="G198" s="193">
        <v>2.7180514853575499E-10</v>
      </c>
      <c r="H198" s="193">
        <v>3.0341039836549397E-10</v>
      </c>
      <c r="I198" s="193">
        <v>3.3501564819523294E-10</v>
      </c>
      <c r="J198" s="193">
        <v>3.6662089802497187E-10</v>
      </c>
      <c r="K198" s="193">
        <v>3.982261478547108E-10</v>
      </c>
      <c r="L198" s="193">
        <v>4.2983139768444977E-10</v>
      </c>
      <c r="M198" s="193">
        <v>4.6143664751418875E-10</v>
      </c>
      <c r="N198" s="193">
        <v>4.9304189734392768E-10</v>
      </c>
      <c r="O198" s="175"/>
      <c r="P198" s="191"/>
      <c r="Q198" s="192"/>
      <c r="R198" s="103"/>
      <c r="S198" s="103"/>
      <c r="T198" s="103"/>
    </row>
    <row r="199" spans="2:20" x14ac:dyDescent="0.25">
      <c r="B199" s="154"/>
      <c r="C199" s="74" t="s">
        <v>154</v>
      </c>
      <c r="D199" s="74" t="s">
        <v>146</v>
      </c>
      <c r="E199" s="74" t="s">
        <v>147</v>
      </c>
      <c r="F199" s="193">
        <v>2.3402272676277924E-10</v>
      </c>
      <c r="G199" s="193">
        <v>2.5802505771280787E-10</v>
      </c>
      <c r="H199" s="193">
        <v>2.8802797140034372E-10</v>
      </c>
      <c r="I199" s="193">
        <v>3.1803088508787946E-10</v>
      </c>
      <c r="J199" s="193">
        <v>3.4803379877541531E-10</v>
      </c>
      <c r="K199" s="193">
        <v>3.780367124629511E-10</v>
      </c>
      <c r="L199" s="193">
        <v>4.080396261504869E-10</v>
      </c>
      <c r="M199" s="193">
        <v>4.3804253983802269E-10</v>
      </c>
      <c r="N199" s="193">
        <v>4.6804545352555849E-10</v>
      </c>
      <c r="O199" s="175"/>
      <c r="P199" s="191"/>
      <c r="Q199" s="192"/>
      <c r="R199" s="103"/>
      <c r="S199" s="103"/>
      <c r="T199" s="103"/>
    </row>
    <row r="200" spans="2:20" x14ac:dyDescent="0.25">
      <c r="B200" s="154"/>
      <c r="C200" s="78" t="s">
        <v>154</v>
      </c>
      <c r="D200" s="78" t="s">
        <v>144</v>
      </c>
      <c r="E200" s="78" t="s">
        <v>145</v>
      </c>
      <c r="F200" s="194">
        <v>8.0440340580694579E-11</v>
      </c>
      <c r="G200" s="194">
        <v>8.8690631922304278E-11</v>
      </c>
      <c r="H200" s="194">
        <v>9.9003496099316406E-11</v>
      </c>
      <c r="I200" s="194">
        <v>1.0931636027632853E-10</v>
      </c>
      <c r="J200" s="194">
        <v>1.1962922445334067E-10</v>
      </c>
      <c r="K200" s="194">
        <v>1.2994208863035279E-10</v>
      </c>
      <c r="L200" s="194">
        <v>1.402549528073649E-10</v>
      </c>
      <c r="M200" s="194">
        <v>1.5056781698437704E-10</v>
      </c>
      <c r="N200" s="194">
        <v>1.6088068116138916E-10</v>
      </c>
      <c r="O200" s="175"/>
      <c r="P200" s="191"/>
      <c r="Q200" s="192"/>
      <c r="R200" s="103"/>
      <c r="S200" s="103"/>
      <c r="T200" s="103"/>
    </row>
    <row r="201" spans="2:20" x14ac:dyDescent="0.25">
      <c r="B201" s="154"/>
      <c r="C201" s="197" t="s">
        <v>155</v>
      </c>
      <c r="D201" s="197" t="s">
        <v>156</v>
      </c>
      <c r="E201" s="197" t="s">
        <v>157</v>
      </c>
      <c r="F201" s="198">
        <v>2.4669696969697047E-8</v>
      </c>
      <c r="G201" s="198">
        <v>2.5681787101787181E-8</v>
      </c>
      <c r="H201" s="198">
        <v>2.6946899766899852E-8</v>
      </c>
      <c r="I201" s="198">
        <v>2.821201243201252E-8</v>
      </c>
      <c r="J201" s="198">
        <v>2.9477125097125188E-8</v>
      </c>
      <c r="K201" s="198">
        <v>3.074223776223786E-8</v>
      </c>
      <c r="L201" s="198">
        <v>3.2007350427350531E-8</v>
      </c>
      <c r="M201" s="198">
        <v>3.3272463092463196E-8</v>
      </c>
      <c r="N201" s="198">
        <v>3.4537575757575867E-8</v>
      </c>
      <c r="O201" s="175"/>
      <c r="P201" s="191"/>
      <c r="Q201" s="192"/>
      <c r="R201" s="103"/>
      <c r="S201" s="103"/>
      <c r="T201" s="103"/>
    </row>
    <row r="202" spans="2:20" x14ac:dyDescent="0.25">
      <c r="B202" s="154"/>
      <c r="C202" s="74"/>
      <c r="D202" s="74"/>
      <c r="E202" s="74"/>
      <c r="F202" s="191"/>
      <c r="G202" s="154"/>
      <c r="H202" s="154"/>
      <c r="I202" s="154"/>
      <c r="J202" s="154"/>
      <c r="K202" s="154"/>
      <c r="L202" s="154"/>
      <c r="M202" s="154"/>
      <c r="N202" s="154"/>
      <c r="O202" s="154"/>
      <c r="P202" s="154"/>
      <c r="Q202" s="103"/>
      <c r="R202" s="103"/>
      <c r="S202" s="103"/>
      <c r="T202" s="103"/>
    </row>
    <row r="203" spans="2:20" x14ac:dyDescent="0.25">
      <c r="B203" s="154"/>
      <c r="C203" s="154"/>
      <c r="D203" s="154"/>
      <c r="E203" s="154"/>
      <c r="F203" s="199"/>
      <c r="G203" s="154"/>
      <c r="H203" s="154"/>
      <c r="I203" s="154"/>
      <c r="J203" s="154"/>
      <c r="K203" s="154"/>
      <c r="L203" s="154"/>
      <c r="M203" s="154"/>
      <c r="N203" s="154"/>
      <c r="O203" s="154"/>
      <c r="P203" s="154"/>
      <c r="Q203" s="103"/>
      <c r="R203" s="103"/>
      <c r="S203" s="103"/>
      <c r="T203" s="103"/>
    </row>
    <row r="204" spans="2:20" x14ac:dyDescent="0.25">
      <c r="B204" s="154"/>
      <c r="C204" s="154"/>
      <c r="D204" s="154"/>
      <c r="E204" s="154"/>
      <c r="F204" s="154"/>
      <c r="G204" s="154"/>
      <c r="H204" s="154"/>
      <c r="I204" s="154"/>
      <c r="J204" s="154"/>
      <c r="K204" s="154"/>
      <c r="L204" s="154"/>
      <c r="M204" s="154"/>
      <c r="N204" s="154"/>
      <c r="O204" s="154"/>
      <c r="P204" s="154"/>
      <c r="Q204" s="103"/>
      <c r="R204" s="103"/>
      <c r="S204" s="103"/>
      <c r="T204" s="103"/>
    </row>
    <row r="205" spans="2:20" x14ac:dyDescent="0.25">
      <c r="B205" s="154"/>
      <c r="C205" s="154"/>
      <c r="D205" s="154"/>
      <c r="E205" s="154"/>
      <c r="F205" s="154"/>
      <c r="G205" s="154"/>
      <c r="H205" s="154"/>
      <c r="I205" s="154"/>
      <c r="J205" s="154"/>
      <c r="K205" s="154"/>
      <c r="L205" s="154"/>
      <c r="M205" s="154"/>
      <c r="N205" s="154"/>
      <c r="O205" s="154"/>
      <c r="P205" s="154"/>
      <c r="Q205" s="103"/>
      <c r="R205" s="103"/>
      <c r="S205" s="103"/>
      <c r="T205" s="103"/>
    </row>
    <row r="206" spans="2:20" s="167" customFormat="1" x14ac:dyDescent="0.25">
      <c r="B206" s="200"/>
      <c r="C206" s="200"/>
      <c r="D206" s="200"/>
      <c r="E206" s="200"/>
      <c r="F206" s="200"/>
      <c r="G206" s="200"/>
      <c r="H206" s="200"/>
      <c r="I206" s="200"/>
      <c r="J206" s="200"/>
      <c r="K206" s="200"/>
      <c r="L206" s="200"/>
      <c r="M206" s="200"/>
      <c r="N206" s="200"/>
      <c r="O206" s="200"/>
      <c r="P206" s="200"/>
      <c r="Q206" s="92"/>
      <c r="R206" s="92"/>
      <c r="S206" s="92"/>
      <c r="T206" s="92"/>
    </row>
    <row r="207" spans="2:20" s="167" customFormat="1" x14ac:dyDescent="0.25">
      <c r="B207" s="200"/>
      <c r="C207" s="200"/>
      <c r="D207" s="200"/>
      <c r="E207" s="200"/>
      <c r="F207" s="200"/>
      <c r="G207" s="200"/>
      <c r="H207" s="200"/>
      <c r="I207" s="200"/>
      <c r="J207" s="200"/>
      <c r="K207" s="200"/>
      <c r="L207" s="200"/>
      <c r="M207" s="200"/>
      <c r="N207" s="200"/>
      <c r="O207" s="200"/>
      <c r="P207" s="200"/>
      <c r="Q207" s="92"/>
      <c r="R207" s="92"/>
      <c r="S207" s="92"/>
      <c r="T207" s="92"/>
    </row>
    <row r="208" spans="2:20" x14ac:dyDescent="0.25">
      <c r="B208" s="201" t="s">
        <v>196</v>
      </c>
      <c r="C208" s="113"/>
      <c r="D208" s="113"/>
      <c r="E208" s="113"/>
      <c r="F208" s="113"/>
      <c r="G208" s="113"/>
      <c r="H208" s="113"/>
      <c r="I208" s="113"/>
      <c r="J208" s="113"/>
      <c r="K208" s="113"/>
      <c r="L208" s="113"/>
      <c r="M208" s="113"/>
      <c r="N208" s="113"/>
      <c r="O208" s="113"/>
      <c r="P208" s="113"/>
      <c r="Q208" s="114"/>
      <c r="R208" s="114"/>
      <c r="S208" s="114"/>
      <c r="T208" s="114"/>
    </row>
    <row r="209" spans="2:20" x14ac:dyDescent="0.25">
      <c r="B209" s="154"/>
      <c r="C209" s="154"/>
      <c r="D209" s="154"/>
      <c r="E209" s="154"/>
      <c r="F209" s="154"/>
      <c r="G209" s="154"/>
      <c r="H209" s="154"/>
      <c r="I209" s="154"/>
      <c r="J209" s="154"/>
      <c r="K209" s="154"/>
      <c r="L209" s="154"/>
      <c r="M209" s="154"/>
      <c r="N209" s="154"/>
      <c r="O209" s="154"/>
      <c r="P209" s="154"/>
      <c r="Q209" s="103"/>
      <c r="R209" s="103"/>
      <c r="S209" s="103"/>
      <c r="T209" s="103"/>
    </row>
    <row r="210" spans="2:20" x14ac:dyDescent="0.25">
      <c r="B210" s="154"/>
      <c r="C210" s="168" t="s">
        <v>124</v>
      </c>
      <c r="D210" s="80"/>
      <c r="E210" s="80"/>
      <c r="F210" s="80"/>
      <c r="G210" s="154"/>
      <c r="H210" s="154"/>
      <c r="I210" s="154"/>
      <c r="J210" s="154"/>
      <c r="K210" s="154"/>
      <c r="L210" s="154"/>
      <c r="M210" s="154"/>
      <c r="N210" s="154"/>
      <c r="O210" s="154"/>
      <c r="P210" s="154"/>
      <c r="Q210" s="103"/>
      <c r="R210" s="103"/>
      <c r="S210" s="103"/>
      <c r="T210" s="103"/>
    </row>
    <row r="211" spans="2:20" ht="22.5" customHeight="1" x14ac:dyDescent="0.25">
      <c r="B211" s="154"/>
      <c r="C211" s="80"/>
      <c r="D211" s="80"/>
      <c r="E211" s="80"/>
      <c r="F211" s="80"/>
      <c r="G211" s="154"/>
      <c r="H211" s="154"/>
      <c r="I211" s="154"/>
      <c r="J211" s="154"/>
      <c r="K211" s="154"/>
      <c r="L211" s="154"/>
      <c r="M211" s="154"/>
      <c r="N211" s="154"/>
      <c r="O211" s="154"/>
      <c r="P211" s="154"/>
      <c r="Q211" s="103"/>
      <c r="R211" s="103"/>
      <c r="S211" s="103"/>
      <c r="T211" s="103"/>
    </row>
    <row r="212" spans="2:20" x14ac:dyDescent="0.25">
      <c r="B212" s="154"/>
      <c r="C212" s="71" t="s">
        <v>125</v>
      </c>
      <c r="D212" s="68"/>
      <c r="E212" s="68"/>
      <c r="F212" s="68"/>
      <c r="G212" s="154"/>
      <c r="H212" s="154"/>
      <c r="I212" s="154"/>
      <c r="J212" s="154"/>
      <c r="K212" s="154"/>
      <c r="L212" s="154"/>
      <c r="M212" s="154"/>
      <c r="N212" s="154"/>
      <c r="O212" s="154"/>
      <c r="P212" s="154"/>
      <c r="Q212" s="103"/>
      <c r="R212" s="103"/>
      <c r="S212" s="103"/>
      <c r="T212" s="103"/>
    </row>
    <row r="213" spans="2:20" x14ac:dyDescent="0.25">
      <c r="B213" s="154"/>
      <c r="C213" s="68"/>
      <c r="D213" s="68"/>
      <c r="E213" s="68"/>
      <c r="F213" s="202"/>
      <c r="G213" s="154"/>
      <c r="H213" s="154"/>
      <c r="I213" s="154"/>
      <c r="J213" s="154"/>
      <c r="K213" s="154"/>
      <c r="L213" s="154"/>
      <c r="M213" s="154"/>
      <c r="N213" s="154"/>
      <c r="O213" s="154"/>
      <c r="P213" s="154"/>
      <c r="Q213" s="103"/>
      <c r="R213" s="103"/>
      <c r="S213" s="103"/>
      <c r="T213" s="103"/>
    </row>
    <row r="214" spans="2:20" x14ac:dyDescent="0.25">
      <c r="B214" s="154"/>
      <c r="C214" s="70" t="s">
        <v>126</v>
      </c>
      <c r="D214" s="70" t="s">
        <v>83</v>
      </c>
      <c r="E214" s="70" t="s">
        <v>84</v>
      </c>
      <c r="F214" s="73">
        <v>2011</v>
      </c>
      <c r="G214" s="73">
        <v>2015</v>
      </c>
      <c r="H214" s="73">
        <v>2020</v>
      </c>
      <c r="I214" s="73">
        <v>2025</v>
      </c>
      <c r="J214" s="73">
        <v>2030</v>
      </c>
      <c r="K214" s="73">
        <v>2035</v>
      </c>
      <c r="L214" s="73">
        <v>2040</v>
      </c>
      <c r="M214" s="73">
        <v>2045</v>
      </c>
      <c r="N214" s="73">
        <v>2050</v>
      </c>
      <c r="O214" s="154"/>
      <c r="P214" s="154"/>
      <c r="Q214" s="103"/>
      <c r="R214" s="103"/>
      <c r="S214" s="103"/>
      <c r="T214" s="103"/>
    </row>
    <row r="215" spans="2:20" x14ac:dyDescent="0.25">
      <c r="B215" s="154"/>
      <c r="C215" s="117" t="s">
        <v>128</v>
      </c>
      <c r="D215" s="126" t="s">
        <v>197</v>
      </c>
      <c r="E215" s="68"/>
      <c r="F215" s="142">
        <v>0</v>
      </c>
      <c r="G215" s="203">
        <v>0</v>
      </c>
      <c r="H215" s="203">
        <v>0</v>
      </c>
      <c r="I215" s="203">
        <v>0</v>
      </c>
      <c r="J215" s="203">
        <v>0</v>
      </c>
      <c r="K215" s="203">
        <v>0</v>
      </c>
      <c r="L215" s="203">
        <v>0</v>
      </c>
      <c r="M215" s="203">
        <v>0</v>
      </c>
      <c r="N215" s="142">
        <v>0</v>
      </c>
      <c r="O215" s="154"/>
      <c r="P215" s="154"/>
      <c r="Q215" s="103"/>
      <c r="R215" s="103"/>
      <c r="S215" s="103"/>
      <c r="T215" s="103"/>
    </row>
    <row r="216" spans="2:20" x14ac:dyDescent="0.25">
      <c r="B216" s="154"/>
      <c r="C216" s="117"/>
      <c r="D216" s="126" t="s">
        <v>130</v>
      </c>
      <c r="E216" s="68"/>
      <c r="F216" s="142">
        <v>0</v>
      </c>
      <c r="G216" s="203">
        <v>0</v>
      </c>
      <c r="H216" s="203">
        <v>0</v>
      </c>
      <c r="I216" s="203">
        <v>0</v>
      </c>
      <c r="J216" s="203">
        <v>0</v>
      </c>
      <c r="K216" s="203">
        <v>0</v>
      </c>
      <c r="L216" s="203">
        <v>0</v>
      </c>
      <c r="M216" s="203">
        <v>0</v>
      </c>
      <c r="N216" s="142">
        <v>0</v>
      </c>
      <c r="O216" s="154"/>
      <c r="P216" s="154"/>
      <c r="Q216" s="103"/>
      <c r="R216" s="103"/>
      <c r="S216" s="103"/>
      <c r="T216" s="103"/>
    </row>
    <row r="217" spans="2:20" x14ac:dyDescent="0.25">
      <c r="B217" s="154"/>
      <c r="C217" s="117"/>
      <c r="D217" s="126" t="s">
        <v>131</v>
      </c>
      <c r="E217" s="68"/>
      <c r="F217" s="142">
        <v>0</v>
      </c>
      <c r="G217" s="203">
        <v>0</v>
      </c>
      <c r="H217" s="203">
        <v>0</v>
      </c>
      <c r="I217" s="203">
        <v>0</v>
      </c>
      <c r="J217" s="203">
        <v>0</v>
      </c>
      <c r="K217" s="203">
        <v>0</v>
      </c>
      <c r="L217" s="203">
        <v>0</v>
      </c>
      <c r="M217" s="203">
        <v>0</v>
      </c>
      <c r="N217" s="142">
        <v>0</v>
      </c>
      <c r="O217" s="154"/>
      <c r="P217" s="154"/>
      <c r="Q217" s="103"/>
      <c r="R217" s="103"/>
      <c r="S217" s="103"/>
      <c r="T217" s="103"/>
    </row>
    <row r="218" spans="2:20" x14ac:dyDescent="0.25">
      <c r="B218" s="154"/>
      <c r="C218" s="129" t="s">
        <v>132</v>
      </c>
      <c r="D218" s="130"/>
      <c r="E218" s="131"/>
      <c r="F218" s="204">
        <v>0</v>
      </c>
      <c r="G218" s="205">
        <v>0</v>
      </c>
      <c r="H218" s="205">
        <v>0</v>
      </c>
      <c r="I218" s="205">
        <v>0</v>
      </c>
      <c r="J218" s="205">
        <v>0</v>
      </c>
      <c r="K218" s="205">
        <v>0</v>
      </c>
      <c r="L218" s="205">
        <v>0</v>
      </c>
      <c r="M218" s="205">
        <v>0</v>
      </c>
      <c r="N218" s="205">
        <v>0</v>
      </c>
      <c r="O218" s="154"/>
      <c r="P218" s="154"/>
      <c r="Q218" s="103"/>
      <c r="R218" s="103"/>
      <c r="S218" s="103"/>
      <c r="T218" s="103"/>
    </row>
    <row r="219" spans="2:20" x14ac:dyDescent="0.25">
      <c r="B219" s="154"/>
      <c r="C219" s="117" t="s">
        <v>133</v>
      </c>
      <c r="D219" s="126" t="s">
        <v>198</v>
      </c>
      <c r="E219" s="68"/>
      <c r="F219" s="204">
        <v>0</v>
      </c>
      <c r="G219" s="203">
        <v>0</v>
      </c>
      <c r="H219" s="203">
        <v>0</v>
      </c>
      <c r="I219" s="203">
        <v>0</v>
      </c>
      <c r="J219" s="203">
        <v>0</v>
      </c>
      <c r="K219" s="203">
        <v>0</v>
      </c>
      <c r="L219" s="203">
        <v>0</v>
      </c>
      <c r="M219" s="203">
        <v>0</v>
      </c>
      <c r="N219" s="204">
        <v>0</v>
      </c>
      <c r="O219" s="154"/>
      <c r="P219" s="154"/>
      <c r="Q219" s="103"/>
      <c r="R219" s="103"/>
      <c r="S219" s="103"/>
      <c r="T219" s="103"/>
    </row>
    <row r="220" spans="2:20" x14ac:dyDescent="0.25">
      <c r="B220" s="154"/>
      <c r="C220" s="68"/>
      <c r="D220" s="126" t="s">
        <v>135</v>
      </c>
      <c r="E220" s="68"/>
      <c r="F220" s="142">
        <v>0</v>
      </c>
      <c r="G220" s="203">
        <v>0</v>
      </c>
      <c r="H220" s="203">
        <v>0</v>
      </c>
      <c r="I220" s="203">
        <v>0</v>
      </c>
      <c r="J220" s="203">
        <v>0</v>
      </c>
      <c r="K220" s="203">
        <v>0</v>
      </c>
      <c r="L220" s="203">
        <v>0</v>
      </c>
      <c r="M220" s="203">
        <v>0</v>
      </c>
      <c r="N220" s="142">
        <v>0</v>
      </c>
      <c r="O220" s="154"/>
      <c r="P220" s="154"/>
      <c r="Q220" s="103"/>
      <c r="R220" s="103"/>
      <c r="S220" s="103"/>
      <c r="T220" s="103"/>
    </row>
    <row r="221" spans="2:20" x14ac:dyDescent="0.25">
      <c r="B221" s="154"/>
      <c r="C221" s="68"/>
      <c r="D221" s="126" t="s">
        <v>136</v>
      </c>
      <c r="E221" s="68"/>
      <c r="F221" s="142">
        <v>0</v>
      </c>
      <c r="G221" s="203">
        <v>0</v>
      </c>
      <c r="H221" s="203">
        <v>0</v>
      </c>
      <c r="I221" s="203">
        <v>0</v>
      </c>
      <c r="J221" s="203">
        <v>0</v>
      </c>
      <c r="K221" s="203">
        <v>0</v>
      </c>
      <c r="L221" s="203">
        <v>0</v>
      </c>
      <c r="M221" s="203">
        <v>0</v>
      </c>
      <c r="N221" s="142">
        <v>0</v>
      </c>
      <c r="O221" s="154"/>
      <c r="P221" s="154"/>
      <c r="Q221" s="103"/>
      <c r="R221" s="103"/>
      <c r="S221" s="103"/>
      <c r="T221" s="103"/>
    </row>
    <row r="222" spans="2:20" x14ac:dyDescent="0.25">
      <c r="B222" s="154"/>
      <c r="C222" s="206" t="s">
        <v>132</v>
      </c>
      <c r="D222" s="207"/>
      <c r="E222" s="208"/>
      <c r="F222" s="204">
        <v>0</v>
      </c>
      <c r="G222" s="204">
        <v>0</v>
      </c>
      <c r="H222" s="204">
        <v>0</v>
      </c>
      <c r="I222" s="204">
        <v>0</v>
      </c>
      <c r="J222" s="204">
        <v>0</v>
      </c>
      <c r="K222" s="204">
        <v>0</v>
      </c>
      <c r="L222" s="204">
        <v>0</v>
      </c>
      <c r="M222" s="204">
        <v>0</v>
      </c>
      <c r="N222" s="204">
        <v>0</v>
      </c>
      <c r="O222" s="154"/>
      <c r="P222" s="154"/>
      <c r="Q222" s="103"/>
      <c r="R222" s="103"/>
      <c r="S222" s="103"/>
      <c r="T222" s="103"/>
    </row>
    <row r="223" spans="2:20" x14ac:dyDescent="0.25">
      <c r="B223" s="154"/>
      <c r="C223" s="154"/>
      <c r="D223" s="154"/>
      <c r="E223" s="154"/>
      <c r="F223" s="154"/>
      <c r="G223" s="154"/>
      <c r="H223" s="154"/>
      <c r="I223" s="154"/>
      <c r="J223" s="154"/>
      <c r="K223" s="154"/>
      <c r="L223" s="154"/>
      <c r="M223" s="154"/>
      <c r="N223" s="154"/>
      <c r="O223" s="154"/>
      <c r="P223" s="154"/>
      <c r="Q223" s="103"/>
      <c r="R223" s="103"/>
      <c r="S223" s="103"/>
      <c r="T223" s="103"/>
    </row>
    <row r="224" spans="2:20" s="176" customFormat="1" x14ac:dyDescent="0.25">
      <c r="B224" s="154"/>
      <c r="C224" s="168" t="s">
        <v>199</v>
      </c>
      <c r="D224" s="80"/>
      <c r="E224" s="80"/>
      <c r="F224" s="80"/>
      <c r="G224" s="80"/>
      <c r="H224" s="80"/>
      <c r="I224" s="80"/>
      <c r="J224" s="80"/>
      <c r="K224" s="80"/>
      <c r="L224" s="80"/>
      <c r="M224" s="80"/>
      <c r="N224" s="80"/>
      <c r="O224" s="80"/>
      <c r="P224" s="80"/>
      <c r="Q224" s="68"/>
      <c r="R224" s="68"/>
      <c r="S224" s="68"/>
      <c r="T224" s="68"/>
    </row>
    <row r="225" spans="2:20" s="176" customFormat="1" x14ac:dyDescent="0.25">
      <c r="B225" s="154"/>
      <c r="C225" s="80"/>
      <c r="D225" s="80"/>
      <c r="E225" s="74"/>
      <c r="F225" s="80"/>
      <c r="G225" s="80"/>
      <c r="H225" s="80"/>
      <c r="I225" s="80"/>
      <c r="J225" s="80"/>
      <c r="K225" s="80"/>
      <c r="L225" s="80"/>
      <c r="M225" s="80"/>
      <c r="N225" s="83" t="s">
        <v>200</v>
      </c>
      <c r="O225" s="80"/>
      <c r="P225" s="80"/>
      <c r="Q225" s="68"/>
      <c r="R225" s="68"/>
      <c r="S225" s="68"/>
      <c r="T225" s="68"/>
    </row>
    <row r="226" spans="2:20" x14ac:dyDescent="0.25">
      <c r="B226" s="154"/>
      <c r="C226" s="70" t="s">
        <v>126</v>
      </c>
      <c r="D226" s="70" t="s">
        <v>83</v>
      </c>
      <c r="E226" s="70" t="s">
        <v>84</v>
      </c>
      <c r="F226" s="73">
        <v>2011</v>
      </c>
      <c r="G226" s="73">
        <v>2015</v>
      </c>
      <c r="H226" s="73">
        <v>2020</v>
      </c>
      <c r="I226" s="73">
        <v>2025</v>
      </c>
      <c r="J226" s="73">
        <v>2030</v>
      </c>
      <c r="K226" s="73">
        <v>2035</v>
      </c>
      <c r="L226" s="73">
        <v>2040</v>
      </c>
      <c r="M226" s="73">
        <v>2045</v>
      </c>
      <c r="N226" s="73">
        <v>2050</v>
      </c>
      <c r="O226" s="154"/>
      <c r="P226" s="154"/>
      <c r="Q226" s="103"/>
      <c r="R226" s="103"/>
      <c r="S226" s="103"/>
      <c r="T226" s="103"/>
    </row>
    <row r="227" spans="2:20" x14ac:dyDescent="0.25">
      <c r="B227" s="154"/>
      <c r="C227" s="117" t="s">
        <v>128</v>
      </c>
      <c r="D227" s="74" t="s">
        <v>201</v>
      </c>
      <c r="E227" s="68"/>
      <c r="F227" s="209">
        <v>0</v>
      </c>
      <c r="G227" s="209">
        <v>0</v>
      </c>
      <c r="H227" s="209">
        <v>0</v>
      </c>
      <c r="I227" s="209">
        <v>0</v>
      </c>
      <c r="J227" s="209">
        <v>0</v>
      </c>
      <c r="K227" s="209">
        <v>0</v>
      </c>
      <c r="L227" s="209">
        <v>0</v>
      </c>
      <c r="M227" s="209">
        <v>0</v>
      </c>
      <c r="N227" s="209">
        <v>0</v>
      </c>
      <c r="O227" s="154"/>
      <c r="P227" s="154"/>
      <c r="Q227" s="103"/>
      <c r="R227" s="103"/>
      <c r="S227" s="103"/>
      <c r="T227" s="103"/>
    </row>
    <row r="228" spans="2:20" x14ac:dyDescent="0.25">
      <c r="B228" s="154"/>
      <c r="C228" s="117"/>
      <c r="D228" s="74" t="s">
        <v>202</v>
      </c>
      <c r="E228" s="68"/>
      <c r="F228" s="209">
        <v>0</v>
      </c>
      <c r="G228" s="209">
        <v>0</v>
      </c>
      <c r="H228" s="209">
        <v>0</v>
      </c>
      <c r="I228" s="209">
        <v>0</v>
      </c>
      <c r="J228" s="209">
        <v>0</v>
      </c>
      <c r="K228" s="209">
        <v>0</v>
      </c>
      <c r="L228" s="209">
        <v>0</v>
      </c>
      <c r="M228" s="209">
        <v>0</v>
      </c>
      <c r="N228" s="209">
        <v>0</v>
      </c>
      <c r="O228" s="154"/>
      <c r="P228" s="154"/>
      <c r="Q228" s="103"/>
      <c r="R228" s="103"/>
      <c r="S228" s="103"/>
      <c r="T228" s="103"/>
    </row>
    <row r="229" spans="2:20" x14ac:dyDescent="0.25">
      <c r="B229" s="154"/>
      <c r="C229" s="117"/>
      <c r="D229" s="74" t="s">
        <v>203</v>
      </c>
      <c r="E229" s="68"/>
      <c r="F229" s="209">
        <v>0</v>
      </c>
      <c r="G229" s="209">
        <v>0</v>
      </c>
      <c r="H229" s="209">
        <v>0</v>
      </c>
      <c r="I229" s="209">
        <v>0</v>
      </c>
      <c r="J229" s="209">
        <v>0</v>
      </c>
      <c r="K229" s="209">
        <v>0</v>
      </c>
      <c r="L229" s="209">
        <v>0</v>
      </c>
      <c r="M229" s="209">
        <v>0</v>
      </c>
      <c r="N229" s="209">
        <v>0</v>
      </c>
      <c r="O229" s="154"/>
      <c r="P229" s="154"/>
      <c r="Q229" s="103"/>
      <c r="R229" s="103"/>
      <c r="S229" s="103"/>
      <c r="T229" s="103"/>
    </row>
    <row r="230" spans="2:20" x14ac:dyDescent="0.25">
      <c r="B230" s="154"/>
      <c r="C230" s="129" t="s">
        <v>132</v>
      </c>
      <c r="D230" s="130"/>
      <c r="E230" s="131"/>
      <c r="F230" s="210">
        <v>0</v>
      </c>
      <c r="G230" s="210">
        <v>0</v>
      </c>
      <c r="H230" s="210">
        <v>0</v>
      </c>
      <c r="I230" s="210">
        <v>0</v>
      </c>
      <c r="J230" s="210">
        <v>0</v>
      </c>
      <c r="K230" s="210">
        <v>0</v>
      </c>
      <c r="L230" s="210">
        <v>0</v>
      </c>
      <c r="M230" s="210">
        <v>0</v>
      </c>
      <c r="N230" s="210">
        <v>0</v>
      </c>
      <c r="O230" s="154"/>
      <c r="P230" s="154"/>
      <c r="Q230" s="103"/>
      <c r="R230" s="103"/>
      <c r="S230" s="103"/>
      <c r="T230" s="103"/>
    </row>
    <row r="231" spans="2:20" x14ac:dyDescent="0.25">
      <c r="B231" s="154"/>
      <c r="C231" s="117" t="s">
        <v>133</v>
      </c>
      <c r="D231" s="74" t="s">
        <v>204</v>
      </c>
      <c r="E231" s="68"/>
      <c r="F231" s="209">
        <v>0</v>
      </c>
      <c r="G231" s="209">
        <v>0</v>
      </c>
      <c r="H231" s="209">
        <v>0</v>
      </c>
      <c r="I231" s="209">
        <v>0</v>
      </c>
      <c r="J231" s="209">
        <v>0</v>
      </c>
      <c r="K231" s="209">
        <v>0</v>
      </c>
      <c r="L231" s="209">
        <v>0</v>
      </c>
      <c r="M231" s="209">
        <v>0</v>
      </c>
      <c r="N231" s="209">
        <v>0</v>
      </c>
      <c r="O231" s="154"/>
      <c r="P231" s="154"/>
      <c r="Q231" s="103"/>
      <c r="R231" s="103"/>
      <c r="S231" s="103"/>
      <c r="T231" s="103"/>
    </row>
    <row r="232" spans="2:20" x14ac:dyDescent="0.25">
      <c r="B232" s="154"/>
      <c r="C232" s="68"/>
      <c r="D232" s="74" t="s">
        <v>205</v>
      </c>
      <c r="E232" s="68"/>
      <c r="F232" s="209">
        <v>0</v>
      </c>
      <c r="G232" s="209">
        <v>0</v>
      </c>
      <c r="H232" s="209">
        <v>0</v>
      </c>
      <c r="I232" s="209">
        <v>0</v>
      </c>
      <c r="J232" s="209">
        <v>0</v>
      </c>
      <c r="K232" s="209">
        <v>0</v>
      </c>
      <c r="L232" s="209">
        <v>0</v>
      </c>
      <c r="M232" s="209">
        <v>0</v>
      </c>
      <c r="N232" s="209">
        <v>0</v>
      </c>
      <c r="O232" s="154"/>
      <c r="P232" s="154"/>
      <c r="Q232" s="103"/>
      <c r="R232" s="103"/>
      <c r="S232" s="103"/>
      <c r="T232" s="103"/>
    </row>
    <row r="233" spans="2:20" x14ac:dyDescent="0.25">
      <c r="B233" s="154"/>
      <c r="C233" s="68"/>
      <c r="D233" s="74" t="s">
        <v>206</v>
      </c>
      <c r="E233" s="68"/>
      <c r="F233" s="211">
        <v>0</v>
      </c>
      <c r="G233" s="211">
        <v>0</v>
      </c>
      <c r="H233" s="211">
        <v>0</v>
      </c>
      <c r="I233" s="211">
        <v>0</v>
      </c>
      <c r="J233" s="211">
        <v>0</v>
      </c>
      <c r="K233" s="211">
        <v>0</v>
      </c>
      <c r="L233" s="211">
        <v>0</v>
      </c>
      <c r="M233" s="211">
        <v>0</v>
      </c>
      <c r="N233" s="211">
        <v>0</v>
      </c>
      <c r="O233" s="154"/>
      <c r="P233" s="154"/>
      <c r="Q233" s="103"/>
      <c r="R233" s="103"/>
      <c r="S233" s="103"/>
      <c r="T233" s="103"/>
    </row>
    <row r="234" spans="2:20" x14ac:dyDescent="0.25">
      <c r="B234" s="154"/>
      <c r="C234" s="206" t="s">
        <v>132</v>
      </c>
      <c r="D234" s="207"/>
      <c r="E234" s="208"/>
      <c r="F234" s="209">
        <v>0</v>
      </c>
      <c r="G234" s="212">
        <v>0</v>
      </c>
      <c r="H234" s="212">
        <v>0</v>
      </c>
      <c r="I234" s="212">
        <v>0</v>
      </c>
      <c r="J234" s="212">
        <v>0</v>
      </c>
      <c r="K234" s="212">
        <v>0</v>
      </c>
      <c r="L234" s="212">
        <v>0</v>
      </c>
      <c r="M234" s="212">
        <v>0</v>
      </c>
      <c r="N234" s="212">
        <v>0</v>
      </c>
      <c r="O234" s="154"/>
      <c r="P234" s="154"/>
      <c r="Q234" s="103"/>
      <c r="R234" s="103"/>
      <c r="S234" s="103"/>
      <c r="T234" s="103"/>
    </row>
    <row r="235" spans="2:20" x14ac:dyDescent="0.25">
      <c r="B235" s="154"/>
      <c r="C235" s="71"/>
      <c r="D235" s="126"/>
      <c r="E235" s="68"/>
      <c r="F235" s="169"/>
      <c r="G235" s="169"/>
      <c r="H235" s="169"/>
      <c r="I235" s="169"/>
      <c r="J235" s="169"/>
      <c r="K235" s="169"/>
      <c r="L235" s="169"/>
      <c r="M235" s="169"/>
      <c r="N235" s="169"/>
      <c r="O235" s="154"/>
      <c r="P235" s="154"/>
      <c r="Q235" s="103"/>
      <c r="R235" s="103"/>
      <c r="S235" s="103"/>
      <c r="T235" s="103"/>
    </row>
    <row r="236" spans="2:20" x14ac:dyDescent="0.25">
      <c r="B236" s="154"/>
      <c r="C236" s="71" t="s">
        <v>207</v>
      </c>
      <c r="D236" s="126"/>
      <c r="E236" s="68"/>
      <c r="F236" s="169"/>
      <c r="G236" s="169"/>
      <c r="H236" s="169"/>
      <c r="I236" s="169"/>
      <c r="J236" s="169"/>
      <c r="K236" s="169"/>
      <c r="L236" s="169"/>
      <c r="M236" s="169"/>
      <c r="N236" s="169"/>
      <c r="O236" s="154"/>
      <c r="P236" s="154"/>
      <c r="Q236" s="103"/>
      <c r="R236" s="103"/>
      <c r="S236" s="103"/>
      <c r="T236" s="103"/>
    </row>
    <row r="237" spans="2:20" x14ac:dyDescent="0.25">
      <c r="B237" s="154"/>
      <c r="C237" s="71"/>
      <c r="D237" s="126"/>
      <c r="E237" s="68"/>
      <c r="F237" s="142"/>
      <c r="G237" s="142"/>
      <c r="H237" s="142"/>
      <c r="I237" s="142"/>
      <c r="J237" s="142"/>
      <c r="K237" s="142"/>
      <c r="L237" s="142"/>
      <c r="M237" s="142"/>
      <c r="N237" s="83" t="s">
        <v>180</v>
      </c>
      <c r="O237" s="154"/>
      <c r="P237" s="154"/>
      <c r="Q237" s="103"/>
      <c r="R237" s="103"/>
      <c r="S237" s="103"/>
      <c r="T237" s="103"/>
    </row>
    <row r="238" spans="2:20" s="176" customFormat="1" x14ac:dyDescent="0.25">
      <c r="B238" s="154"/>
      <c r="C238" s="70" t="s">
        <v>126</v>
      </c>
      <c r="D238" s="70" t="s">
        <v>83</v>
      </c>
      <c r="E238" s="70" t="s">
        <v>84</v>
      </c>
      <c r="F238" s="84">
        <v>2011</v>
      </c>
      <c r="G238" s="84">
        <v>2015</v>
      </c>
      <c r="H238" s="84">
        <v>2020</v>
      </c>
      <c r="I238" s="84">
        <v>2025</v>
      </c>
      <c r="J238" s="84">
        <v>2030</v>
      </c>
      <c r="K238" s="84">
        <v>2035</v>
      </c>
      <c r="L238" s="84">
        <v>2040</v>
      </c>
      <c r="M238" s="84">
        <v>2045</v>
      </c>
      <c r="N238" s="84">
        <v>2050</v>
      </c>
      <c r="O238" s="80"/>
      <c r="P238" s="80"/>
      <c r="Q238" s="68"/>
      <c r="R238" s="68"/>
      <c r="S238" s="68"/>
      <c r="T238" s="68"/>
    </row>
    <row r="239" spans="2:20" s="176" customFormat="1" x14ac:dyDescent="0.25">
      <c r="B239" s="154"/>
      <c r="C239" s="74" t="s">
        <v>154</v>
      </c>
      <c r="D239" s="74" t="s">
        <v>208</v>
      </c>
      <c r="E239" s="213"/>
      <c r="F239" s="214">
        <v>0</v>
      </c>
      <c r="G239" s="214">
        <v>0</v>
      </c>
      <c r="H239" s="214">
        <v>0</v>
      </c>
      <c r="I239" s="214">
        <v>0</v>
      </c>
      <c r="J239" s="214">
        <v>0</v>
      </c>
      <c r="K239" s="214">
        <v>0</v>
      </c>
      <c r="L239" s="214">
        <v>0</v>
      </c>
      <c r="M239" s="214">
        <v>0</v>
      </c>
      <c r="N239" s="214">
        <v>0</v>
      </c>
      <c r="O239" s="169"/>
      <c r="P239" s="169"/>
      <c r="Q239" s="68"/>
      <c r="R239" s="68"/>
      <c r="S239" s="68"/>
      <c r="T239" s="68"/>
    </row>
    <row r="240" spans="2:20" s="176" customFormat="1" x14ac:dyDescent="0.25">
      <c r="B240" s="154"/>
      <c r="C240" s="74"/>
      <c r="D240" s="74" t="s">
        <v>209</v>
      </c>
      <c r="E240" s="213"/>
      <c r="F240" s="215">
        <v>0</v>
      </c>
      <c r="G240" s="215">
        <v>0</v>
      </c>
      <c r="H240" s="215">
        <v>0</v>
      </c>
      <c r="I240" s="215">
        <v>0</v>
      </c>
      <c r="J240" s="215">
        <v>0</v>
      </c>
      <c r="K240" s="215">
        <v>0</v>
      </c>
      <c r="L240" s="215">
        <v>0</v>
      </c>
      <c r="M240" s="215">
        <v>0</v>
      </c>
      <c r="N240" s="215">
        <v>0</v>
      </c>
      <c r="O240" s="169"/>
      <c r="P240" s="169"/>
      <c r="Q240" s="68"/>
      <c r="R240" s="68"/>
      <c r="S240" s="68"/>
      <c r="T240" s="68"/>
    </row>
    <row r="241" spans="2:20" x14ac:dyDescent="0.25">
      <c r="B241" s="154"/>
      <c r="C241" s="129" t="s">
        <v>132</v>
      </c>
      <c r="D241" s="130"/>
      <c r="E241" s="131"/>
      <c r="F241" s="215">
        <v>0</v>
      </c>
      <c r="G241" s="216">
        <v>0</v>
      </c>
      <c r="H241" s="216">
        <v>0</v>
      </c>
      <c r="I241" s="216">
        <v>0</v>
      </c>
      <c r="J241" s="216">
        <v>0</v>
      </c>
      <c r="K241" s="216">
        <v>0</v>
      </c>
      <c r="L241" s="216">
        <v>0</v>
      </c>
      <c r="M241" s="216">
        <v>0</v>
      </c>
      <c r="N241" s="216">
        <v>0</v>
      </c>
      <c r="O241" s="154"/>
      <c r="P241" s="154"/>
      <c r="Q241" s="103"/>
      <c r="R241" s="103"/>
      <c r="S241" s="103"/>
      <c r="T241" s="103"/>
    </row>
    <row r="242" spans="2:20" s="176" customFormat="1" x14ac:dyDescent="0.25">
      <c r="B242" s="154"/>
      <c r="C242" s="74" t="s">
        <v>155</v>
      </c>
      <c r="D242" s="74" t="s">
        <v>210</v>
      </c>
      <c r="E242" s="213"/>
      <c r="F242" s="214">
        <v>0</v>
      </c>
      <c r="G242" s="214">
        <v>0</v>
      </c>
      <c r="H242" s="214">
        <v>0</v>
      </c>
      <c r="I242" s="214">
        <v>0</v>
      </c>
      <c r="J242" s="214">
        <v>0</v>
      </c>
      <c r="K242" s="214">
        <v>0</v>
      </c>
      <c r="L242" s="214">
        <v>0</v>
      </c>
      <c r="M242" s="214">
        <v>0</v>
      </c>
      <c r="N242" s="214">
        <v>0</v>
      </c>
      <c r="O242" s="169"/>
      <c r="P242" s="169"/>
      <c r="Q242" s="68"/>
      <c r="R242" s="68"/>
      <c r="S242" s="68"/>
      <c r="T242" s="68"/>
    </row>
    <row r="243" spans="2:20" s="176" customFormat="1" x14ac:dyDescent="0.25">
      <c r="B243" s="154"/>
      <c r="C243" s="74"/>
      <c r="D243" s="74" t="s">
        <v>211</v>
      </c>
      <c r="E243" s="213"/>
      <c r="F243" s="215">
        <v>0</v>
      </c>
      <c r="G243" s="215">
        <v>0</v>
      </c>
      <c r="H243" s="215">
        <v>0</v>
      </c>
      <c r="I243" s="215">
        <v>0</v>
      </c>
      <c r="J243" s="215">
        <v>0</v>
      </c>
      <c r="K243" s="215">
        <v>0</v>
      </c>
      <c r="L243" s="215">
        <v>0</v>
      </c>
      <c r="M243" s="215">
        <v>0</v>
      </c>
      <c r="N243" s="215">
        <v>0</v>
      </c>
      <c r="O243" s="169"/>
      <c r="P243" s="169"/>
      <c r="Q243" s="68"/>
      <c r="R243" s="68"/>
      <c r="S243" s="68"/>
      <c r="T243" s="68"/>
    </row>
    <row r="244" spans="2:20" x14ac:dyDescent="0.25">
      <c r="B244" s="154"/>
      <c r="C244" s="129" t="s">
        <v>132</v>
      </c>
      <c r="D244" s="130"/>
      <c r="E244" s="131"/>
      <c r="F244" s="216">
        <v>0</v>
      </c>
      <c r="G244" s="216">
        <v>0</v>
      </c>
      <c r="H244" s="216">
        <v>0</v>
      </c>
      <c r="I244" s="216">
        <v>0</v>
      </c>
      <c r="J244" s="216">
        <v>0</v>
      </c>
      <c r="K244" s="216">
        <v>0</v>
      </c>
      <c r="L244" s="216">
        <v>0</v>
      </c>
      <c r="M244" s="216">
        <v>0</v>
      </c>
      <c r="N244" s="216">
        <v>0</v>
      </c>
      <c r="O244" s="154"/>
      <c r="P244" s="154"/>
      <c r="Q244" s="103"/>
      <c r="R244" s="103"/>
      <c r="S244" s="103"/>
      <c r="T244" s="103"/>
    </row>
    <row r="245" spans="2:20" x14ac:dyDescent="0.25">
      <c r="B245" s="154"/>
      <c r="C245" s="154"/>
      <c r="D245" s="154"/>
      <c r="E245" s="154"/>
      <c r="F245" s="154"/>
      <c r="G245" s="154"/>
      <c r="H245" s="154"/>
      <c r="I245" s="154"/>
      <c r="J245" s="154"/>
      <c r="K245" s="154"/>
      <c r="L245" s="154"/>
      <c r="M245" s="154"/>
      <c r="N245" s="154"/>
      <c r="O245" s="154"/>
      <c r="P245" s="154"/>
      <c r="Q245" s="103"/>
      <c r="R245" s="103"/>
      <c r="S245" s="103"/>
      <c r="T245" s="103"/>
    </row>
    <row r="246" spans="2:20" s="176" customFormat="1" x14ac:dyDescent="0.25">
      <c r="B246" s="80"/>
      <c r="C246" s="168" t="s">
        <v>212</v>
      </c>
      <c r="D246" s="80"/>
      <c r="E246" s="80"/>
      <c r="F246" s="80"/>
      <c r="G246" s="80"/>
      <c r="H246" s="80"/>
      <c r="I246" s="80"/>
      <c r="J246" s="80"/>
      <c r="K246" s="80"/>
      <c r="L246" s="80"/>
      <c r="M246" s="80"/>
      <c r="N246" s="80"/>
      <c r="O246" s="80"/>
      <c r="P246" s="80"/>
      <c r="Q246" s="68"/>
      <c r="R246" s="68"/>
      <c r="S246" s="68"/>
      <c r="T246" s="68"/>
    </row>
    <row r="247" spans="2:20" s="176" customFormat="1" x14ac:dyDescent="0.25">
      <c r="B247" s="80"/>
      <c r="C247" s="80"/>
      <c r="D247" s="80"/>
      <c r="E247" s="74"/>
      <c r="F247" s="80"/>
      <c r="G247" s="80"/>
      <c r="H247" s="80"/>
      <c r="I247" s="80"/>
      <c r="J247" s="80"/>
      <c r="K247" s="80"/>
      <c r="L247" s="80"/>
      <c r="M247" s="80"/>
      <c r="N247" s="83" t="s">
        <v>180</v>
      </c>
      <c r="O247" s="80"/>
      <c r="P247" s="80"/>
      <c r="Q247" s="68"/>
      <c r="R247" s="68"/>
      <c r="S247" s="68"/>
      <c r="T247" s="68"/>
    </row>
    <row r="248" spans="2:20" s="176" customFormat="1" x14ac:dyDescent="0.25">
      <c r="B248" s="154"/>
      <c r="C248" s="70" t="s">
        <v>126</v>
      </c>
      <c r="D248" s="70" t="s">
        <v>83</v>
      </c>
      <c r="E248" s="70" t="s">
        <v>84</v>
      </c>
      <c r="F248" s="84">
        <v>2011</v>
      </c>
      <c r="G248" s="84">
        <v>2015</v>
      </c>
      <c r="H248" s="84">
        <v>2020</v>
      </c>
      <c r="I248" s="84">
        <v>2025</v>
      </c>
      <c r="J248" s="84">
        <v>2030</v>
      </c>
      <c r="K248" s="84">
        <v>2035</v>
      </c>
      <c r="L248" s="84">
        <v>2040</v>
      </c>
      <c r="M248" s="84">
        <v>2045</v>
      </c>
      <c r="N248" s="84">
        <v>2050</v>
      </c>
      <c r="O248" s="80"/>
      <c r="P248" s="80"/>
      <c r="Q248" s="68"/>
      <c r="R248" s="68"/>
      <c r="S248" s="68"/>
      <c r="T248" s="68"/>
    </row>
    <row r="249" spans="2:20" s="176" customFormat="1" x14ac:dyDescent="0.25">
      <c r="B249" s="154"/>
      <c r="C249" s="68" t="s">
        <v>128</v>
      </c>
      <c r="D249" s="74" t="s">
        <v>181</v>
      </c>
      <c r="E249" s="68"/>
      <c r="F249" s="217">
        <v>0</v>
      </c>
      <c r="G249" s="217">
        <v>0</v>
      </c>
      <c r="H249" s="217">
        <v>0</v>
      </c>
      <c r="I249" s="217">
        <v>0</v>
      </c>
      <c r="J249" s="217">
        <v>0</v>
      </c>
      <c r="K249" s="217">
        <v>0</v>
      </c>
      <c r="L249" s="217">
        <v>0</v>
      </c>
      <c r="M249" s="217">
        <v>0</v>
      </c>
      <c r="N249" s="217">
        <v>0</v>
      </c>
      <c r="O249" s="80"/>
      <c r="P249" s="80"/>
      <c r="Q249" s="68"/>
      <c r="R249" s="68"/>
      <c r="S249" s="68"/>
      <c r="T249" s="68"/>
    </row>
    <row r="250" spans="2:20" s="176" customFormat="1" x14ac:dyDescent="0.25">
      <c r="B250" s="154"/>
      <c r="C250" s="218" t="s">
        <v>133</v>
      </c>
      <c r="D250" s="219" t="s">
        <v>23</v>
      </c>
      <c r="E250" s="218"/>
      <c r="F250" s="220">
        <v>0</v>
      </c>
      <c r="G250" s="220">
        <v>0</v>
      </c>
      <c r="H250" s="220">
        <v>0</v>
      </c>
      <c r="I250" s="220">
        <v>0</v>
      </c>
      <c r="J250" s="220">
        <v>0</v>
      </c>
      <c r="K250" s="220">
        <v>0</v>
      </c>
      <c r="L250" s="220">
        <v>0</v>
      </c>
      <c r="M250" s="220">
        <v>0</v>
      </c>
      <c r="N250" s="220">
        <v>0</v>
      </c>
      <c r="O250" s="80"/>
      <c r="P250" s="80"/>
      <c r="Q250" s="68"/>
      <c r="R250" s="68"/>
      <c r="S250" s="68"/>
      <c r="T250" s="68"/>
    </row>
    <row r="251" spans="2:20" s="176" customFormat="1" x14ac:dyDescent="0.25">
      <c r="B251" s="154"/>
      <c r="C251" s="68"/>
      <c r="D251" s="74"/>
      <c r="E251" s="68"/>
      <c r="F251" s="221"/>
      <c r="G251" s="217"/>
      <c r="H251" s="217"/>
      <c r="I251" s="217"/>
      <c r="J251" s="217"/>
      <c r="K251" s="217"/>
      <c r="L251" s="217"/>
      <c r="M251" s="217"/>
      <c r="N251" s="217"/>
      <c r="O251" s="80"/>
      <c r="P251" s="80"/>
      <c r="Q251" s="68"/>
      <c r="R251" s="68"/>
      <c r="S251" s="68"/>
      <c r="T251" s="68"/>
    </row>
    <row r="252" spans="2:20" s="176" customFormat="1" x14ac:dyDescent="0.25">
      <c r="B252" s="80"/>
      <c r="C252" s="117"/>
      <c r="D252" s="68"/>
      <c r="E252" s="69"/>
      <c r="F252" s="69"/>
      <c r="G252" s="222"/>
      <c r="H252" s="222"/>
      <c r="I252" s="222"/>
      <c r="J252" s="222"/>
      <c r="K252" s="222"/>
      <c r="L252" s="222"/>
      <c r="M252" s="222"/>
      <c r="N252" s="222"/>
      <c r="O252" s="80"/>
      <c r="P252" s="80"/>
      <c r="Q252" s="68"/>
      <c r="R252" s="68"/>
      <c r="S252" s="68"/>
      <c r="T252" s="68"/>
    </row>
    <row r="253" spans="2:20" x14ac:dyDescent="0.25">
      <c r="B253" s="154"/>
      <c r="C253" s="179" t="s">
        <v>213</v>
      </c>
      <c r="D253" s="154"/>
      <c r="E253" s="154"/>
      <c r="F253" s="154"/>
      <c r="G253" s="175"/>
      <c r="H253" s="154"/>
      <c r="I253" s="154"/>
      <c r="J253" s="154"/>
      <c r="K253" s="154"/>
      <c r="L253" s="154"/>
      <c r="M253" s="222"/>
      <c r="N253" s="154"/>
      <c r="O253" s="154"/>
      <c r="P253" s="154"/>
      <c r="Q253" s="103"/>
      <c r="R253" s="103"/>
      <c r="S253" s="103"/>
      <c r="T253" s="103"/>
    </row>
    <row r="254" spans="2:20" x14ac:dyDescent="0.25">
      <c r="B254" s="154"/>
      <c r="C254" s="154"/>
      <c r="D254" s="154"/>
      <c r="E254" s="154"/>
      <c r="F254" s="154"/>
      <c r="G254" s="154"/>
      <c r="H254" s="154"/>
      <c r="I254" s="154"/>
      <c r="J254" s="154"/>
      <c r="K254" s="154"/>
      <c r="L254" s="154"/>
      <c r="M254" s="154"/>
      <c r="N254" s="154"/>
      <c r="O254" s="154"/>
      <c r="P254" s="154"/>
      <c r="Q254" s="103"/>
      <c r="R254" s="103"/>
      <c r="S254" s="103"/>
      <c r="T254" s="103"/>
    </row>
    <row r="255" spans="2:20" s="176" customFormat="1" x14ac:dyDescent="0.25">
      <c r="B255" s="80"/>
      <c r="C255" s="168" t="s">
        <v>214</v>
      </c>
      <c r="D255" s="80"/>
      <c r="E255" s="80"/>
      <c r="F255" s="80"/>
      <c r="G255" s="80"/>
      <c r="H255" s="80"/>
      <c r="I255" s="80"/>
      <c r="J255" s="80"/>
      <c r="K255" s="80"/>
      <c r="L255" s="80"/>
      <c r="M255" s="80"/>
      <c r="N255" s="80"/>
      <c r="O255" s="80"/>
      <c r="P255" s="80"/>
      <c r="Q255" s="68"/>
      <c r="R255" s="68"/>
      <c r="S255" s="68"/>
      <c r="T255" s="68"/>
    </row>
    <row r="256" spans="2:20" s="176" customFormat="1" x14ac:dyDescent="0.25">
      <c r="B256" s="80"/>
      <c r="C256" s="80"/>
      <c r="D256" s="80"/>
      <c r="E256" s="74"/>
      <c r="F256" s="80"/>
      <c r="G256" s="80"/>
      <c r="H256" s="80"/>
      <c r="I256" s="80"/>
      <c r="J256" s="80"/>
      <c r="K256" s="80"/>
      <c r="L256" s="80"/>
      <c r="M256" s="80"/>
      <c r="N256" s="83" t="s">
        <v>180</v>
      </c>
      <c r="O256" s="80"/>
      <c r="P256" s="80"/>
      <c r="Q256" s="68"/>
      <c r="R256" s="68"/>
      <c r="S256" s="68"/>
      <c r="T256" s="68"/>
    </row>
    <row r="257" spans="2:20" s="176" customFormat="1" x14ac:dyDescent="0.25">
      <c r="B257" s="80"/>
      <c r="C257" s="70" t="s">
        <v>126</v>
      </c>
      <c r="D257" s="70" t="s">
        <v>83</v>
      </c>
      <c r="E257" s="70" t="s">
        <v>84</v>
      </c>
      <c r="F257" s="84">
        <v>2011</v>
      </c>
      <c r="G257" s="84">
        <v>2015</v>
      </c>
      <c r="H257" s="84">
        <v>2020</v>
      </c>
      <c r="I257" s="84">
        <v>2025</v>
      </c>
      <c r="J257" s="84">
        <v>2030</v>
      </c>
      <c r="K257" s="84">
        <v>2035</v>
      </c>
      <c r="L257" s="84">
        <v>2040</v>
      </c>
      <c r="M257" s="84">
        <v>2045</v>
      </c>
      <c r="N257" s="84">
        <v>2050</v>
      </c>
      <c r="O257" s="80"/>
      <c r="P257" s="80"/>
      <c r="Q257" s="68"/>
      <c r="R257" s="68"/>
      <c r="S257" s="68"/>
      <c r="T257" s="68"/>
    </row>
    <row r="258" spans="2:20" s="176" customFormat="1" x14ac:dyDescent="0.25">
      <c r="B258" s="80"/>
      <c r="C258" s="68" t="s">
        <v>128</v>
      </c>
      <c r="D258" s="74" t="s">
        <v>181</v>
      </c>
      <c r="E258" s="68"/>
      <c r="F258" s="223">
        <v>8828000</v>
      </c>
      <c r="G258" s="223">
        <v>12530180</v>
      </c>
      <c r="H258" s="223">
        <v>19412257</v>
      </c>
      <c r="I258" s="223">
        <v>30074245</v>
      </c>
      <c r="J258" s="223">
        <v>46592224</v>
      </c>
      <c r="K258" s="223">
        <v>51441581</v>
      </c>
      <c r="L258" s="223">
        <v>56795663</v>
      </c>
      <c r="M258" s="223">
        <v>62707002</v>
      </c>
      <c r="N258" s="223">
        <v>69233598</v>
      </c>
      <c r="O258" s="80"/>
      <c r="P258" s="80"/>
      <c r="Q258" s="68"/>
      <c r="R258" s="68"/>
      <c r="S258" s="68"/>
      <c r="T258" s="68"/>
    </row>
    <row r="259" spans="2:20" s="176" customFormat="1" x14ac:dyDescent="0.25">
      <c r="B259" s="80"/>
      <c r="C259" s="68" t="s">
        <v>133</v>
      </c>
      <c r="D259" s="74" t="s">
        <v>23</v>
      </c>
      <c r="E259" s="68"/>
      <c r="F259" s="223">
        <v>61133000</v>
      </c>
      <c r="G259" s="223">
        <v>123121844.37994294</v>
      </c>
      <c r="H259" s="223">
        <v>128126149.04495689</v>
      </c>
      <c r="I259" s="223">
        <v>133333854.37624905</v>
      </c>
      <c r="J259" s="223">
        <v>138753227.62248066</v>
      </c>
      <c r="K259" s="223">
        <v>144392872.05579647</v>
      </c>
      <c r="L259" s="223">
        <v>150261740.62954646</v>
      </c>
      <c r="M259" s="223">
        <v>156369150.19112751</v>
      </c>
      <c r="N259" s="223">
        <v>162724796.27250803</v>
      </c>
      <c r="O259" s="80"/>
      <c r="P259" s="80"/>
      <c r="Q259" s="68"/>
      <c r="R259" s="68"/>
      <c r="S259" s="68"/>
      <c r="T259" s="68"/>
    </row>
    <row r="260" spans="2:20" s="176" customFormat="1" x14ac:dyDescent="0.25">
      <c r="B260" s="80"/>
      <c r="C260" s="74" t="s">
        <v>152</v>
      </c>
      <c r="D260" s="74" t="s">
        <v>182</v>
      </c>
      <c r="E260" s="68"/>
      <c r="F260" s="223">
        <v>1684000</v>
      </c>
      <c r="G260" s="223">
        <v>2324337</v>
      </c>
      <c r="H260" s="223">
        <v>3477325</v>
      </c>
      <c r="I260" s="223">
        <v>5202252</v>
      </c>
      <c r="J260" s="223">
        <v>7782829</v>
      </c>
      <c r="K260" s="223">
        <v>11643501</v>
      </c>
      <c r="L260" s="223">
        <v>17419259</v>
      </c>
      <c r="M260" s="223">
        <v>26060081</v>
      </c>
      <c r="N260" s="223">
        <v>38987182</v>
      </c>
      <c r="O260" s="80"/>
      <c r="P260" s="80"/>
      <c r="Q260" s="68"/>
      <c r="R260" s="68"/>
      <c r="S260" s="68"/>
      <c r="T260" s="68"/>
    </row>
    <row r="261" spans="2:20" s="176" customFormat="1" x14ac:dyDescent="0.25">
      <c r="B261" s="80"/>
      <c r="C261" s="74" t="s">
        <v>152</v>
      </c>
      <c r="D261" s="74" t="s">
        <v>183</v>
      </c>
      <c r="E261" s="68"/>
      <c r="F261" s="223">
        <v>178000</v>
      </c>
      <c r="G261" s="223">
        <v>245684</v>
      </c>
      <c r="H261" s="223">
        <v>367556</v>
      </c>
      <c r="I261" s="223">
        <v>549883</v>
      </c>
      <c r="J261" s="223">
        <v>822653</v>
      </c>
      <c r="K261" s="223">
        <v>1230730</v>
      </c>
      <c r="L261" s="223">
        <v>1841234</v>
      </c>
      <c r="M261" s="223">
        <v>2754578</v>
      </c>
      <c r="N261" s="223">
        <v>4120987</v>
      </c>
      <c r="O261" s="80"/>
      <c r="P261" s="80"/>
      <c r="Q261" s="68"/>
      <c r="R261" s="68"/>
      <c r="S261" s="68"/>
      <c r="T261" s="68"/>
    </row>
    <row r="262" spans="2:20" s="176" customFormat="1" x14ac:dyDescent="0.25">
      <c r="B262" s="80"/>
      <c r="C262" s="74" t="s">
        <v>154</v>
      </c>
      <c r="D262" s="74" t="s">
        <v>184</v>
      </c>
      <c r="E262" s="69"/>
      <c r="F262" s="223">
        <v>468848</v>
      </c>
      <c r="G262" s="223">
        <v>647127</v>
      </c>
      <c r="H262" s="223">
        <v>968135</v>
      </c>
      <c r="I262" s="223">
        <v>1448379</v>
      </c>
      <c r="J262" s="223">
        <v>2166848</v>
      </c>
      <c r="K262" s="223">
        <v>3241713</v>
      </c>
      <c r="L262" s="223">
        <v>4849765</v>
      </c>
      <c r="M262" s="223">
        <v>7255491</v>
      </c>
      <c r="N262" s="223">
        <v>10854577</v>
      </c>
      <c r="O262" s="80"/>
      <c r="P262" s="80"/>
      <c r="Q262" s="68"/>
      <c r="R262" s="68"/>
      <c r="S262" s="68"/>
      <c r="T262" s="68"/>
    </row>
    <row r="263" spans="2:20" s="176" customFormat="1" x14ac:dyDescent="0.25">
      <c r="B263" s="80"/>
      <c r="C263" s="170" t="s">
        <v>155</v>
      </c>
      <c r="D263" s="171" t="s">
        <v>185</v>
      </c>
      <c r="E263" s="172"/>
      <c r="F263" s="224">
        <v>30</v>
      </c>
      <c r="G263" s="224">
        <v>43</v>
      </c>
      <c r="H263" s="224">
        <v>58</v>
      </c>
      <c r="I263" s="224">
        <v>74</v>
      </c>
      <c r="J263" s="224">
        <v>89</v>
      </c>
      <c r="K263" s="224">
        <v>104</v>
      </c>
      <c r="L263" s="224">
        <v>120</v>
      </c>
      <c r="M263" s="224">
        <v>135</v>
      </c>
      <c r="N263" s="224">
        <v>150</v>
      </c>
      <c r="O263" s="80"/>
      <c r="P263" s="80"/>
      <c r="Q263" s="68"/>
      <c r="R263" s="68"/>
      <c r="S263" s="68"/>
      <c r="T263" s="68"/>
    </row>
    <row r="264" spans="2:20" s="176" customFormat="1" x14ac:dyDescent="0.25">
      <c r="B264" s="80"/>
      <c r="C264" s="117"/>
      <c r="D264" s="117"/>
      <c r="E264" s="69"/>
      <c r="F264" s="223"/>
      <c r="G264" s="223"/>
      <c r="H264" s="223"/>
      <c r="I264" s="223"/>
      <c r="J264" s="223"/>
      <c r="K264" s="223"/>
      <c r="L264" s="223"/>
      <c r="M264" s="223"/>
      <c r="N264" s="223"/>
      <c r="O264" s="80"/>
      <c r="P264" s="80"/>
      <c r="Q264" s="68"/>
      <c r="R264" s="68"/>
      <c r="S264" s="68"/>
      <c r="T264" s="68"/>
    </row>
    <row r="265" spans="2:20" s="176" customFormat="1" x14ac:dyDescent="0.25">
      <c r="B265" s="67"/>
      <c r="C265" s="81" t="s">
        <v>215</v>
      </c>
      <c r="D265" s="74"/>
      <c r="E265" s="76"/>
      <c r="F265" s="77"/>
      <c r="G265" s="77"/>
      <c r="H265" s="225"/>
      <c r="I265" s="79"/>
      <c r="J265" s="77"/>
      <c r="K265" s="77"/>
      <c r="L265" s="77"/>
      <c r="M265" s="79"/>
      <c r="N265" s="77"/>
      <c r="O265" s="67"/>
      <c r="P265" s="67"/>
      <c r="Q265" s="68"/>
      <c r="R265" s="68"/>
      <c r="S265" s="68"/>
      <c r="T265" s="68"/>
    </row>
    <row r="266" spans="2:20" s="176" customFormat="1" x14ac:dyDescent="0.25">
      <c r="B266" s="67"/>
      <c r="C266" s="74"/>
      <c r="D266" s="74"/>
      <c r="E266" s="74"/>
      <c r="F266" s="77"/>
      <c r="G266" s="79"/>
      <c r="H266" s="79"/>
      <c r="I266" s="79"/>
      <c r="J266" s="77"/>
      <c r="K266" s="79"/>
      <c r="L266" s="79"/>
      <c r="M266" s="79"/>
      <c r="N266" s="77"/>
      <c r="O266" s="67"/>
      <c r="P266" s="67"/>
      <c r="Q266" s="68"/>
      <c r="R266" s="68"/>
      <c r="S266" s="68"/>
      <c r="T266" s="68"/>
    </row>
    <row r="267" spans="2:20" s="176" customFormat="1" x14ac:dyDescent="0.25">
      <c r="B267" s="67"/>
      <c r="C267" s="105" t="s">
        <v>126</v>
      </c>
      <c r="D267" s="105" t="s">
        <v>122</v>
      </c>
      <c r="E267" s="105" t="s">
        <v>84</v>
      </c>
      <c r="F267" s="84">
        <v>2011</v>
      </c>
      <c r="G267" s="84">
        <v>2015</v>
      </c>
      <c r="H267" s="84">
        <v>2020</v>
      </c>
      <c r="I267" s="84">
        <v>2025</v>
      </c>
      <c r="J267" s="84">
        <v>2030</v>
      </c>
      <c r="K267" s="84">
        <v>2035</v>
      </c>
      <c r="L267" s="84">
        <v>2040</v>
      </c>
      <c r="M267" s="84">
        <v>2045</v>
      </c>
      <c r="N267" s="84">
        <v>2050</v>
      </c>
      <c r="O267" s="67"/>
      <c r="P267" s="67"/>
      <c r="Q267" s="68"/>
      <c r="R267" s="68"/>
      <c r="S267" s="68"/>
      <c r="T267" s="68"/>
    </row>
    <row r="268" spans="2:20" s="176" customFormat="1" x14ac:dyDescent="0.25">
      <c r="B268" s="67"/>
      <c r="C268" s="103" t="s">
        <v>128</v>
      </c>
      <c r="D268" s="103" t="s">
        <v>165</v>
      </c>
      <c r="E268" s="103" t="s">
        <v>166</v>
      </c>
      <c r="F268" s="226">
        <v>0</v>
      </c>
      <c r="G268" s="226">
        <v>0</v>
      </c>
      <c r="H268" s="226">
        <v>0</v>
      </c>
      <c r="I268" s="226">
        <v>1</v>
      </c>
      <c r="J268" s="226">
        <v>1</v>
      </c>
      <c r="K268" s="226">
        <v>1</v>
      </c>
      <c r="L268" s="226">
        <v>1</v>
      </c>
      <c r="M268" s="226">
        <v>1</v>
      </c>
      <c r="N268" s="226">
        <v>1</v>
      </c>
      <c r="O268" s="67"/>
      <c r="P268" s="67"/>
      <c r="Q268" s="68"/>
      <c r="R268" s="68"/>
      <c r="S268" s="68"/>
      <c r="T268" s="68"/>
    </row>
    <row r="269" spans="2:20" s="176" customFormat="1" x14ac:dyDescent="0.25">
      <c r="B269" s="67"/>
      <c r="C269" s="133" t="s">
        <v>128</v>
      </c>
      <c r="D269" s="133" t="s">
        <v>168</v>
      </c>
      <c r="E269" s="133" t="s">
        <v>169</v>
      </c>
      <c r="F269" s="227">
        <v>0</v>
      </c>
      <c r="G269" s="227">
        <v>0</v>
      </c>
      <c r="H269" s="227">
        <v>0</v>
      </c>
      <c r="I269" s="227">
        <v>0</v>
      </c>
      <c r="J269" s="227">
        <v>0</v>
      </c>
      <c r="K269" s="227">
        <v>0</v>
      </c>
      <c r="L269" s="227">
        <v>0</v>
      </c>
      <c r="M269" s="227">
        <v>0</v>
      </c>
      <c r="N269" s="227">
        <v>0</v>
      </c>
      <c r="O269" s="67"/>
      <c r="P269" s="67"/>
      <c r="Q269" s="68"/>
      <c r="R269" s="68"/>
      <c r="S269" s="68"/>
      <c r="T269" s="68"/>
    </row>
    <row r="270" spans="2:20" s="176" customFormat="1" x14ac:dyDescent="0.25">
      <c r="B270" s="68"/>
      <c r="C270" s="163" t="s">
        <v>128</v>
      </c>
      <c r="D270" s="163" t="s">
        <v>171</v>
      </c>
      <c r="E270" s="163" t="s">
        <v>172</v>
      </c>
      <c r="F270" s="228">
        <v>0</v>
      </c>
      <c r="G270" s="228">
        <v>0</v>
      </c>
      <c r="H270" s="228">
        <v>0</v>
      </c>
      <c r="I270" s="228">
        <v>0</v>
      </c>
      <c r="J270" s="228">
        <v>0</v>
      </c>
      <c r="K270" s="228">
        <v>0</v>
      </c>
      <c r="L270" s="228">
        <v>0</v>
      </c>
      <c r="M270" s="228">
        <v>0</v>
      </c>
      <c r="N270" s="228">
        <v>0</v>
      </c>
      <c r="O270" s="68"/>
      <c r="P270" s="68"/>
      <c r="Q270" s="68"/>
      <c r="R270" s="68"/>
      <c r="S270" s="68"/>
      <c r="T270" s="68"/>
    </row>
    <row r="271" spans="2:20" s="176" customFormat="1" x14ac:dyDescent="0.25">
      <c r="B271" s="68"/>
      <c r="C271" s="74"/>
      <c r="D271" s="126"/>
      <c r="E271" s="126"/>
      <c r="F271" s="229"/>
      <c r="G271" s="229"/>
      <c r="H271" s="229"/>
      <c r="I271" s="229"/>
      <c r="J271" s="229"/>
      <c r="K271" s="229"/>
      <c r="L271" s="229"/>
      <c r="M271" s="229"/>
      <c r="N271" s="229"/>
      <c r="O271" s="68"/>
      <c r="P271" s="68"/>
      <c r="Q271" s="68"/>
      <c r="R271" s="68"/>
      <c r="S271" s="68"/>
      <c r="T271" s="68"/>
    </row>
    <row r="272" spans="2:20" x14ac:dyDescent="0.25">
      <c r="B272" s="154"/>
      <c r="C272" s="179" t="s">
        <v>216</v>
      </c>
      <c r="D272" s="154"/>
      <c r="E272" s="154"/>
      <c r="F272" s="154"/>
      <c r="G272" s="154"/>
      <c r="H272" s="154"/>
      <c r="I272" s="154"/>
      <c r="J272" s="154"/>
      <c r="K272" s="154"/>
      <c r="L272" s="154"/>
      <c r="M272" s="154"/>
      <c r="N272" s="154"/>
      <c r="O272" s="154"/>
      <c r="P272" s="154"/>
      <c r="Q272" s="103"/>
      <c r="R272" s="103"/>
      <c r="S272" s="103"/>
      <c r="T272" s="103"/>
    </row>
    <row r="273" spans="2:20" x14ac:dyDescent="0.25">
      <c r="B273" s="154"/>
      <c r="C273" s="154"/>
      <c r="D273" s="154"/>
      <c r="E273" s="154"/>
      <c r="F273" s="154"/>
      <c r="G273" s="154"/>
      <c r="H273" s="154"/>
      <c r="I273" s="154"/>
      <c r="J273" s="154"/>
      <c r="K273" s="154"/>
      <c r="L273" s="154"/>
      <c r="M273" s="154"/>
      <c r="N273" s="154"/>
      <c r="O273" s="154"/>
      <c r="P273" s="154"/>
      <c r="Q273" s="103"/>
      <c r="R273" s="103"/>
      <c r="S273" s="103"/>
      <c r="T273" s="103"/>
    </row>
    <row r="274" spans="2:20" x14ac:dyDescent="0.25">
      <c r="B274" s="154"/>
      <c r="C274" s="70" t="s">
        <v>126</v>
      </c>
      <c r="D274" s="70" t="s">
        <v>122</v>
      </c>
      <c r="E274" s="70" t="s">
        <v>84</v>
      </c>
      <c r="F274" s="141">
        <v>2011</v>
      </c>
      <c r="G274" s="141">
        <v>2015</v>
      </c>
      <c r="H274" s="141">
        <v>2020</v>
      </c>
      <c r="I274" s="141">
        <v>2025</v>
      </c>
      <c r="J274" s="141">
        <v>2030</v>
      </c>
      <c r="K274" s="141">
        <v>2035</v>
      </c>
      <c r="L274" s="141">
        <v>2040</v>
      </c>
      <c r="M274" s="141">
        <v>2045</v>
      </c>
      <c r="N274" s="141">
        <v>2050</v>
      </c>
      <c r="O274" s="154"/>
      <c r="P274" s="154"/>
      <c r="Q274" s="103"/>
      <c r="R274" s="103"/>
      <c r="S274" s="103"/>
      <c r="T274" s="103"/>
    </row>
    <row r="275" spans="2:20" x14ac:dyDescent="0.25">
      <c r="B275" s="154"/>
      <c r="C275" s="68" t="s">
        <v>128</v>
      </c>
      <c r="D275" s="68" t="s">
        <v>138</v>
      </c>
      <c r="E275" s="68" t="s">
        <v>139</v>
      </c>
      <c r="F275" s="158">
        <v>0.95828799999999992</v>
      </c>
      <c r="G275" s="158">
        <v>0.95828800000000003</v>
      </c>
      <c r="H275" s="158">
        <v>0.95828800000000003</v>
      </c>
      <c r="I275" s="158">
        <v>0.95812828533333338</v>
      </c>
      <c r="J275" s="158">
        <v>0.95796857066666663</v>
      </c>
      <c r="K275" s="158">
        <v>0.95780885599999999</v>
      </c>
      <c r="L275" s="158">
        <v>0.95764914133333334</v>
      </c>
      <c r="M275" s="158">
        <v>0.9574894266666667</v>
      </c>
      <c r="N275" s="158">
        <v>0.95732971199999994</v>
      </c>
      <c r="O275" s="154"/>
      <c r="P275" s="154"/>
      <c r="Q275" s="103"/>
      <c r="R275" s="103"/>
      <c r="S275" s="103"/>
      <c r="T275" s="103"/>
    </row>
    <row r="276" spans="2:20" x14ac:dyDescent="0.25">
      <c r="B276" s="154"/>
      <c r="C276" s="74" t="s">
        <v>128</v>
      </c>
      <c r="D276" s="74" t="s">
        <v>140</v>
      </c>
      <c r="E276" s="74" t="s">
        <v>141</v>
      </c>
      <c r="F276" s="158">
        <v>4.0899999999999999E-2</v>
      </c>
      <c r="G276" s="158">
        <v>4.0899999999999999E-2</v>
      </c>
      <c r="H276" s="158">
        <v>4.0899999999999999E-2</v>
      </c>
      <c r="I276" s="158">
        <v>4.0899999999999999E-2</v>
      </c>
      <c r="J276" s="158">
        <v>4.0899999999999999E-2</v>
      </c>
      <c r="K276" s="158">
        <v>4.0899999999999999E-2</v>
      </c>
      <c r="L276" s="158">
        <v>4.0899999999999999E-2</v>
      </c>
      <c r="M276" s="158">
        <v>4.0899999999999999E-2</v>
      </c>
      <c r="N276" s="158">
        <v>4.0899999999999999E-2</v>
      </c>
      <c r="O276" s="154"/>
      <c r="P276" s="154"/>
      <c r="Q276" s="103"/>
      <c r="R276" s="103"/>
      <c r="S276" s="103"/>
      <c r="T276" s="103"/>
    </row>
    <row r="277" spans="2:20" x14ac:dyDescent="0.25">
      <c r="B277" s="154"/>
      <c r="C277" s="74" t="s">
        <v>128</v>
      </c>
      <c r="D277" s="74" t="s">
        <v>142</v>
      </c>
      <c r="E277" s="74" t="s">
        <v>143</v>
      </c>
      <c r="F277" s="158">
        <v>0</v>
      </c>
      <c r="G277" s="158">
        <v>0</v>
      </c>
      <c r="H277" s="158">
        <v>0</v>
      </c>
      <c r="I277" s="158">
        <v>0</v>
      </c>
      <c r="J277" s="158">
        <v>0</v>
      </c>
      <c r="K277" s="158">
        <v>0</v>
      </c>
      <c r="L277" s="158">
        <v>0</v>
      </c>
      <c r="M277" s="158">
        <v>0</v>
      </c>
      <c r="N277" s="158">
        <v>0</v>
      </c>
      <c r="O277" s="154"/>
      <c r="P277" s="154"/>
      <c r="Q277" s="103"/>
      <c r="R277" s="103"/>
      <c r="S277" s="103"/>
      <c r="T277" s="103"/>
    </row>
    <row r="278" spans="2:20" x14ac:dyDescent="0.25">
      <c r="B278" s="154"/>
      <c r="C278" s="74" t="s">
        <v>128</v>
      </c>
      <c r="D278" s="74" t="s">
        <v>144</v>
      </c>
      <c r="E278" s="74" t="s">
        <v>145</v>
      </c>
      <c r="F278" s="158">
        <v>0</v>
      </c>
      <c r="G278" s="158">
        <v>0</v>
      </c>
      <c r="H278" s="158">
        <v>0</v>
      </c>
      <c r="I278" s="158">
        <v>0</v>
      </c>
      <c r="J278" s="158">
        <v>0</v>
      </c>
      <c r="K278" s="158">
        <v>0</v>
      </c>
      <c r="L278" s="158">
        <v>0</v>
      </c>
      <c r="M278" s="158">
        <v>0</v>
      </c>
      <c r="N278" s="158">
        <v>0</v>
      </c>
      <c r="O278" s="154"/>
      <c r="P278" s="154"/>
      <c r="Q278" s="103"/>
      <c r="R278" s="103"/>
      <c r="S278" s="103"/>
      <c r="T278" s="103"/>
    </row>
    <row r="279" spans="2:20" x14ac:dyDescent="0.25">
      <c r="B279" s="154"/>
      <c r="C279" s="74" t="s">
        <v>128</v>
      </c>
      <c r="D279" s="74" t="s">
        <v>146</v>
      </c>
      <c r="E279" s="74" t="s">
        <v>147</v>
      </c>
      <c r="F279" s="158">
        <v>8.12E-4</v>
      </c>
      <c r="G279" s="158">
        <v>8.12E-4</v>
      </c>
      <c r="H279" s="158">
        <v>8.12E-4</v>
      </c>
      <c r="I279" s="158">
        <v>8.12E-4</v>
      </c>
      <c r="J279" s="158">
        <v>8.12E-4</v>
      </c>
      <c r="K279" s="158">
        <v>8.12E-4</v>
      </c>
      <c r="L279" s="158">
        <v>8.12E-4</v>
      </c>
      <c r="M279" s="158">
        <v>8.12E-4</v>
      </c>
      <c r="N279" s="158">
        <v>8.12E-4</v>
      </c>
      <c r="O279" s="154"/>
      <c r="P279" s="154"/>
      <c r="Q279" s="103"/>
      <c r="R279" s="103"/>
      <c r="S279" s="103"/>
      <c r="T279" s="103"/>
    </row>
    <row r="280" spans="2:20" x14ac:dyDescent="0.25">
      <c r="B280" s="154"/>
      <c r="C280" s="219" t="s">
        <v>128</v>
      </c>
      <c r="D280" s="219" t="s">
        <v>148</v>
      </c>
      <c r="E280" s="219" t="s">
        <v>149</v>
      </c>
      <c r="F280" s="230">
        <v>0</v>
      </c>
      <c r="G280" s="230">
        <v>0</v>
      </c>
      <c r="H280" s="230">
        <v>0</v>
      </c>
      <c r="I280" s="230">
        <v>0</v>
      </c>
      <c r="J280" s="230">
        <v>0</v>
      </c>
      <c r="K280" s="230">
        <v>0</v>
      </c>
      <c r="L280" s="230">
        <v>0</v>
      </c>
      <c r="M280" s="230">
        <v>0</v>
      </c>
      <c r="N280" s="230">
        <v>0</v>
      </c>
      <c r="O280" s="154"/>
      <c r="P280" s="154"/>
      <c r="Q280" s="103"/>
      <c r="R280" s="103"/>
      <c r="S280" s="103"/>
      <c r="T280" s="103"/>
    </row>
    <row r="281" spans="2:20" x14ac:dyDescent="0.25">
      <c r="B281" s="154"/>
      <c r="C281" s="78" t="s">
        <v>128</v>
      </c>
      <c r="D281" s="78" t="s">
        <v>123</v>
      </c>
      <c r="E281" s="78" t="s">
        <v>217</v>
      </c>
      <c r="F281" s="231">
        <v>0</v>
      </c>
      <c r="G281" s="231">
        <v>0</v>
      </c>
      <c r="H281" s="231">
        <v>0</v>
      </c>
      <c r="I281" s="231">
        <v>1.5971466666666665E-4</v>
      </c>
      <c r="J281" s="231">
        <v>3.194293333333333E-4</v>
      </c>
      <c r="K281" s="231">
        <v>4.7914399999999992E-4</v>
      </c>
      <c r="L281" s="231">
        <v>6.388586666666666E-4</v>
      </c>
      <c r="M281" s="231">
        <v>7.9857333333333317E-4</v>
      </c>
      <c r="N281" s="231">
        <v>9.5828799999999996E-4</v>
      </c>
      <c r="O281" s="154"/>
      <c r="P281" s="154"/>
      <c r="Q281" s="103"/>
      <c r="R281" s="103"/>
      <c r="S281" s="103"/>
      <c r="T281" s="103"/>
    </row>
    <row r="282" spans="2:20" x14ac:dyDescent="0.25">
      <c r="B282" s="154"/>
      <c r="C282" s="126" t="s">
        <v>128</v>
      </c>
      <c r="D282" s="126" t="s">
        <v>193</v>
      </c>
      <c r="E282" s="126" t="s">
        <v>194</v>
      </c>
      <c r="F282" s="158">
        <v>0</v>
      </c>
      <c r="G282" s="158">
        <v>0</v>
      </c>
      <c r="H282" s="158">
        <v>0</v>
      </c>
      <c r="I282" s="158">
        <v>1.5971466666666665E-4</v>
      </c>
      <c r="J282" s="158">
        <v>3.194293333333333E-4</v>
      </c>
      <c r="K282" s="158">
        <v>4.7914399999999992E-4</v>
      </c>
      <c r="L282" s="158">
        <v>6.388586666666666E-4</v>
      </c>
      <c r="M282" s="158">
        <v>7.9857333333333317E-4</v>
      </c>
      <c r="N282" s="158">
        <v>9.5828799999999996E-4</v>
      </c>
      <c r="O282" s="154"/>
      <c r="P282" s="154"/>
      <c r="Q282" s="103"/>
      <c r="R282" s="103"/>
      <c r="S282" s="103"/>
      <c r="T282" s="103"/>
    </row>
    <row r="283" spans="2:20" x14ac:dyDescent="0.25">
      <c r="B283" s="102"/>
      <c r="C283" s="126" t="s">
        <v>128</v>
      </c>
      <c r="D283" s="126" t="s">
        <v>168</v>
      </c>
      <c r="E283" s="74" t="s">
        <v>151</v>
      </c>
      <c r="F283" s="158">
        <v>0</v>
      </c>
      <c r="G283" s="158">
        <v>0</v>
      </c>
      <c r="H283" s="158">
        <v>0</v>
      </c>
      <c r="I283" s="158">
        <v>0</v>
      </c>
      <c r="J283" s="158">
        <v>0</v>
      </c>
      <c r="K283" s="158">
        <v>0</v>
      </c>
      <c r="L283" s="158">
        <v>0</v>
      </c>
      <c r="M283" s="158">
        <v>0</v>
      </c>
      <c r="N283" s="158">
        <v>0</v>
      </c>
      <c r="O283" s="136"/>
      <c r="P283" s="136"/>
      <c r="Q283" s="103"/>
      <c r="R283" s="103"/>
      <c r="S283" s="103"/>
      <c r="T283" s="103"/>
    </row>
    <row r="284" spans="2:20" x14ac:dyDescent="0.25">
      <c r="B284" s="103"/>
      <c r="C284" s="126" t="s">
        <v>128</v>
      </c>
      <c r="D284" s="126" t="s">
        <v>171</v>
      </c>
      <c r="E284" s="126" t="s">
        <v>195</v>
      </c>
      <c r="F284" s="230">
        <v>0</v>
      </c>
      <c r="G284" s="230">
        <v>0</v>
      </c>
      <c r="H284" s="230">
        <v>0</v>
      </c>
      <c r="I284" s="230">
        <v>0</v>
      </c>
      <c r="J284" s="230">
        <v>0</v>
      </c>
      <c r="K284" s="230">
        <v>0</v>
      </c>
      <c r="L284" s="230">
        <v>0</v>
      </c>
      <c r="M284" s="230">
        <v>0</v>
      </c>
      <c r="N284" s="230">
        <v>0</v>
      </c>
      <c r="O284" s="136"/>
      <c r="P284" s="136"/>
      <c r="Q284" s="103"/>
      <c r="R284" s="103"/>
      <c r="S284" s="103"/>
      <c r="T284" s="103"/>
    </row>
    <row r="285" spans="2:20" x14ac:dyDescent="0.25">
      <c r="B285" s="103"/>
      <c r="C285" s="149" t="s">
        <v>133</v>
      </c>
      <c r="D285" s="149" t="s">
        <v>138</v>
      </c>
      <c r="E285" s="149" t="s">
        <v>139</v>
      </c>
      <c r="F285" s="158">
        <v>1</v>
      </c>
      <c r="G285" s="158">
        <v>1</v>
      </c>
      <c r="H285" s="158">
        <v>1</v>
      </c>
      <c r="I285" s="158">
        <v>0.99983333333333335</v>
      </c>
      <c r="J285" s="158">
        <v>0.9996666666666667</v>
      </c>
      <c r="K285" s="158">
        <v>0.99950000000000006</v>
      </c>
      <c r="L285" s="158">
        <v>0.9993333333333333</v>
      </c>
      <c r="M285" s="158">
        <v>0.99916666666666665</v>
      </c>
      <c r="N285" s="158">
        <v>0.999</v>
      </c>
      <c r="O285" s="136"/>
      <c r="P285" s="136"/>
      <c r="Q285" s="103"/>
      <c r="R285" s="103"/>
      <c r="S285" s="103"/>
      <c r="T285" s="103"/>
    </row>
    <row r="286" spans="2:20" x14ac:dyDescent="0.25">
      <c r="B286" s="154"/>
      <c r="C286" s="74" t="s">
        <v>133</v>
      </c>
      <c r="D286" s="74" t="s">
        <v>148</v>
      </c>
      <c r="E286" s="74" t="s">
        <v>149</v>
      </c>
      <c r="F286" s="158">
        <v>0</v>
      </c>
      <c r="G286" s="158">
        <v>0</v>
      </c>
      <c r="H286" s="158">
        <v>0</v>
      </c>
      <c r="I286" s="158">
        <v>0</v>
      </c>
      <c r="J286" s="158">
        <v>0</v>
      </c>
      <c r="K286" s="158">
        <v>0</v>
      </c>
      <c r="L286" s="158">
        <v>0</v>
      </c>
      <c r="M286" s="158">
        <v>0</v>
      </c>
      <c r="N286" s="158">
        <v>0</v>
      </c>
      <c r="O286" s="154"/>
      <c r="P286" s="154"/>
      <c r="Q286" s="103"/>
      <c r="R286" s="103"/>
      <c r="S286" s="103"/>
      <c r="T286" s="103"/>
    </row>
    <row r="287" spans="2:20" x14ac:dyDescent="0.25">
      <c r="B287" s="154"/>
      <c r="C287" s="78" t="s">
        <v>133</v>
      </c>
      <c r="D287" s="196" t="s">
        <v>168</v>
      </c>
      <c r="E287" s="78" t="s">
        <v>151</v>
      </c>
      <c r="F287" s="230">
        <v>0</v>
      </c>
      <c r="G287" s="230">
        <v>0</v>
      </c>
      <c r="H287" s="230">
        <v>0</v>
      </c>
      <c r="I287" s="230">
        <v>1.6666666666666669E-4</v>
      </c>
      <c r="J287" s="230">
        <v>3.3333333333333338E-4</v>
      </c>
      <c r="K287" s="230">
        <v>5.0000000000000001E-4</v>
      </c>
      <c r="L287" s="230">
        <v>6.6666666666666675E-4</v>
      </c>
      <c r="M287" s="230">
        <v>8.3333333333333339E-4</v>
      </c>
      <c r="N287" s="230">
        <v>1E-3</v>
      </c>
      <c r="O287" s="154"/>
      <c r="P287" s="154"/>
      <c r="Q287" s="103"/>
      <c r="R287" s="103"/>
      <c r="S287" s="103"/>
      <c r="T287" s="103"/>
    </row>
    <row r="288" spans="2:20" x14ac:dyDescent="0.25">
      <c r="B288" s="154"/>
      <c r="C288" s="78" t="s">
        <v>152</v>
      </c>
      <c r="D288" s="78" t="s">
        <v>138</v>
      </c>
      <c r="E288" s="78" t="s">
        <v>139</v>
      </c>
      <c r="F288" s="231">
        <v>1</v>
      </c>
      <c r="G288" s="231">
        <v>1</v>
      </c>
      <c r="H288" s="231">
        <v>1</v>
      </c>
      <c r="I288" s="231">
        <v>1</v>
      </c>
      <c r="J288" s="231">
        <v>1</v>
      </c>
      <c r="K288" s="231">
        <v>1</v>
      </c>
      <c r="L288" s="231">
        <v>1</v>
      </c>
      <c r="M288" s="231">
        <v>1</v>
      </c>
      <c r="N288" s="231">
        <v>1</v>
      </c>
      <c r="O288" s="154"/>
      <c r="P288" s="154"/>
      <c r="Q288" s="103"/>
      <c r="R288" s="103"/>
      <c r="S288" s="103"/>
      <c r="T288" s="103"/>
    </row>
    <row r="289" spans="2:20" x14ac:dyDescent="0.25">
      <c r="B289" s="154"/>
      <c r="C289" s="74" t="s">
        <v>152</v>
      </c>
      <c r="D289" s="74" t="s">
        <v>140</v>
      </c>
      <c r="E289" s="74" t="s">
        <v>141</v>
      </c>
      <c r="F289" s="158">
        <v>0.97279036270786967</v>
      </c>
      <c r="G289" s="158">
        <v>0.97279036270786967</v>
      </c>
      <c r="H289" s="158">
        <v>0.97279036270786967</v>
      </c>
      <c r="I289" s="158">
        <v>0.97279036270786967</v>
      </c>
      <c r="J289" s="158">
        <v>0.97279036270786967</v>
      </c>
      <c r="K289" s="158">
        <v>0.97279036270786967</v>
      </c>
      <c r="L289" s="158">
        <v>0.97279036270786967</v>
      </c>
      <c r="M289" s="158">
        <v>0.97279036270786967</v>
      </c>
      <c r="N289" s="158">
        <v>0.97279036270786967</v>
      </c>
      <c r="O289" s="154"/>
      <c r="P289" s="154"/>
      <c r="Q289" s="103"/>
      <c r="R289" s="103"/>
      <c r="S289" s="103"/>
      <c r="T289" s="103"/>
    </row>
    <row r="290" spans="2:20" x14ac:dyDescent="0.25">
      <c r="B290" s="154"/>
      <c r="C290" s="78" t="s">
        <v>152</v>
      </c>
      <c r="D290" s="78" t="s">
        <v>146</v>
      </c>
      <c r="E290" s="78" t="s">
        <v>147</v>
      </c>
      <c r="F290" s="230">
        <v>2.7209637292130329E-2</v>
      </c>
      <c r="G290" s="230">
        <v>2.7209637292130329E-2</v>
      </c>
      <c r="H290" s="230">
        <v>2.7209637292130329E-2</v>
      </c>
      <c r="I290" s="230">
        <v>2.7209637292130329E-2</v>
      </c>
      <c r="J290" s="230">
        <v>2.7209637292130329E-2</v>
      </c>
      <c r="K290" s="230">
        <v>2.7209637292130329E-2</v>
      </c>
      <c r="L290" s="230">
        <v>2.7209637292130329E-2</v>
      </c>
      <c r="M290" s="230">
        <v>2.7209637292130329E-2</v>
      </c>
      <c r="N290" s="230">
        <v>2.7209637292130329E-2</v>
      </c>
      <c r="O290" s="154"/>
      <c r="P290" s="154"/>
      <c r="Q290" s="103"/>
      <c r="R290" s="103"/>
      <c r="S290" s="103"/>
      <c r="T290" s="103"/>
    </row>
    <row r="291" spans="2:20" x14ac:dyDescent="0.25">
      <c r="B291" s="154"/>
      <c r="C291" s="74" t="s">
        <v>154</v>
      </c>
      <c r="D291" s="74" t="s">
        <v>140</v>
      </c>
      <c r="E291" s="74" t="s">
        <v>141</v>
      </c>
      <c r="F291" s="158">
        <v>0.91846880437484468</v>
      </c>
      <c r="G291" s="158">
        <v>0.91846880437484468</v>
      </c>
      <c r="H291" s="158">
        <v>0.91846880437484468</v>
      </c>
      <c r="I291" s="158">
        <v>0.91846880437484468</v>
      </c>
      <c r="J291" s="158">
        <v>0.91846880437484468</v>
      </c>
      <c r="K291" s="158">
        <v>0.91846880437484468</v>
      </c>
      <c r="L291" s="158">
        <v>0.91846880437484468</v>
      </c>
      <c r="M291" s="158">
        <v>0.91846880437484468</v>
      </c>
      <c r="N291" s="158">
        <v>0.91846880437484468</v>
      </c>
      <c r="O291" s="154"/>
      <c r="P291" s="154"/>
      <c r="Q291" s="103"/>
      <c r="R291" s="103"/>
      <c r="S291" s="103"/>
      <c r="T291" s="103"/>
    </row>
    <row r="292" spans="2:20" x14ac:dyDescent="0.25">
      <c r="B292" s="154"/>
      <c r="C292" s="74" t="s">
        <v>154</v>
      </c>
      <c r="D292" s="74" t="s">
        <v>146</v>
      </c>
      <c r="E292" s="74" t="s">
        <v>147</v>
      </c>
      <c r="F292" s="158">
        <v>0</v>
      </c>
      <c r="G292" s="158">
        <v>0</v>
      </c>
      <c r="H292" s="158">
        <v>0</v>
      </c>
      <c r="I292" s="158">
        <v>0</v>
      </c>
      <c r="J292" s="158">
        <v>0</v>
      </c>
      <c r="K292" s="158">
        <v>0</v>
      </c>
      <c r="L292" s="158">
        <v>0</v>
      </c>
      <c r="M292" s="158">
        <v>0</v>
      </c>
      <c r="N292" s="158">
        <v>0</v>
      </c>
      <c r="O292" s="154"/>
      <c r="P292" s="154"/>
      <c r="Q292" s="103"/>
      <c r="R292" s="103"/>
      <c r="S292" s="103"/>
      <c r="T292" s="103"/>
    </row>
    <row r="293" spans="2:20" x14ac:dyDescent="0.25">
      <c r="B293" s="154"/>
      <c r="C293" s="78" t="s">
        <v>154</v>
      </c>
      <c r="D293" s="78" t="s">
        <v>144</v>
      </c>
      <c r="E293" s="78" t="s">
        <v>145</v>
      </c>
      <c r="F293" s="231">
        <v>8.1531195625155317E-2</v>
      </c>
      <c r="G293" s="231">
        <v>8.1531195625155317E-2</v>
      </c>
      <c r="H293" s="231">
        <v>8.1531195625155317E-2</v>
      </c>
      <c r="I293" s="231">
        <v>8.1531195625155317E-2</v>
      </c>
      <c r="J293" s="231">
        <v>8.1531195625155317E-2</v>
      </c>
      <c r="K293" s="231">
        <v>8.1531195625155317E-2</v>
      </c>
      <c r="L293" s="231">
        <v>8.1531195625155317E-2</v>
      </c>
      <c r="M293" s="231">
        <v>8.1531195625155317E-2</v>
      </c>
      <c r="N293" s="231">
        <v>8.1531195625155317E-2</v>
      </c>
      <c r="O293" s="154"/>
      <c r="P293" s="154"/>
      <c r="Q293" s="103"/>
      <c r="R293" s="103"/>
      <c r="S293" s="103"/>
      <c r="T293" s="103"/>
    </row>
    <row r="294" spans="2:20" x14ac:dyDescent="0.25">
      <c r="B294" s="154"/>
      <c r="C294" s="197" t="s">
        <v>155</v>
      </c>
      <c r="D294" s="197" t="s">
        <v>156</v>
      </c>
      <c r="E294" s="197" t="s">
        <v>157</v>
      </c>
      <c r="F294" s="232">
        <v>1</v>
      </c>
      <c r="G294" s="232">
        <v>1</v>
      </c>
      <c r="H294" s="232">
        <v>1</v>
      </c>
      <c r="I294" s="232">
        <v>1</v>
      </c>
      <c r="J294" s="232">
        <v>1</v>
      </c>
      <c r="K294" s="232">
        <v>1</v>
      </c>
      <c r="L294" s="232">
        <v>1</v>
      </c>
      <c r="M294" s="232">
        <v>1</v>
      </c>
      <c r="N294" s="232">
        <v>1</v>
      </c>
      <c r="O294" s="154"/>
      <c r="P294" s="154"/>
      <c r="Q294" s="103"/>
      <c r="R294" s="103"/>
      <c r="S294" s="103"/>
      <c r="T294" s="103"/>
    </row>
    <row r="295" spans="2:20" x14ac:dyDescent="0.25">
      <c r="B295" s="154"/>
      <c r="C295" s="154"/>
      <c r="D295" s="154"/>
      <c r="E295" s="154"/>
      <c r="F295" s="154"/>
      <c r="G295" s="154"/>
      <c r="H295" s="154"/>
      <c r="I295" s="154"/>
      <c r="J295" s="154"/>
      <c r="K295" s="154"/>
      <c r="L295" s="154"/>
      <c r="M295" s="154"/>
      <c r="N295" s="154"/>
      <c r="O295" s="154"/>
      <c r="P295" s="154"/>
      <c r="Q295" s="103"/>
      <c r="R295" s="103"/>
      <c r="S295" s="103"/>
      <c r="T295" s="103"/>
    </row>
    <row r="296" spans="2:20" s="176" customFormat="1" x14ac:dyDescent="0.25">
      <c r="B296" s="80"/>
      <c r="C296" s="168" t="s">
        <v>218</v>
      </c>
      <c r="D296" s="80"/>
      <c r="E296" s="80"/>
      <c r="F296" s="80"/>
      <c r="G296" s="80"/>
      <c r="H296" s="80"/>
      <c r="I296" s="80"/>
      <c r="J296" s="80"/>
      <c r="K296" s="80"/>
      <c r="L296" s="80"/>
      <c r="M296" s="80"/>
      <c r="N296" s="80"/>
      <c r="O296" s="80"/>
      <c r="P296" s="80"/>
      <c r="Q296" s="68"/>
      <c r="R296" s="68"/>
      <c r="S296" s="68"/>
      <c r="T296" s="68"/>
    </row>
    <row r="297" spans="2:20" s="176" customFormat="1" x14ac:dyDescent="0.25">
      <c r="B297" s="80"/>
      <c r="C297" s="80"/>
      <c r="D297" s="80"/>
      <c r="E297" s="80"/>
      <c r="F297" s="80"/>
      <c r="G297" s="80"/>
      <c r="H297" s="80"/>
      <c r="I297" s="80"/>
      <c r="J297" s="80"/>
      <c r="K297" s="80"/>
      <c r="L297" s="80"/>
      <c r="M297" s="80"/>
      <c r="N297" s="83" t="s">
        <v>180</v>
      </c>
      <c r="O297" s="80"/>
      <c r="P297" s="80"/>
      <c r="Q297" s="68"/>
      <c r="R297" s="68"/>
      <c r="S297" s="68"/>
      <c r="T297" s="68"/>
    </row>
    <row r="298" spans="2:20" s="176" customFormat="1" x14ac:dyDescent="0.25">
      <c r="B298" s="80"/>
      <c r="C298" s="70" t="s">
        <v>126</v>
      </c>
      <c r="D298" s="70" t="s">
        <v>122</v>
      </c>
      <c r="E298" s="70" t="s">
        <v>84</v>
      </c>
      <c r="F298" s="84">
        <v>2011</v>
      </c>
      <c r="G298" s="84">
        <v>2015</v>
      </c>
      <c r="H298" s="84">
        <v>2020</v>
      </c>
      <c r="I298" s="84">
        <v>2025</v>
      </c>
      <c r="J298" s="84">
        <v>2030</v>
      </c>
      <c r="K298" s="84">
        <v>2035</v>
      </c>
      <c r="L298" s="84">
        <v>2040</v>
      </c>
      <c r="M298" s="84">
        <v>2045</v>
      </c>
      <c r="N298" s="84">
        <v>2050</v>
      </c>
      <c r="O298" s="80"/>
      <c r="P298" s="80"/>
      <c r="Q298" s="68"/>
      <c r="R298" s="68"/>
      <c r="S298" s="68"/>
      <c r="T298" s="68"/>
    </row>
    <row r="299" spans="2:20" s="176" customFormat="1" x14ac:dyDescent="0.25">
      <c r="B299" s="80"/>
      <c r="C299" s="68" t="s">
        <v>128</v>
      </c>
      <c r="D299" s="68" t="s">
        <v>138</v>
      </c>
      <c r="E299" s="68" t="s">
        <v>139</v>
      </c>
      <c r="F299" s="85">
        <v>8459767</v>
      </c>
      <c r="G299" s="85">
        <v>12007522</v>
      </c>
      <c r="H299" s="85">
        <v>18602533</v>
      </c>
      <c r="I299" s="85">
        <v>28814985</v>
      </c>
      <c r="J299" s="85">
        <v>44633887</v>
      </c>
      <c r="K299" s="85">
        <v>49271202</v>
      </c>
      <c r="L299" s="85">
        <v>54390318</v>
      </c>
      <c r="M299" s="85">
        <v>60041292</v>
      </c>
      <c r="N299" s="85">
        <v>66279381</v>
      </c>
      <c r="O299" s="80"/>
      <c r="P299" s="80"/>
      <c r="Q299" s="68"/>
      <c r="R299" s="68"/>
      <c r="S299" s="68"/>
      <c r="T299" s="68"/>
    </row>
    <row r="300" spans="2:20" s="176" customFormat="1" x14ac:dyDescent="0.25">
      <c r="B300" s="80"/>
      <c r="C300" s="74" t="s">
        <v>128</v>
      </c>
      <c r="D300" s="74" t="s">
        <v>140</v>
      </c>
      <c r="E300" s="74" t="s">
        <v>141</v>
      </c>
      <c r="F300" s="85">
        <v>361066</v>
      </c>
      <c r="G300" s="85">
        <v>512485</v>
      </c>
      <c r="H300" s="85">
        <v>793962</v>
      </c>
      <c r="I300" s="85">
        <v>1230037</v>
      </c>
      <c r="J300" s="85">
        <v>1905622</v>
      </c>
      <c r="K300" s="85">
        <v>2103961</v>
      </c>
      <c r="L300" s="85">
        <v>2322943</v>
      </c>
      <c r="M300" s="85">
        <v>2564717</v>
      </c>
      <c r="N300" s="85">
        <v>2831655</v>
      </c>
      <c r="O300" s="80"/>
      <c r="P300" s="80"/>
      <c r="Q300" s="68"/>
      <c r="R300" s="68"/>
      <c r="S300" s="68"/>
      <c r="T300" s="68"/>
    </row>
    <row r="301" spans="2:20" s="176" customFormat="1" x14ac:dyDescent="0.25">
      <c r="B301" s="80"/>
      <c r="C301" s="74" t="s">
        <v>128</v>
      </c>
      <c r="D301" s="74" t="s">
        <v>142</v>
      </c>
      <c r="E301" s="74" t="s">
        <v>143</v>
      </c>
      <c r="F301" s="85">
        <v>0</v>
      </c>
      <c r="G301" s="85">
        <v>0</v>
      </c>
      <c r="H301" s="85">
        <v>0</v>
      </c>
      <c r="I301" s="85">
        <v>0</v>
      </c>
      <c r="J301" s="85">
        <v>0</v>
      </c>
      <c r="K301" s="85">
        <v>0</v>
      </c>
      <c r="L301" s="85">
        <v>0</v>
      </c>
      <c r="M301" s="85">
        <v>0</v>
      </c>
      <c r="N301" s="85">
        <v>0</v>
      </c>
      <c r="O301" s="80"/>
      <c r="P301" s="80"/>
      <c r="Q301" s="68"/>
      <c r="R301" s="68"/>
      <c r="S301" s="68"/>
      <c r="T301" s="68"/>
    </row>
    <row r="302" spans="2:20" s="176" customFormat="1" x14ac:dyDescent="0.25">
      <c r="B302" s="80"/>
      <c r="C302" s="74" t="s">
        <v>128</v>
      </c>
      <c r="D302" s="74" t="s">
        <v>144</v>
      </c>
      <c r="E302" s="74" t="s">
        <v>145</v>
      </c>
      <c r="F302" s="85">
        <v>0</v>
      </c>
      <c r="G302" s="85">
        <v>0</v>
      </c>
      <c r="H302" s="85">
        <v>0</v>
      </c>
      <c r="I302" s="85">
        <v>0</v>
      </c>
      <c r="J302" s="85">
        <v>0</v>
      </c>
      <c r="K302" s="85">
        <v>0</v>
      </c>
      <c r="L302" s="85">
        <v>0</v>
      </c>
      <c r="M302" s="85">
        <v>0</v>
      </c>
      <c r="N302" s="85">
        <v>0</v>
      </c>
      <c r="O302" s="80"/>
      <c r="P302" s="80"/>
      <c r="Q302" s="68"/>
      <c r="R302" s="68"/>
      <c r="S302" s="68"/>
      <c r="T302" s="68"/>
    </row>
    <row r="303" spans="2:20" s="176" customFormat="1" x14ac:dyDescent="0.25">
      <c r="B303" s="80"/>
      <c r="C303" s="74" t="s">
        <v>128</v>
      </c>
      <c r="D303" s="74" t="s">
        <v>146</v>
      </c>
      <c r="E303" s="74" t="s">
        <v>147</v>
      </c>
      <c r="F303" s="85">
        <v>7169</v>
      </c>
      <c r="G303" s="85">
        <v>10175</v>
      </c>
      <c r="H303" s="85">
        <v>15763</v>
      </c>
      <c r="I303" s="85">
        <v>24421</v>
      </c>
      <c r="J303" s="85">
        <v>37833</v>
      </c>
      <c r="K303" s="85">
        <v>41771</v>
      </c>
      <c r="L303" s="85">
        <v>46119</v>
      </c>
      <c r="M303" s="85">
        <v>50919</v>
      </c>
      <c r="N303" s="85">
        <v>56218</v>
      </c>
      <c r="O303" s="80"/>
      <c r="P303" s="80"/>
      <c r="Q303" s="68"/>
      <c r="R303" s="68"/>
      <c r="S303" s="68"/>
      <c r="T303" s="68"/>
    </row>
    <row r="304" spans="2:20" s="176" customFormat="1" x14ac:dyDescent="0.25">
      <c r="B304" s="80"/>
      <c r="C304" s="74" t="s">
        <v>128</v>
      </c>
      <c r="D304" s="74" t="s">
        <v>148</v>
      </c>
      <c r="E304" s="74" t="s">
        <v>149</v>
      </c>
      <c r="F304" s="85">
        <v>0</v>
      </c>
      <c r="G304" s="85">
        <v>0</v>
      </c>
      <c r="H304" s="85">
        <v>0</v>
      </c>
      <c r="I304" s="85">
        <v>0</v>
      </c>
      <c r="J304" s="85">
        <v>0</v>
      </c>
      <c r="K304" s="85">
        <v>0</v>
      </c>
      <c r="L304" s="85">
        <v>0</v>
      </c>
      <c r="M304" s="85">
        <v>0</v>
      </c>
      <c r="N304" s="85">
        <v>0</v>
      </c>
      <c r="O304" s="80"/>
      <c r="P304" s="80"/>
      <c r="Q304" s="68"/>
      <c r="R304" s="68"/>
      <c r="S304" s="68"/>
      <c r="T304" s="68"/>
    </row>
    <row r="305" spans="2:20" s="176" customFormat="1" x14ac:dyDescent="0.25">
      <c r="B305" s="80"/>
      <c r="C305" s="126" t="s">
        <v>128</v>
      </c>
      <c r="D305" s="126" t="s">
        <v>193</v>
      </c>
      <c r="E305" s="126" t="s">
        <v>194</v>
      </c>
      <c r="F305" s="85">
        <v>0</v>
      </c>
      <c r="G305" s="85">
        <v>0</v>
      </c>
      <c r="H305" s="85">
        <v>0</v>
      </c>
      <c r="I305" s="85">
        <v>4804</v>
      </c>
      <c r="J305" s="85">
        <v>14883</v>
      </c>
      <c r="K305" s="85">
        <v>24648</v>
      </c>
      <c r="L305" s="85">
        <v>36285</v>
      </c>
      <c r="M305" s="85">
        <v>50077</v>
      </c>
      <c r="N305" s="85">
        <v>66346</v>
      </c>
      <c r="O305" s="80"/>
      <c r="P305" s="80"/>
      <c r="Q305" s="68"/>
      <c r="R305" s="68"/>
      <c r="S305" s="68"/>
      <c r="T305" s="68"/>
    </row>
    <row r="306" spans="2:20" s="176" customFormat="1" x14ac:dyDescent="0.25">
      <c r="B306" s="67"/>
      <c r="C306" s="126" t="s">
        <v>128</v>
      </c>
      <c r="D306" s="126" t="s">
        <v>168</v>
      </c>
      <c r="E306" s="74" t="s">
        <v>151</v>
      </c>
      <c r="F306" s="85">
        <v>0</v>
      </c>
      <c r="G306" s="85">
        <v>0</v>
      </c>
      <c r="H306" s="85">
        <v>0</v>
      </c>
      <c r="I306" s="85">
        <v>0</v>
      </c>
      <c r="J306" s="85">
        <v>0</v>
      </c>
      <c r="K306" s="85">
        <v>0</v>
      </c>
      <c r="L306" s="85">
        <v>0</v>
      </c>
      <c r="M306" s="85">
        <v>0</v>
      </c>
      <c r="N306" s="85">
        <v>0</v>
      </c>
      <c r="O306" s="233"/>
      <c r="P306" s="233"/>
      <c r="Q306" s="68"/>
      <c r="R306" s="68"/>
      <c r="S306" s="68"/>
      <c r="T306" s="68"/>
    </row>
    <row r="307" spans="2:20" s="176" customFormat="1" x14ac:dyDescent="0.25">
      <c r="B307" s="68"/>
      <c r="C307" s="126" t="s">
        <v>128</v>
      </c>
      <c r="D307" s="126" t="s">
        <v>171</v>
      </c>
      <c r="E307" s="126" t="s">
        <v>195</v>
      </c>
      <c r="F307" s="85">
        <v>0</v>
      </c>
      <c r="G307" s="85">
        <v>0</v>
      </c>
      <c r="H307" s="85">
        <v>0</v>
      </c>
      <c r="I307" s="85">
        <v>0</v>
      </c>
      <c r="J307" s="85">
        <v>0</v>
      </c>
      <c r="K307" s="85">
        <v>0</v>
      </c>
      <c r="L307" s="85">
        <v>0</v>
      </c>
      <c r="M307" s="85">
        <v>0</v>
      </c>
      <c r="N307" s="85">
        <v>0</v>
      </c>
      <c r="O307" s="233"/>
      <c r="P307" s="233"/>
      <c r="Q307" s="68"/>
      <c r="R307" s="68"/>
      <c r="S307" s="68"/>
      <c r="T307" s="68"/>
    </row>
    <row r="308" spans="2:20" s="176" customFormat="1" x14ac:dyDescent="0.25">
      <c r="B308" s="80"/>
      <c r="C308" s="149" t="s">
        <v>133</v>
      </c>
      <c r="D308" s="149" t="s">
        <v>138</v>
      </c>
      <c r="E308" s="149" t="s">
        <v>139</v>
      </c>
      <c r="F308" s="234">
        <v>61133000</v>
      </c>
      <c r="G308" s="234">
        <v>123121845</v>
      </c>
      <c r="H308" s="234">
        <v>128126150</v>
      </c>
      <c r="I308" s="234">
        <v>133311633</v>
      </c>
      <c r="J308" s="234">
        <v>138706977</v>
      </c>
      <c r="K308" s="234">
        <v>144320676</v>
      </c>
      <c r="L308" s="234">
        <v>150161567</v>
      </c>
      <c r="M308" s="234">
        <v>156238843</v>
      </c>
      <c r="N308" s="234">
        <v>162562072</v>
      </c>
      <c r="O308" s="80"/>
      <c r="P308" s="80"/>
      <c r="Q308" s="68"/>
      <c r="R308" s="68"/>
      <c r="S308" s="68"/>
      <c r="T308" s="68"/>
    </row>
    <row r="309" spans="2:20" s="176" customFormat="1" x14ac:dyDescent="0.25">
      <c r="B309" s="80"/>
      <c r="C309" s="74" t="s">
        <v>133</v>
      </c>
      <c r="D309" s="74" t="s">
        <v>148</v>
      </c>
      <c r="E309" s="74" t="s">
        <v>149</v>
      </c>
      <c r="F309" s="235">
        <v>0</v>
      </c>
      <c r="G309" s="235">
        <v>0</v>
      </c>
      <c r="H309" s="235">
        <v>0</v>
      </c>
      <c r="I309" s="235">
        <v>0</v>
      </c>
      <c r="J309" s="235">
        <v>0</v>
      </c>
      <c r="K309" s="235">
        <v>0</v>
      </c>
      <c r="L309" s="235">
        <v>0</v>
      </c>
      <c r="M309" s="235">
        <v>0</v>
      </c>
      <c r="N309" s="235">
        <v>0</v>
      </c>
      <c r="O309" s="80"/>
      <c r="P309" s="80"/>
      <c r="Q309" s="68"/>
      <c r="R309" s="68"/>
      <c r="S309" s="68"/>
      <c r="T309" s="68"/>
    </row>
    <row r="310" spans="2:20" s="176" customFormat="1" x14ac:dyDescent="0.25">
      <c r="B310" s="80"/>
      <c r="C310" s="78" t="s">
        <v>133</v>
      </c>
      <c r="D310" s="196" t="s">
        <v>168</v>
      </c>
      <c r="E310" s="78" t="s">
        <v>151</v>
      </c>
      <c r="F310" s="236">
        <v>0</v>
      </c>
      <c r="G310" s="236">
        <v>0</v>
      </c>
      <c r="H310" s="236">
        <v>0</v>
      </c>
      <c r="I310" s="236">
        <v>22223</v>
      </c>
      <c r="J310" s="236">
        <v>46252</v>
      </c>
      <c r="K310" s="236">
        <v>72197</v>
      </c>
      <c r="L310" s="236">
        <v>100175</v>
      </c>
      <c r="M310" s="236">
        <v>130308</v>
      </c>
      <c r="N310" s="236">
        <v>162725</v>
      </c>
      <c r="O310" s="80"/>
      <c r="P310" s="80"/>
      <c r="Q310" s="68"/>
      <c r="R310" s="68"/>
      <c r="S310" s="68"/>
      <c r="T310" s="68"/>
    </row>
    <row r="311" spans="2:20" s="176" customFormat="1" x14ac:dyDescent="0.25">
      <c r="B311" s="80"/>
      <c r="C311" s="78" t="s">
        <v>152</v>
      </c>
      <c r="D311" s="78" t="s">
        <v>138</v>
      </c>
      <c r="E311" s="78" t="s">
        <v>139</v>
      </c>
      <c r="F311" s="237">
        <v>1684000</v>
      </c>
      <c r="G311" s="237">
        <v>2324337</v>
      </c>
      <c r="H311" s="237">
        <v>3477325</v>
      </c>
      <c r="I311" s="237">
        <v>5202252</v>
      </c>
      <c r="J311" s="237">
        <v>7782829</v>
      </c>
      <c r="K311" s="237">
        <v>11643501</v>
      </c>
      <c r="L311" s="237">
        <v>17419259</v>
      </c>
      <c r="M311" s="237">
        <v>26060081</v>
      </c>
      <c r="N311" s="237">
        <v>38987182</v>
      </c>
      <c r="O311" s="80"/>
      <c r="P311" s="80"/>
      <c r="Q311" s="68"/>
      <c r="R311" s="68"/>
      <c r="S311" s="68"/>
      <c r="T311" s="68"/>
    </row>
    <row r="312" spans="2:20" s="176" customFormat="1" x14ac:dyDescent="0.25">
      <c r="B312" s="80"/>
      <c r="C312" s="74" t="s">
        <v>152</v>
      </c>
      <c r="D312" s="74" t="s">
        <v>140</v>
      </c>
      <c r="E312" s="74" t="s">
        <v>141</v>
      </c>
      <c r="F312" s="235">
        <v>173157</v>
      </c>
      <c r="G312" s="235">
        <v>239000</v>
      </c>
      <c r="H312" s="235">
        <v>357555</v>
      </c>
      <c r="I312" s="235">
        <v>534921</v>
      </c>
      <c r="J312" s="235">
        <v>800269</v>
      </c>
      <c r="K312" s="235">
        <v>1197243</v>
      </c>
      <c r="L312" s="235">
        <v>1791135</v>
      </c>
      <c r="M312" s="235">
        <v>2679627</v>
      </c>
      <c r="N312" s="235">
        <v>4008857</v>
      </c>
      <c r="O312" s="80"/>
      <c r="P312" s="80"/>
      <c r="Q312" s="68"/>
      <c r="R312" s="68"/>
      <c r="S312" s="68"/>
      <c r="T312" s="68"/>
    </row>
    <row r="313" spans="2:20" s="176" customFormat="1" x14ac:dyDescent="0.25">
      <c r="B313" s="80"/>
      <c r="C313" s="78" t="s">
        <v>152</v>
      </c>
      <c r="D313" s="78" t="s">
        <v>146</v>
      </c>
      <c r="E313" s="78" t="s">
        <v>147</v>
      </c>
      <c r="F313" s="236">
        <v>4844</v>
      </c>
      <c r="G313" s="236">
        <v>6685</v>
      </c>
      <c r="H313" s="236">
        <v>10002</v>
      </c>
      <c r="I313" s="236">
        <v>14963</v>
      </c>
      <c r="J313" s="236">
        <v>22385</v>
      </c>
      <c r="K313" s="236">
        <v>33488</v>
      </c>
      <c r="L313" s="236">
        <v>50100</v>
      </c>
      <c r="M313" s="236">
        <v>74952</v>
      </c>
      <c r="N313" s="236">
        <v>112131</v>
      </c>
      <c r="O313" s="80"/>
      <c r="P313" s="80"/>
      <c r="Q313" s="68"/>
      <c r="R313" s="68"/>
      <c r="S313" s="68"/>
      <c r="T313" s="68"/>
    </row>
    <row r="314" spans="2:20" s="176" customFormat="1" x14ac:dyDescent="0.25">
      <c r="B314" s="80"/>
      <c r="C314" s="74" t="s">
        <v>154</v>
      </c>
      <c r="D314" s="74" t="s">
        <v>140</v>
      </c>
      <c r="E314" s="74" t="s">
        <v>141</v>
      </c>
      <c r="F314" s="235">
        <v>430623</v>
      </c>
      <c r="G314" s="235">
        <v>594366</v>
      </c>
      <c r="H314" s="235">
        <v>889202</v>
      </c>
      <c r="I314" s="235">
        <v>1330291</v>
      </c>
      <c r="J314" s="235">
        <v>1990183</v>
      </c>
      <c r="K314" s="235">
        <v>2977413</v>
      </c>
      <c r="L314" s="235">
        <v>4454358</v>
      </c>
      <c r="M314" s="235">
        <v>6663943</v>
      </c>
      <c r="N314" s="235">
        <v>9969591</v>
      </c>
      <c r="O314" s="80"/>
      <c r="P314" s="80"/>
      <c r="Q314" s="68"/>
      <c r="R314" s="68"/>
      <c r="S314" s="68"/>
      <c r="T314" s="68"/>
    </row>
    <row r="315" spans="2:20" s="176" customFormat="1" x14ac:dyDescent="0.25">
      <c r="B315" s="80"/>
      <c r="C315" s="74" t="s">
        <v>154</v>
      </c>
      <c r="D315" s="74" t="s">
        <v>146</v>
      </c>
      <c r="E315" s="74" t="s">
        <v>147</v>
      </c>
      <c r="F315" s="235">
        <v>0</v>
      </c>
      <c r="G315" s="235">
        <v>0</v>
      </c>
      <c r="H315" s="235">
        <v>0</v>
      </c>
      <c r="I315" s="235">
        <v>0</v>
      </c>
      <c r="J315" s="235">
        <v>0</v>
      </c>
      <c r="K315" s="235">
        <v>0</v>
      </c>
      <c r="L315" s="235">
        <v>0</v>
      </c>
      <c r="M315" s="235">
        <v>0</v>
      </c>
      <c r="N315" s="235">
        <v>0</v>
      </c>
      <c r="O315" s="80"/>
      <c r="P315" s="80"/>
      <c r="Q315" s="68"/>
      <c r="R315" s="68"/>
      <c r="S315" s="68"/>
      <c r="T315" s="68"/>
    </row>
    <row r="316" spans="2:20" s="176" customFormat="1" x14ac:dyDescent="0.25">
      <c r="B316" s="80"/>
      <c r="C316" s="78" t="s">
        <v>154</v>
      </c>
      <c r="D316" s="78" t="s">
        <v>144</v>
      </c>
      <c r="E316" s="78" t="s">
        <v>145</v>
      </c>
      <c r="F316" s="235">
        <v>38226</v>
      </c>
      <c r="G316" s="235">
        <v>52762</v>
      </c>
      <c r="H316" s="235">
        <v>78934</v>
      </c>
      <c r="I316" s="235">
        <v>118089</v>
      </c>
      <c r="J316" s="235">
        <v>176666</v>
      </c>
      <c r="K316" s="235">
        <v>264301</v>
      </c>
      <c r="L316" s="235">
        <v>395408</v>
      </c>
      <c r="M316" s="235">
        <v>591549</v>
      </c>
      <c r="N316" s="235">
        <v>884987</v>
      </c>
      <c r="O316" s="80"/>
      <c r="P316" s="80"/>
      <c r="Q316" s="68"/>
      <c r="R316" s="68"/>
      <c r="S316" s="68"/>
      <c r="T316" s="68"/>
    </row>
    <row r="317" spans="2:20" s="176" customFormat="1" x14ac:dyDescent="0.25">
      <c r="B317" s="80"/>
      <c r="C317" s="197" t="s">
        <v>155</v>
      </c>
      <c r="D317" s="197" t="s">
        <v>156</v>
      </c>
      <c r="E317" s="197" t="s">
        <v>157</v>
      </c>
      <c r="F317" s="238">
        <v>30</v>
      </c>
      <c r="G317" s="238">
        <v>43</v>
      </c>
      <c r="H317" s="238">
        <v>58</v>
      </c>
      <c r="I317" s="238">
        <v>74</v>
      </c>
      <c r="J317" s="238">
        <v>89</v>
      </c>
      <c r="K317" s="238">
        <v>104</v>
      </c>
      <c r="L317" s="238">
        <v>120</v>
      </c>
      <c r="M317" s="238">
        <v>135</v>
      </c>
      <c r="N317" s="238">
        <v>150</v>
      </c>
      <c r="O317" s="80"/>
      <c r="P317" s="80"/>
      <c r="Q317" s="68"/>
      <c r="R317" s="68"/>
      <c r="S317" s="68"/>
      <c r="T317" s="68"/>
    </row>
    <row r="318" spans="2:20" s="176" customFormat="1" x14ac:dyDescent="0.25">
      <c r="B318" s="80"/>
      <c r="C318" s="74"/>
      <c r="D318" s="74"/>
      <c r="E318" s="74"/>
      <c r="F318" s="82"/>
      <c r="G318" s="82"/>
      <c r="H318" s="82"/>
      <c r="I318" s="82"/>
      <c r="J318" s="82"/>
      <c r="K318" s="82"/>
      <c r="L318" s="82"/>
      <c r="M318" s="82"/>
      <c r="N318" s="82"/>
      <c r="O318" s="80"/>
      <c r="P318" s="80"/>
      <c r="Q318" s="68"/>
      <c r="R318" s="68"/>
      <c r="S318" s="68"/>
      <c r="T318" s="68"/>
    </row>
    <row r="319" spans="2:20" s="176" customFormat="1" x14ac:dyDescent="0.25">
      <c r="B319" s="80"/>
      <c r="C319" s="81" t="s">
        <v>219</v>
      </c>
      <c r="D319" s="74"/>
      <c r="E319" s="74"/>
      <c r="F319" s="82"/>
      <c r="G319" s="82"/>
      <c r="H319" s="82"/>
      <c r="I319" s="82"/>
      <c r="J319" s="82"/>
      <c r="K319" s="82"/>
      <c r="L319" s="82"/>
      <c r="M319" s="82"/>
      <c r="N319" s="82"/>
      <c r="O319" s="80"/>
      <c r="P319" s="80"/>
      <c r="Q319" s="68"/>
      <c r="R319" s="68"/>
      <c r="S319" s="68"/>
      <c r="T319" s="68"/>
    </row>
    <row r="320" spans="2:20" s="176" customFormat="1" x14ac:dyDescent="0.25">
      <c r="B320" s="80"/>
      <c r="C320" s="74"/>
      <c r="D320" s="74"/>
      <c r="E320" s="74"/>
      <c r="F320" s="82"/>
      <c r="G320" s="82"/>
      <c r="H320" s="82"/>
      <c r="I320" s="82"/>
      <c r="J320" s="82"/>
      <c r="K320" s="82"/>
      <c r="L320" s="82"/>
      <c r="M320" s="82"/>
      <c r="N320" s="239" t="s">
        <v>220</v>
      </c>
      <c r="O320" s="80"/>
      <c r="P320" s="80"/>
      <c r="Q320" s="68"/>
      <c r="R320" s="68"/>
      <c r="S320" s="68"/>
      <c r="T320" s="68"/>
    </row>
    <row r="321" spans="2:20" s="176" customFormat="1" x14ac:dyDescent="0.25">
      <c r="B321" s="80"/>
      <c r="C321" s="70" t="s">
        <v>126</v>
      </c>
      <c r="D321" s="70" t="s">
        <v>122</v>
      </c>
      <c r="E321" s="70" t="s">
        <v>84</v>
      </c>
      <c r="F321" s="84">
        <v>2011</v>
      </c>
      <c r="G321" s="84">
        <v>2015</v>
      </c>
      <c r="H321" s="84">
        <v>2020</v>
      </c>
      <c r="I321" s="84">
        <v>2025</v>
      </c>
      <c r="J321" s="84">
        <v>2030</v>
      </c>
      <c r="K321" s="84">
        <v>2035</v>
      </c>
      <c r="L321" s="84">
        <v>2040</v>
      </c>
      <c r="M321" s="84">
        <v>2045</v>
      </c>
      <c r="N321" s="84">
        <v>2050</v>
      </c>
      <c r="O321" s="80"/>
      <c r="P321" s="80"/>
      <c r="Q321" s="68"/>
      <c r="R321" s="68"/>
      <c r="S321" s="68"/>
      <c r="T321" s="68"/>
    </row>
    <row r="322" spans="2:20" s="176" customFormat="1" x14ac:dyDescent="0.25">
      <c r="B322" s="80"/>
      <c r="C322" s="68" t="s">
        <v>128</v>
      </c>
      <c r="D322" s="68" t="s">
        <v>138</v>
      </c>
      <c r="E322" s="68" t="s">
        <v>139</v>
      </c>
      <c r="F322" s="85">
        <v>97517426163</v>
      </c>
      <c r="G322" s="85">
        <v>133083984604</v>
      </c>
      <c r="H322" s="85">
        <v>195858915137</v>
      </c>
      <c r="I322" s="85">
        <v>287396227316</v>
      </c>
      <c r="J322" s="85">
        <v>420410015029</v>
      </c>
      <c r="K322" s="85">
        <v>436755094898</v>
      </c>
      <c r="L322" s="85">
        <v>451958439357</v>
      </c>
      <c r="M322" s="85">
        <v>465606363778</v>
      </c>
      <c r="N322" s="85">
        <v>477211543200</v>
      </c>
      <c r="O322" s="80"/>
      <c r="P322" s="80"/>
      <c r="Q322" s="68"/>
      <c r="R322" s="68"/>
      <c r="S322" s="68"/>
      <c r="T322" s="68"/>
    </row>
    <row r="323" spans="2:20" s="176" customFormat="1" x14ac:dyDescent="0.25">
      <c r="B323" s="80"/>
      <c r="C323" s="74" t="s">
        <v>128</v>
      </c>
      <c r="D323" s="74" t="s">
        <v>140</v>
      </c>
      <c r="E323" s="74" t="s">
        <v>141</v>
      </c>
      <c r="F323" s="85">
        <v>4162079996</v>
      </c>
      <c r="G323" s="85">
        <v>5680068365</v>
      </c>
      <c r="H323" s="85">
        <v>8359320528</v>
      </c>
      <c r="I323" s="85">
        <v>12268199802</v>
      </c>
      <c r="J323" s="85">
        <v>17949200205</v>
      </c>
      <c r="K323" s="85">
        <v>18650157677</v>
      </c>
      <c r="L323" s="85">
        <v>19302584203</v>
      </c>
      <c r="M323" s="85">
        <v>19888788478</v>
      </c>
      <c r="N323" s="85">
        <v>20387916000</v>
      </c>
      <c r="O323" s="80"/>
      <c r="P323" s="80"/>
      <c r="Q323" s="68"/>
      <c r="R323" s="68"/>
      <c r="S323" s="68"/>
      <c r="T323" s="68"/>
    </row>
    <row r="324" spans="2:20" s="176" customFormat="1" x14ac:dyDescent="0.25">
      <c r="B324" s="80"/>
      <c r="C324" s="74" t="s">
        <v>128</v>
      </c>
      <c r="D324" s="74" t="s">
        <v>142</v>
      </c>
      <c r="E324" s="74" t="s">
        <v>143</v>
      </c>
      <c r="F324" s="85">
        <v>0</v>
      </c>
      <c r="G324" s="85">
        <v>0</v>
      </c>
      <c r="H324" s="85">
        <v>0</v>
      </c>
      <c r="I324" s="85">
        <v>0</v>
      </c>
      <c r="J324" s="85">
        <v>0</v>
      </c>
      <c r="K324" s="85">
        <v>0</v>
      </c>
      <c r="L324" s="85">
        <v>0</v>
      </c>
      <c r="M324" s="85">
        <v>0</v>
      </c>
      <c r="N324" s="85">
        <v>0</v>
      </c>
      <c r="O324" s="80"/>
      <c r="P324" s="80"/>
      <c r="Q324" s="68"/>
      <c r="R324" s="68"/>
      <c r="S324" s="68"/>
      <c r="T324" s="68"/>
    </row>
    <row r="325" spans="2:20" s="176" customFormat="1" x14ac:dyDescent="0.25">
      <c r="B325" s="80"/>
      <c r="C325" s="74" t="s">
        <v>128</v>
      </c>
      <c r="D325" s="74" t="s">
        <v>144</v>
      </c>
      <c r="E325" s="74" t="s">
        <v>145</v>
      </c>
      <c r="F325" s="85">
        <v>0</v>
      </c>
      <c r="G325" s="85">
        <v>0</v>
      </c>
      <c r="H325" s="85">
        <v>0</v>
      </c>
      <c r="I325" s="85">
        <v>0</v>
      </c>
      <c r="J325" s="85">
        <v>0</v>
      </c>
      <c r="K325" s="85">
        <v>0</v>
      </c>
      <c r="L325" s="85">
        <v>0</v>
      </c>
      <c r="M325" s="85">
        <v>0</v>
      </c>
      <c r="N325" s="85">
        <v>0</v>
      </c>
      <c r="O325" s="80"/>
      <c r="P325" s="80"/>
      <c r="Q325" s="68"/>
      <c r="R325" s="68"/>
      <c r="S325" s="68"/>
      <c r="T325" s="68"/>
    </row>
    <row r="326" spans="2:20" s="176" customFormat="1" x14ac:dyDescent="0.25">
      <c r="B326" s="80"/>
      <c r="C326" s="74" t="s">
        <v>128</v>
      </c>
      <c r="D326" s="74" t="s">
        <v>146</v>
      </c>
      <c r="E326" s="74" t="s">
        <v>147</v>
      </c>
      <c r="F326" s="85">
        <v>82638497</v>
      </c>
      <c r="G326" s="85">
        <v>112773439</v>
      </c>
      <c r="H326" s="85">
        <v>165962565</v>
      </c>
      <c r="I326" s="85">
        <v>243571297</v>
      </c>
      <c r="J326" s="85">
        <v>356351938</v>
      </c>
      <c r="K326" s="85">
        <v>370270997</v>
      </c>
      <c r="L326" s="85">
        <v>383227605</v>
      </c>
      <c r="M326" s="85">
        <v>394865095</v>
      </c>
      <c r="N326" s="85">
        <v>404769600</v>
      </c>
      <c r="O326" s="80"/>
      <c r="P326" s="80"/>
      <c r="Q326" s="68"/>
      <c r="R326" s="68"/>
      <c r="S326" s="68"/>
      <c r="T326" s="68"/>
    </row>
    <row r="327" spans="2:20" s="176" customFormat="1" x14ac:dyDescent="0.25">
      <c r="B327" s="80"/>
      <c r="C327" s="74" t="s">
        <v>128</v>
      </c>
      <c r="D327" s="74" t="s">
        <v>148</v>
      </c>
      <c r="E327" s="74" t="s">
        <v>149</v>
      </c>
      <c r="F327" s="85">
        <v>0</v>
      </c>
      <c r="G327" s="85">
        <v>0</v>
      </c>
      <c r="H327" s="85">
        <v>0</v>
      </c>
      <c r="I327" s="85">
        <v>0</v>
      </c>
      <c r="J327" s="85">
        <v>0</v>
      </c>
      <c r="K327" s="85">
        <v>0</v>
      </c>
      <c r="L327" s="85">
        <v>0</v>
      </c>
      <c r="M327" s="85">
        <v>0</v>
      </c>
      <c r="N327" s="85">
        <v>0</v>
      </c>
      <c r="O327" s="80"/>
      <c r="P327" s="80"/>
      <c r="Q327" s="68"/>
      <c r="R327" s="68"/>
      <c r="S327" s="68"/>
      <c r="T327" s="68"/>
    </row>
    <row r="328" spans="2:20" s="176" customFormat="1" x14ac:dyDescent="0.25">
      <c r="B328" s="80"/>
      <c r="C328" s="126" t="s">
        <v>128</v>
      </c>
      <c r="D328" s="126" t="s">
        <v>193</v>
      </c>
      <c r="E328" s="126" t="s">
        <v>194</v>
      </c>
      <c r="F328" s="85">
        <v>0</v>
      </c>
      <c r="G328" s="85">
        <v>0</v>
      </c>
      <c r="H328" s="85">
        <v>0</v>
      </c>
      <c r="I328" s="85">
        <v>47914357</v>
      </c>
      <c r="J328" s="85">
        <v>140184122</v>
      </c>
      <c r="K328" s="85">
        <v>218487456</v>
      </c>
      <c r="L328" s="85">
        <v>301511604</v>
      </c>
      <c r="M328" s="85">
        <v>388335579</v>
      </c>
      <c r="N328" s="85">
        <v>477691200</v>
      </c>
      <c r="O328" s="80"/>
      <c r="P328" s="80"/>
      <c r="Q328" s="68"/>
      <c r="R328" s="68"/>
      <c r="S328" s="68"/>
      <c r="T328" s="68"/>
    </row>
    <row r="329" spans="2:20" s="176" customFormat="1" x14ac:dyDescent="0.25">
      <c r="B329" s="80"/>
      <c r="C329" s="126" t="s">
        <v>128</v>
      </c>
      <c r="D329" s="126" t="s">
        <v>168</v>
      </c>
      <c r="E329" s="74" t="s">
        <v>151</v>
      </c>
      <c r="F329" s="85">
        <v>0</v>
      </c>
      <c r="G329" s="85">
        <v>0</v>
      </c>
      <c r="H329" s="85">
        <v>0</v>
      </c>
      <c r="I329" s="85">
        <v>0</v>
      </c>
      <c r="J329" s="85">
        <v>0</v>
      </c>
      <c r="K329" s="85">
        <v>0</v>
      </c>
      <c r="L329" s="85">
        <v>0</v>
      </c>
      <c r="M329" s="85">
        <v>0</v>
      </c>
      <c r="N329" s="85">
        <v>0</v>
      </c>
      <c r="O329" s="80"/>
      <c r="P329" s="80"/>
      <c r="Q329" s="68"/>
      <c r="R329" s="68"/>
      <c r="S329" s="68"/>
      <c r="T329" s="68"/>
    </row>
    <row r="330" spans="2:20" s="176" customFormat="1" x14ac:dyDescent="0.25">
      <c r="B330" s="80"/>
      <c r="C330" s="126" t="s">
        <v>128</v>
      </c>
      <c r="D330" s="126" t="s">
        <v>171</v>
      </c>
      <c r="E330" s="126" t="s">
        <v>195</v>
      </c>
      <c r="F330" s="85">
        <v>0</v>
      </c>
      <c r="G330" s="85">
        <v>0</v>
      </c>
      <c r="H330" s="85">
        <v>0</v>
      </c>
      <c r="I330" s="85">
        <v>0</v>
      </c>
      <c r="J330" s="85">
        <v>0</v>
      </c>
      <c r="K330" s="85">
        <v>0</v>
      </c>
      <c r="L330" s="85">
        <v>0</v>
      </c>
      <c r="M330" s="85">
        <v>0</v>
      </c>
      <c r="N330" s="85">
        <v>0</v>
      </c>
      <c r="O330" s="80"/>
      <c r="P330" s="80"/>
      <c r="Q330" s="68"/>
      <c r="R330" s="68"/>
      <c r="S330" s="68"/>
      <c r="T330" s="68"/>
    </row>
    <row r="331" spans="2:20" s="176" customFormat="1" x14ac:dyDescent="0.25">
      <c r="B331" s="80"/>
      <c r="C331" s="149" t="s">
        <v>133</v>
      </c>
      <c r="D331" s="149" t="s">
        <v>138</v>
      </c>
      <c r="E331" s="149" t="s">
        <v>139</v>
      </c>
      <c r="F331" s="234">
        <v>353226474000</v>
      </c>
      <c r="G331" s="234">
        <v>706624681189</v>
      </c>
      <c r="H331" s="234">
        <v>729136352077</v>
      </c>
      <c r="I331" s="234">
        <v>752185252350</v>
      </c>
      <c r="J331" s="234">
        <v>775905489804</v>
      </c>
      <c r="K331" s="234">
        <v>800313656373</v>
      </c>
      <c r="L331" s="234">
        <v>825426582910</v>
      </c>
      <c r="M331" s="234">
        <v>851261326900</v>
      </c>
      <c r="N331" s="234">
        <v>877835188800</v>
      </c>
      <c r="O331" s="80"/>
      <c r="P331" s="80"/>
      <c r="Q331" s="68"/>
      <c r="R331" s="68"/>
      <c r="S331" s="68"/>
      <c r="T331" s="68"/>
    </row>
    <row r="332" spans="2:20" s="176" customFormat="1" x14ac:dyDescent="0.25">
      <c r="B332" s="80"/>
      <c r="C332" s="74" t="s">
        <v>133</v>
      </c>
      <c r="D332" s="74" t="s">
        <v>148</v>
      </c>
      <c r="E332" s="74" t="s">
        <v>149</v>
      </c>
      <c r="F332" s="235">
        <v>0</v>
      </c>
      <c r="G332" s="235">
        <v>0</v>
      </c>
      <c r="H332" s="235">
        <v>0</v>
      </c>
      <c r="I332" s="235">
        <v>0</v>
      </c>
      <c r="J332" s="235">
        <v>0</v>
      </c>
      <c r="K332" s="235">
        <v>0</v>
      </c>
      <c r="L332" s="235">
        <v>0</v>
      </c>
      <c r="M332" s="235">
        <v>0</v>
      </c>
      <c r="N332" s="235">
        <v>0</v>
      </c>
      <c r="O332" s="80"/>
      <c r="P332" s="80"/>
      <c r="Q332" s="68"/>
      <c r="R332" s="68"/>
      <c r="S332" s="68"/>
      <c r="T332" s="68"/>
    </row>
    <row r="333" spans="2:20" s="176" customFormat="1" x14ac:dyDescent="0.25">
      <c r="B333" s="80"/>
      <c r="C333" s="78" t="s">
        <v>133</v>
      </c>
      <c r="D333" s="196" t="s">
        <v>221</v>
      </c>
      <c r="E333" s="78" t="s">
        <v>151</v>
      </c>
      <c r="F333" s="236">
        <v>0</v>
      </c>
      <c r="G333" s="236">
        <v>0</v>
      </c>
      <c r="H333" s="236">
        <v>0</v>
      </c>
      <c r="I333" s="236">
        <v>125389004</v>
      </c>
      <c r="J333" s="236">
        <v>258726573</v>
      </c>
      <c r="K333" s="236">
        <v>400360134</v>
      </c>
      <c r="L333" s="236">
        <v>550654270</v>
      </c>
      <c r="M333" s="236">
        <v>709978127</v>
      </c>
      <c r="N333" s="236">
        <v>878715000</v>
      </c>
      <c r="O333" s="80"/>
      <c r="P333" s="80"/>
      <c r="Q333" s="68"/>
      <c r="R333" s="68"/>
      <c r="S333" s="68"/>
      <c r="T333" s="68"/>
    </row>
    <row r="334" spans="2:20" s="176" customFormat="1" x14ac:dyDescent="0.25">
      <c r="B334" s="80"/>
      <c r="C334" s="78" t="s">
        <v>152</v>
      </c>
      <c r="D334" s="78" t="s">
        <v>138</v>
      </c>
      <c r="E334" s="78" t="s">
        <v>139</v>
      </c>
      <c r="F334" s="237">
        <v>54561600000</v>
      </c>
      <c r="G334" s="237">
        <v>80457819231</v>
      </c>
      <c r="H334" s="237">
        <v>129998457693</v>
      </c>
      <c r="I334" s="237">
        <v>208890426462</v>
      </c>
      <c r="J334" s="237">
        <v>334062967847</v>
      </c>
      <c r="K334" s="237">
        <v>532018430308</v>
      </c>
      <c r="L334" s="237">
        <v>844164090000</v>
      </c>
      <c r="M334" s="237">
        <v>1335077995847</v>
      </c>
      <c r="N334" s="237">
        <v>2105307828000</v>
      </c>
      <c r="O334" s="80"/>
      <c r="P334" s="80"/>
      <c r="Q334" s="68"/>
      <c r="R334" s="68"/>
      <c r="S334" s="68"/>
      <c r="T334" s="68"/>
    </row>
    <row r="335" spans="2:20" s="176" customFormat="1" x14ac:dyDescent="0.25">
      <c r="B335" s="80"/>
      <c r="C335" s="74" t="s">
        <v>152</v>
      </c>
      <c r="D335" s="74" t="s">
        <v>140</v>
      </c>
      <c r="E335" s="74" t="s">
        <v>141</v>
      </c>
      <c r="F335" s="235">
        <v>5610286800</v>
      </c>
      <c r="G335" s="235">
        <v>8273076924</v>
      </c>
      <c r="H335" s="235">
        <v>13367056154</v>
      </c>
      <c r="I335" s="235">
        <v>21479135539</v>
      </c>
      <c r="J335" s="235">
        <v>34350007847</v>
      </c>
      <c r="K335" s="235">
        <v>54704795539</v>
      </c>
      <c r="L335" s="235">
        <v>86801157693</v>
      </c>
      <c r="M335" s="235">
        <v>137279352462</v>
      </c>
      <c r="N335" s="235">
        <v>216478278000</v>
      </c>
      <c r="O335" s="80"/>
      <c r="P335" s="80"/>
      <c r="Q335" s="68"/>
      <c r="R335" s="68"/>
      <c r="S335" s="68"/>
      <c r="T335" s="68"/>
    </row>
    <row r="336" spans="2:20" s="176" customFormat="1" x14ac:dyDescent="0.25">
      <c r="B336" s="80"/>
      <c r="C336" s="78" t="s">
        <v>152</v>
      </c>
      <c r="D336" s="78" t="s">
        <v>146</v>
      </c>
      <c r="E336" s="78" t="s">
        <v>147</v>
      </c>
      <c r="F336" s="236">
        <v>156945600</v>
      </c>
      <c r="G336" s="236">
        <v>231403847</v>
      </c>
      <c r="H336" s="236">
        <v>373920924</v>
      </c>
      <c r="I336" s="236">
        <v>600822000</v>
      </c>
      <c r="J336" s="236">
        <v>960833077</v>
      </c>
      <c r="K336" s="236">
        <v>1530144000</v>
      </c>
      <c r="L336" s="236">
        <v>2427923077</v>
      </c>
      <c r="M336" s="236">
        <v>3839848616</v>
      </c>
      <c r="N336" s="236">
        <v>6055074000</v>
      </c>
      <c r="O336" s="80"/>
      <c r="P336" s="80"/>
      <c r="Q336" s="68"/>
      <c r="R336" s="68"/>
      <c r="S336" s="68"/>
      <c r="T336" s="68"/>
    </row>
    <row r="337" spans="1:20" s="176" customFormat="1" x14ac:dyDescent="0.25">
      <c r="B337" s="80"/>
      <c r="C337" s="74" t="s">
        <v>154</v>
      </c>
      <c r="D337" s="74" t="s">
        <v>140</v>
      </c>
      <c r="E337" s="74" t="s">
        <v>141</v>
      </c>
      <c r="F337" s="235">
        <v>39505354020</v>
      </c>
      <c r="G337" s="235">
        <v>53963860754</v>
      </c>
      <c r="H337" s="235">
        <v>79679339216</v>
      </c>
      <c r="I337" s="235">
        <v>117628423424</v>
      </c>
      <c r="J337" s="235">
        <v>173620503100</v>
      </c>
      <c r="K337" s="235">
        <v>256217840239</v>
      </c>
      <c r="L337" s="235">
        <v>378037937031</v>
      </c>
      <c r="M337" s="235">
        <v>557669506900</v>
      </c>
      <c r="N337" s="235">
        <v>822491257500</v>
      </c>
      <c r="O337" s="80"/>
      <c r="P337" s="80"/>
      <c r="Q337" s="68"/>
      <c r="R337" s="68"/>
      <c r="S337" s="68"/>
      <c r="T337" s="68"/>
    </row>
    <row r="338" spans="1:20" s="176" customFormat="1" x14ac:dyDescent="0.25">
      <c r="B338" s="80"/>
      <c r="C338" s="74" t="s">
        <v>154</v>
      </c>
      <c r="D338" s="74" t="s">
        <v>146</v>
      </c>
      <c r="E338" s="74" t="s">
        <v>147</v>
      </c>
      <c r="F338" s="235">
        <v>0</v>
      </c>
      <c r="G338" s="235">
        <v>0</v>
      </c>
      <c r="H338" s="235">
        <v>0</v>
      </c>
      <c r="I338" s="235">
        <v>0</v>
      </c>
      <c r="J338" s="235">
        <v>0</v>
      </c>
      <c r="K338" s="235">
        <v>0</v>
      </c>
      <c r="L338" s="235">
        <v>0</v>
      </c>
      <c r="M338" s="235">
        <v>0</v>
      </c>
      <c r="N338" s="235">
        <v>0</v>
      </c>
      <c r="O338" s="80"/>
      <c r="P338" s="80"/>
      <c r="Q338" s="68"/>
      <c r="R338" s="68"/>
      <c r="S338" s="68"/>
      <c r="T338" s="68"/>
    </row>
    <row r="339" spans="1:20" s="176" customFormat="1" x14ac:dyDescent="0.25">
      <c r="B339" s="80"/>
      <c r="C339" s="78" t="s">
        <v>154</v>
      </c>
      <c r="D339" s="78" t="s">
        <v>144</v>
      </c>
      <c r="E339" s="78" t="s">
        <v>145</v>
      </c>
      <c r="F339" s="235">
        <v>3506853240</v>
      </c>
      <c r="G339" s="235">
        <v>4790383739</v>
      </c>
      <c r="H339" s="235">
        <v>7073093585</v>
      </c>
      <c r="I339" s="235">
        <v>10441792731</v>
      </c>
      <c r="J339" s="235">
        <v>15412070047</v>
      </c>
      <c r="K339" s="235">
        <v>22744117593</v>
      </c>
      <c r="L339" s="235">
        <v>33557972800</v>
      </c>
      <c r="M339" s="235">
        <v>49503550547</v>
      </c>
      <c r="N339" s="235">
        <v>73011427500</v>
      </c>
      <c r="O339" s="80"/>
      <c r="P339" s="80"/>
      <c r="Q339" s="68"/>
      <c r="R339" s="68"/>
      <c r="S339" s="68"/>
      <c r="T339" s="68"/>
    </row>
    <row r="340" spans="1:20" s="176" customFormat="1" x14ac:dyDescent="0.25">
      <c r="B340" s="80"/>
      <c r="C340" s="197" t="s">
        <v>155</v>
      </c>
      <c r="D340" s="197" t="s">
        <v>156</v>
      </c>
      <c r="E340" s="197" t="s">
        <v>157</v>
      </c>
      <c r="F340" s="238">
        <v>3564000</v>
      </c>
      <c r="G340" s="238">
        <v>5108400</v>
      </c>
      <c r="H340" s="238">
        <v>6890400</v>
      </c>
      <c r="I340" s="238">
        <v>8791200</v>
      </c>
      <c r="J340" s="238">
        <v>10573200</v>
      </c>
      <c r="K340" s="238">
        <v>12355200</v>
      </c>
      <c r="L340" s="238">
        <v>14256000</v>
      </c>
      <c r="M340" s="238">
        <v>16038000</v>
      </c>
      <c r="N340" s="238">
        <v>17820000</v>
      </c>
      <c r="O340" s="80"/>
      <c r="P340" s="80"/>
      <c r="Q340" s="68"/>
      <c r="R340" s="68"/>
      <c r="S340" s="68"/>
      <c r="T340" s="68"/>
    </row>
    <row r="341" spans="1:20" x14ac:dyDescent="0.25">
      <c r="B341" s="154"/>
      <c r="C341" s="133"/>
      <c r="D341" s="133"/>
      <c r="E341" s="133"/>
      <c r="F341" s="240"/>
      <c r="G341" s="240"/>
      <c r="H341" s="240"/>
      <c r="I341" s="240"/>
      <c r="J341" s="240"/>
      <c r="K341" s="240"/>
      <c r="L341" s="240"/>
      <c r="M341" s="240"/>
      <c r="N341" s="240"/>
    </row>
    <row r="342" spans="1:20" x14ac:dyDescent="0.25">
      <c r="B342" s="200"/>
      <c r="C342" s="95"/>
      <c r="D342" s="95"/>
      <c r="E342" s="95"/>
      <c r="F342" s="241"/>
      <c r="G342" s="241"/>
      <c r="H342" s="241"/>
      <c r="I342" s="241"/>
      <c r="J342" s="241"/>
      <c r="K342" s="241"/>
      <c r="L342" s="241"/>
      <c r="M342" s="241"/>
      <c r="N342" s="241"/>
    </row>
    <row r="343" spans="1:20" x14ac:dyDescent="0.25">
      <c r="B343" s="200"/>
      <c r="C343" s="95"/>
      <c r="D343" s="95"/>
      <c r="E343" s="95"/>
      <c r="F343" s="241"/>
      <c r="G343" s="241"/>
      <c r="H343" s="241"/>
      <c r="I343" s="241"/>
      <c r="J343" s="241"/>
      <c r="K343" s="241"/>
      <c r="L343" s="241"/>
      <c r="M343" s="241"/>
      <c r="N343" s="241"/>
    </row>
    <row r="345" spans="1:20" x14ac:dyDescent="0.25">
      <c r="B345" s="242" t="s">
        <v>101</v>
      </c>
    </row>
    <row r="347" spans="1:20" x14ac:dyDescent="0.25">
      <c r="B347" s="243" t="s">
        <v>222</v>
      </c>
    </row>
    <row r="348" spans="1:20" x14ac:dyDescent="0.25">
      <c r="G348" s="244"/>
      <c r="H348" s="244"/>
      <c r="I348" s="244"/>
      <c r="J348" s="244"/>
      <c r="K348" s="244"/>
      <c r="L348" s="244"/>
      <c r="M348" s="244"/>
      <c r="N348" s="244"/>
    </row>
    <row r="349" spans="1:20" x14ac:dyDescent="0.25">
      <c r="B349" s="242" t="s">
        <v>107</v>
      </c>
      <c r="C349" s="242" t="s">
        <v>126</v>
      </c>
      <c r="D349" s="242" t="s">
        <v>122</v>
      </c>
      <c r="E349" s="242" t="s">
        <v>84</v>
      </c>
      <c r="F349" s="242">
        <v>2011</v>
      </c>
      <c r="G349" s="242">
        <v>2015</v>
      </c>
      <c r="H349" s="242">
        <v>2020</v>
      </c>
      <c r="I349" s="242">
        <v>2025</v>
      </c>
      <c r="J349" s="242">
        <v>2030</v>
      </c>
      <c r="K349" s="242">
        <v>2035</v>
      </c>
      <c r="L349" s="242">
        <v>2040</v>
      </c>
      <c r="M349" s="242">
        <v>2045</v>
      </c>
      <c r="N349" s="242">
        <v>2050</v>
      </c>
    </row>
    <row r="350" spans="1:20" x14ac:dyDescent="0.25">
      <c r="A350" s="93">
        <v>1</v>
      </c>
      <c r="B350" s="93" t="s">
        <v>86</v>
      </c>
      <c r="C350" s="111" t="s">
        <v>128</v>
      </c>
      <c r="D350" s="111" t="s">
        <v>138</v>
      </c>
      <c r="E350" s="111" t="s">
        <v>100</v>
      </c>
      <c r="F350" s="245">
        <v>107.90414653422995</v>
      </c>
      <c r="G350" s="245">
        <v>140.78962511551649</v>
      </c>
      <c r="H350" s="245">
        <v>195.29817687416138</v>
      </c>
      <c r="I350" s="245">
        <v>269.11020399481788</v>
      </c>
      <c r="J350" s="245">
        <v>368.11517953434372</v>
      </c>
      <c r="K350" s="245">
        <v>355.88830140087282</v>
      </c>
      <c r="L350" s="245">
        <v>340.81408990387541</v>
      </c>
      <c r="M350" s="245">
        <v>322.81385723223923</v>
      </c>
      <c r="N350" s="245">
        <v>301.86288175695626</v>
      </c>
    </row>
    <row r="351" spans="1:20" x14ac:dyDescent="0.25">
      <c r="A351" s="93">
        <v>2</v>
      </c>
      <c r="B351" s="93" t="s">
        <v>88</v>
      </c>
      <c r="C351" s="111" t="s">
        <v>128</v>
      </c>
      <c r="D351" s="111" t="s">
        <v>140</v>
      </c>
      <c r="E351" s="111" t="s">
        <v>100</v>
      </c>
      <c r="F351" s="245">
        <v>5.126661435462208</v>
      </c>
      <c r="G351" s="245">
        <v>6.6890852443277717</v>
      </c>
      <c r="H351" s="245">
        <v>9.2788495517898628</v>
      </c>
      <c r="I351" s="245">
        <v>12.787871204501272</v>
      </c>
      <c r="J351" s="245">
        <v>17.495408419481532</v>
      </c>
      <c r="K351" s="245">
        <v>16.917124709306062</v>
      </c>
      <c r="L351" s="245">
        <v>16.203275149747512</v>
      </c>
      <c r="M351" s="245">
        <v>15.350053770656977</v>
      </c>
      <c r="N351" s="245">
        <v>14.356213873365157</v>
      </c>
    </row>
    <row r="352" spans="1:20" x14ac:dyDescent="0.25">
      <c r="A352" s="93">
        <v>3</v>
      </c>
      <c r="B352" s="93" t="s">
        <v>104</v>
      </c>
      <c r="C352" s="111" t="s">
        <v>128</v>
      </c>
      <c r="D352" s="111" t="s">
        <v>142</v>
      </c>
      <c r="E352" s="111" t="s">
        <v>100</v>
      </c>
      <c r="F352" s="245">
        <v>0</v>
      </c>
      <c r="G352" s="245">
        <v>0</v>
      </c>
      <c r="H352" s="245">
        <v>0</v>
      </c>
      <c r="I352" s="245">
        <v>0</v>
      </c>
      <c r="J352" s="245">
        <v>0</v>
      </c>
      <c r="K352" s="245">
        <v>0</v>
      </c>
      <c r="L352" s="245">
        <v>0</v>
      </c>
      <c r="M352" s="245">
        <v>0</v>
      </c>
      <c r="N352" s="245">
        <v>0</v>
      </c>
    </row>
    <row r="353" spans="1:14" x14ac:dyDescent="0.25">
      <c r="A353" s="93">
        <v>4</v>
      </c>
      <c r="B353" s="93" t="s">
        <v>104</v>
      </c>
      <c r="C353" s="111" t="s">
        <v>128</v>
      </c>
      <c r="D353" s="111" t="s">
        <v>144</v>
      </c>
      <c r="E353" s="111" t="s">
        <v>100</v>
      </c>
      <c r="F353" s="245">
        <v>0</v>
      </c>
      <c r="G353" s="245">
        <v>0</v>
      </c>
      <c r="H353" s="245">
        <v>0</v>
      </c>
      <c r="I353" s="245">
        <v>0</v>
      </c>
      <c r="J353" s="245">
        <v>0</v>
      </c>
      <c r="K353" s="245">
        <v>0</v>
      </c>
      <c r="L353" s="245">
        <v>0</v>
      </c>
      <c r="M353" s="245">
        <v>0</v>
      </c>
      <c r="N353" s="245">
        <v>0</v>
      </c>
    </row>
    <row r="354" spans="1:14" x14ac:dyDescent="0.25">
      <c r="A354" s="93">
        <v>5</v>
      </c>
      <c r="B354" s="93" t="s">
        <v>90</v>
      </c>
      <c r="C354" s="111" t="s">
        <v>128</v>
      </c>
      <c r="D354" s="111" t="s">
        <v>146</v>
      </c>
      <c r="E354" s="111" t="s">
        <v>100</v>
      </c>
      <c r="F354" s="245">
        <v>9.6700836182519165E-2</v>
      </c>
      <c r="G354" s="245">
        <v>0.12616636691284749</v>
      </c>
      <c r="H354" s="245">
        <v>0.1750075958172348</v>
      </c>
      <c r="I354" s="245">
        <v>0.24119434832724779</v>
      </c>
      <c r="J354" s="245">
        <v>0.3299755138902899</v>
      </c>
      <c r="K354" s="245">
        <v>0.31907100754447354</v>
      </c>
      <c r="L354" s="245">
        <v>0.30561012713713437</v>
      </c>
      <c r="M354" s="245">
        <v>0.2895169016833114</v>
      </c>
      <c r="N354" s="245">
        <v>0.27076877301655794</v>
      </c>
    </row>
    <row r="355" spans="1:14" x14ac:dyDescent="0.25">
      <c r="A355" s="93">
        <v>6</v>
      </c>
      <c r="B355" s="111" t="s">
        <v>223</v>
      </c>
      <c r="C355" s="111" t="s">
        <v>128</v>
      </c>
      <c r="D355" s="111" t="s">
        <v>148</v>
      </c>
      <c r="E355" s="111" t="s">
        <v>100</v>
      </c>
      <c r="F355" s="245">
        <v>0</v>
      </c>
      <c r="G355" s="245">
        <v>0</v>
      </c>
      <c r="H355" s="245">
        <v>0</v>
      </c>
      <c r="I355" s="245">
        <v>0</v>
      </c>
      <c r="J355" s="245">
        <v>0</v>
      </c>
      <c r="K355" s="245">
        <v>0</v>
      </c>
      <c r="L355" s="245">
        <v>0</v>
      </c>
      <c r="M355" s="245">
        <v>0</v>
      </c>
      <c r="N355" s="245">
        <v>0</v>
      </c>
    </row>
    <row r="356" spans="1:14" x14ac:dyDescent="0.25">
      <c r="A356" s="93">
        <v>9</v>
      </c>
      <c r="B356" s="111" t="s">
        <v>86</v>
      </c>
      <c r="C356" s="111" t="s">
        <v>128</v>
      </c>
      <c r="D356" s="111" t="s">
        <v>193</v>
      </c>
      <c r="E356" s="111" t="s">
        <v>100</v>
      </c>
      <c r="F356" s="245">
        <v>0</v>
      </c>
      <c r="G356" s="245">
        <v>0</v>
      </c>
      <c r="H356" s="245">
        <v>0</v>
      </c>
      <c r="I356" s="245">
        <v>1.1590503156044336E-2</v>
      </c>
      <c r="J356" s="245">
        <v>3.2448934489075022E-2</v>
      </c>
      <c r="K356" s="245">
        <v>4.8295982904915546E-2</v>
      </c>
      <c r="L356" s="245">
        <v>6.3504432713276771E-2</v>
      </c>
      <c r="M356" s="245">
        <v>7.7742240213916569E-2</v>
      </c>
      <c r="N356" s="245">
        <v>9.0649887419951988E-2</v>
      </c>
    </row>
    <row r="357" spans="1:14" x14ac:dyDescent="0.25">
      <c r="A357" s="93">
        <v>7</v>
      </c>
      <c r="B357" s="111" t="s">
        <v>92</v>
      </c>
      <c r="C357" s="111" t="s">
        <v>128</v>
      </c>
      <c r="D357" s="111" t="s">
        <v>168</v>
      </c>
      <c r="E357" s="111" t="s">
        <v>100</v>
      </c>
      <c r="F357" s="245">
        <v>0</v>
      </c>
      <c r="G357" s="245">
        <v>0</v>
      </c>
      <c r="H357" s="245">
        <v>0</v>
      </c>
      <c r="I357" s="245">
        <v>0</v>
      </c>
      <c r="J357" s="245">
        <v>0</v>
      </c>
      <c r="K357" s="245">
        <v>0</v>
      </c>
      <c r="L357" s="245">
        <v>0</v>
      </c>
      <c r="M357" s="245">
        <v>0</v>
      </c>
      <c r="N357" s="245">
        <v>0</v>
      </c>
    </row>
    <row r="358" spans="1:14" x14ac:dyDescent="0.25">
      <c r="A358" s="93">
        <v>8</v>
      </c>
      <c r="B358" s="111" t="s">
        <v>224</v>
      </c>
      <c r="C358" s="111" t="s">
        <v>128</v>
      </c>
      <c r="D358" s="111" t="s">
        <v>171</v>
      </c>
      <c r="E358" s="111" t="s">
        <v>100</v>
      </c>
      <c r="F358" s="245">
        <v>0</v>
      </c>
      <c r="G358" s="245">
        <v>0</v>
      </c>
      <c r="H358" s="245">
        <v>0</v>
      </c>
      <c r="I358" s="245">
        <v>0</v>
      </c>
      <c r="J358" s="245">
        <v>0</v>
      </c>
      <c r="K358" s="245">
        <v>0</v>
      </c>
      <c r="L358" s="245">
        <v>0</v>
      </c>
      <c r="M358" s="245">
        <v>0</v>
      </c>
      <c r="N358" s="245">
        <v>0</v>
      </c>
    </row>
    <row r="359" spans="1:14" x14ac:dyDescent="0.25">
      <c r="A359" s="93">
        <v>10</v>
      </c>
      <c r="B359" s="111" t="s">
        <v>86</v>
      </c>
      <c r="C359" s="111" t="s">
        <v>133</v>
      </c>
      <c r="D359" s="111" t="s">
        <v>138</v>
      </c>
      <c r="E359" s="111" t="s">
        <v>100</v>
      </c>
      <c r="F359" s="245">
        <v>119.69754617121524</v>
      </c>
      <c r="G359" s="245">
        <v>239.45328741792036</v>
      </c>
      <c r="H359" s="245">
        <v>247.08179763402489</v>
      </c>
      <c r="I359" s="245">
        <v>254.89235830174866</v>
      </c>
      <c r="J359" s="245">
        <v>262.93041441257787</v>
      </c>
      <c r="K359" s="245">
        <v>271.20158846066914</v>
      </c>
      <c r="L359" s="245">
        <v>279.71158390245165</v>
      </c>
      <c r="M359" s="245">
        <v>288.46618099294193</v>
      </c>
      <c r="N359" s="245">
        <v>297.47124232286575</v>
      </c>
    </row>
    <row r="360" spans="1:14" x14ac:dyDescent="0.25">
      <c r="A360" s="93">
        <v>11</v>
      </c>
      <c r="B360" s="111" t="s">
        <v>223</v>
      </c>
      <c r="C360" s="111" t="s">
        <v>133</v>
      </c>
      <c r="D360" s="111" t="s">
        <v>148</v>
      </c>
      <c r="E360" s="111" t="s">
        <v>100</v>
      </c>
      <c r="F360" s="245">
        <v>0</v>
      </c>
      <c r="G360" s="245">
        <v>0</v>
      </c>
      <c r="H360" s="245">
        <v>0</v>
      </c>
      <c r="I360" s="245">
        <v>0</v>
      </c>
      <c r="J360" s="245">
        <v>0</v>
      </c>
      <c r="K360" s="245">
        <v>0</v>
      </c>
      <c r="L360" s="245">
        <v>0</v>
      </c>
      <c r="M360" s="245">
        <v>0</v>
      </c>
      <c r="N360" s="245">
        <v>0</v>
      </c>
    </row>
    <row r="361" spans="1:14" x14ac:dyDescent="0.25">
      <c r="A361" s="93">
        <v>12</v>
      </c>
      <c r="B361" s="111" t="s">
        <v>92</v>
      </c>
      <c r="C361" s="111" t="s">
        <v>133</v>
      </c>
      <c r="D361" s="111" t="s">
        <v>168</v>
      </c>
      <c r="E361" s="111" t="s">
        <v>100</v>
      </c>
      <c r="F361" s="245">
        <v>0</v>
      </c>
      <c r="G361" s="245">
        <v>0</v>
      </c>
      <c r="H361" s="245">
        <v>0</v>
      </c>
      <c r="I361" s="245">
        <v>2.616289592448532E-2</v>
      </c>
      <c r="J361" s="245">
        <v>5.3984290379224587E-2</v>
      </c>
      <c r="K361" s="245">
        <v>8.3536675338413219E-2</v>
      </c>
      <c r="L361" s="245">
        <v>0.1148961224413541</v>
      </c>
      <c r="M361" s="245">
        <v>0.14813965541477642</v>
      </c>
      <c r="N361" s="245">
        <v>0.18334725022845</v>
      </c>
    </row>
    <row r="362" spans="1:14" x14ac:dyDescent="0.25">
      <c r="A362" s="93">
        <v>13</v>
      </c>
      <c r="B362" s="111" t="s">
        <v>86</v>
      </c>
      <c r="C362" s="111" t="s">
        <v>152</v>
      </c>
      <c r="D362" s="111" t="s">
        <v>138</v>
      </c>
      <c r="E362" s="111" t="s">
        <v>100</v>
      </c>
      <c r="F362" s="245">
        <v>6.6023236212692247</v>
      </c>
      <c r="G362" s="245">
        <v>10.734499899177493</v>
      </c>
      <c r="H362" s="245">
        <v>19.360855376563777</v>
      </c>
      <c r="I362" s="245">
        <v>34.351009912397494</v>
      </c>
      <c r="J362" s="245">
        <v>60.117572013283073</v>
      </c>
      <c r="K362" s="245">
        <v>103.99496918209418</v>
      </c>
      <c r="L362" s="245">
        <v>178.10695960074497</v>
      </c>
      <c r="M362" s="245">
        <v>302.39499712950743</v>
      </c>
      <c r="N362" s="245">
        <v>509.51304957506397</v>
      </c>
    </row>
    <row r="363" spans="1:14" x14ac:dyDescent="0.25">
      <c r="A363" s="93">
        <v>14</v>
      </c>
      <c r="B363" s="111" t="s">
        <v>88</v>
      </c>
      <c r="C363" s="111" t="s">
        <v>152</v>
      </c>
      <c r="D363" s="111" t="s">
        <v>140</v>
      </c>
      <c r="E363" s="111" t="s">
        <v>100</v>
      </c>
      <c r="F363" s="246">
        <v>5.2698972340956143</v>
      </c>
      <c r="G363" s="245">
        <v>8.5681684121318806</v>
      </c>
      <c r="H363" s="245">
        <v>15.453593567601649</v>
      </c>
      <c r="I363" s="245">
        <v>27.418591694585885</v>
      </c>
      <c r="J363" s="245">
        <v>47.985200118358129</v>
      </c>
      <c r="K363" s="245">
        <v>83.007708471374215</v>
      </c>
      <c r="L363" s="245">
        <v>142.16310697250913</v>
      </c>
      <c r="M363" s="245">
        <v>241.36848152762627</v>
      </c>
      <c r="N363" s="245">
        <v>406.68804256993826</v>
      </c>
    </row>
    <row r="364" spans="1:14" x14ac:dyDescent="0.25">
      <c r="A364" s="93">
        <v>15</v>
      </c>
      <c r="B364" s="111" t="s">
        <v>90</v>
      </c>
      <c r="C364" s="93" t="s">
        <v>152</v>
      </c>
      <c r="D364" s="93" t="s">
        <v>146</v>
      </c>
      <c r="E364" s="111" t="s">
        <v>100</v>
      </c>
      <c r="F364" s="246">
        <v>0.13994920406657377</v>
      </c>
      <c r="G364" s="245">
        <v>0.22750749644699822</v>
      </c>
      <c r="H364" s="245">
        <v>0.41037196776962848</v>
      </c>
      <c r="I364" s="245">
        <v>0.7280787862639797</v>
      </c>
      <c r="J364" s="245">
        <v>1.2741853870655633</v>
      </c>
      <c r="K364" s="245">
        <v>2.2040910662685826</v>
      </c>
      <c r="L364" s="245">
        <v>3.7748571098797084</v>
      </c>
      <c r="M364" s="245">
        <v>6.4090497698515696</v>
      </c>
      <c r="N364" s="245">
        <v>10.798681668861121</v>
      </c>
    </row>
    <row r="365" spans="1:14" x14ac:dyDescent="0.25">
      <c r="A365" s="93">
        <v>16</v>
      </c>
      <c r="B365" s="111" t="s">
        <v>88</v>
      </c>
      <c r="C365" s="111" t="s">
        <v>154</v>
      </c>
      <c r="D365" s="111" t="s">
        <v>140</v>
      </c>
      <c r="E365" s="111" t="s">
        <v>100</v>
      </c>
      <c r="F365" s="246">
        <v>9.7388973506321808</v>
      </c>
      <c r="G365" s="245">
        <v>14.667655187803769</v>
      </c>
      <c r="H365" s="245">
        <v>24.175540053025884</v>
      </c>
      <c r="I365" s="245">
        <v>39.407362519574683</v>
      </c>
      <c r="J365" s="245">
        <v>63.652904762069412</v>
      </c>
      <c r="K365" s="245">
        <v>102.03264353003068</v>
      </c>
      <c r="L365" s="245">
        <v>162.49257485178074</v>
      </c>
      <c r="M365" s="245">
        <v>257.32914768482675</v>
      </c>
      <c r="N365" s="245">
        <v>405.52265014659298</v>
      </c>
    </row>
    <row r="366" spans="1:14" x14ac:dyDescent="0.25">
      <c r="A366" s="93">
        <v>17</v>
      </c>
      <c r="B366" s="111" t="s">
        <v>90</v>
      </c>
      <c r="C366" s="111" t="s">
        <v>154</v>
      </c>
      <c r="D366" s="111" t="s">
        <v>146</v>
      </c>
      <c r="E366" s="111" t="s">
        <v>100</v>
      </c>
      <c r="F366" s="245">
        <v>0</v>
      </c>
      <c r="G366" s="245">
        <v>0</v>
      </c>
      <c r="H366" s="245">
        <v>0</v>
      </c>
      <c r="I366" s="245">
        <v>0</v>
      </c>
      <c r="J366" s="245">
        <v>0</v>
      </c>
      <c r="K366" s="245">
        <v>0</v>
      </c>
      <c r="L366" s="245">
        <v>0</v>
      </c>
      <c r="M366" s="245">
        <v>0</v>
      </c>
      <c r="N366" s="245">
        <v>0</v>
      </c>
    </row>
    <row r="367" spans="1:14" x14ac:dyDescent="0.25">
      <c r="A367" s="93">
        <v>18</v>
      </c>
      <c r="B367" s="111" t="s">
        <v>104</v>
      </c>
      <c r="C367" s="111" t="s">
        <v>154</v>
      </c>
      <c r="D367" s="111" t="s">
        <v>144</v>
      </c>
      <c r="E367" s="111" t="s">
        <v>100</v>
      </c>
      <c r="F367" s="245">
        <v>0.28209246899211227</v>
      </c>
      <c r="G367" s="245">
        <v>0.42486216096224072</v>
      </c>
      <c r="H367" s="245">
        <v>0.70026099315264734</v>
      </c>
      <c r="I367" s="245">
        <v>1.1414587761127444</v>
      </c>
      <c r="J367" s="245">
        <v>1.8437339869431717</v>
      </c>
      <c r="K367" s="245">
        <v>2.9554181440887719</v>
      </c>
      <c r="L367" s="245">
        <v>4.7066718913748353</v>
      </c>
      <c r="M367" s="245">
        <v>7.4536415388375543</v>
      </c>
      <c r="N367" s="245">
        <v>11.746128188765381</v>
      </c>
    </row>
    <row r="368" spans="1:14" x14ac:dyDescent="0.25">
      <c r="A368" s="93">
        <v>19</v>
      </c>
      <c r="B368" s="111" t="s">
        <v>92</v>
      </c>
      <c r="C368" s="111" t="s">
        <v>155</v>
      </c>
      <c r="D368" s="111" t="s">
        <v>156</v>
      </c>
      <c r="E368" s="111" t="s">
        <v>100</v>
      </c>
      <c r="F368" s="245">
        <v>8.7922800000000273E-2</v>
      </c>
      <c r="G368" s="245">
        <v>0.13119284123076963</v>
      </c>
      <c r="H368" s="245">
        <v>0.18567491815384674</v>
      </c>
      <c r="I368" s="245">
        <v>0.24801744369230846</v>
      </c>
      <c r="J368" s="245">
        <v>0.31166753907692402</v>
      </c>
      <c r="K368" s="245">
        <v>0.37982649600000118</v>
      </c>
      <c r="L368" s="245">
        <v>0.45629678769230919</v>
      </c>
      <c r="M368" s="245">
        <v>0.53362376307692472</v>
      </c>
      <c r="N368" s="245">
        <v>0.61545960000000199</v>
      </c>
    </row>
    <row r="369" spans="2:15" x14ac:dyDescent="0.25">
      <c r="B369" s="111"/>
      <c r="C369" s="111"/>
      <c r="D369" s="93" t="s">
        <v>118</v>
      </c>
      <c r="E369" s="93" t="s">
        <v>100</v>
      </c>
      <c r="F369" s="244">
        <v>254.94613765614562</v>
      </c>
      <c r="G369" s="244">
        <v>421.81205014243051</v>
      </c>
      <c r="H369" s="244">
        <v>512.1201285320609</v>
      </c>
      <c r="I369" s="244">
        <v>640.36390038110255</v>
      </c>
      <c r="J369" s="244">
        <v>824.14267491195801</v>
      </c>
      <c r="K369" s="244">
        <v>939.03257512649236</v>
      </c>
      <c r="L369" s="244">
        <v>1128.9134268523478</v>
      </c>
      <c r="M369" s="244">
        <v>1442.6344322068767</v>
      </c>
      <c r="N369" s="244">
        <v>1959.1191156130735</v>
      </c>
    </row>
    <row r="370" spans="2:15" x14ac:dyDescent="0.25">
      <c r="F370" s="247">
        <v>-0.99999837193392038</v>
      </c>
    </row>
    <row r="371" spans="2:15" x14ac:dyDescent="0.25">
      <c r="C371" s="242" t="s">
        <v>82</v>
      </c>
      <c r="D371" s="242" t="s">
        <v>83</v>
      </c>
      <c r="E371" s="242" t="s">
        <v>84</v>
      </c>
      <c r="F371" s="242">
        <v>2011</v>
      </c>
      <c r="G371" s="242">
        <v>2015</v>
      </c>
      <c r="H371" s="242">
        <v>2020</v>
      </c>
      <c r="I371" s="242">
        <v>2025</v>
      </c>
      <c r="J371" s="242">
        <v>2030</v>
      </c>
      <c r="K371" s="242">
        <v>2035</v>
      </c>
      <c r="L371" s="242">
        <v>2040</v>
      </c>
      <c r="M371" s="242">
        <v>2045</v>
      </c>
      <c r="N371" s="242">
        <v>2050</v>
      </c>
    </row>
    <row r="372" spans="2:15" x14ac:dyDescent="0.25">
      <c r="C372" s="93" t="s">
        <v>104</v>
      </c>
      <c r="D372" s="93" t="s">
        <v>105</v>
      </c>
      <c r="E372" s="93" t="s">
        <v>100</v>
      </c>
      <c r="F372" s="244">
        <v>0.28209246899211227</v>
      </c>
      <c r="G372" s="244">
        <v>0.42486216096224072</v>
      </c>
      <c r="H372" s="244">
        <v>0.70026099315264734</v>
      </c>
      <c r="I372" s="244">
        <v>1.1414587761127444</v>
      </c>
      <c r="J372" s="244">
        <v>1.8437339869431717</v>
      </c>
      <c r="K372" s="244">
        <v>2.9554181440887719</v>
      </c>
      <c r="L372" s="244">
        <v>4.7066718913748353</v>
      </c>
      <c r="M372" s="244">
        <v>7.4536415388375543</v>
      </c>
      <c r="N372" s="244">
        <v>11.746128188765381</v>
      </c>
    </row>
    <row r="373" spans="2:15" x14ac:dyDescent="0.25">
      <c r="C373" s="93" t="s">
        <v>86</v>
      </c>
      <c r="D373" s="93" t="s">
        <v>87</v>
      </c>
      <c r="E373" s="93" t="s">
        <v>100</v>
      </c>
      <c r="F373" s="244">
        <v>234.20401632671442</v>
      </c>
      <c r="G373" s="244">
        <v>390.97741243261436</v>
      </c>
      <c r="H373" s="244">
        <v>461.74082988475004</v>
      </c>
      <c r="I373" s="244">
        <v>558.36516271212008</v>
      </c>
      <c r="J373" s="244">
        <v>691.19561489469379</v>
      </c>
      <c r="K373" s="244">
        <v>731.13315502654109</v>
      </c>
      <c r="L373" s="244">
        <v>798.69613783978537</v>
      </c>
      <c r="M373" s="244">
        <v>913.75277759490245</v>
      </c>
      <c r="N373" s="244">
        <v>1108.937823542306</v>
      </c>
    </row>
    <row r="374" spans="2:15" x14ac:dyDescent="0.25">
      <c r="C374" s="93" t="s">
        <v>88</v>
      </c>
      <c r="D374" s="93" t="s">
        <v>89</v>
      </c>
      <c r="E374" s="93" t="s">
        <v>100</v>
      </c>
      <c r="F374" s="244">
        <v>20.135456020190006</v>
      </c>
      <c r="G374" s="244">
        <v>29.92490884426342</v>
      </c>
      <c r="H374" s="244">
        <v>48.907983172417396</v>
      </c>
      <c r="I374" s="244">
        <v>79.613825418661833</v>
      </c>
      <c r="J374" s="244">
        <v>129.13351329990905</v>
      </c>
      <c r="K374" s="244">
        <v>201.95747671071098</v>
      </c>
      <c r="L374" s="244">
        <v>320.85895697403737</v>
      </c>
      <c r="M374" s="244">
        <v>514.04768298311001</v>
      </c>
      <c r="N374" s="244">
        <v>826.56690658989646</v>
      </c>
    </row>
    <row r="375" spans="2:15" x14ac:dyDescent="0.25">
      <c r="C375" s="93" t="s">
        <v>94</v>
      </c>
      <c r="D375" s="93" t="s">
        <v>95</v>
      </c>
      <c r="E375" s="93" t="s">
        <v>100</v>
      </c>
      <c r="F375" s="244">
        <v>0</v>
      </c>
      <c r="G375" s="244">
        <v>0</v>
      </c>
      <c r="H375" s="244">
        <v>0</v>
      </c>
      <c r="I375" s="244">
        <v>0</v>
      </c>
      <c r="J375" s="244">
        <v>0</v>
      </c>
      <c r="K375" s="244">
        <v>0</v>
      </c>
      <c r="L375" s="244">
        <v>0</v>
      </c>
      <c r="M375" s="244">
        <v>0</v>
      </c>
      <c r="N375" s="244">
        <v>0</v>
      </c>
    </row>
    <row r="376" spans="2:15" x14ac:dyDescent="0.25">
      <c r="C376" s="93" t="s">
        <v>90</v>
      </c>
      <c r="D376" s="93" t="s">
        <v>91</v>
      </c>
      <c r="E376" s="93" t="s">
        <v>100</v>
      </c>
      <c r="F376" s="244">
        <v>0.23665004024909292</v>
      </c>
      <c r="G376" s="244">
        <v>0.35367386335984574</v>
      </c>
      <c r="H376" s="244">
        <v>0.58537956358686327</v>
      </c>
      <c r="I376" s="244">
        <v>0.96927313459122755</v>
      </c>
      <c r="J376" s="244">
        <v>1.6041609009558533</v>
      </c>
      <c r="K376" s="244">
        <v>2.5231620738130562</v>
      </c>
      <c r="L376" s="244">
        <v>4.0804672370168431</v>
      </c>
      <c r="M376" s="244">
        <v>6.6985666715348806</v>
      </c>
      <c r="N376" s="244">
        <v>11.069450441877679</v>
      </c>
    </row>
    <row r="377" spans="2:15" x14ac:dyDescent="0.25">
      <c r="B377" s="111"/>
      <c r="C377" s="111" t="s">
        <v>223</v>
      </c>
      <c r="D377" s="111" t="s">
        <v>225</v>
      </c>
      <c r="E377" s="111" t="s">
        <v>100</v>
      </c>
      <c r="F377" s="244">
        <v>0</v>
      </c>
      <c r="G377" s="244">
        <v>0</v>
      </c>
      <c r="H377" s="244">
        <v>0</v>
      </c>
      <c r="I377" s="244">
        <v>0</v>
      </c>
      <c r="J377" s="244">
        <v>0</v>
      </c>
      <c r="K377" s="244">
        <v>0</v>
      </c>
      <c r="L377" s="244">
        <v>0</v>
      </c>
      <c r="M377" s="244">
        <v>0</v>
      </c>
      <c r="N377" s="244">
        <v>0</v>
      </c>
      <c r="O377" s="111"/>
    </row>
    <row r="378" spans="2:15" x14ac:dyDescent="0.25">
      <c r="B378" s="111"/>
      <c r="C378" s="111" t="s">
        <v>92</v>
      </c>
      <c r="D378" s="111" t="s">
        <v>93</v>
      </c>
      <c r="E378" s="111" t="s">
        <v>100</v>
      </c>
      <c r="F378" s="244">
        <v>8.7922800000000273E-2</v>
      </c>
      <c r="G378" s="244">
        <v>0.13119284123076963</v>
      </c>
      <c r="H378" s="244">
        <v>0.18567491815384674</v>
      </c>
      <c r="I378" s="244">
        <v>0.27418033961679378</v>
      </c>
      <c r="J378" s="244">
        <v>0.3656518294561486</v>
      </c>
      <c r="K378" s="244">
        <v>0.46336317133841443</v>
      </c>
      <c r="L378" s="244">
        <v>0.57119291013366325</v>
      </c>
      <c r="M378" s="244">
        <v>0.68176341849170119</v>
      </c>
      <c r="N378" s="244">
        <v>0.79880685022845199</v>
      </c>
      <c r="O378" s="111"/>
    </row>
    <row r="379" spans="2:15" x14ac:dyDescent="0.25">
      <c r="B379" s="111"/>
      <c r="C379" s="111" t="s">
        <v>224</v>
      </c>
      <c r="D379" s="111" t="s">
        <v>226</v>
      </c>
      <c r="E379" s="111" t="s">
        <v>100</v>
      </c>
      <c r="F379" s="244">
        <v>0</v>
      </c>
      <c r="G379" s="244">
        <v>0</v>
      </c>
      <c r="H379" s="244">
        <v>0</v>
      </c>
      <c r="I379" s="244">
        <v>0</v>
      </c>
      <c r="J379" s="244">
        <v>0</v>
      </c>
      <c r="K379" s="244">
        <v>0</v>
      </c>
      <c r="L379" s="244">
        <v>0</v>
      </c>
      <c r="M379" s="244">
        <v>0</v>
      </c>
      <c r="N379" s="244">
        <v>0</v>
      </c>
      <c r="O379" s="111"/>
    </row>
    <row r="380" spans="2:15" x14ac:dyDescent="0.25">
      <c r="D380" s="93" t="s">
        <v>118</v>
      </c>
      <c r="E380" s="93" t="s">
        <v>100</v>
      </c>
      <c r="F380" s="244">
        <v>254.94613765614562</v>
      </c>
      <c r="G380" s="244">
        <v>421.81205014243062</v>
      </c>
      <c r="H380" s="244">
        <v>512.12012853206079</v>
      </c>
      <c r="I380" s="244">
        <v>640.36390038110267</v>
      </c>
      <c r="J380" s="244">
        <v>824.14267491195812</v>
      </c>
      <c r="K380" s="244">
        <v>939.03257512649236</v>
      </c>
      <c r="L380" s="244">
        <v>1128.9134268523483</v>
      </c>
      <c r="M380" s="244">
        <v>1442.6344322068767</v>
      </c>
      <c r="N380" s="244">
        <v>1959.119115613074</v>
      </c>
    </row>
    <row r="382" spans="2:15" x14ac:dyDescent="0.25">
      <c r="C382" s="242" t="s">
        <v>82</v>
      </c>
      <c r="D382" s="242" t="s">
        <v>83</v>
      </c>
      <c r="E382" s="242" t="s">
        <v>84</v>
      </c>
      <c r="F382" s="242">
        <v>2011</v>
      </c>
      <c r="G382" s="242">
        <v>2015</v>
      </c>
      <c r="H382" s="242">
        <v>2020</v>
      </c>
      <c r="I382" s="242">
        <v>2025</v>
      </c>
      <c r="J382" s="242">
        <v>2030</v>
      </c>
      <c r="K382" s="242">
        <v>2035</v>
      </c>
      <c r="L382" s="242">
        <v>2040</v>
      </c>
      <c r="M382" s="242">
        <v>2045</v>
      </c>
      <c r="N382" s="242">
        <v>2050</v>
      </c>
    </row>
    <row r="383" spans="2:15" x14ac:dyDescent="0.25">
      <c r="C383" s="93" t="s">
        <v>102</v>
      </c>
      <c r="D383" s="93" t="s">
        <v>103</v>
      </c>
      <c r="E383" s="93" t="s">
        <v>100</v>
      </c>
      <c r="F383" s="244">
        <v>254.5761223871535</v>
      </c>
      <c r="G383" s="244">
        <v>421.25599514023764</v>
      </c>
      <c r="H383" s="244">
        <v>511.2341926207543</v>
      </c>
      <c r="I383" s="244">
        <v>638.94826126537316</v>
      </c>
      <c r="J383" s="244">
        <v>821.93328909555873</v>
      </c>
      <c r="K383" s="244">
        <v>935.61379381106519</v>
      </c>
      <c r="L383" s="244">
        <v>1123.6355620508396</v>
      </c>
      <c r="M383" s="244">
        <v>1434.4990272495475</v>
      </c>
      <c r="N383" s="244">
        <v>1946.5741805740802</v>
      </c>
    </row>
    <row r="384" spans="2:15" x14ac:dyDescent="0.25">
      <c r="C384" s="93" t="s">
        <v>104</v>
      </c>
      <c r="D384" s="93" t="s">
        <v>105</v>
      </c>
      <c r="E384" s="93" t="s">
        <v>100</v>
      </c>
      <c r="F384" s="244">
        <v>0.28209246899211227</v>
      </c>
      <c r="G384" s="244">
        <v>0.42486216096224072</v>
      </c>
      <c r="H384" s="244">
        <v>0.70026099315264734</v>
      </c>
      <c r="I384" s="244">
        <v>1.1414587761127444</v>
      </c>
      <c r="J384" s="244">
        <v>1.8437339869431717</v>
      </c>
      <c r="K384" s="244">
        <v>2.9554181440887719</v>
      </c>
      <c r="L384" s="244">
        <v>4.7066718913748353</v>
      </c>
      <c r="M384" s="244">
        <v>7.4536415388375543</v>
      </c>
      <c r="N384" s="244">
        <v>11.746128188765381</v>
      </c>
    </row>
    <row r="385" spans="2:20" x14ac:dyDescent="0.25">
      <c r="C385" s="93" t="s">
        <v>92</v>
      </c>
      <c r="D385" s="93" t="s">
        <v>93</v>
      </c>
      <c r="E385" s="93" t="s">
        <v>100</v>
      </c>
      <c r="F385" s="244">
        <v>8.7922800000000273E-2</v>
      </c>
      <c r="G385" s="244">
        <v>0.13119284123076963</v>
      </c>
      <c r="H385" s="244">
        <v>0.18567491815384674</v>
      </c>
      <c r="I385" s="244">
        <v>0.27418033961679378</v>
      </c>
      <c r="J385" s="244">
        <v>0.3656518294561486</v>
      </c>
      <c r="K385" s="244">
        <v>0.46336317133841443</v>
      </c>
      <c r="L385" s="244">
        <v>0.57119291013366325</v>
      </c>
      <c r="M385" s="244">
        <v>0.68176341849170119</v>
      </c>
      <c r="N385" s="244">
        <v>0.79880685022845199</v>
      </c>
    </row>
    <row r="386" spans="2:20" x14ac:dyDescent="0.25">
      <c r="F386" s="244">
        <v>254.94613765614562</v>
      </c>
      <c r="G386" s="244">
        <v>421.81205014243062</v>
      </c>
      <c r="H386" s="244">
        <v>512.12012853206079</v>
      </c>
      <c r="I386" s="244">
        <v>640.36390038110267</v>
      </c>
      <c r="J386" s="244">
        <v>824.14267491195812</v>
      </c>
      <c r="K386" s="244">
        <v>939.03257512649236</v>
      </c>
      <c r="L386" s="244">
        <v>1128.913426852348</v>
      </c>
      <c r="M386" s="244">
        <v>1442.6344322068767</v>
      </c>
      <c r="N386" s="244">
        <v>1959.119115613074</v>
      </c>
    </row>
    <row r="388" spans="2:20" x14ac:dyDescent="0.25">
      <c r="B388" s="201" t="s">
        <v>106</v>
      </c>
      <c r="C388" s="113"/>
      <c r="D388" s="113"/>
      <c r="E388" s="113"/>
      <c r="F388" s="113"/>
      <c r="G388" s="113"/>
      <c r="H388" s="113"/>
      <c r="I388" s="113"/>
      <c r="J388" s="113"/>
      <c r="K388" s="113"/>
      <c r="L388" s="113"/>
      <c r="M388" s="113"/>
      <c r="N388" s="113"/>
      <c r="O388" s="113"/>
      <c r="P388" s="113"/>
      <c r="Q388" s="114"/>
      <c r="R388" s="114"/>
      <c r="S388" s="114"/>
      <c r="T388" s="114"/>
    </row>
    <row r="389" spans="2:20" x14ac:dyDescent="0.25">
      <c r="B389" s="154"/>
      <c r="C389" s="154"/>
      <c r="D389" s="154"/>
      <c r="E389" s="154"/>
      <c r="F389" s="154"/>
      <c r="G389" s="154"/>
      <c r="H389" s="154"/>
      <c r="I389" s="154"/>
      <c r="J389" s="154"/>
      <c r="K389" s="154"/>
      <c r="L389" s="154"/>
      <c r="M389" s="154"/>
      <c r="N389" s="154"/>
      <c r="O389" s="154"/>
      <c r="P389" s="154"/>
      <c r="Q389" s="103"/>
      <c r="R389" s="103"/>
      <c r="S389" s="103"/>
      <c r="T389" s="103"/>
    </row>
    <row r="390" spans="2:20" x14ac:dyDescent="0.25">
      <c r="B390" s="154"/>
      <c r="C390" s="154"/>
      <c r="D390" s="154"/>
      <c r="E390" s="154"/>
      <c r="F390" s="154"/>
      <c r="G390" s="154"/>
      <c r="H390" s="154"/>
      <c r="I390" s="154"/>
      <c r="J390" s="154"/>
      <c r="K390" s="154"/>
      <c r="L390" s="154"/>
      <c r="M390" s="154"/>
      <c r="N390" s="154"/>
      <c r="O390" s="154"/>
      <c r="P390" s="154"/>
      <c r="Q390" s="103"/>
      <c r="R390" s="103"/>
      <c r="S390" s="103"/>
      <c r="T390" s="103"/>
    </row>
    <row r="391" spans="2:20" x14ac:dyDescent="0.25">
      <c r="B391" s="154"/>
      <c r="C391" s="248" t="s">
        <v>107</v>
      </c>
      <c r="D391" s="248" t="s">
        <v>108</v>
      </c>
      <c r="E391" s="248" t="s">
        <v>84</v>
      </c>
      <c r="F391" s="249" t="s">
        <v>109</v>
      </c>
      <c r="G391" s="249" t="s">
        <v>110</v>
      </c>
      <c r="H391" s="249" t="s">
        <v>111</v>
      </c>
      <c r="I391" s="249" t="s">
        <v>112</v>
      </c>
      <c r="J391" s="249" t="s">
        <v>113</v>
      </c>
      <c r="K391" s="249" t="s">
        <v>114</v>
      </c>
      <c r="L391" s="249" t="s">
        <v>115</v>
      </c>
      <c r="M391" s="249" t="s">
        <v>116</v>
      </c>
      <c r="N391" s="249" t="s">
        <v>117</v>
      </c>
      <c r="O391" s="154"/>
      <c r="P391" s="154"/>
      <c r="Q391" s="103"/>
      <c r="R391" s="103"/>
      <c r="S391" s="103"/>
      <c r="T391" s="103"/>
    </row>
    <row r="392" spans="2:20" x14ac:dyDescent="0.25">
      <c r="B392" s="154"/>
      <c r="C392" s="250" t="s">
        <v>227</v>
      </c>
      <c r="D392" s="250" t="s">
        <v>228</v>
      </c>
      <c r="E392" s="250" t="s">
        <v>100</v>
      </c>
      <c r="F392" s="251">
        <v>254.94613765614562</v>
      </c>
      <c r="G392" s="251">
        <v>421.81205014243062</v>
      </c>
      <c r="H392" s="251">
        <v>512.12012853206079</v>
      </c>
      <c r="I392" s="251">
        <v>640.36390038110267</v>
      </c>
      <c r="J392" s="251">
        <v>824.14267491195812</v>
      </c>
      <c r="K392" s="251">
        <v>939.03257512649236</v>
      </c>
      <c r="L392" s="251">
        <v>1128.913426852348</v>
      </c>
      <c r="M392" s="251">
        <v>1442.6344322068767</v>
      </c>
      <c r="N392" s="251">
        <v>1959.119115613074</v>
      </c>
      <c r="O392" s="154"/>
      <c r="P392" s="154"/>
      <c r="Q392" s="103"/>
      <c r="R392" s="103"/>
      <c r="S392" s="103"/>
      <c r="T392" s="103"/>
    </row>
    <row r="393" spans="2:20" x14ac:dyDescent="0.25">
      <c r="B393" s="154"/>
      <c r="C393" s="250" t="s">
        <v>102</v>
      </c>
      <c r="D393" s="250" t="s">
        <v>103</v>
      </c>
      <c r="E393" s="250" t="s">
        <v>100</v>
      </c>
      <c r="F393" s="251">
        <v>-254.5761223871535</v>
      </c>
      <c r="G393" s="251">
        <v>-421.25599514023764</v>
      </c>
      <c r="H393" s="251">
        <v>-511.2341926207543</v>
      </c>
      <c r="I393" s="251">
        <v>-638.94826126537316</v>
      </c>
      <c r="J393" s="251">
        <v>-821.93328909555873</v>
      </c>
      <c r="K393" s="251">
        <v>-935.61379381106519</v>
      </c>
      <c r="L393" s="251">
        <v>-1123.6355620508396</v>
      </c>
      <c r="M393" s="251">
        <v>-1434.4990272495475</v>
      </c>
      <c r="N393" s="251">
        <v>-1946.5741805740802</v>
      </c>
      <c r="O393" s="154"/>
      <c r="P393" s="154"/>
      <c r="Q393" s="103"/>
      <c r="R393" s="103"/>
      <c r="S393" s="103"/>
      <c r="T393" s="103"/>
    </row>
    <row r="394" spans="2:20" x14ac:dyDescent="0.25">
      <c r="B394" s="154"/>
      <c r="C394" s="250" t="s">
        <v>104</v>
      </c>
      <c r="D394" s="250" t="s">
        <v>105</v>
      </c>
      <c r="E394" s="250" t="s">
        <v>100</v>
      </c>
      <c r="F394" s="251">
        <v>-0.28209246899211227</v>
      </c>
      <c r="G394" s="251">
        <v>-0.42486216096224072</v>
      </c>
      <c r="H394" s="251">
        <v>-0.70026099315264734</v>
      </c>
      <c r="I394" s="251">
        <v>-1.1414587761127444</v>
      </c>
      <c r="J394" s="251">
        <v>-1.8437339869431717</v>
      </c>
      <c r="K394" s="251">
        <v>-2.9554181440887719</v>
      </c>
      <c r="L394" s="251">
        <v>-4.7066718913748353</v>
      </c>
      <c r="M394" s="251">
        <v>-7.4536415388375543</v>
      </c>
      <c r="N394" s="251">
        <v>-11.746128188765381</v>
      </c>
      <c r="O394" s="154"/>
      <c r="P394" s="154"/>
      <c r="Q394" s="103"/>
      <c r="R394" s="103"/>
      <c r="S394" s="103"/>
      <c r="T394" s="103"/>
    </row>
    <row r="395" spans="2:20" x14ac:dyDescent="0.25">
      <c r="B395" s="154"/>
      <c r="C395" s="250" t="s">
        <v>92</v>
      </c>
      <c r="D395" s="250" t="s">
        <v>93</v>
      </c>
      <c r="E395" s="250" t="s">
        <v>100</v>
      </c>
      <c r="F395" s="251">
        <v>-8.7922800000000273E-2</v>
      </c>
      <c r="G395" s="251">
        <v>-0.13119284123076963</v>
      </c>
      <c r="H395" s="251">
        <v>-0.18567491815384674</v>
      </c>
      <c r="I395" s="251">
        <v>-0.27418033961679378</v>
      </c>
      <c r="J395" s="251">
        <v>-0.3656518294561486</v>
      </c>
      <c r="K395" s="251">
        <v>-0.46336317133841443</v>
      </c>
      <c r="L395" s="251">
        <v>-0.57119291013366325</v>
      </c>
      <c r="M395" s="251">
        <v>-0.68176341849170119</v>
      </c>
      <c r="N395" s="251">
        <v>-0.79880685022845199</v>
      </c>
      <c r="O395" s="154"/>
      <c r="P395" s="154"/>
      <c r="Q395" s="103"/>
      <c r="R395" s="103"/>
      <c r="S395" s="103"/>
      <c r="T395" s="103"/>
    </row>
    <row r="396" spans="2:20" x14ac:dyDescent="0.25">
      <c r="B396" s="154"/>
      <c r="C396" s="250" t="s">
        <v>224</v>
      </c>
      <c r="D396" s="250" t="s">
        <v>226</v>
      </c>
      <c r="E396" s="250" t="s">
        <v>100</v>
      </c>
      <c r="F396" s="252">
        <v>0</v>
      </c>
      <c r="G396" s="252">
        <v>0</v>
      </c>
      <c r="H396" s="252">
        <v>0</v>
      </c>
      <c r="I396" s="252">
        <v>0</v>
      </c>
      <c r="J396" s="252">
        <v>0</v>
      </c>
      <c r="K396" s="252">
        <v>0</v>
      </c>
      <c r="L396" s="252">
        <v>0</v>
      </c>
      <c r="M396" s="252">
        <v>0</v>
      </c>
      <c r="N396" s="252">
        <v>0</v>
      </c>
      <c r="O396" s="154"/>
      <c r="P396" s="154"/>
      <c r="Q396" s="103"/>
      <c r="R396" s="103"/>
      <c r="S396" s="103"/>
      <c r="T396" s="103"/>
    </row>
    <row r="397" spans="2:20" x14ac:dyDescent="0.25">
      <c r="B397" s="154"/>
      <c r="C397" s="250"/>
      <c r="D397" s="250" t="s">
        <v>118</v>
      </c>
      <c r="E397" s="250" t="s">
        <v>100</v>
      </c>
      <c r="F397" s="251">
        <v>7.1331829332166308E-15</v>
      </c>
      <c r="G397" s="253">
        <v>-3.3251179587523438E-14</v>
      </c>
      <c r="H397" s="253">
        <v>-4.3298697960381105E-15</v>
      </c>
      <c r="I397" s="253">
        <v>-3.3417713041217212E-14</v>
      </c>
      <c r="J397" s="253">
        <v>6.9722005946459831E-14</v>
      </c>
      <c r="K397" s="253">
        <v>-1.8318679906315083E-14</v>
      </c>
      <c r="L397" s="253">
        <v>-1.3100631690576847E-14</v>
      </c>
      <c r="M397" s="253">
        <v>-2.6867397195928788E-14</v>
      </c>
      <c r="N397" s="253">
        <v>-3.3750779948604759E-14</v>
      </c>
      <c r="O397" s="154"/>
      <c r="P397" s="154"/>
      <c r="Q397" s="103"/>
      <c r="R397" s="103"/>
      <c r="S397" s="103"/>
      <c r="T397" s="103"/>
    </row>
    <row r="398" spans="2:20" x14ac:dyDescent="0.25">
      <c r="B398" s="154"/>
      <c r="C398" s="154"/>
      <c r="D398" s="154"/>
      <c r="E398" s="154"/>
      <c r="F398" s="154"/>
      <c r="G398" s="154"/>
      <c r="H398" s="154"/>
      <c r="I398" s="154"/>
      <c r="J398" s="154"/>
      <c r="K398" s="154"/>
      <c r="L398" s="154"/>
      <c r="M398" s="154"/>
      <c r="N398" s="154"/>
      <c r="O398" s="154"/>
      <c r="P398" s="154"/>
      <c r="Q398" s="103"/>
      <c r="R398" s="103"/>
      <c r="S398" s="103"/>
      <c r="T398" s="103"/>
    </row>
    <row r="399" spans="2:20" x14ac:dyDescent="0.25">
      <c r="B399" s="154"/>
      <c r="C399" s="154"/>
      <c r="D399" s="154"/>
      <c r="E399" s="154"/>
      <c r="F399" s="154"/>
      <c r="G399" s="154"/>
      <c r="H399" s="154"/>
      <c r="I399" s="154"/>
      <c r="J399" s="154"/>
      <c r="K399" s="154"/>
      <c r="L399" s="154"/>
      <c r="M399" s="154"/>
      <c r="N399" s="154"/>
      <c r="O399" s="154"/>
      <c r="P399" s="154"/>
      <c r="Q399" s="103"/>
      <c r="R399" s="103"/>
      <c r="S399" s="103"/>
      <c r="T399" s="103"/>
    </row>
    <row r="400" spans="2:20" x14ac:dyDescent="0.25">
      <c r="B400" s="154"/>
      <c r="C400" s="154"/>
      <c r="D400" s="154"/>
      <c r="E400" s="154"/>
      <c r="F400" s="154"/>
      <c r="G400" s="154"/>
      <c r="H400" s="154"/>
      <c r="I400" s="154"/>
      <c r="J400" s="154"/>
      <c r="K400" s="154"/>
      <c r="L400" s="154"/>
      <c r="M400" s="154"/>
      <c r="N400" s="154"/>
      <c r="O400" s="154"/>
      <c r="P400" s="154"/>
      <c r="Q400" s="103"/>
      <c r="R400" s="103"/>
      <c r="S400" s="103"/>
      <c r="T400" s="103"/>
    </row>
    <row r="401" spans="2:20" x14ac:dyDescent="0.25">
      <c r="B401" s="154"/>
      <c r="C401" s="154"/>
      <c r="D401" s="154"/>
      <c r="E401" s="154"/>
      <c r="F401" s="154"/>
      <c r="G401" s="154"/>
      <c r="H401" s="154"/>
      <c r="I401" s="154"/>
      <c r="J401" s="154"/>
      <c r="K401" s="154"/>
      <c r="L401" s="154"/>
      <c r="M401" s="154"/>
      <c r="N401" s="154"/>
      <c r="O401" s="154"/>
      <c r="P401" s="154"/>
      <c r="Q401" s="103"/>
      <c r="R401" s="103"/>
      <c r="S401" s="103"/>
      <c r="T401" s="103"/>
    </row>
    <row r="402" spans="2:20" x14ac:dyDescent="0.25">
      <c r="B402" s="154"/>
      <c r="C402" s="154"/>
      <c r="D402" s="154"/>
      <c r="E402" s="154"/>
      <c r="F402" s="154"/>
      <c r="G402" s="154"/>
      <c r="H402" s="154"/>
      <c r="I402" s="154"/>
      <c r="J402" s="154"/>
      <c r="K402" s="154"/>
      <c r="L402" s="154"/>
      <c r="M402" s="154"/>
      <c r="N402" s="154"/>
      <c r="O402" s="154"/>
      <c r="P402" s="154"/>
      <c r="Q402" s="103"/>
      <c r="R402" s="103"/>
      <c r="S402" s="103"/>
      <c r="T402" s="103"/>
    </row>
    <row r="403" spans="2:20" x14ac:dyDescent="0.25">
      <c r="B403" s="154"/>
      <c r="C403" s="154"/>
      <c r="D403" s="154"/>
      <c r="E403" s="154"/>
      <c r="F403" s="154"/>
      <c r="G403" s="154"/>
      <c r="H403" s="154"/>
      <c r="I403" s="154"/>
      <c r="J403" s="154"/>
      <c r="K403" s="154"/>
      <c r="L403" s="154"/>
      <c r="M403" s="154"/>
      <c r="N403" s="154"/>
      <c r="O403" s="154"/>
      <c r="P403" s="154"/>
      <c r="Q403" s="103"/>
      <c r="R403" s="103"/>
      <c r="S403" s="103"/>
      <c r="T403" s="103"/>
    </row>
    <row r="404" spans="2:20" x14ac:dyDescent="0.25">
      <c r="C404" s="154"/>
      <c r="D404" s="154"/>
      <c r="E404" s="154"/>
      <c r="F404" s="154"/>
      <c r="G404" s="154"/>
      <c r="H404" s="154"/>
      <c r="I404" s="154"/>
      <c r="J404" s="154"/>
      <c r="K404" s="154"/>
      <c r="L404" s="154"/>
      <c r="M404" s="154"/>
      <c r="N404" s="154"/>
    </row>
    <row r="408" spans="2:20" x14ac:dyDescent="0.25">
      <c r="C408" s="86" t="s">
        <v>107</v>
      </c>
      <c r="D408" s="86" t="s">
        <v>108</v>
      </c>
      <c r="E408" s="86" t="s">
        <v>84</v>
      </c>
      <c r="F408" s="87" t="s">
        <v>109</v>
      </c>
      <c r="G408" s="87" t="s">
        <v>110</v>
      </c>
      <c r="H408" s="87" t="s">
        <v>111</v>
      </c>
      <c r="I408" s="87" t="s">
        <v>112</v>
      </c>
      <c r="J408" s="87" t="s">
        <v>113</v>
      </c>
      <c r="K408" s="87" t="s">
        <v>114</v>
      </c>
      <c r="L408" s="87" t="s">
        <v>115</v>
      </c>
      <c r="M408" s="87" t="s">
        <v>116</v>
      </c>
      <c r="N408" s="87" t="s">
        <v>117</v>
      </c>
    </row>
    <row r="409" spans="2:20" x14ac:dyDescent="0.25">
      <c r="C409" s="88" t="s">
        <v>90</v>
      </c>
      <c r="D409" s="89" t="s">
        <v>91</v>
      </c>
      <c r="E409" s="89" t="s">
        <v>100</v>
      </c>
      <c r="F409" s="90">
        <v>0.23665004024909292</v>
      </c>
      <c r="G409" s="90">
        <v>0.35367386335984574</v>
      </c>
      <c r="H409" s="90">
        <v>0.58537956358686327</v>
      </c>
      <c r="I409" s="90">
        <v>0.96927313459122755</v>
      </c>
      <c r="J409" s="90">
        <v>1.6041609009558533</v>
      </c>
      <c r="K409" s="90">
        <v>2.5231620738130562</v>
      </c>
      <c r="L409" s="90">
        <v>4.0804672370168431</v>
      </c>
      <c r="M409" s="90">
        <v>6.6985666715348806</v>
      </c>
      <c r="N409" s="90">
        <v>11.069450441877679</v>
      </c>
    </row>
    <row r="410" spans="2:20" x14ac:dyDescent="0.25">
      <c r="C410" s="88" t="s">
        <v>223</v>
      </c>
      <c r="D410" s="254" t="s">
        <v>225</v>
      </c>
      <c r="E410" s="89" t="s">
        <v>100</v>
      </c>
      <c r="F410" s="90">
        <v>0</v>
      </c>
      <c r="G410" s="90">
        <v>0</v>
      </c>
      <c r="H410" s="90">
        <v>0</v>
      </c>
      <c r="I410" s="90">
        <v>0</v>
      </c>
      <c r="J410" s="90">
        <v>0</v>
      </c>
      <c r="K410" s="90">
        <v>0</v>
      </c>
      <c r="L410" s="90">
        <v>0</v>
      </c>
      <c r="M410" s="90">
        <v>0</v>
      </c>
      <c r="N410" s="90">
        <v>0</v>
      </c>
    </row>
  </sheetData>
  <mergeCells count="4">
    <mergeCell ref="F16:H16"/>
    <mergeCell ref="J16:L16"/>
    <mergeCell ref="N16:P16"/>
    <mergeCell ref="F18:I18"/>
  </mergeCells>
  <pageMargins left="0.7" right="0.7" top="0.75" bottom="0.75" header="0.3" footer="0.3"/>
  <pageSetup orientation="portrait" r:id="rId1"/>
  <drawing r:id="rId2"/>
  <tableParts count="2"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98"/>
  <sheetViews>
    <sheetView workbookViewId="0"/>
  </sheetViews>
  <sheetFormatPr defaultColWidth="9.1796875" defaultRowHeight="12.5" x14ac:dyDescent="0.25"/>
  <cols>
    <col min="1" max="1" width="7.1796875" style="93" customWidth="1"/>
    <col min="2" max="2" width="6.453125" style="93" customWidth="1"/>
    <col min="3" max="3" width="20" style="93" customWidth="1"/>
    <col min="4" max="4" width="28.1796875" style="93" customWidth="1"/>
    <col min="5" max="5" width="21" style="93" customWidth="1"/>
    <col min="6" max="6" width="16" style="93" customWidth="1"/>
    <col min="7" max="7" width="16.1796875" style="93" customWidth="1"/>
    <col min="8" max="8" width="15.7265625" style="93" customWidth="1"/>
    <col min="9" max="9" width="18" style="93" customWidth="1"/>
    <col min="10" max="10" width="16.26953125" style="93" customWidth="1"/>
    <col min="11" max="11" width="17.7265625" style="93" customWidth="1"/>
    <col min="12" max="12" width="17.1796875" style="93" customWidth="1"/>
    <col min="13" max="13" width="16.26953125" style="93" customWidth="1"/>
    <col min="14" max="14" width="16.1796875" style="93" customWidth="1"/>
    <col min="15" max="16" width="15.7265625" style="93" customWidth="1"/>
    <col min="17" max="16384" width="9.1796875" style="93"/>
  </cols>
  <sheetData>
    <row r="1" spans="1:20" ht="20" x14ac:dyDescent="0.4">
      <c r="A1" s="91" t="s">
        <v>76</v>
      </c>
      <c r="B1" s="65" t="s">
        <v>77</v>
      </c>
      <c r="C1" s="91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</row>
    <row r="2" spans="1:20" s="95" customFormat="1" ht="20" x14ac:dyDescent="0.35">
      <c r="A2" s="66" t="s">
        <v>229</v>
      </c>
      <c r="B2" s="66" t="s">
        <v>230</v>
      </c>
      <c r="C2" s="94"/>
      <c r="E2" s="96"/>
    </row>
    <row r="3" spans="1:20" x14ac:dyDescent="0.25">
      <c r="A3" s="92"/>
      <c r="B3" s="92"/>
      <c r="C3" s="92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92"/>
      <c r="R3" s="92"/>
      <c r="S3" s="92"/>
      <c r="T3" s="92"/>
    </row>
    <row r="4" spans="1:20" ht="22.5" customHeight="1" x14ac:dyDescent="0.25">
      <c r="A4" s="92"/>
      <c r="B4" s="255" t="s">
        <v>78</v>
      </c>
      <c r="C4" s="256"/>
      <c r="D4" s="256"/>
      <c r="E4" s="256"/>
      <c r="F4" s="256"/>
      <c r="G4" s="256"/>
      <c r="H4" s="256"/>
      <c r="I4" s="256"/>
      <c r="J4" s="256"/>
      <c r="K4" s="256"/>
      <c r="L4" s="256"/>
      <c r="M4" s="256"/>
      <c r="N4" s="256"/>
      <c r="O4" s="256"/>
      <c r="P4" s="256"/>
      <c r="Q4" s="257"/>
      <c r="R4" s="257"/>
      <c r="S4" s="257"/>
      <c r="T4" s="257"/>
    </row>
    <row r="5" spans="1:20" x14ac:dyDescent="0.25">
      <c r="A5" s="92"/>
      <c r="B5" s="258"/>
      <c r="C5" s="259"/>
      <c r="D5" s="259"/>
      <c r="E5" s="259"/>
      <c r="F5" s="259"/>
      <c r="G5" s="259"/>
      <c r="H5" s="259"/>
      <c r="I5" s="259"/>
      <c r="J5" s="259"/>
      <c r="K5" s="259"/>
      <c r="L5" s="259"/>
      <c r="M5" s="259"/>
      <c r="N5" s="259"/>
      <c r="O5" s="259"/>
      <c r="P5" s="259"/>
      <c r="Q5" s="259"/>
      <c r="R5" s="259"/>
      <c r="S5" s="259"/>
      <c r="T5" s="259"/>
    </row>
    <row r="6" spans="1:20" x14ac:dyDescent="0.25">
      <c r="A6" s="92"/>
      <c r="B6" s="258"/>
      <c r="C6" s="259"/>
      <c r="D6" s="259"/>
      <c r="E6" s="260"/>
      <c r="F6" s="259"/>
      <c r="G6" s="259"/>
      <c r="H6" s="259"/>
      <c r="I6" s="259"/>
      <c r="J6" s="259"/>
      <c r="K6" s="259"/>
      <c r="L6" s="259"/>
      <c r="M6" s="259"/>
      <c r="N6" s="259"/>
      <c r="O6" s="259"/>
      <c r="P6" s="259"/>
      <c r="Q6" s="259"/>
      <c r="R6" s="259"/>
      <c r="S6" s="259"/>
      <c r="T6" s="259"/>
    </row>
    <row r="7" spans="1:20" x14ac:dyDescent="0.25">
      <c r="A7" s="92"/>
      <c r="B7" s="258"/>
      <c r="C7" s="259"/>
      <c r="D7" s="261" t="s">
        <v>79</v>
      </c>
      <c r="E7" s="261" t="s">
        <v>80</v>
      </c>
      <c r="F7" s="259"/>
      <c r="G7" s="259"/>
      <c r="H7" s="259"/>
      <c r="I7" s="259"/>
      <c r="J7" s="259"/>
      <c r="K7" s="259"/>
      <c r="L7" s="259"/>
      <c r="M7" s="259"/>
      <c r="N7" s="259"/>
      <c r="O7" s="259"/>
      <c r="P7" s="259"/>
      <c r="Q7" s="259"/>
      <c r="R7" s="259"/>
      <c r="S7" s="259"/>
      <c r="T7" s="259"/>
    </row>
    <row r="8" spans="1:20" x14ac:dyDescent="0.25">
      <c r="A8" s="92"/>
      <c r="B8" s="258"/>
      <c r="C8" s="259"/>
      <c r="D8" s="262" t="s">
        <v>122</v>
      </c>
      <c r="E8" s="262">
        <v>1</v>
      </c>
      <c r="F8" s="259"/>
      <c r="G8" s="259"/>
      <c r="H8" s="259"/>
      <c r="I8" s="259"/>
      <c r="J8" s="259"/>
      <c r="K8" s="259"/>
      <c r="L8" s="259"/>
      <c r="M8" s="259"/>
      <c r="N8" s="259"/>
      <c r="O8" s="259"/>
      <c r="P8" s="259"/>
      <c r="Q8" s="259"/>
      <c r="R8" s="259"/>
      <c r="S8" s="259"/>
      <c r="T8" s="259"/>
    </row>
    <row r="9" spans="1:20" x14ac:dyDescent="0.25">
      <c r="A9" s="92"/>
      <c r="B9" s="263"/>
      <c r="C9" s="264"/>
      <c r="D9" s="264"/>
      <c r="E9" s="264"/>
      <c r="F9" s="264"/>
      <c r="G9" s="264"/>
      <c r="H9" s="264"/>
      <c r="I9" s="264"/>
      <c r="J9" s="264"/>
      <c r="K9" s="264"/>
      <c r="L9" s="264"/>
      <c r="M9" s="264"/>
      <c r="N9" s="264"/>
      <c r="O9" s="264"/>
      <c r="P9" s="264"/>
      <c r="Q9" s="259"/>
      <c r="R9" s="259"/>
      <c r="S9" s="259"/>
      <c r="T9" s="259"/>
    </row>
    <row r="10" spans="1:20" x14ac:dyDescent="0.25">
      <c r="Q10" s="111"/>
      <c r="R10" s="111"/>
      <c r="S10" s="111"/>
      <c r="T10" s="111"/>
    </row>
    <row r="11" spans="1:20" s="101" customFormat="1" ht="22.5" customHeight="1" x14ac:dyDescent="0.3">
      <c r="B11" s="265" t="s">
        <v>81</v>
      </c>
      <c r="C11" s="266"/>
      <c r="D11" s="266"/>
      <c r="E11" s="266"/>
      <c r="F11" s="266"/>
      <c r="G11" s="266"/>
      <c r="H11" s="266"/>
      <c r="I11" s="266"/>
      <c r="J11" s="266"/>
      <c r="K11" s="266"/>
      <c r="L11" s="266"/>
      <c r="M11" s="266"/>
      <c r="N11" s="266"/>
      <c r="O11" s="266"/>
      <c r="P11" s="266"/>
      <c r="Q11" s="267"/>
      <c r="R11" s="267"/>
      <c r="S11" s="267"/>
      <c r="T11" s="267"/>
    </row>
    <row r="12" spans="1:20" x14ac:dyDescent="0.25">
      <c r="B12" s="102"/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/>
      <c r="Q12" s="103"/>
      <c r="R12" s="103"/>
      <c r="S12" s="103"/>
      <c r="T12" s="103"/>
    </row>
    <row r="13" spans="1:20" x14ac:dyDescent="0.25">
      <c r="B13" s="102"/>
      <c r="C13" s="120" t="s">
        <v>122</v>
      </c>
      <c r="D13" s="133"/>
      <c r="E13" s="165"/>
      <c r="F13" s="138"/>
      <c r="G13" s="138"/>
      <c r="H13" s="140"/>
      <c r="I13" s="139"/>
      <c r="J13" s="138"/>
      <c r="K13" s="138"/>
      <c r="L13" s="138"/>
      <c r="M13" s="139"/>
      <c r="N13" s="138"/>
      <c r="O13" s="138"/>
      <c r="P13" s="138"/>
      <c r="Q13" s="103"/>
      <c r="R13" s="103"/>
      <c r="S13" s="103"/>
      <c r="T13" s="103"/>
    </row>
    <row r="14" spans="1:20" x14ac:dyDescent="0.25">
      <c r="B14" s="102"/>
      <c r="C14" s="133"/>
      <c r="D14" s="133"/>
      <c r="E14" s="133"/>
      <c r="F14" s="138"/>
      <c r="G14" s="139"/>
      <c r="H14" s="139"/>
      <c r="I14" s="139"/>
      <c r="J14" s="138"/>
      <c r="K14" s="139"/>
      <c r="L14" s="139"/>
      <c r="M14" s="139"/>
      <c r="N14" s="138"/>
      <c r="O14" s="139"/>
      <c r="P14" s="139"/>
      <c r="Q14" s="103"/>
      <c r="R14" s="103"/>
      <c r="S14" s="103"/>
      <c r="T14" s="103"/>
    </row>
    <row r="15" spans="1:20" x14ac:dyDescent="0.25">
      <c r="B15" s="102"/>
      <c r="C15" s="119" t="s">
        <v>137</v>
      </c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  <c r="P15" s="103"/>
      <c r="Q15" s="103"/>
      <c r="R15" s="103"/>
      <c r="S15" s="103"/>
      <c r="T15" s="103"/>
    </row>
    <row r="16" spans="1:20" x14ac:dyDescent="0.25">
      <c r="B16" s="102"/>
      <c r="C16" s="105" t="s">
        <v>126</v>
      </c>
      <c r="D16" s="105" t="s">
        <v>122</v>
      </c>
      <c r="E16" s="105" t="s">
        <v>84</v>
      </c>
      <c r="F16" s="268">
        <v>2011</v>
      </c>
      <c r="G16" s="141">
        <v>2015</v>
      </c>
      <c r="H16" s="141">
        <v>2020</v>
      </c>
      <c r="I16" s="141">
        <v>2025</v>
      </c>
      <c r="J16" s="141">
        <v>2030</v>
      </c>
      <c r="K16" s="141">
        <v>2035</v>
      </c>
      <c r="L16" s="141">
        <v>2040</v>
      </c>
      <c r="M16" s="141">
        <v>2045</v>
      </c>
      <c r="N16" s="141">
        <v>2050</v>
      </c>
      <c r="O16" s="103"/>
      <c r="P16" s="103"/>
      <c r="Q16" s="103"/>
      <c r="R16" s="103"/>
      <c r="S16" s="103"/>
      <c r="T16" s="103"/>
    </row>
    <row r="17" spans="2:20" x14ac:dyDescent="0.25">
      <c r="B17" s="102"/>
      <c r="C17" s="133" t="s">
        <v>231</v>
      </c>
      <c r="D17" s="133" t="s">
        <v>140</v>
      </c>
      <c r="E17" s="133" t="s">
        <v>141</v>
      </c>
      <c r="F17" s="269">
        <v>1</v>
      </c>
      <c r="G17" s="227">
        <v>1</v>
      </c>
      <c r="H17" s="227">
        <v>1</v>
      </c>
      <c r="I17" s="227">
        <v>1</v>
      </c>
      <c r="J17" s="227">
        <v>1</v>
      </c>
      <c r="K17" s="227">
        <v>1</v>
      </c>
      <c r="L17" s="227">
        <v>1</v>
      </c>
      <c r="M17" s="227">
        <v>1</v>
      </c>
      <c r="N17" s="227">
        <v>1</v>
      </c>
      <c r="O17" s="103"/>
      <c r="P17" s="103"/>
      <c r="Q17" s="103"/>
      <c r="R17" s="103"/>
      <c r="S17" s="103"/>
      <c r="T17" s="103"/>
    </row>
    <row r="18" spans="2:20" x14ac:dyDescent="0.25">
      <c r="B18" s="102"/>
      <c r="C18" s="270" t="s">
        <v>231</v>
      </c>
      <c r="D18" s="270" t="s">
        <v>146</v>
      </c>
      <c r="E18" s="270" t="s">
        <v>147</v>
      </c>
      <c r="F18" s="271">
        <v>0</v>
      </c>
      <c r="G18" s="272">
        <v>0</v>
      </c>
      <c r="H18" s="272">
        <v>0</v>
      </c>
      <c r="I18" s="272">
        <v>0</v>
      </c>
      <c r="J18" s="272">
        <v>0</v>
      </c>
      <c r="K18" s="272">
        <v>0</v>
      </c>
      <c r="L18" s="272">
        <v>0</v>
      </c>
      <c r="M18" s="272">
        <v>0</v>
      </c>
      <c r="N18" s="272">
        <v>0</v>
      </c>
      <c r="O18" s="136"/>
      <c r="P18" s="136"/>
      <c r="Q18" s="103"/>
      <c r="R18" s="103"/>
      <c r="S18" s="103"/>
      <c r="T18" s="103"/>
    </row>
    <row r="19" spans="2:20" x14ac:dyDescent="0.25">
      <c r="B19" s="102"/>
      <c r="C19" s="133" t="s">
        <v>155</v>
      </c>
      <c r="D19" s="133" t="s">
        <v>232</v>
      </c>
      <c r="E19" s="133" t="s">
        <v>233</v>
      </c>
      <c r="F19" s="269">
        <v>1</v>
      </c>
      <c r="G19" s="227">
        <v>1</v>
      </c>
      <c r="H19" s="227">
        <v>1</v>
      </c>
      <c r="I19" s="227">
        <v>1</v>
      </c>
      <c r="J19" s="227">
        <v>1</v>
      </c>
      <c r="K19" s="227">
        <v>1</v>
      </c>
      <c r="L19" s="227">
        <v>1</v>
      </c>
      <c r="M19" s="227">
        <v>1</v>
      </c>
      <c r="N19" s="227">
        <v>1</v>
      </c>
      <c r="O19" s="136"/>
      <c r="P19" s="136"/>
      <c r="Q19" s="103"/>
      <c r="R19" s="103"/>
      <c r="S19" s="103"/>
      <c r="T19" s="103"/>
    </row>
    <row r="20" spans="2:20" x14ac:dyDescent="0.25">
      <c r="B20" s="102"/>
      <c r="C20" s="270" t="s">
        <v>155</v>
      </c>
      <c r="D20" s="270" t="s">
        <v>234</v>
      </c>
      <c r="E20" s="270" t="s">
        <v>235</v>
      </c>
      <c r="F20" s="271">
        <v>0</v>
      </c>
      <c r="G20" s="272">
        <v>0</v>
      </c>
      <c r="H20" s="272">
        <v>0</v>
      </c>
      <c r="I20" s="272">
        <v>0</v>
      </c>
      <c r="J20" s="272">
        <v>0</v>
      </c>
      <c r="K20" s="272">
        <v>0</v>
      </c>
      <c r="L20" s="272">
        <v>0</v>
      </c>
      <c r="M20" s="272">
        <v>0</v>
      </c>
      <c r="N20" s="272">
        <v>0</v>
      </c>
      <c r="O20" s="136"/>
      <c r="P20" s="136"/>
      <c r="Q20" s="103"/>
      <c r="R20" s="103"/>
      <c r="S20" s="103"/>
      <c r="T20" s="103"/>
    </row>
    <row r="21" spans="2:20" x14ac:dyDescent="0.25">
      <c r="B21" s="102"/>
      <c r="C21" s="133" t="s">
        <v>236</v>
      </c>
      <c r="D21" s="133" t="s">
        <v>140</v>
      </c>
      <c r="E21" s="133" t="s">
        <v>237</v>
      </c>
      <c r="F21" s="269">
        <v>0.99082400000000004</v>
      </c>
      <c r="G21" s="227">
        <v>0.98877271794871791</v>
      </c>
      <c r="H21" s="227">
        <v>0.98620861538461535</v>
      </c>
      <c r="I21" s="227">
        <v>0.9836445128205128</v>
      </c>
      <c r="J21" s="227">
        <v>0.98108041025641024</v>
      </c>
      <c r="K21" s="227">
        <v>0.97851630769230769</v>
      </c>
      <c r="L21" s="227">
        <v>0.97595220512820513</v>
      </c>
      <c r="M21" s="227">
        <v>0.97338810256410258</v>
      </c>
      <c r="N21" s="227">
        <v>0.97082400000000002</v>
      </c>
      <c r="O21" s="136"/>
      <c r="P21" s="136"/>
      <c r="Q21" s="103"/>
      <c r="R21" s="103"/>
      <c r="S21" s="103"/>
      <c r="T21" s="103"/>
    </row>
    <row r="22" spans="2:20" x14ac:dyDescent="0.25">
      <c r="B22" s="102"/>
      <c r="C22" s="133" t="s">
        <v>236</v>
      </c>
      <c r="D22" s="133" t="s">
        <v>144</v>
      </c>
      <c r="E22" s="133" t="s">
        <v>145</v>
      </c>
      <c r="F22" s="273">
        <v>0</v>
      </c>
      <c r="G22" s="227">
        <v>2.0512820512820513E-3</v>
      </c>
      <c r="H22" s="227">
        <v>4.6153846153846149E-3</v>
      </c>
      <c r="I22" s="227">
        <v>7.1794871794871795E-3</v>
      </c>
      <c r="J22" s="227">
        <v>9.743589743589744E-3</v>
      </c>
      <c r="K22" s="227">
        <v>1.2307692307692308E-2</v>
      </c>
      <c r="L22" s="227">
        <v>1.4871794871794871E-2</v>
      </c>
      <c r="M22" s="227">
        <v>1.7435897435897435E-2</v>
      </c>
      <c r="N22" s="227">
        <v>0.02</v>
      </c>
      <c r="O22" s="136"/>
      <c r="P22" s="136"/>
      <c r="Q22" s="103"/>
      <c r="R22" s="103"/>
      <c r="S22" s="103"/>
      <c r="T22" s="103"/>
    </row>
    <row r="23" spans="2:20" x14ac:dyDescent="0.25">
      <c r="B23" s="102"/>
      <c r="C23" s="133" t="s">
        <v>236</v>
      </c>
      <c r="D23" s="133" t="s">
        <v>238</v>
      </c>
      <c r="E23" s="133" t="s">
        <v>239</v>
      </c>
      <c r="F23" s="273">
        <v>1.2160000000000001E-3</v>
      </c>
      <c r="G23" s="227">
        <v>1.2160000000000001E-3</v>
      </c>
      <c r="H23" s="227">
        <v>1.2160000000000001E-3</v>
      </c>
      <c r="I23" s="227">
        <v>1.2160000000000001E-3</v>
      </c>
      <c r="J23" s="227">
        <v>1.2160000000000001E-3</v>
      </c>
      <c r="K23" s="227">
        <v>1.2160000000000001E-3</v>
      </c>
      <c r="L23" s="227">
        <v>1.2160000000000001E-3</v>
      </c>
      <c r="M23" s="227">
        <v>1.2160000000000001E-3</v>
      </c>
      <c r="N23" s="227">
        <v>1.2160000000000001E-3</v>
      </c>
      <c r="O23" s="136"/>
      <c r="P23" s="136"/>
      <c r="Q23" s="103"/>
      <c r="R23" s="103"/>
      <c r="S23" s="103"/>
      <c r="T23" s="103"/>
    </row>
    <row r="24" spans="2:20" x14ac:dyDescent="0.25">
      <c r="B24" s="102"/>
      <c r="C24" s="133" t="s">
        <v>236</v>
      </c>
      <c r="D24" s="133" t="s">
        <v>240</v>
      </c>
      <c r="E24" s="133" t="s">
        <v>241</v>
      </c>
      <c r="F24" s="273">
        <v>7.9600000000000001E-3</v>
      </c>
      <c r="G24" s="227">
        <v>7.9600000000000001E-3</v>
      </c>
      <c r="H24" s="227">
        <v>7.9600000000000001E-3</v>
      </c>
      <c r="I24" s="227">
        <v>7.9600000000000001E-3</v>
      </c>
      <c r="J24" s="227">
        <v>7.9600000000000001E-3</v>
      </c>
      <c r="K24" s="227">
        <v>7.9600000000000001E-3</v>
      </c>
      <c r="L24" s="227">
        <v>7.9600000000000001E-3</v>
      </c>
      <c r="M24" s="227">
        <v>7.9600000000000001E-3</v>
      </c>
      <c r="N24" s="227">
        <v>7.9600000000000001E-3</v>
      </c>
      <c r="O24" s="136"/>
      <c r="P24" s="136"/>
      <c r="Q24" s="103"/>
      <c r="R24" s="103"/>
      <c r="S24" s="103"/>
      <c r="T24" s="103"/>
    </row>
    <row r="25" spans="2:20" x14ac:dyDescent="0.25">
      <c r="B25" s="102"/>
      <c r="C25" s="163" t="s">
        <v>236</v>
      </c>
      <c r="D25" s="163" t="s">
        <v>146</v>
      </c>
      <c r="E25" s="163" t="s">
        <v>147</v>
      </c>
      <c r="F25" s="274">
        <v>0</v>
      </c>
      <c r="G25" s="228">
        <v>0</v>
      </c>
      <c r="H25" s="228">
        <v>0</v>
      </c>
      <c r="I25" s="228">
        <v>0</v>
      </c>
      <c r="J25" s="228">
        <v>0</v>
      </c>
      <c r="K25" s="228">
        <v>0</v>
      </c>
      <c r="L25" s="228">
        <v>0</v>
      </c>
      <c r="M25" s="228">
        <v>0</v>
      </c>
      <c r="N25" s="228">
        <v>0</v>
      </c>
      <c r="O25" s="136"/>
      <c r="P25" s="136"/>
      <c r="Q25" s="103"/>
      <c r="R25" s="103"/>
      <c r="S25" s="103"/>
      <c r="T25" s="103"/>
    </row>
    <row r="26" spans="2:20" x14ac:dyDescent="0.25">
      <c r="B26" s="102"/>
      <c r="C26" s="133"/>
      <c r="D26" s="133"/>
      <c r="E26" s="133"/>
      <c r="F26" s="136"/>
      <c r="G26" s="136"/>
      <c r="H26" s="136"/>
      <c r="I26" s="137"/>
      <c r="J26" s="136"/>
      <c r="K26" s="136"/>
      <c r="L26" s="136"/>
      <c r="M26" s="137"/>
      <c r="N26" s="136"/>
      <c r="O26" s="136"/>
      <c r="P26" s="136"/>
      <c r="Q26" s="103"/>
      <c r="R26" s="103"/>
      <c r="S26" s="103"/>
      <c r="T26" s="103"/>
    </row>
    <row r="27" spans="2:20" x14ac:dyDescent="0.25">
      <c r="B27" s="102"/>
      <c r="C27" s="119" t="s">
        <v>158</v>
      </c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36"/>
      <c r="P27" s="136"/>
      <c r="Q27" s="103"/>
      <c r="R27" s="103"/>
      <c r="S27" s="103"/>
      <c r="T27" s="103"/>
    </row>
    <row r="28" spans="2:20" x14ac:dyDescent="0.25">
      <c r="B28" s="102"/>
      <c r="C28" s="105" t="s">
        <v>126</v>
      </c>
      <c r="D28" s="105" t="s">
        <v>122</v>
      </c>
      <c r="E28" s="105" t="s">
        <v>84</v>
      </c>
      <c r="F28" s="268">
        <v>2011</v>
      </c>
      <c r="G28" s="141">
        <v>2015</v>
      </c>
      <c r="H28" s="141">
        <v>2020</v>
      </c>
      <c r="I28" s="141">
        <v>2025</v>
      </c>
      <c r="J28" s="141">
        <v>2030</v>
      </c>
      <c r="K28" s="141">
        <v>2035</v>
      </c>
      <c r="L28" s="141">
        <v>2040</v>
      </c>
      <c r="M28" s="141">
        <v>2045</v>
      </c>
      <c r="N28" s="141">
        <v>2050</v>
      </c>
      <c r="O28" s="136"/>
      <c r="P28" s="136"/>
      <c r="Q28" s="103"/>
      <c r="R28" s="103"/>
      <c r="S28" s="103"/>
      <c r="T28" s="103"/>
    </row>
    <row r="29" spans="2:20" x14ac:dyDescent="0.25">
      <c r="B29" s="102"/>
      <c r="C29" s="133" t="s">
        <v>231</v>
      </c>
      <c r="D29" s="133" t="s">
        <v>140</v>
      </c>
      <c r="E29" s="133" t="s">
        <v>141</v>
      </c>
      <c r="F29" s="269">
        <v>1</v>
      </c>
      <c r="G29" s="227">
        <v>0.8666666666666667</v>
      </c>
      <c r="H29" s="227">
        <v>0.7</v>
      </c>
      <c r="I29" s="227">
        <v>0.7</v>
      </c>
      <c r="J29" s="227">
        <v>0.7</v>
      </c>
      <c r="K29" s="227">
        <v>0.7</v>
      </c>
      <c r="L29" s="227">
        <v>0.7</v>
      </c>
      <c r="M29" s="227">
        <v>0.7</v>
      </c>
      <c r="N29" s="227">
        <v>0.7</v>
      </c>
      <c r="O29" s="103"/>
      <c r="P29" s="103"/>
      <c r="Q29" s="103"/>
      <c r="R29" s="103"/>
      <c r="S29" s="103"/>
      <c r="T29" s="103"/>
    </row>
    <row r="30" spans="2:20" x14ac:dyDescent="0.25">
      <c r="B30" s="102"/>
      <c r="C30" s="270" t="s">
        <v>231</v>
      </c>
      <c r="D30" s="270" t="s">
        <v>146</v>
      </c>
      <c r="E30" s="270" t="s">
        <v>147</v>
      </c>
      <c r="F30" s="271">
        <v>0</v>
      </c>
      <c r="G30" s="272">
        <v>0.13333333333333333</v>
      </c>
      <c r="H30" s="272">
        <v>0.3</v>
      </c>
      <c r="I30" s="272">
        <v>0.3</v>
      </c>
      <c r="J30" s="272">
        <v>0.3</v>
      </c>
      <c r="K30" s="272">
        <v>0.3</v>
      </c>
      <c r="L30" s="272">
        <v>0.3</v>
      </c>
      <c r="M30" s="272">
        <v>0.3</v>
      </c>
      <c r="N30" s="272">
        <v>0.3</v>
      </c>
      <c r="O30" s="136"/>
      <c r="P30" s="136"/>
      <c r="Q30" s="103"/>
      <c r="R30" s="103"/>
      <c r="S30" s="103"/>
      <c r="T30" s="103"/>
    </row>
    <row r="31" spans="2:20" x14ac:dyDescent="0.25">
      <c r="B31" s="102"/>
      <c r="C31" s="133" t="s">
        <v>155</v>
      </c>
      <c r="D31" s="133" t="s">
        <v>232</v>
      </c>
      <c r="E31" s="133" t="s">
        <v>233</v>
      </c>
      <c r="F31" s="269">
        <v>1</v>
      </c>
      <c r="G31" s="227">
        <v>0.98974358974358978</v>
      </c>
      <c r="H31" s="227">
        <v>0.97692307692307689</v>
      </c>
      <c r="I31" s="227">
        <v>0.96410256410256412</v>
      </c>
      <c r="J31" s="227">
        <v>0.95128205128205123</v>
      </c>
      <c r="K31" s="227">
        <v>0.93846153846153846</v>
      </c>
      <c r="L31" s="227">
        <v>0.92564102564102568</v>
      </c>
      <c r="M31" s="227">
        <v>0.9128205128205128</v>
      </c>
      <c r="N31" s="227">
        <v>0.9</v>
      </c>
      <c r="O31" s="136"/>
      <c r="P31" s="136"/>
      <c r="Q31" s="103"/>
      <c r="R31" s="103"/>
      <c r="S31" s="103"/>
      <c r="T31" s="103"/>
    </row>
    <row r="32" spans="2:20" x14ac:dyDescent="0.25">
      <c r="B32" s="102"/>
      <c r="C32" s="270" t="s">
        <v>155</v>
      </c>
      <c r="D32" s="270" t="s">
        <v>234</v>
      </c>
      <c r="E32" s="270" t="s">
        <v>235</v>
      </c>
      <c r="F32" s="271">
        <v>0</v>
      </c>
      <c r="G32" s="272">
        <v>1.0256410256410256E-2</v>
      </c>
      <c r="H32" s="272">
        <v>2.3076923076923078E-2</v>
      </c>
      <c r="I32" s="272">
        <v>3.5897435897435895E-2</v>
      </c>
      <c r="J32" s="272">
        <v>4.8717948717948718E-2</v>
      </c>
      <c r="K32" s="272">
        <v>6.1538461538461542E-2</v>
      </c>
      <c r="L32" s="272">
        <v>7.4358974358974358E-2</v>
      </c>
      <c r="M32" s="272">
        <v>8.7179487179487175E-2</v>
      </c>
      <c r="N32" s="272">
        <v>0.1</v>
      </c>
      <c r="O32" s="136"/>
      <c r="P32" s="136"/>
      <c r="Q32" s="103"/>
      <c r="R32" s="103"/>
      <c r="S32" s="103"/>
      <c r="T32" s="103"/>
    </row>
    <row r="33" spans="2:20" x14ac:dyDescent="0.25">
      <c r="B33" s="102"/>
      <c r="C33" s="133" t="s">
        <v>236</v>
      </c>
      <c r="D33" s="133" t="s">
        <v>140</v>
      </c>
      <c r="E33" s="133" t="s">
        <v>237</v>
      </c>
      <c r="F33" s="269">
        <v>0.99082400000000004</v>
      </c>
      <c r="G33" s="227">
        <v>0.98569579487179482</v>
      </c>
      <c r="H33" s="227">
        <v>0.97928553846153843</v>
      </c>
      <c r="I33" s="227">
        <v>0.97287528205128204</v>
      </c>
      <c r="J33" s="227">
        <v>0.96646502564102565</v>
      </c>
      <c r="K33" s="227">
        <v>0.96005476923076927</v>
      </c>
      <c r="L33" s="227">
        <v>0.95364451282051277</v>
      </c>
      <c r="M33" s="227">
        <v>0.94723425641025638</v>
      </c>
      <c r="N33" s="227">
        <v>0.94082399999999999</v>
      </c>
      <c r="O33" s="136"/>
      <c r="P33" s="136"/>
      <c r="Q33" s="103"/>
      <c r="R33" s="103"/>
      <c r="S33" s="103"/>
      <c r="T33" s="103"/>
    </row>
    <row r="34" spans="2:20" x14ac:dyDescent="0.25">
      <c r="B34" s="102"/>
      <c r="C34" s="133" t="s">
        <v>236</v>
      </c>
      <c r="D34" s="133" t="s">
        <v>144</v>
      </c>
      <c r="E34" s="133" t="s">
        <v>145</v>
      </c>
      <c r="F34" s="269">
        <v>0</v>
      </c>
      <c r="G34" s="227">
        <v>5.1282051282051282E-3</v>
      </c>
      <c r="H34" s="227">
        <v>1.1538461538461539E-2</v>
      </c>
      <c r="I34" s="227">
        <v>1.7948717948717947E-2</v>
      </c>
      <c r="J34" s="227">
        <v>2.4358974358974359E-2</v>
      </c>
      <c r="K34" s="227">
        <v>3.0769230769230771E-2</v>
      </c>
      <c r="L34" s="227">
        <v>3.7179487179487179E-2</v>
      </c>
      <c r="M34" s="227">
        <v>4.3589743589743588E-2</v>
      </c>
      <c r="N34" s="227">
        <v>0.05</v>
      </c>
      <c r="O34" s="136"/>
      <c r="P34" s="136"/>
      <c r="Q34" s="103"/>
      <c r="R34" s="103"/>
      <c r="S34" s="103"/>
      <c r="T34" s="103"/>
    </row>
    <row r="35" spans="2:20" x14ac:dyDescent="0.25">
      <c r="B35" s="102"/>
      <c r="C35" s="133" t="s">
        <v>236</v>
      </c>
      <c r="D35" s="133" t="s">
        <v>238</v>
      </c>
      <c r="E35" s="133" t="s">
        <v>239</v>
      </c>
      <c r="F35" s="269">
        <v>1.2160000000000001E-3</v>
      </c>
      <c r="G35" s="227">
        <v>1.2160000000000001E-3</v>
      </c>
      <c r="H35" s="227">
        <v>1.2160000000000001E-3</v>
      </c>
      <c r="I35" s="227">
        <v>1.2160000000000001E-3</v>
      </c>
      <c r="J35" s="227">
        <v>1.2160000000000001E-3</v>
      </c>
      <c r="K35" s="227">
        <v>1.2160000000000001E-3</v>
      </c>
      <c r="L35" s="227">
        <v>1.2160000000000001E-3</v>
      </c>
      <c r="M35" s="227">
        <v>1.2160000000000001E-3</v>
      </c>
      <c r="N35" s="227">
        <v>1.2160000000000001E-3</v>
      </c>
      <c r="O35" s="136"/>
      <c r="P35" s="136"/>
      <c r="Q35" s="103"/>
      <c r="R35" s="103"/>
      <c r="S35" s="103"/>
      <c r="T35" s="103"/>
    </row>
    <row r="36" spans="2:20" x14ac:dyDescent="0.25">
      <c r="B36" s="102"/>
      <c r="C36" s="133" t="s">
        <v>236</v>
      </c>
      <c r="D36" s="133" t="s">
        <v>240</v>
      </c>
      <c r="E36" s="133" t="s">
        <v>241</v>
      </c>
      <c r="F36" s="269">
        <v>7.9600000000000001E-3</v>
      </c>
      <c r="G36" s="227">
        <v>7.9600000000000001E-3</v>
      </c>
      <c r="H36" s="227">
        <v>7.9600000000000001E-3</v>
      </c>
      <c r="I36" s="227">
        <v>7.9600000000000001E-3</v>
      </c>
      <c r="J36" s="227">
        <v>7.9600000000000001E-3</v>
      </c>
      <c r="K36" s="227">
        <v>7.9600000000000001E-3</v>
      </c>
      <c r="L36" s="227">
        <v>7.9600000000000001E-3</v>
      </c>
      <c r="M36" s="227">
        <v>7.9600000000000001E-3</v>
      </c>
      <c r="N36" s="227">
        <v>7.9600000000000001E-3</v>
      </c>
      <c r="O36" s="136"/>
      <c r="P36" s="136"/>
      <c r="Q36" s="103"/>
      <c r="R36" s="103"/>
      <c r="S36" s="103"/>
      <c r="T36" s="103"/>
    </row>
    <row r="37" spans="2:20" x14ac:dyDescent="0.25">
      <c r="B37" s="102"/>
      <c r="C37" s="163" t="s">
        <v>236</v>
      </c>
      <c r="D37" s="163" t="s">
        <v>146</v>
      </c>
      <c r="E37" s="163" t="s">
        <v>147</v>
      </c>
      <c r="F37" s="274">
        <v>0</v>
      </c>
      <c r="G37" s="228">
        <v>0</v>
      </c>
      <c r="H37" s="228">
        <v>0</v>
      </c>
      <c r="I37" s="228">
        <v>0</v>
      </c>
      <c r="J37" s="228">
        <v>0</v>
      </c>
      <c r="K37" s="228">
        <v>0</v>
      </c>
      <c r="L37" s="228">
        <v>0</v>
      </c>
      <c r="M37" s="228">
        <v>0</v>
      </c>
      <c r="N37" s="228">
        <v>0</v>
      </c>
      <c r="O37" s="136"/>
      <c r="P37" s="136"/>
      <c r="Q37" s="103"/>
      <c r="R37" s="103"/>
      <c r="S37" s="103"/>
      <c r="T37" s="103"/>
    </row>
    <row r="38" spans="2:20" x14ac:dyDescent="0.25">
      <c r="B38" s="102"/>
      <c r="C38" s="133"/>
      <c r="D38" s="133"/>
      <c r="E38" s="133"/>
      <c r="F38" s="136"/>
      <c r="G38" s="136"/>
      <c r="H38" s="136"/>
      <c r="I38" s="137"/>
      <c r="J38" s="136"/>
      <c r="K38" s="136"/>
      <c r="L38" s="136"/>
      <c r="M38" s="137"/>
      <c r="N38" s="136"/>
      <c r="O38" s="136"/>
      <c r="P38" s="136"/>
      <c r="Q38" s="103"/>
      <c r="R38" s="103"/>
      <c r="S38" s="103"/>
      <c r="T38" s="103"/>
    </row>
    <row r="39" spans="2:20" x14ac:dyDescent="0.25">
      <c r="B39" s="102"/>
      <c r="C39" s="119" t="s">
        <v>159</v>
      </c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36"/>
      <c r="P39" s="136"/>
      <c r="Q39" s="103"/>
      <c r="R39" s="103"/>
      <c r="S39" s="103"/>
      <c r="T39" s="103"/>
    </row>
    <row r="40" spans="2:20" x14ac:dyDescent="0.25">
      <c r="B40" s="102"/>
      <c r="C40" s="105" t="s">
        <v>126</v>
      </c>
      <c r="D40" s="105" t="s">
        <v>122</v>
      </c>
      <c r="E40" s="105" t="s">
        <v>84</v>
      </c>
      <c r="F40" s="268">
        <v>2011</v>
      </c>
      <c r="G40" s="141">
        <v>2015</v>
      </c>
      <c r="H40" s="141">
        <v>2020</v>
      </c>
      <c r="I40" s="141">
        <v>2025</v>
      </c>
      <c r="J40" s="141">
        <v>2030</v>
      </c>
      <c r="K40" s="141">
        <v>2035</v>
      </c>
      <c r="L40" s="141">
        <v>2040</v>
      </c>
      <c r="M40" s="141">
        <v>2045</v>
      </c>
      <c r="N40" s="141">
        <v>2050</v>
      </c>
      <c r="O40" s="136"/>
      <c r="P40" s="136"/>
      <c r="Q40" s="103"/>
      <c r="R40" s="103"/>
      <c r="S40" s="103"/>
      <c r="T40" s="103"/>
    </row>
    <row r="41" spans="2:20" x14ac:dyDescent="0.25">
      <c r="B41" s="102"/>
      <c r="C41" s="133" t="s">
        <v>231</v>
      </c>
      <c r="D41" s="133" t="s">
        <v>140</v>
      </c>
      <c r="E41" s="133" t="s">
        <v>141</v>
      </c>
      <c r="F41" s="269">
        <v>1</v>
      </c>
      <c r="G41" s="227">
        <v>0.8666666666666667</v>
      </c>
      <c r="H41" s="227">
        <v>0.7</v>
      </c>
      <c r="I41" s="227">
        <v>0.68333333333333335</v>
      </c>
      <c r="J41" s="227">
        <v>0.66666666666666674</v>
      </c>
      <c r="K41" s="227">
        <v>0.65</v>
      </c>
      <c r="L41" s="227">
        <v>0.6333333333333333</v>
      </c>
      <c r="M41" s="227">
        <v>0.6166666666666667</v>
      </c>
      <c r="N41" s="227">
        <v>0.6</v>
      </c>
      <c r="O41" s="103"/>
      <c r="P41" s="103"/>
      <c r="Q41" s="103"/>
      <c r="R41" s="103"/>
      <c r="S41" s="103"/>
      <c r="T41" s="103"/>
    </row>
    <row r="42" spans="2:20" x14ac:dyDescent="0.25">
      <c r="B42" s="102"/>
      <c r="C42" s="270" t="s">
        <v>231</v>
      </c>
      <c r="D42" s="270" t="s">
        <v>146</v>
      </c>
      <c r="E42" s="270" t="s">
        <v>147</v>
      </c>
      <c r="F42" s="271">
        <v>0</v>
      </c>
      <c r="G42" s="272">
        <v>0.13333333333333333</v>
      </c>
      <c r="H42" s="272">
        <v>0.3</v>
      </c>
      <c r="I42" s="272">
        <v>0.31666666666666665</v>
      </c>
      <c r="J42" s="272">
        <v>0.33333333333333331</v>
      </c>
      <c r="K42" s="272">
        <v>0.35</v>
      </c>
      <c r="L42" s="272">
        <v>0.3666666666666667</v>
      </c>
      <c r="M42" s="272">
        <v>0.38333333333333336</v>
      </c>
      <c r="N42" s="272">
        <v>0.4</v>
      </c>
      <c r="O42" s="136"/>
      <c r="P42" s="136"/>
      <c r="Q42" s="103"/>
      <c r="R42" s="103"/>
      <c r="S42" s="103"/>
      <c r="T42" s="103"/>
    </row>
    <row r="43" spans="2:20" x14ac:dyDescent="0.25">
      <c r="B43" s="102"/>
      <c r="C43" s="133" t="s">
        <v>155</v>
      </c>
      <c r="D43" s="133" t="s">
        <v>232</v>
      </c>
      <c r="E43" s="133" t="s">
        <v>233</v>
      </c>
      <c r="F43" s="269">
        <v>1</v>
      </c>
      <c r="G43" s="227">
        <v>0.98461538461538467</v>
      </c>
      <c r="H43" s="227">
        <v>0.9653846153846154</v>
      </c>
      <c r="I43" s="227">
        <v>0.94615384615384612</v>
      </c>
      <c r="J43" s="227">
        <v>0.92692307692307696</v>
      </c>
      <c r="K43" s="227">
        <v>0.90769230769230769</v>
      </c>
      <c r="L43" s="227">
        <v>0.88846153846153841</v>
      </c>
      <c r="M43" s="227">
        <v>0.86923076923076925</v>
      </c>
      <c r="N43" s="227">
        <v>0.85</v>
      </c>
      <c r="O43" s="136"/>
      <c r="P43" s="136"/>
      <c r="Q43" s="103"/>
      <c r="R43" s="103"/>
      <c r="S43" s="103"/>
      <c r="T43" s="103"/>
    </row>
    <row r="44" spans="2:20" x14ac:dyDescent="0.25">
      <c r="B44" s="102"/>
      <c r="C44" s="270" t="s">
        <v>155</v>
      </c>
      <c r="D44" s="270" t="s">
        <v>234</v>
      </c>
      <c r="E44" s="270" t="s">
        <v>235</v>
      </c>
      <c r="F44" s="271">
        <v>0</v>
      </c>
      <c r="G44" s="272">
        <v>1.5384615384615384E-2</v>
      </c>
      <c r="H44" s="272">
        <v>3.461538461538461E-2</v>
      </c>
      <c r="I44" s="272">
        <v>5.3846153846153842E-2</v>
      </c>
      <c r="J44" s="272">
        <v>7.3076923076923067E-2</v>
      </c>
      <c r="K44" s="272">
        <v>9.2307692307692299E-2</v>
      </c>
      <c r="L44" s="272">
        <v>0.11153846153846153</v>
      </c>
      <c r="M44" s="272">
        <v>0.13076923076923075</v>
      </c>
      <c r="N44" s="272">
        <v>0.15</v>
      </c>
      <c r="O44" s="136"/>
      <c r="P44" s="136"/>
      <c r="Q44" s="103"/>
      <c r="R44" s="103"/>
      <c r="S44" s="103"/>
      <c r="T44" s="103"/>
    </row>
    <row r="45" spans="2:20" x14ac:dyDescent="0.25">
      <c r="B45" s="102"/>
      <c r="C45" s="133" t="s">
        <v>236</v>
      </c>
      <c r="D45" s="133" t="s">
        <v>140</v>
      </c>
      <c r="E45" s="133" t="s">
        <v>237</v>
      </c>
      <c r="F45" s="269">
        <v>0.99082400000000004</v>
      </c>
      <c r="G45" s="227">
        <v>0.98056758974358971</v>
      </c>
      <c r="H45" s="227">
        <v>0.96774707692307693</v>
      </c>
      <c r="I45" s="227">
        <v>0.95492656410256416</v>
      </c>
      <c r="J45" s="227">
        <v>0.94210605128205127</v>
      </c>
      <c r="K45" s="227">
        <v>0.9292855384615385</v>
      </c>
      <c r="L45" s="227">
        <v>0.91646502564102561</v>
      </c>
      <c r="M45" s="227">
        <v>0.90364451282051284</v>
      </c>
      <c r="N45" s="227">
        <v>0.89082400000000006</v>
      </c>
      <c r="O45" s="136"/>
      <c r="P45" s="136"/>
      <c r="Q45" s="103"/>
      <c r="R45" s="103"/>
      <c r="S45" s="103"/>
      <c r="T45" s="103"/>
    </row>
    <row r="46" spans="2:20" x14ac:dyDescent="0.25">
      <c r="B46" s="102"/>
      <c r="C46" s="133" t="s">
        <v>236</v>
      </c>
      <c r="D46" s="133" t="s">
        <v>144</v>
      </c>
      <c r="E46" s="133" t="s">
        <v>145</v>
      </c>
      <c r="F46" s="269">
        <v>0</v>
      </c>
      <c r="G46" s="227">
        <v>1.0256410256410256E-2</v>
      </c>
      <c r="H46" s="227">
        <v>2.3076923076923078E-2</v>
      </c>
      <c r="I46" s="227">
        <v>3.5897435897435895E-2</v>
      </c>
      <c r="J46" s="227">
        <v>4.8717948717948718E-2</v>
      </c>
      <c r="K46" s="227">
        <v>6.1538461538461542E-2</v>
      </c>
      <c r="L46" s="227">
        <v>7.4358974358974358E-2</v>
      </c>
      <c r="M46" s="227">
        <v>8.7179487179487175E-2</v>
      </c>
      <c r="N46" s="227">
        <v>0.1</v>
      </c>
      <c r="O46" s="136"/>
      <c r="P46" s="136"/>
      <c r="Q46" s="103"/>
      <c r="R46" s="103"/>
      <c r="S46" s="103"/>
      <c r="T46" s="103"/>
    </row>
    <row r="47" spans="2:20" x14ac:dyDescent="0.25">
      <c r="B47" s="102"/>
      <c r="C47" s="133" t="s">
        <v>236</v>
      </c>
      <c r="D47" s="133" t="s">
        <v>238</v>
      </c>
      <c r="E47" s="133" t="s">
        <v>239</v>
      </c>
      <c r="F47" s="269">
        <v>1.2160000000000001E-3</v>
      </c>
      <c r="G47" s="227">
        <v>1.2160000000000001E-3</v>
      </c>
      <c r="H47" s="227">
        <v>1.2160000000000001E-3</v>
      </c>
      <c r="I47" s="227">
        <v>1.2160000000000001E-3</v>
      </c>
      <c r="J47" s="227">
        <v>1.2160000000000001E-3</v>
      </c>
      <c r="K47" s="227">
        <v>1.2160000000000001E-3</v>
      </c>
      <c r="L47" s="227">
        <v>1.2160000000000001E-3</v>
      </c>
      <c r="M47" s="227">
        <v>1.2160000000000001E-3</v>
      </c>
      <c r="N47" s="227">
        <v>1.2160000000000001E-3</v>
      </c>
      <c r="O47" s="136"/>
      <c r="P47" s="136"/>
      <c r="Q47" s="103"/>
      <c r="R47" s="103"/>
      <c r="S47" s="103"/>
      <c r="T47" s="103"/>
    </row>
    <row r="48" spans="2:20" x14ac:dyDescent="0.25">
      <c r="B48" s="102"/>
      <c r="C48" s="133" t="s">
        <v>236</v>
      </c>
      <c r="D48" s="133" t="s">
        <v>240</v>
      </c>
      <c r="E48" s="133" t="s">
        <v>241</v>
      </c>
      <c r="F48" s="269">
        <v>7.9600000000000001E-3</v>
      </c>
      <c r="G48" s="227">
        <v>7.9600000000000001E-3</v>
      </c>
      <c r="H48" s="227">
        <v>7.9600000000000001E-3</v>
      </c>
      <c r="I48" s="227">
        <v>7.9600000000000001E-3</v>
      </c>
      <c r="J48" s="227">
        <v>7.9600000000000001E-3</v>
      </c>
      <c r="K48" s="227">
        <v>7.9600000000000001E-3</v>
      </c>
      <c r="L48" s="227">
        <v>7.9600000000000001E-3</v>
      </c>
      <c r="M48" s="227">
        <v>7.9600000000000001E-3</v>
      </c>
      <c r="N48" s="227">
        <v>7.9600000000000001E-3</v>
      </c>
      <c r="O48" s="136"/>
      <c r="P48" s="136"/>
      <c r="Q48" s="103"/>
      <c r="R48" s="103"/>
      <c r="S48" s="103"/>
      <c r="T48" s="103"/>
    </row>
    <row r="49" spans="2:20" x14ac:dyDescent="0.25">
      <c r="B49" s="102"/>
      <c r="C49" s="163" t="s">
        <v>236</v>
      </c>
      <c r="D49" s="163" t="s">
        <v>146</v>
      </c>
      <c r="E49" s="163" t="s">
        <v>147</v>
      </c>
      <c r="F49" s="274">
        <v>0</v>
      </c>
      <c r="G49" s="228">
        <v>0</v>
      </c>
      <c r="H49" s="228">
        <v>0</v>
      </c>
      <c r="I49" s="228">
        <v>0</v>
      </c>
      <c r="J49" s="228">
        <v>0</v>
      </c>
      <c r="K49" s="228">
        <v>0</v>
      </c>
      <c r="L49" s="228">
        <v>0</v>
      </c>
      <c r="M49" s="228">
        <v>0</v>
      </c>
      <c r="N49" s="228">
        <v>0</v>
      </c>
      <c r="O49" s="136"/>
      <c r="P49" s="136"/>
      <c r="Q49" s="103"/>
      <c r="R49" s="103"/>
      <c r="S49" s="103"/>
      <c r="T49" s="103"/>
    </row>
    <row r="50" spans="2:20" x14ac:dyDescent="0.25">
      <c r="B50" s="102"/>
      <c r="C50" s="133"/>
      <c r="D50" s="133"/>
      <c r="E50" s="133"/>
      <c r="F50" s="136"/>
      <c r="G50" s="136"/>
      <c r="H50" s="136"/>
      <c r="I50" s="137"/>
      <c r="J50" s="136"/>
      <c r="K50" s="136"/>
      <c r="L50" s="136"/>
      <c r="M50" s="137"/>
      <c r="N50" s="136"/>
      <c r="O50" s="136"/>
      <c r="P50" s="136"/>
      <c r="Q50" s="103"/>
      <c r="R50" s="103"/>
      <c r="S50" s="103"/>
      <c r="T50" s="103"/>
    </row>
    <row r="51" spans="2:20" x14ac:dyDescent="0.25">
      <c r="B51" s="102"/>
      <c r="C51" s="119" t="s">
        <v>160</v>
      </c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36"/>
      <c r="P51" s="136"/>
      <c r="Q51" s="103"/>
      <c r="R51" s="103"/>
      <c r="S51" s="103"/>
      <c r="T51" s="103"/>
    </row>
    <row r="52" spans="2:20" x14ac:dyDescent="0.25">
      <c r="B52" s="102"/>
      <c r="C52" s="105" t="s">
        <v>126</v>
      </c>
      <c r="D52" s="105" t="s">
        <v>122</v>
      </c>
      <c r="E52" s="105" t="s">
        <v>84</v>
      </c>
      <c r="F52" s="268">
        <v>2011</v>
      </c>
      <c r="G52" s="141">
        <v>2015</v>
      </c>
      <c r="H52" s="141">
        <v>2020</v>
      </c>
      <c r="I52" s="141">
        <v>2025</v>
      </c>
      <c r="J52" s="141">
        <v>2030</v>
      </c>
      <c r="K52" s="141">
        <v>2035</v>
      </c>
      <c r="L52" s="141">
        <v>2040</v>
      </c>
      <c r="M52" s="141">
        <v>2045</v>
      </c>
      <c r="N52" s="141">
        <v>2050</v>
      </c>
      <c r="O52" s="158"/>
      <c r="P52" s="123"/>
      <c r="Q52" s="103"/>
      <c r="R52" s="103"/>
      <c r="S52" s="103"/>
      <c r="T52" s="103"/>
    </row>
    <row r="53" spans="2:20" x14ac:dyDescent="0.25">
      <c r="B53" s="102"/>
      <c r="C53" s="133" t="s">
        <v>231</v>
      </c>
      <c r="D53" s="133" t="s">
        <v>140</v>
      </c>
      <c r="E53" s="133" t="s">
        <v>141</v>
      </c>
      <c r="F53" s="269">
        <v>1</v>
      </c>
      <c r="G53" s="227">
        <v>0.8666666666666667</v>
      </c>
      <c r="H53" s="227">
        <v>0.7</v>
      </c>
      <c r="I53" s="227">
        <v>0.60666666666666669</v>
      </c>
      <c r="J53" s="227">
        <v>0.57333333333333325</v>
      </c>
      <c r="K53" s="227">
        <v>0.54</v>
      </c>
      <c r="L53" s="227">
        <v>0.5066666666666666</v>
      </c>
      <c r="M53" s="227">
        <v>0.47333333333333333</v>
      </c>
      <c r="N53" s="227">
        <v>0.5</v>
      </c>
      <c r="O53" s="103"/>
      <c r="P53" s="103"/>
      <c r="Q53" s="103"/>
      <c r="R53" s="103"/>
      <c r="S53" s="103"/>
      <c r="T53" s="103"/>
    </row>
    <row r="54" spans="2:20" x14ac:dyDescent="0.25">
      <c r="B54" s="102"/>
      <c r="C54" s="270" t="s">
        <v>231</v>
      </c>
      <c r="D54" s="270" t="s">
        <v>146</v>
      </c>
      <c r="E54" s="270" t="s">
        <v>147</v>
      </c>
      <c r="F54" s="271">
        <v>0</v>
      </c>
      <c r="G54" s="272">
        <v>0.13333333333333333</v>
      </c>
      <c r="H54" s="272">
        <v>0.3</v>
      </c>
      <c r="I54" s="272">
        <v>0.33333333333333331</v>
      </c>
      <c r="J54" s="272">
        <v>0.36666666666666664</v>
      </c>
      <c r="K54" s="272">
        <v>0.4</v>
      </c>
      <c r="L54" s="272">
        <v>0.43333333333333335</v>
      </c>
      <c r="M54" s="272">
        <v>0.46666666666666667</v>
      </c>
      <c r="N54" s="272">
        <v>0.5</v>
      </c>
      <c r="O54" s="136"/>
      <c r="P54" s="136"/>
      <c r="Q54" s="103"/>
      <c r="R54" s="103"/>
      <c r="S54" s="103"/>
      <c r="T54" s="103"/>
    </row>
    <row r="55" spans="2:20" x14ac:dyDescent="0.25">
      <c r="B55" s="102"/>
      <c r="C55" s="133" t="s">
        <v>155</v>
      </c>
      <c r="D55" s="133" t="s">
        <v>232</v>
      </c>
      <c r="E55" s="133" t="s">
        <v>233</v>
      </c>
      <c r="F55" s="269">
        <v>1</v>
      </c>
      <c r="G55" s="227">
        <v>0.96923076923076923</v>
      </c>
      <c r="H55" s="227">
        <v>0.93076923076923079</v>
      </c>
      <c r="I55" s="227">
        <v>0.89230769230769236</v>
      </c>
      <c r="J55" s="227">
        <v>0.85384615384615392</v>
      </c>
      <c r="K55" s="227">
        <v>0.81538461538461537</v>
      </c>
      <c r="L55" s="227">
        <v>0.77692307692307694</v>
      </c>
      <c r="M55" s="227">
        <v>0.7384615384615385</v>
      </c>
      <c r="N55" s="227">
        <v>0.7</v>
      </c>
      <c r="O55" s="136"/>
      <c r="P55" s="136"/>
      <c r="Q55" s="103"/>
      <c r="R55" s="103"/>
      <c r="S55" s="103"/>
      <c r="T55" s="103"/>
    </row>
    <row r="56" spans="2:20" x14ac:dyDescent="0.25">
      <c r="B56" s="102"/>
      <c r="C56" s="270" t="s">
        <v>155</v>
      </c>
      <c r="D56" s="270" t="s">
        <v>234</v>
      </c>
      <c r="E56" s="270" t="s">
        <v>235</v>
      </c>
      <c r="F56" s="271">
        <v>0</v>
      </c>
      <c r="G56" s="272">
        <v>3.0769230769230767E-2</v>
      </c>
      <c r="H56" s="272">
        <v>6.9230769230769221E-2</v>
      </c>
      <c r="I56" s="272">
        <v>0.10769230769230768</v>
      </c>
      <c r="J56" s="272">
        <v>0.14615384615384613</v>
      </c>
      <c r="K56" s="272">
        <v>0.1846153846153846</v>
      </c>
      <c r="L56" s="272">
        <v>0.22307692307692306</v>
      </c>
      <c r="M56" s="272">
        <v>0.2615384615384615</v>
      </c>
      <c r="N56" s="272">
        <v>0.3</v>
      </c>
      <c r="O56" s="136"/>
      <c r="P56" s="136"/>
      <c r="Q56" s="103"/>
      <c r="R56" s="103"/>
      <c r="S56" s="103"/>
      <c r="T56" s="103"/>
    </row>
    <row r="57" spans="2:20" x14ac:dyDescent="0.25">
      <c r="B57" s="102"/>
      <c r="C57" s="133" t="s">
        <v>236</v>
      </c>
      <c r="D57" s="133" t="s">
        <v>140</v>
      </c>
      <c r="E57" s="133" t="s">
        <v>237</v>
      </c>
      <c r="F57" s="269">
        <v>0.99082400000000004</v>
      </c>
      <c r="G57" s="227">
        <v>0.97031117948717949</v>
      </c>
      <c r="H57" s="227">
        <v>0.94467015384615383</v>
      </c>
      <c r="I57" s="227">
        <v>0.91902912820512817</v>
      </c>
      <c r="J57" s="227">
        <v>0.89338810256410262</v>
      </c>
      <c r="K57" s="227">
        <v>0.86774707692307695</v>
      </c>
      <c r="L57" s="227">
        <v>0.84210605128205129</v>
      </c>
      <c r="M57" s="227">
        <v>0.81646502564102563</v>
      </c>
      <c r="N57" s="227">
        <v>0.79082399999999997</v>
      </c>
      <c r="O57" s="136"/>
      <c r="P57" s="136"/>
      <c r="Q57" s="103"/>
      <c r="R57" s="103"/>
      <c r="S57" s="103"/>
      <c r="T57" s="103"/>
    </row>
    <row r="58" spans="2:20" x14ac:dyDescent="0.25">
      <c r="B58" s="102"/>
      <c r="C58" s="133" t="s">
        <v>236</v>
      </c>
      <c r="D58" s="133" t="s">
        <v>144</v>
      </c>
      <c r="E58" s="133" t="s">
        <v>145</v>
      </c>
      <c r="F58" s="269">
        <v>0</v>
      </c>
      <c r="G58" s="227">
        <v>2.0512820512820513E-2</v>
      </c>
      <c r="H58" s="227">
        <v>4.6153846153846156E-2</v>
      </c>
      <c r="I58" s="227">
        <v>7.179487179487179E-2</v>
      </c>
      <c r="J58" s="227">
        <v>9.7435897435897437E-2</v>
      </c>
      <c r="K58" s="227">
        <v>0.12307692307692308</v>
      </c>
      <c r="L58" s="227">
        <v>0.14871794871794872</v>
      </c>
      <c r="M58" s="227">
        <v>0.17435897435897435</v>
      </c>
      <c r="N58" s="227">
        <v>0.2</v>
      </c>
      <c r="O58" s="136"/>
      <c r="P58" s="136"/>
      <c r="Q58" s="103"/>
      <c r="R58" s="103"/>
      <c r="S58" s="103"/>
      <c r="T58" s="103"/>
    </row>
    <row r="59" spans="2:20" x14ac:dyDescent="0.25">
      <c r="B59" s="102"/>
      <c r="C59" s="133" t="s">
        <v>236</v>
      </c>
      <c r="D59" s="133" t="s">
        <v>238</v>
      </c>
      <c r="E59" s="133" t="s">
        <v>239</v>
      </c>
      <c r="F59" s="269">
        <v>1.2160000000000001E-3</v>
      </c>
      <c r="G59" s="227">
        <v>1.2160000000000001E-3</v>
      </c>
      <c r="H59" s="227">
        <v>1.2160000000000001E-3</v>
      </c>
      <c r="I59" s="227">
        <v>1.2160000000000001E-3</v>
      </c>
      <c r="J59" s="227">
        <v>1.2160000000000001E-3</v>
      </c>
      <c r="K59" s="227">
        <v>1.2160000000000001E-3</v>
      </c>
      <c r="L59" s="227">
        <v>1.2160000000000001E-3</v>
      </c>
      <c r="M59" s="227">
        <v>1.2160000000000001E-3</v>
      </c>
      <c r="N59" s="227">
        <v>1.2160000000000001E-3</v>
      </c>
      <c r="O59" s="136"/>
      <c r="P59" s="136"/>
      <c r="Q59" s="103"/>
      <c r="R59" s="103"/>
      <c r="S59" s="103"/>
      <c r="T59" s="103"/>
    </row>
    <row r="60" spans="2:20" x14ac:dyDescent="0.25">
      <c r="B60" s="102"/>
      <c r="C60" s="133" t="s">
        <v>236</v>
      </c>
      <c r="D60" s="133" t="s">
        <v>240</v>
      </c>
      <c r="E60" s="133" t="s">
        <v>241</v>
      </c>
      <c r="F60" s="269">
        <v>7.9600000000000001E-3</v>
      </c>
      <c r="G60" s="227">
        <v>7.9600000000000001E-3</v>
      </c>
      <c r="H60" s="227">
        <v>7.9600000000000001E-3</v>
      </c>
      <c r="I60" s="227">
        <v>7.9600000000000001E-3</v>
      </c>
      <c r="J60" s="227">
        <v>7.9600000000000001E-3</v>
      </c>
      <c r="K60" s="227">
        <v>7.9600000000000001E-3</v>
      </c>
      <c r="L60" s="227">
        <v>7.9600000000000001E-3</v>
      </c>
      <c r="M60" s="227">
        <v>7.9600000000000001E-3</v>
      </c>
      <c r="N60" s="227">
        <v>7.9600000000000001E-3</v>
      </c>
      <c r="O60" s="136"/>
      <c r="P60" s="136"/>
      <c r="Q60" s="103"/>
      <c r="R60" s="103"/>
      <c r="S60" s="103"/>
      <c r="T60" s="103"/>
    </row>
    <row r="61" spans="2:20" x14ac:dyDescent="0.25">
      <c r="B61" s="102"/>
      <c r="C61" s="163" t="s">
        <v>236</v>
      </c>
      <c r="D61" s="163" t="s">
        <v>146</v>
      </c>
      <c r="E61" s="163" t="s">
        <v>147</v>
      </c>
      <c r="F61" s="274">
        <v>0</v>
      </c>
      <c r="G61" s="228">
        <v>0</v>
      </c>
      <c r="H61" s="228">
        <v>0</v>
      </c>
      <c r="I61" s="228">
        <v>0</v>
      </c>
      <c r="J61" s="228">
        <v>0</v>
      </c>
      <c r="K61" s="228">
        <v>0</v>
      </c>
      <c r="L61" s="228">
        <v>0</v>
      </c>
      <c r="M61" s="228">
        <v>0</v>
      </c>
      <c r="N61" s="228">
        <v>0</v>
      </c>
      <c r="O61" s="136"/>
      <c r="P61" s="136"/>
      <c r="Q61" s="103"/>
      <c r="R61" s="103"/>
      <c r="S61" s="103"/>
      <c r="T61" s="103"/>
    </row>
    <row r="62" spans="2:20" x14ac:dyDescent="0.25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3"/>
      <c r="R62" s="103"/>
      <c r="S62" s="103"/>
      <c r="T62" s="103"/>
    </row>
    <row r="63" spans="2:20" s="167" customFormat="1" x14ac:dyDescent="0.25">
      <c r="B63" s="166"/>
      <c r="C63" s="166"/>
      <c r="D63" s="166"/>
      <c r="E63" s="166"/>
      <c r="F63" s="166"/>
      <c r="G63" s="166"/>
      <c r="H63" s="166"/>
      <c r="I63" s="166"/>
      <c r="J63" s="166"/>
      <c r="K63" s="166"/>
      <c r="L63" s="166"/>
      <c r="M63" s="166"/>
      <c r="N63" s="166"/>
      <c r="O63" s="166"/>
      <c r="P63" s="166"/>
      <c r="Q63" s="92"/>
      <c r="R63" s="92"/>
      <c r="S63" s="92"/>
      <c r="T63" s="92"/>
    </row>
    <row r="64" spans="2:20" s="167" customFormat="1" x14ac:dyDescent="0.25">
      <c r="B64" s="166"/>
      <c r="C64" s="166"/>
      <c r="D64" s="166"/>
      <c r="E64" s="166"/>
      <c r="F64" s="166"/>
      <c r="G64" s="166"/>
      <c r="H64" s="166"/>
      <c r="I64" s="166"/>
      <c r="J64" s="166"/>
      <c r="K64" s="166"/>
      <c r="L64" s="166"/>
      <c r="M64" s="166"/>
      <c r="N64" s="166"/>
      <c r="O64" s="166"/>
      <c r="P64" s="166"/>
      <c r="Q64" s="92"/>
      <c r="R64" s="92"/>
      <c r="S64" s="92"/>
      <c r="T64" s="92"/>
    </row>
    <row r="65" spans="2:48" s="101" customFormat="1" ht="22.5" customHeight="1" x14ac:dyDescent="0.3">
      <c r="B65" s="112" t="s">
        <v>178</v>
      </c>
      <c r="C65" s="275"/>
      <c r="D65" s="275"/>
      <c r="E65" s="275"/>
      <c r="F65" s="275"/>
      <c r="G65" s="275"/>
      <c r="H65" s="275"/>
      <c r="I65" s="275"/>
      <c r="J65" s="275"/>
      <c r="K65" s="275"/>
      <c r="L65" s="275"/>
      <c r="M65" s="275"/>
      <c r="N65" s="275"/>
      <c r="O65" s="275"/>
      <c r="P65" s="275"/>
      <c r="Q65" s="276"/>
      <c r="R65" s="276"/>
      <c r="S65" s="276"/>
      <c r="T65" s="276"/>
    </row>
    <row r="66" spans="2:48" x14ac:dyDescent="0.25">
      <c r="B66" s="154"/>
      <c r="C66" s="154"/>
      <c r="D66" s="154"/>
      <c r="E66" s="154"/>
      <c r="F66" s="154"/>
      <c r="G66" s="154"/>
      <c r="H66" s="154"/>
      <c r="I66" s="154"/>
      <c r="J66" s="154"/>
      <c r="K66" s="154"/>
      <c r="L66" s="154"/>
      <c r="M66" s="154"/>
      <c r="N66" s="154"/>
      <c r="O66" s="154"/>
      <c r="P66" s="154"/>
      <c r="Q66" s="103"/>
      <c r="R66" s="103"/>
      <c r="S66" s="103"/>
      <c r="T66" s="103"/>
    </row>
    <row r="67" spans="2:48" s="111" customFormat="1" x14ac:dyDescent="0.25">
      <c r="B67" s="154"/>
      <c r="C67" s="71" t="s">
        <v>242</v>
      </c>
      <c r="D67" s="154"/>
      <c r="E67" s="154"/>
      <c r="F67" s="154"/>
      <c r="G67" s="154"/>
      <c r="H67" s="154"/>
      <c r="I67" s="154"/>
      <c r="J67" s="154"/>
      <c r="K67" s="154"/>
      <c r="L67" s="154"/>
      <c r="M67" s="154"/>
      <c r="N67" s="154"/>
      <c r="O67" s="154"/>
      <c r="P67" s="154"/>
      <c r="Q67" s="103"/>
      <c r="R67" s="103"/>
      <c r="S67" s="103"/>
      <c r="T67" s="103"/>
    </row>
    <row r="68" spans="2:48" s="111" customFormat="1" x14ac:dyDescent="0.25">
      <c r="B68" s="154"/>
      <c r="C68" s="154"/>
      <c r="D68" s="154"/>
      <c r="E68" s="154"/>
      <c r="F68" s="154"/>
      <c r="G68" s="154"/>
      <c r="H68" s="154"/>
      <c r="I68" s="154"/>
      <c r="J68" s="154"/>
      <c r="K68" s="154"/>
      <c r="L68" s="154"/>
      <c r="M68" s="154"/>
      <c r="N68" s="180"/>
      <c r="O68" s="154"/>
      <c r="P68" s="154"/>
      <c r="Q68" s="103"/>
      <c r="R68" s="103"/>
      <c r="S68" s="103"/>
      <c r="T68" s="103"/>
    </row>
    <row r="69" spans="2:48" s="111" customFormat="1" x14ac:dyDescent="0.25">
      <c r="B69" s="154"/>
      <c r="C69" s="168" t="s">
        <v>179</v>
      </c>
      <c r="D69" s="80"/>
      <c r="E69" s="74"/>
      <c r="F69" s="80"/>
      <c r="G69" s="80"/>
      <c r="H69" s="80"/>
      <c r="I69" s="80"/>
      <c r="J69" s="80"/>
      <c r="K69" s="80"/>
      <c r="L69" s="80"/>
      <c r="M69" s="80"/>
      <c r="N69" s="80"/>
      <c r="O69" s="154"/>
      <c r="P69" s="154"/>
      <c r="Q69" s="103"/>
      <c r="R69" s="103"/>
      <c r="S69" s="103"/>
      <c r="T69" s="103"/>
    </row>
    <row r="70" spans="2:48" s="111" customFormat="1" x14ac:dyDescent="0.25">
      <c r="B70" s="154"/>
      <c r="C70" s="80"/>
      <c r="D70" s="80"/>
      <c r="E70" s="74"/>
      <c r="F70" s="80"/>
      <c r="G70" s="80"/>
      <c r="H70" s="80"/>
      <c r="I70" s="80"/>
      <c r="J70" s="80"/>
      <c r="K70" s="80"/>
      <c r="L70" s="80"/>
      <c r="M70" s="80"/>
      <c r="N70" s="83" t="s">
        <v>180</v>
      </c>
      <c r="O70" s="154"/>
      <c r="P70" s="154"/>
      <c r="Q70" s="103"/>
      <c r="R70" s="103"/>
      <c r="S70" s="103"/>
      <c r="T70" s="103"/>
    </row>
    <row r="71" spans="2:48" s="111" customFormat="1" x14ac:dyDescent="0.25">
      <c r="B71" s="154"/>
      <c r="C71" s="70" t="s">
        <v>126</v>
      </c>
      <c r="D71" s="70" t="s">
        <v>83</v>
      </c>
      <c r="E71" s="70" t="s">
        <v>84</v>
      </c>
      <c r="F71" s="277">
        <v>2011</v>
      </c>
      <c r="G71" s="70">
        <v>2015</v>
      </c>
      <c r="H71" s="70"/>
      <c r="I71" s="70"/>
      <c r="J71" s="70"/>
      <c r="K71" s="70"/>
      <c r="L71" s="70">
        <v>2020</v>
      </c>
      <c r="M71" s="70"/>
      <c r="N71" s="70"/>
      <c r="O71" s="70"/>
      <c r="P71" s="70"/>
      <c r="Q71" s="70">
        <v>2025</v>
      </c>
      <c r="R71" s="70"/>
      <c r="S71" s="70"/>
      <c r="T71" s="70"/>
      <c r="U71" s="70"/>
      <c r="V71" s="70">
        <v>2030</v>
      </c>
      <c r="W71" s="70"/>
      <c r="X71" s="70"/>
      <c r="Y71" s="70"/>
      <c r="Z71" s="70"/>
      <c r="AA71" s="70">
        <v>2035</v>
      </c>
      <c r="AB71" s="70"/>
      <c r="AC71" s="70"/>
      <c r="AD71" s="70"/>
      <c r="AE71" s="70"/>
      <c r="AF71" s="70">
        <v>2040</v>
      </c>
      <c r="AG71" s="70"/>
      <c r="AH71" s="70"/>
      <c r="AI71" s="70"/>
      <c r="AJ71" s="70"/>
      <c r="AK71" s="70">
        <v>2045</v>
      </c>
      <c r="AL71" s="70"/>
      <c r="AM71" s="70"/>
      <c r="AN71" s="70"/>
      <c r="AO71" s="70"/>
      <c r="AP71" s="70">
        <v>2050</v>
      </c>
      <c r="AQ71" s="154"/>
      <c r="AR71" s="154"/>
      <c r="AS71" s="103"/>
      <c r="AT71" s="103"/>
      <c r="AU71" s="103"/>
      <c r="AV71" s="103"/>
    </row>
    <row r="72" spans="2:48" s="111" customFormat="1" x14ac:dyDescent="0.25">
      <c r="B72" s="154"/>
      <c r="C72" s="117" t="s">
        <v>231</v>
      </c>
      <c r="D72" s="126" t="s">
        <v>243</v>
      </c>
      <c r="E72" s="68" t="s">
        <v>244</v>
      </c>
      <c r="F72" s="278">
        <v>21152</v>
      </c>
      <c r="G72" s="85">
        <v>23004</v>
      </c>
      <c r="H72" s="85"/>
      <c r="I72" s="85"/>
      <c r="J72" s="85"/>
      <c r="K72" s="85"/>
      <c r="L72" s="85">
        <v>25549</v>
      </c>
      <c r="M72" s="85"/>
      <c r="N72" s="85"/>
      <c r="O72" s="85"/>
      <c r="P72" s="85"/>
      <c r="Q72" s="85">
        <v>28375</v>
      </c>
      <c r="R72" s="85"/>
      <c r="S72" s="85"/>
      <c r="T72" s="85"/>
      <c r="U72" s="85"/>
      <c r="V72" s="85">
        <v>31514</v>
      </c>
      <c r="W72" s="85"/>
      <c r="X72" s="85"/>
      <c r="Y72" s="85"/>
      <c r="Z72" s="85"/>
      <c r="AA72" s="85">
        <v>35000</v>
      </c>
      <c r="AB72" s="85"/>
      <c r="AC72" s="85"/>
      <c r="AD72" s="85"/>
      <c r="AE72" s="85"/>
      <c r="AF72" s="85">
        <v>38871</v>
      </c>
      <c r="AG72" s="85"/>
      <c r="AH72" s="85"/>
      <c r="AI72" s="85"/>
      <c r="AJ72" s="85"/>
      <c r="AK72" s="85">
        <v>43170</v>
      </c>
      <c r="AL72" s="85"/>
      <c r="AM72" s="85"/>
      <c r="AN72" s="85"/>
      <c r="AO72" s="85"/>
      <c r="AP72" s="85">
        <v>47945</v>
      </c>
      <c r="AQ72" s="154"/>
      <c r="AR72" s="154"/>
      <c r="AS72" s="133"/>
      <c r="AT72" s="133"/>
      <c r="AU72" s="133"/>
      <c r="AV72" s="133"/>
    </row>
    <row r="73" spans="2:48" s="111" customFormat="1" x14ac:dyDescent="0.25">
      <c r="B73" s="154"/>
      <c r="C73" s="117" t="s">
        <v>155</v>
      </c>
      <c r="D73" s="117" t="s">
        <v>245</v>
      </c>
      <c r="E73" s="68" t="s">
        <v>246</v>
      </c>
      <c r="F73" s="278">
        <v>194</v>
      </c>
      <c r="G73" s="85">
        <v>218</v>
      </c>
      <c r="H73" s="85"/>
      <c r="I73" s="85"/>
      <c r="J73" s="85"/>
      <c r="K73" s="85"/>
      <c r="L73" s="85">
        <v>252</v>
      </c>
      <c r="M73" s="85"/>
      <c r="N73" s="85"/>
      <c r="O73" s="85"/>
      <c r="P73" s="85"/>
      <c r="Q73" s="85">
        <v>291</v>
      </c>
      <c r="R73" s="85"/>
      <c r="S73" s="85"/>
      <c r="T73" s="85"/>
      <c r="U73" s="85"/>
      <c r="V73" s="85">
        <v>336</v>
      </c>
      <c r="W73" s="85"/>
      <c r="X73" s="85"/>
      <c r="Y73" s="85"/>
      <c r="Z73" s="85"/>
      <c r="AA73" s="85">
        <v>387</v>
      </c>
      <c r="AB73" s="85"/>
      <c r="AC73" s="85"/>
      <c r="AD73" s="85"/>
      <c r="AE73" s="85"/>
      <c r="AF73" s="85">
        <v>446</v>
      </c>
      <c r="AG73" s="85"/>
      <c r="AH73" s="85"/>
      <c r="AI73" s="85"/>
      <c r="AJ73" s="85"/>
      <c r="AK73" s="85">
        <v>514</v>
      </c>
      <c r="AL73" s="85"/>
      <c r="AM73" s="85"/>
      <c r="AN73" s="85"/>
      <c r="AO73" s="85"/>
      <c r="AP73" s="85">
        <v>592</v>
      </c>
      <c r="AQ73" s="154"/>
      <c r="AR73" s="154"/>
      <c r="AS73" s="103"/>
      <c r="AT73" s="103"/>
      <c r="AU73" s="103"/>
      <c r="AV73" s="103"/>
    </row>
    <row r="74" spans="2:48" s="111" customFormat="1" x14ac:dyDescent="0.25">
      <c r="B74" s="154"/>
      <c r="C74" s="170" t="s">
        <v>236</v>
      </c>
      <c r="D74" s="171" t="s">
        <v>247</v>
      </c>
      <c r="E74" s="279" t="s">
        <v>248</v>
      </c>
      <c r="F74" s="280">
        <v>14926</v>
      </c>
      <c r="G74" s="281">
        <v>16911</v>
      </c>
      <c r="H74" s="281"/>
      <c r="I74" s="281"/>
      <c r="J74" s="281"/>
      <c r="K74" s="281"/>
      <c r="L74" s="281">
        <v>19767</v>
      </c>
      <c r="M74" s="281"/>
      <c r="N74" s="281"/>
      <c r="O74" s="281"/>
      <c r="P74" s="281"/>
      <c r="Q74" s="281">
        <v>23106</v>
      </c>
      <c r="R74" s="281"/>
      <c r="S74" s="281"/>
      <c r="T74" s="281"/>
      <c r="U74" s="281"/>
      <c r="V74" s="281">
        <v>27008</v>
      </c>
      <c r="W74" s="281"/>
      <c r="X74" s="281"/>
      <c r="Y74" s="281"/>
      <c r="Z74" s="281"/>
      <c r="AA74" s="281">
        <v>31569</v>
      </c>
      <c r="AB74" s="281"/>
      <c r="AC74" s="281"/>
      <c r="AD74" s="281"/>
      <c r="AE74" s="281"/>
      <c r="AF74" s="281">
        <v>36901</v>
      </c>
      <c r="AG74" s="281"/>
      <c r="AH74" s="281"/>
      <c r="AI74" s="281"/>
      <c r="AJ74" s="281"/>
      <c r="AK74" s="281">
        <v>43133</v>
      </c>
      <c r="AL74" s="281"/>
      <c r="AM74" s="281"/>
      <c r="AN74" s="281"/>
      <c r="AO74" s="281"/>
      <c r="AP74" s="281">
        <v>50417</v>
      </c>
      <c r="AQ74" s="154"/>
      <c r="AR74" s="154"/>
      <c r="AS74" s="103"/>
      <c r="AT74" s="103"/>
      <c r="AU74" s="103"/>
      <c r="AV74" s="103"/>
    </row>
    <row r="75" spans="2:48" s="111" customFormat="1" x14ac:dyDescent="0.25">
      <c r="B75" s="154"/>
      <c r="C75" s="154"/>
      <c r="D75" s="154"/>
      <c r="E75" s="154"/>
      <c r="F75" s="154"/>
      <c r="G75" s="154"/>
      <c r="H75" s="154"/>
      <c r="I75" s="154"/>
      <c r="J75" s="154"/>
      <c r="K75" s="154"/>
      <c r="L75" s="154"/>
      <c r="M75" s="154"/>
      <c r="N75" s="154"/>
      <c r="O75" s="154"/>
      <c r="P75" s="154"/>
      <c r="Q75" s="103"/>
      <c r="R75" s="103"/>
      <c r="S75" s="103"/>
      <c r="T75" s="103"/>
    </row>
    <row r="76" spans="2:48" s="111" customFormat="1" x14ac:dyDescent="0.25">
      <c r="B76" s="154"/>
      <c r="C76" s="168" t="s">
        <v>188</v>
      </c>
      <c r="D76" s="80"/>
      <c r="E76" s="80"/>
      <c r="F76" s="80"/>
      <c r="G76" s="80"/>
      <c r="H76" s="80"/>
      <c r="I76" s="80"/>
      <c r="J76" s="80"/>
      <c r="K76" s="80"/>
      <c r="L76" s="80"/>
      <c r="M76" s="80"/>
      <c r="N76" s="80"/>
      <c r="O76" s="154"/>
      <c r="P76" s="154"/>
      <c r="Q76" s="103"/>
      <c r="R76" s="103"/>
      <c r="S76" s="103"/>
      <c r="T76" s="103"/>
    </row>
    <row r="77" spans="2:48" s="111" customFormat="1" x14ac:dyDescent="0.25">
      <c r="B77" s="154"/>
      <c r="C77" s="80"/>
      <c r="D77" s="80"/>
      <c r="E77" s="80"/>
      <c r="F77" s="80"/>
      <c r="G77" s="80"/>
      <c r="H77" s="80"/>
      <c r="I77" s="80"/>
      <c r="J77" s="80"/>
      <c r="K77" s="80"/>
      <c r="L77" s="80"/>
      <c r="M77" s="80"/>
      <c r="N77" s="83" t="s">
        <v>189</v>
      </c>
      <c r="O77" s="154"/>
      <c r="P77" s="154"/>
      <c r="Q77" s="103"/>
      <c r="R77" s="103"/>
      <c r="S77" s="103"/>
      <c r="T77" s="103"/>
    </row>
    <row r="78" spans="2:48" s="111" customFormat="1" x14ac:dyDescent="0.25">
      <c r="B78" s="154"/>
      <c r="C78" s="70" t="s">
        <v>126</v>
      </c>
      <c r="D78" s="70" t="s">
        <v>83</v>
      </c>
      <c r="E78" s="70" t="s">
        <v>84</v>
      </c>
      <c r="F78" s="277">
        <v>2011</v>
      </c>
      <c r="G78" s="70">
        <v>2015</v>
      </c>
      <c r="H78" s="70"/>
      <c r="I78" s="70"/>
      <c r="J78" s="70"/>
      <c r="K78" s="70"/>
      <c r="L78" s="70">
        <v>2020</v>
      </c>
      <c r="M78" s="70"/>
      <c r="N78" s="70"/>
      <c r="O78" s="70"/>
      <c r="P78" s="70"/>
      <c r="Q78" s="70">
        <v>2025</v>
      </c>
      <c r="R78" s="70"/>
      <c r="S78" s="70"/>
      <c r="T78" s="70"/>
      <c r="U78" s="70"/>
      <c r="V78" s="70">
        <v>2030</v>
      </c>
      <c r="W78" s="70"/>
      <c r="X78" s="70"/>
      <c r="Y78" s="70"/>
      <c r="Z78" s="70"/>
      <c r="AA78" s="70">
        <v>2035</v>
      </c>
      <c r="AB78" s="70"/>
      <c r="AC78" s="70"/>
      <c r="AD78" s="70"/>
      <c r="AE78" s="70"/>
      <c r="AF78" s="70">
        <v>2040</v>
      </c>
      <c r="AG78" s="70"/>
      <c r="AH78" s="70"/>
      <c r="AI78" s="70"/>
      <c r="AJ78" s="70"/>
      <c r="AK78" s="70">
        <v>2045</v>
      </c>
      <c r="AL78" s="70"/>
      <c r="AM78" s="70"/>
      <c r="AN78" s="70"/>
      <c r="AO78" s="70"/>
      <c r="AP78" s="70">
        <v>2050</v>
      </c>
      <c r="AQ78" s="154"/>
      <c r="AR78" s="154"/>
      <c r="AS78" s="103"/>
      <c r="AT78" s="103"/>
      <c r="AU78" s="103"/>
      <c r="AV78" s="103"/>
    </row>
    <row r="79" spans="2:48" s="111" customFormat="1" x14ac:dyDescent="0.25">
      <c r="B79" s="154"/>
      <c r="C79" s="117" t="s">
        <v>231</v>
      </c>
      <c r="D79" s="126" t="s">
        <v>243</v>
      </c>
      <c r="E79" s="68" t="s">
        <v>190</v>
      </c>
      <c r="F79" s="278">
        <v>143100</v>
      </c>
      <c r="G79" s="85">
        <v>143100</v>
      </c>
      <c r="H79" s="85"/>
      <c r="I79" s="85"/>
      <c r="J79" s="85"/>
      <c r="K79" s="85"/>
      <c r="L79" s="85">
        <v>143100</v>
      </c>
      <c r="M79" s="85"/>
      <c r="N79" s="85"/>
      <c r="O79" s="85"/>
      <c r="P79" s="85"/>
      <c r="Q79" s="85">
        <v>143100</v>
      </c>
      <c r="R79" s="85"/>
      <c r="S79" s="85"/>
      <c r="T79" s="85"/>
      <c r="U79" s="85"/>
      <c r="V79" s="85">
        <v>143100</v>
      </c>
      <c r="W79" s="85"/>
      <c r="X79" s="85"/>
      <c r="Y79" s="85"/>
      <c r="Z79" s="85"/>
      <c r="AA79" s="85">
        <v>143100</v>
      </c>
      <c r="AB79" s="85"/>
      <c r="AC79" s="85"/>
      <c r="AD79" s="85"/>
      <c r="AE79" s="85"/>
      <c r="AF79" s="85">
        <v>143100</v>
      </c>
      <c r="AG79" s="85"/>
      <c r="AH79" s="85"/>
      <c r="AI79" s="85"/>
      <c r="AJ79" s="85"/>
      <c r="AK79" s="85">
        <v>143100</v>
      </c>
      <c r="AL79" s="85"/>
      <c r="AM79" s="85"/>
      <c r="AN79" s="85"/>
      <c r="AO79" s="85"/>
      <c r="AP79" s="85">
        <v>143100</v>
      </c>
      <c r="AQ79" s="154"/>
      <c r="AR79" s="154"/>
      <c r="AS79" s="103"/>
      <c r="AT79" s="103"/>
      <c r="AU79" s="103"/>
      <c r="AV79" s="103"/>
    </row>
    <row r="80" spans="2:48" s="111" customFormat="1" x14ac:dyDescent="0.25">
      <c r="B80" s="154"/>
      <c r="C80" s="117" t="s">
        <v>155</v>
      </c>
      <c r="D80" s="117" t="s">
        <v>245</v>
      </c>
      <c r="E80" s="213" t="s">
        <v>190</v>
      </c>
      <c r="F80" s="278">
        <v>282600</v>
      </c>
      <c r="G80" s="85">
        <v>282600</v>
      </c>
      <c r="H80" s="85"/>
      <c r="I80" s="85"/>
      <c r="J80" s="85"/>
      <c r="K80" s="85"/>
      <c r="L80" s="85">
        <v>282600</v>
      </c>
      <c r="M80" s="85"/>
      <c r="N80" s="85"/>
      <c r="O80" s="85"/>
      <c r="P80" s="85"/>
      <c r="Q80" s="85">
        <v>282600</v>
      </c>
      <c r="R80" s="85"/>
      <c r="S80" s="85"/>
      <c r="T80" s="85"/>
      <c r="U80" s="85"/>
      <c r="V80" s="85">
        <v>282600</v>
      </c>
      <c r="W80" s="85"/>
      <c r="X80" s="85"/>
      <c r="Y80" s="85"/>
      <c r="Z80" s="85"/>
      <c r="AA80" s="85">
        <v>282600</v>
      </c>
      <c r="AB80" s="85"/>
      <c r="AC80" s="85"/>
      <c r="AD80" s="85"/>
      <c r="AE80" s="85"/>
      <c r="AF80" s="85">
        <v>282600</v>
      </c>
      <c r="AG80" s="85"/>
      <c r="AH80" s="85"/>
      <c r="AI80" s="85"/>
      <c r="AJ80" s="85"/>
      <c r="AK80" s="85">
        <v>282600</v>
      </c>
      <c r="AL80" s="85"/>
      <c r="AM80" s="85"/>
      <c r="AN80" s="85"/>
      <c r="AO80" s="85"/>
      <c r="AP80" s="85">
        <v>282600</v>
      </c>
      <c r="AQ80" s="154"/>
      <c r="AR80" s="154"/>
      <c r="AS80" s="103"/>
      <c r="AT80" s="103"/>
      <c r="AU80" s="103"/>
      <c r="AV80" s="103"/>
    </row>
    <row r="81" spans="2:48" s="111" customFormat="1" x14ac:dyDescent="0.25">
      <c r="B81" s="154"/>
      <c r="C81" s="170" t="s">
        <v>236</v>
      </c>
      <c r="D81" s="171" t="s">
        <v>247</v>
      </c>
      <c r="E81" s="279" t="s">
        <v>190</v>
      </c>
      <c r="F81" s="280">
        <v>40003.200000000004</v>
      </c>
      <c r="G81" s="281">
        <v>40003.200000000004</v>
      </c>
      <c r="H81" s="281"/>
      <c r="I81" s="281"/>
      <c r="J81" s="281"/>
      <c r="K81" s="281"/>
      <c r="L81" s="281">
        <v>40003.200000000004</v>
      </c>
      <c r="M81" s="281"/>
      <c r="N81" s="281"/>
      <c r="O81" s="281"/>
      <c r="P81" s="281"/>
      <c r="Q81" s="281">
        <v>40003.200000000004</v>
      </c>
      <c r="R81" s="281"/>
      <c r="S81" s="281"/>
      <c r="T81" s="281"/>
      <c r="U81" s="281"/>
      <c r="V81" s="281">
        <v>40003.200000000004</v>
      </c>
      <c r="W81" s="281"/>
      <c r="X81" s="281"/>
      <c r="Y81" s="281"/>
      <c r="Z81" s="281"/>
      <c r="AA81" s="281">
        <v>40003.200000000004</v>
      </c>
      <c r="AB81" s="281"/>
      <c r="AC81" s="281"/>
      <c r="AD81" s="281"/>
      <c r="AE81" s="281"/>
      <c r="AF81" s="281">
        <v>40003.200000000004</v>
      </c>
      <c r="AG81" s="281"/>
      <c r="AH81" s="281"/>
      <c r="AI81" s="281"/>
      <c r="AJ81" s="281"/>
      <c r="AK81" s="281">
        <v>40003.200000000004</v>
      </c>
      <c r="AL81" s="281"/>
      <c r="AM81" s="281"/>
      <c r="AN81" s="281"/>
      <c r="AO81" s="281"/>
      <c r="AP81" s="281">
        <v>40003.200000000004</v>
      </c>
      <c r="AQ81" s="154"/>
      <c r="AR81" s="154"/>
      <c r="AS81" s="103"/>
      <c r="AT81" s="103"/>
      <c r="AU81" s="103"/>
      <c r="AV81" s="103"/>
    </row>
    <row r="82" spans="2:48" s="111" customFormat="1" x14ac:dyDescent="0.25">
      <c r="B82" s="154"/>
      <c r="C82" s="133"/>
      <c r="D82" s="133"/>
      <c r="E82" s="133"/>
      <c r="F82" s="282"/>
      <c r="G82" s="282"/>
      <c r="H82" s="282"/>
      <c r="I82" s="282"/>
      <c r="J82" s="282"/>
      <c r="K82" s="282"/>
      <c r="L82" s="282"/>
      <c r="M82" s="282"/>
      <c r="N82" s="282"/>
      <c r="O82" s="154"/>
      <c r="P82" s="154"/>
      <c r="Q82" s="103"/>
      <c r="R82" s="103"/>
      <c r="S82" s="103"/>
      <c r="T82" s="103"/>
    </row>
    <row r="83" spans="2:48" s="111" customFormat="1" x14ac:dyDescent="0.25">
      <c r="B83" s="154"/>
      <c r="C83" s="81" t="s">
        <v>249</v>
      </c>
      <c r="D83" s="74"/>
      <c r="E83" s="76"/>
      <c r="F83" s="77"/>
      <c r="G83" s="77"/>
      <c r="H83" s="283"/>
      <c r="I83" s="79"/>
      <c r="J83" s="77"/>
      <c r="K83" s="77"/>
      <c r="L83" s="77"/>
      <c r="M83" s="79"/>
      <c r="N83" s="77"/>
      <c r="O83" s="154"/>
      <c r="P83" s="154"/>
      <c r="Q83" s="103"/>
      <c r="R83" s="103"/>
      <c r="S83" s="103"/>
      <c r="T83" s="103"/>
    </row>
    <row r="84" spans="2:48" s="111" customFormat="1" x14ac:dyDescent="0.25">
      <c r="B84" s="154"/>
      <c r="C84" s="117"/>
      <c r="D84" s="68"/>
      <c r="E84" s="213"/>
      <c r="F84" s="80"/>
      <c r="G84" s="80"/>
      <c r="H84" s="80"/>
      <c r="I84" s="80"/>
      <c r="J84" s="80"/>
      <c r="K84" s="80"/>
      <c r="L84" s="80"/>
      <c r="M84" s="80"/>
      <c r="N84" s="80"/>
      <c r="O84" s="154"/>
      <c r="P84" s="154"/>
      <c r="Q84" s="103"/>
      <c r="R84" s="103"/>
      <c r="S84" s="103"/>
      <c r="T84" s="103"/>
    </row>
    <row r="85" spans="2:48" s="111" customFormat="1" x14ac:dyDescent="0.25">
      <c r="B85" s="154"/>
      <c r="C85" s="168" t="s">
        <v>191</v>
      </c>
      <c r="D85" s="80"/>
      <c r="E85" s="80"/>
      <c r="F85" s="80"/>
      <c r="G85" s="80"/>
      <c r="H85" s="80"/>
      <c r="I85" s="80"/>
      <c r="J85" s="80"/>
      <c r="K85" s="80"/>
      <c r="L85" s="80"/>
      <c r="M85" s="80"/>
      <c r="N85" s="80"/>
      <c r="O85" s="154"/>
      <c r="P85" s="154"/>
      <c r="Q85" s="103"/>
      <c r="R85" s="103"/>
      <c r="S85" s="103"/>
      <c r="T85" s="103"/>
    </row>
    <row r="86" spans="2:48" s="111" customFormat="1" x14ac:dyDescent="0.25">
      <c r="B86" s="103"/>
      <c r="C86" s="80"/>
      <c r="D86" s="80"/>
      <c r="E86" s="80"/>
      <c r="F86" s="80"/>
      <c r="G86" s="80"/>
      <c r="H86" s="80"/>
      <c r="I86" s="80"/>
      <c r="J86" s="80"/>
      <c r="K86" s="80"/>
      <c r="L86" s="80"/>
      <c r="M86" s="80"/>
      <c r="N86" s="83" t="s">
        <v>192</v>
      </c>
      <c r="O86" s="136"/>
      <c r="P86" s="136"/>
      <c r="Q86" s="103"/>
      <c r="R86" s="103"/>
      <c r="S86" s="103"/>
      <c r="T86" s="103"/>
    </row>
    <row r="87" spans="2:48" s="111" customFormat="1" x14ac:dyDescent="0.25">
      <c r="B87" s="154"/>
      <c r="C87" s="70" t="s">
        <v>126</v>
      </c>
      <c r="D87" s="70" t="s">
        <v>122</v>
      </c>
      <c r="E87" s="70" t="s">
        <v>84</v>
      </c>
      <c r="F87" s="284">
        <v>2011</v>
      </c>
      <c r="G87" s="84">
        <v>2015</v>
      </c>
      <c r="H87" s="285">
        <v>2020</v>
      </c>
      <c r="I87" s="285">
        <v>2025</v>
      </c>
      <c r="J87" s="285">
        <v>2030</v>
      </c>
      <c r="K87" s="285">
        <v>2035</v>
      </c>
      <c r="L87" s="285">
        <v>2040</v>
      </c>
      <c r="M87" s="285">
        <v>2045</v>
      </c>
      <c r="N87" s="285">
        <v>2050</v>
      </c>
      <c r="O87" s="154"/>
      <c r="P87" s="154"/>
      <c r="Q87" s="103"/>
      <c r="R87" s="103"/>
      <c r="S87" s="103"/>
      <c r="T87" s="103"/>
    </row>
    <row r="88" spans="2:48" s="111" customFormat="1" x14ac:dyDescent="0.25">
      <c r="B88" s="154"/>
      <c r="C88" s="133" t="s">
        <v>231</v>
      </c>
      <c r="D88" s="133" t="s">
        <v>140</v>
      </c>
      <c r="E88" s="133" t="s">
        <v>141</v>
      </c>
      <c r="F88" s="286">
        <v>3.5216069990865121E-10</v>
      </c>
      <c r="G88" s="287">
        <v>3.5216069990865121E-10</v>
      </c>
      <c r="H88" s="287">
        <v>3.5216069990865121E-10</v>
      </c>
      <c r="I88" s="287">
        <v>3.5216069990865121E-10</v>
      </c>
      <c r="J88" s="287">
        <v>3.5216069990865121E-10</v>
      </c>
      <c r="K88" s="287">
        <v>3.5216069990865121E-10</v>
      </c>
      <c r="L88" s="287">
        <v>3.5216069990865121E-10</v>
      </c>
      <c r="M88" s="287">
        <v>3.5216069990865121E-10</v>
      </c>
      <c r="N88" s="287">
        <v>3.5216069990865121E-10</v>
      </c>
      <c r="O88" s="154" t="s">
        <v>250</v>
      </c>
      <c r="P88" s="154"/>
      <c r="Q88" s="103"/>
      <c r="R88" s="103"/>
      <c r="S88" s="103"/>
      <c r="T88" s="103"/>
    </row>
    <row r="89" spans="2:48" s="111" customFormat="1" x14ac:dyDescent="0.25">
      <c r="B89" s="154"/>
      <c r="C89" s="270" t="s">
        <v>231</v>
      </c>
      <c r="D89" s="270" t="s">
        <v>146</v>
      </c>
      <c r="E89" s="270" t="s">
        <v>147</v>
      </c>
      <c r="F89" s="288">
        <v>3.3455266491321948E-10</v>
      </c>
      <c r="G89" s="289">
        <v>3.3455266491321948E-10</v>
      </c>
      <c r="H89" s="289">
        <v>3.3455266491321948E-10</v>
      </c>
      <c r="I89" s="289">
        <v>3.3455266491321948E-10</v>
      </c>
      <c r="J89" s="289">
        <v>3.3455266491321948E-10</v>
      </c>
      <c r="K89" s="289">
        <v>3.3455266491321948E-10</v>
      </c>
      <c r="L89" s="289">
        <v>3.3455266491321948E-10</v>
      </c>
      <c r="M89" s="289">
        <v>3.3455266491321948E-10</v>
      </c>
      <c r="N89" s="289">
        <v>3.3455266491321948E-10</v>
      </c>
      <c r="O89" s="154"/>
      <c r="P89" s="154"/>
      <c r="Q89" s="103"/>
      <c r="R89" s="103"/>
      <c r="S89" s="103"/>
      <c r="T89" s="103"/>
    </row>
    <row r="90" spans="2:48" s="111" customFormat="1" x14ac:dyDescent="0.25">
      <c r="B90" s="154"/>
      <c r="C90" s="133" t="s">
        <v>155</v>
      </c>
      <c r="D90" s="133" t="s">
        <v>232</v>
      </c>
      <c r="E90" s="133" t="s">
        <v>233</v>
      </c>
      <c r="F90" s="286">
        <v>3.5681453668522338E-8</v>
      </c>
      <c r="G90" s="287">
        <v>3.5681453668522338E-8</v>
      </c>
      <c r="H90" s="287">
        <v>3.5681453668522338E-8</v>
      </c>
      <c r="I90" s="287">
        <v>3.5681453668522338E-8</v>
      </c>
      <c r="J90" s="287">
        <v>3.5681453668522338E-8</v>
      </c>
      <c r="K90" s="287">
        <v>3.5681453668522338E-8</v>
      </c>
      <c r="L90" s="287">
        <v>3.5681453668522338E-8</v>
      </c>
      <c r="M90" s="287">
        <v>3.5681453668522338E-8</v>
      </c>
      <c r="N90" s="287">
        <v>3.5681453668522338E-8</v>
      </c>
      <c r="O90" s="154"/>
      <c r="P90" s="154"/>
      <c r="Q90" s="103"/>
      <c r="R90" s="103"/>
      <c r="S90" s="103"/>
      <c r="T90" s="103"/>
    </row>
    <row r="91" spans="2:48" s="111" customFormat="1" x14ac:dyDescent="0.25">
      <c r="B91" s="154"/>
      <c r="C91" s="270" t="s">
        <v>155</v>
      </c>
      <c r="D91" s="270" t="s">
        <v>234</v>
      </c>
      <c r="E91" s="270" t="s">
        <v>235</v>
      </c>
      <c r="F91" s="288">
        <v>3.3897380985096245E-8</v>
      </c>
      <c r="G91" s="289">
        <v>3.3897380985096245E-8</v>
      </c>
      <c r="H91" s="289">
        <v>3.3897380985096245E-8</v>
      </c>
      <c r="I91" s="289">
        <v>3.3897380985096245E-8</v>
      </c>
      <c r="J91" s="289">
        <v>3.3897380985096245E-8</v>
      </c>
      <c r="K91" s="289">
        <v>3.3897380985096245E-8</v>
      </c>
      <c r="L91" s="289">
        <v>3.3897380985096245E-8</v>
      </c>
      <c r="M91" s="289">
        <v>3.3897380985096245E-8</v>
      </c>
      <c r="N91" s="289">
        <v>3.3897380985096245E-8</v>
      </c>
      <c r="O91" s="154"/>
      <c r="P91" s="154"/>
      <c r="Q91" s="103"/>
      <c r="R91" s="103"/>
      <c r="S91" s="103"/>
      <c r="T91" s="103"/>
    </row>
    <row r="92" spans="2:48" s="111" customFormat="1" x14ac:dyDescent="0.25">
      <c r="B92" s="154"/>
      <c r="C92" s="133" t="s">
        <v>236</v>
      </c>
      <c r="D92" s="133" t="s">
        <v>140</v>
      </c>
      <c r="E92" s="133" t="s">
        <v>237</v>
      </c>
      <c r="F92" s="290">
        <v>1.1870948752743633E-8</v>
      </c>
      <c r="G92" s="291">
        <v>1.1870948752743633E-8</v>
      </c>
      <c r="H92" s="291">
        <v>1.1870948752743633E-8</v>
      </c>
      <c r="I92" s="291">
        <v>1.1870948752743633E-8</v>
      </c>
      <c r="J92" s="291">
        <v>1.1870948752743633E-8</v>
      </c>
      <c r="K92" s="291">
        <v>1.1870948752743633E-8</v>
      </c>
      <c r="L92" s="291">
        <v>1.1870948752743633E-8</v>
      </c>
      <c r="M92" s="291">
        <v>1.1870948752743633E-8</v>
      </c>
      <c r="N92" s="291">
        <v>1.1870948752743633E-8</v>
      </c>
      <c r="O92" s="154"/>
      <c r="P92" s="154"/>
      <c r="Q92" s="103"/>
      <c r="R92" s="103"/>
      <c r="S92" s="103"/>
      <c r="T92" s="103"/>
    </row>
    <row r="93" spans="2:48" s="111" customFormat="1" x14ac:dyDescent="0.25">
      <c r="B93" s="154"/>
      <c r="C93" s="133" t="s">
        <v>236</v>
      </c>
      <c r="D93" s="133" t="s">
        <v>144</v>
      </c>
      <c r="E93" s="133" t="s">
        <v>145</v>
      </c>
      <c r="F93" s="290">
        <v>4.0469143475262367E-9</v>
      </c>
      <c r="G93" s="291">
        <v>4.0469143475262367E-9</v>
      </c>
      <c r="H93" s="291">
        <v>4.0469143475262367E-9</v>
      </c>
      <c r="I93" s="291">
        <v>4.0469143475262367E-9</v>
      </c>
      <c r="J93" s="291">
        <v>4.0469143475262367E-9</v>
      </c>
      <c r="K93" s="291">
        <v>4.0469143475262367E-9</v>
      </c>
      <c r="L93" s="291">
        <v>4.0469143475262367E-9</v>
      </c>
      <c r="M93" s="291">
        <v>4.0469143475262367E-9</v>
      </c>
      <c r="N93" s="291">
        <v>4.0469143475262367E-9</v>
      </c>
      <c r="O93" s="154"/>
      <c r="P93" s="154"/>
      <c r="Q93" s="103"/>
      <c r="R93" s="103"/>
      <c r="S93" s="103"/>
      <c r="T93" s="103"/>
    </row>
    <row r="94" spans="2:48" s="111" customFormat="1" x14ac:dyDescent="0.25">
      <c r="B94" s="154"/>
      <c r="C94" s="133" t="s">
        <v>236</v>
      </c>
      <c r="D94" s="133" t="s">
        <v>238</v>
      </c>
      <c r="E94" s="133" t="s">
        <v>239</v>
      </c>
      <c r="F94" s="290">
        <v>1.1657032756029084E-8</v>
      </c>
      <c r="G94" s="291">
        <v>1.1657032756029084E-8</v>
      </c>
      <c r="H94" s="291">
        <v>1.1657032756029084E-8</v>
      </c>
      <c r="I94" s="291">
        <v>1.1657032756029084E-8</v>
      </c>
      <c r="J94" s="291">
        <v>1.1657032756029084E-8</v>
      </c>
      <c r="K94" s="291">
        <v>1.1657032756029084E-8</v>
      </c>
      <c r="L94" s="291">
        <v>1.1657032756029084E-8</v>
      </c>
      <c r="M94" s="291">
        <v>1.1657032756029084E-8</v>
      </c>
      <c r="N94" s="291">
        <v>1.1657032756029084E-8</v>
      </c>
      <c r="O94" s="154"/>
      <c r="P94" s="154"/>
      <c r="Q94" s="103"/>
      <c r="R94" s="103"/>
      <c r="S94" s="103"/>
      <c r="T94" s="103"/>
    </row>
    <row r="95" spans="2:48" s="111" customFormat="1" x14ac:dyDescent="0.25">
      <c r="B95" s="154"/>
      <c r="C95" s="133" t="s">
        <v>236</v>
      </c>
      <c r="D95" s="133" t="s">
        <v>240</v>
      </c>
      <c r="E95" s="133" t="s">
        <v>241</v>
      </c>
      <c r="F95" s="290">
        <v>1.0826094124635304E-8</v>
      </c>
      <c r="G95" s="291">
        <v>1.0826094124635304E-8</v>
      </c>
      <c r="H95" s="291">
        <v>1.0826094124635304E-8</v>
      </c>
      <c r="I95" s="291">
        <v>1.0826094124635304E-8</v>
      </c>
      <c r="J95" s="291">
        <v>1.0826094124635304E-8</v>
      </c>
      <c r="K95" s="291">
        <v>1.0826094124635304E-8</v>
      </c>
      <c r="L95" s="291">
        <v>1.0826094124635304E-8</v>
      </c>
      <c r="M95" s="291">
        <v>1.0826094124635304E-8</v>
      </c>
      <c r="N95" s="291">
        <v>1.0826094124635304E-8</v>
      </c>
      <c r="O95" s="154"/>
      <c r="P95" s="154"/>
      <c r="Q95" s="103"/>
      <c r="R95" s="103"/>
      <c r="S95" s="103"/>
      <c r="T95" s="103"/>
    </row>
    <row r="96" spans="2:48" s="111" customFormat="1" x14ac:dyDescent="0.25">
      <c r="B96" s="154"/>
      <c r="C96" s="163" t="s">
        <v>236</v>
      </c>
      <c r="D96" s="163" t="s">
        <v>146</v>
      </c>
      <c r="E96" s="163" t="s">
        <v>147</v>
      </c>
      <c r="F96" s="292">
        <v>1.1277401315106453E-8</v>
      </c>
      <c r="G96" s="293">
        <v>1.1277401315106453E-8</v>
      </c>
      <c r="H96" s="293">
        <v>1.1277401315106453E-8</v>
      </c>
      <c r="I96" s="293">
        <v>1.1277401315106453E-8</v>
      </c>
      <c r="J96" s="293">
        <v>1.1277401315106453E-8</v>
      </c>
      <c r="K96" s="293">
        <v>1.1277401315106453E-8</v>
      </c>
      <c r="L96" s="293">
        <v>1.1277401315106453E-8</v>
      </c>
      <c r="M96" s="293">
        <v>1.1277401315106453E-8</v>
      </c>
      <c r="N96" s="293">
        <v>1.1277401315106453E-8</v>
      </c>
      <c r="O96" s="154"/>
      <c r="P96" s="154"/>
      <c r="Q96" s="103"/>
      <c r="R96" s="103"/>
      <c r="S96" s="103"/>
      <c r="T96" s="103"/>
    </row>
    <row r="97" spans="2:20" s="111" customFormat="1" x14ac:dyDescent="0.25">
      <c r="B97" s="154"/>
      <c r="C97" s="133"/>
      <c r="D97" s="133"/>
      <c r="E97" s="133"/>
      <c r="F97" s="133"/>
      <c r="G97" s="133"/>
      <c r="H97" s="133"/>
      <c r="I97" s="133"/>
      <c r="J97" s="133"/>
      <c r="K97" s="133"/>
      <c r="L97" s="133"/>
      <c r="M97" s="133"/>
      <c r="N97" s="133"/>
      <c r="O97" s="154"/>
      <c r="P97" s="154"/>
      <c r="Q97" s="103"/>
      <c r="R97" s="103"/>
      <c r="S97" s="103"/>
      <c r="T97" s="103"/>
    </row>
    <row r="98" spans="2:20" s="111" customFormat="1" x14ac:dyDescent="0.25">
      <c r="B98" s="154"/>
      <c r="C98" s="103"/>
      <c r="D98" s="103"/>
      <c r="E98" s="103"/>
      <c r="F98" s="123"/>
      <c r="G98" s="154"/>
      <c r="H98" s="154"/>
      <c r="I98" s="154"/>
      <c r="J98" s="154"/>
      <c r="K98" s="154"/>
      <c r="L98" s="154"/>
      <c r="M98" s="154"/>
      <c r="N98" s="154"/>
      <c r="O98" s="154"/>
      <c r="P98" s="154"/>
      <c r="Q98" s="103"/>
      <c r="R98" s="103"/>
      <c r="S98" s="103"/>
      <c r="T98" s="103"/>
    </row>
    <row r="99" spans="2:20" s="111" customFormat="1" x14ac:dyDescent="0.25">
      <c r="B99" s="154"/>
      <c r="C99" s="103"/>
      <c r="D99" s="103"/>
      <c r="E99" s="103"/>
      <c r="F99" s="123"/>
      <c r="G99" s="154"/>
      <c r="H99" s="154"/>
      <c r="I99" s="154"/>
      <c r="J99" s="154"/>
      <c r="K99" s="154"/>
      <c r="L99" s="154"/>
      <c r="M99" s="154"/>
      <c r="N99" s="154"/>
      <c r="O99" s="154"/>
      <c r="P99" s="154"/>
      <c r="Q99" s="103"/>
      <c r="R99" s="103"/>
      <c r="S99" s="103"/>
      <c r="T99" s="103"/>
    </row>
    <row r="100" spans="2:20" s="111" customFormat="1" x14ac:dyDescent="0.25">
      <c r="B100" s="154"/>
      <c r="C100" s="103"/>
      <c r="D100" s="103"/>
      <c r="E100" s="103"/>
      <c r="F100" s="123"/>
      <c r="G100" s="154"/>
      <c r="H100" s="154"/>
      <c r="I100" s="154"/>
      <c r="J100" s="154"/>
      <c r="K100" s="154"/>
      <c r="L100" s="154"/>
      <c r="M100" s="154"/>
      <c r="N100" s="154"/>
      <c r="O100" s="154"/>
      <c r="P100" s="154"/>
      <c r="Q100" s="103"/>
      <c r="R100" s="103"/>
      <c r="S100" s="103"/>
      <c r="T100" s="103"/>
    </row>
    <row r="101" spans="2:20" s="111" customFormat="1" x14ac:dyDescent="0.25">
      <c r="B101" s="154"/>
      <c r="C101" s="103"/>
      <c r="D101" s="103"/>
      <c r="E101" s="103"/>
      <c r="F101" s="123"/>
      <c r="G101" s="154"/>
      <c r="H101" s="154"/>
      <c r="I101" s="154"/>
      <c r="J101" s="154"/>
      <c r="K101" s="154"/>
      <c r="L101" s="154"/>
      <c r="M101" s="154"/>
      <c r="N101" s="154"/>
      <c r="O101" s="154"/>
      <c r="P101" s="154"/>
      <c r="Q101" s="103"/>
      <c r="R101" s="103"/>
      <c r="S101" s="103"/>
      <c r="T101" s="103"/>
    </row>
    <row r="102" spans="2:20" s="111" customFormat="1" x14ac:dyDescent="0.25">
      <c r="B102" s="154"/>
      <c r="C102" s="103"/>
      <c r="D102" s="103"/>
      <c r="E102" s="103"/>
      <c r="F102" s="123"/>
      <c r="G102" s="154"/>
      <c r="H102" s="154"/>
      <c r="I102" s="154"/>
      <c r="J102" s="154"/>
      <c r="K102" s="154"/>
      <c r="L102" s="154"/>
      <c r="M102" s="154"/>
      <c r="N102" s="154"/>
      <c r="O102" s="154"/>
      <c r="P102" s="154"/>
      <c r="Q102" s="103"/>
      <c r="R102" s="103"/>
      <c r="S102" s="103"/>
      <c r="T102" s="103"/>
    </row>
    <row r="103" spans="2:20" s="167" customFormat="1" x14ac:dyDescent="0.25">
      <c r="B103" s="200"/>
      <c r="C103" s="200"/>
      <c r="D103" s="200"/>
      <c r="E103" s="200"/>
      <c r="F103" s="200"/>
      <c r="G103" s="200"/>
      <c r="H103" s="200"/>
      <c r="I103" s="200"/>
      <c r="J103" s="200"/>
      <c r="K103" s="200"/>
      <c r="L103" s="200"/>
      <c r="M103" s="200"/>
      <c r="N103" s="200"/>
      <c r="O103" s="200"/>
      <c r="P103" s="200"/>
      <c r="Q103" s="92"/>
      <c r="R103" s="92"/>
      <c r="S103" s="92"/>
      <c r="T103" s="92"/>
    </row>
    <row r="104" spans="2:20" s="167" customFormat="1" x14ac:dyDescent="0.25">
      <c r="B104" s="200"/>
      <c r="C104" s="200"/>
      <c r="D104" s="200"/>
      <c r="E104" s="200"/>
      <c r="F104" s="200"/>
      <c r="G104" s="200"/>
      <c r="H104" s="200"/>
      <c r="I104" s="200"/>
      <c r="J104" s="200"/>
      <c r="K104" s="200"/>
      <c r="L104" s="200"/>
      <c r="M104" s="200"/>
      <c r="N104" s="200"/>
      <c r="O104" s="200"/>
      <c r="P104" s="200"/>
      <c r="Q104" s="92"/>
      <c r="R104" s="92"/>
      <c r="S104" s="92"/>
      <c r="T104" s="92"/>
    </row>
    <row r="105" spans="2:20" s="101" customFormat="1" ht="15" x14ac:dyDescent="0.3">
      <c r="B105" s="112" t="s">
        <v>196</v>
      </c>
      <c r="C105" s="275"/>
      <c r="D105" s="275"/>
      <c r="E105" s="275"/>
      <c r="F105" s="275"/>
      <c r="G105" s="275"/>
      <c r="H105" s="275"/>
      <c r="I105" s="275"/>
      <c r="J105" s="275"/>
      <c r="K105" s="275"/>
      <c r="L105" s="275"/>
      <c r="M105" s="275"/>
      <c r="N105" s="275"/>
      <c r="O105" s="275"/>
      <c r="P105" s="275"/>
      <c r="Q105" s="276"/>
      <c r="R105" s="276"/>
      <c r="S105" s="276"/>
      <c r="T105" s="276"/>
    </row>
    <row r="106" spans="2:20" x14ac:dyDescent="0.25">
      <c r="B106" s="154"/>
      <c r="C106" s="154"/>
      <c r="D106" s="154"/>
      <c r="E106" s="154"/>
      <c r="F106" s="154"/>
      <c r="G106" s="154"/>
      <c r="H106" s="154"/>
      <c r="I106" s="154"/>
      <c r="J106" s="154"/>
      <c r="K106" s="154"/>
      <c r="L106" s="154"/>
      <c r="M106" s="154"/>
      <c r="N106" s="154"/>
      <c r="O106" s="154"/>
      <c r="P106" s="154"/>
      <c r="Q106" s="103"/>
      <c r="R106" s="103"/>
      <c r="S106" s="103"/>
      <c r="T106" s="103"/>
    </row>
    <row r="107" spans="2:20" x14ac:dyDescent="0.25">
      <c r="B107" s="154"/>
      <c r="C107" s="179" t="s">
        <v>216</v>
      </c>
      <c r="D107" s="154"/>
      <c r="E107" s="154"/>
      <c r="F107" s="154"/>
      <c r="G107" s="154"/>
      <c r="H107" s="154"/>
      <c r="I107" s="154"/>
      <c r="J107" s="154"/>
      <c r="K107" s="154"/>
      <c r="L107" s="154"/>
      <c r="M107" s="154"/>
      <c r="N107" s="154"/>
      <c r="O107" s="154"/>
      <c r="P107" s="154"/>
      <c r="Q107" s="103"/>
      <c r="R107" s="103"/>
      <c r="S107" s="103"/>
      <c r="T107" s="103"/>
    </row>
    <row r="108" spans="2:20" x14ac:dyDescent="0.25">
      <c r="B108" s="154"/>
      <c r="C108" s="154"/>
      <c r="D108" s="154"/>
      <c r="E108" s="154"/>
      <c r="F108" s="154"/>
      <c r="G108" s="154"/>
      <c r="H108" s="154"/>
      <c r="I108" s="154"/>
      <c r="J108" s="154"/>
      <c r="K108" s="154"/>
      <c r="L108" s="154"/>
      <c r="M108" s="154"/>
      <c r="N108" s="154"/>
      <c r="O108" s="154"/>
      <c r="P108" s="154"/>
      <c r="Q108" s="103"/>
      <c r="R108" s="103"/>
      <c r="S108" s="103"/>
      <c r="T108" s="103"/>
    </row>
    <row r="109" spans="2:20" x14ac:dyDescent="0.25">
      <c r="B109" s="102"/>
      <c r="C109" s="105" t="s">
        <v>126</v>
      </c>
      <c r="D109" s="105" t="s">
        <v>122</v>
      </c>
      <c r="E109" s="105" t="s">
        <v>84</v>
      </c>
      <c r="F109" s="284">
        <v>2011</v>
      </c>
      <c r="G109" s="84">
        <v>2015</v>
      </c>
      <c r="H109" s="84">
        <v>2020</v>
      </c>
      <c r="I109" s="84">
        <v>2025</v>
      </c>
      <c r="J109" s="84">
        <v>2030</v>
      </c>
      <c r="K109" s="84">
        <v>2035</v>
      </c>
      <c r="L109" s="84">
        <v>2040</v>
      </c>
      <c r="M109" s="84">
        <v>2045</v>
      </c>
      <c r="N109" s="84">
        <v>2050</v>
      </c>
      <c r="O109" s="158"/>
      <c r="P109" s="123"/>
      <c r="Q109" s="103"/>
      <c r="R109" s="103"/>
      <c r="S109" s="103"/>
      <c r="T109" s="103"/>
    </row>
    <row r="110" spans="2:20" x14ac:dyDescent="0.25">
      <c r="B110" s="102"/>
      <c r="C110" s="133" t="s">
        <v>231</v>
      </c>
      <c r="D110" s="133" t="s">
        <v>140</v>
      </c>
      <c r="E110" s="133" t="s">
        <v>141</v>
      </c>
      <c r="F110" s="294">
        <v>1</v>
      </c>
      <c r="G110" s="295">
        <v>1</v>
      </c>
      <c r="H110" s="295">
        <v>1</v>
      </c>
      <c r="I110" s="295">
        <v>1</v>
      </c>
      <c r="J110" s="295">
        <v>1</v>
      </c>
      <c r="K110" s="295">
        <v>1</v>
      </c>
      <c r="L110" s="295">
        <v>1</v>
      </c>
      <c r="M110" s="295">
        <v>1</v>
      </c>
      <c r="N110" s="295">
        <v>1</v>
      </c>
      <c r="O110" s="103"/>
      <c r="P110" s="103"/>
      <c r="Q110" s="103"/>
      <c r="R110" s="103"/>
      <c r="S110" s="103"/>
      <c r="T110" s="103"/>
    </row>
    <row r="111" spans="2:20" x14ac:dyDescent="0.25">
      <c r="B111" s="102"/>
      <c r="C111" s="270" t="s">
        <v>231</v>
      </c>
      <c r="D111" s="270" t="s">
        <v>146</v>
      </c>
      <c r="E111" s="270" t="s">
        <v>147</v>
      </c>
      <c r="F111" s="296">
        <v>0</v>
      </c>
      <c r="G111" s="297">
        <v>0</v>
      </c>
      <c r="H111" s="297">
        <v>0</v>
      </c>
      <c r="I111" s="297">
        <v>0</v>
      </c>
      <c r="J111" s="297">
        <v>0</v>
      </c>
      <c r="K111" s="297">
        <v>0</v>
      </c>
      <c r="L111" s="297">
        <v>0</v>
      </c>
      <c r="M111" s="297">
        <v>0</v>
      </c>
      <c r="N111" s="297">
        <v>0</v>
      </c>
      <c r="O111" s="136"/>
      <c r="P111" s="136"/>
      <c r="Q111" s="103"/>
      <c r="R111" s="103"/>
      <c r="S111" s="103"/>
      <c r="T111" s="103"/>
    </row>
    <row r="112" spans="2:20" x14ac:dyDescent="0.25">
      <c r="B112" s="102"/>
      <c r="C112" s="133" t="s">
        <v>155</v>
      </c>
      <c r="D112" s="133" t="s">
        <v>232</v>
      </c>
      <c r="E112" s="133" t="s">
        <v>233</v>
      </c>
      <c r="F112" s="294">
        <v>1</v>
      </c>
      <c r="G112" s="295">
        <v>1</v>
      </c>
      <c r="H112" s="295">
        <v>1</v>
      </c>
      <c r="I112" s="295">
        <v>1</v>
      </c>
      <c r="J112" s="295">
        <v>1</v>
      </c>
      <c r="K112" s="295">
        <v>1</v>
      </c>
      <c r="L112" s="295">
        <v>1</v>
      </c>
      <c r="M112" s="295">
        <v>1</v>
      </c>
      <c r="N112" s="295">
        <v>1</v>
      </c>
      <c r="O112" s="136"/>
      <c r="P112" s="136"/>
      <c r="Q112" s="103"/>
      <c r="R112" s="103"/>
      <c r="S112" s="103"/>
      <c r="T112" s="103"/>
    </row>
    <row r="113" spans="2:20" x14ac:dyDescent="0.25">
      <c r="B113" s="102"/>
      <c r="C113" s="270" t="s">
        <v>155</v>
      </c>
      <c r="D113" s="270" t="s">
        <v>234</v>
      </c>
      <c r="E113" s="270" t="s">
        <v>235</v>
      </c>
      <c r="F113" s="296">
        <v>0</v>
      </c>
      <c r="G113" s="297">
        <v>0</v>
      </c>
      <c r="H113" s="297">
        <v>0</v>
      </c>
      <c r="I113" s="297">
        <v>0</v>
      </c>
      <c r="J113" s="297">
        <v>0</v>
      </c>
      <c r="K113" s="297">
        <v>0</v>
      </c>
      <c r="L113" s="297">
        <v>0</v>
      </c>
      <c r="M113" s="297">
        <v>0</v>
      </c>
      <c r="N113" s="297">
        <v>0</v>
      </c>
      <c r="O113" s="136"/>
      <c r="P113" s="136"/>
      <c r="Q113" s="103"/>
      <c r="R113" s="103"/>
      <c r="S113" s="103"/>
      <c r="T113" s="103"/>
    </row>
    <row r="114" spans="2:20" x14ac:dyDescent="0.25">
      <c r="B114" s="102"/>
      <c r="C114" s="133" t="s">
        <v>236</v>
      </c>
      <c r="D114" s="133" t="s">
        <v>140</v>
      </c>
      <c r="E114" s="133" t="s">
        <v>237</v>
      </c>
      <c r="F114" s="298">
        <v>0.99082400000000004</v>
      </c>
      <c r="G114" s="203">
        <v>0.98877271794871791</v>
      </c>
      <c r="H114" s="203">
        <v>0.98620861538461535</v>
      </c>
      <c r="I114" s="203">
        <v>0.9836445128205128</v>
      </c>
      <c r="J114" s="203">
        <v>0.98108041025641024</v>
      </c>
      <c r="K114" s="203">
        <v>0.97851630769230769</v>
      </c>
      <c r="L114" s="203">
        <v>0.97595220512820513</v>
      </c>
      <c r="M114" s="203">
        <v>0.97338810256410258</v>
      </c>
      <c r="N114" s="203">
        <v>0.97082400000000002</v>
      </c>
      <c r="O114" s="136"/>
      <c r="P114" s="136"/>
      <c r="Q114" s="103"/>
      <c r="R114" s="103"/>
      <c r="S114" s="103"/>
      <c r="T114" s="103"/>
    </row>
    <row r="115" spans="2:20" x14ac:dyDescent="0.25">
      <c r="B115" s="102"/>
      <c r="C115" s="133" t="s">
        <v>236</v>
      </c>
      <c r="D115" s="133" t="s">
        <v>144</v>
      </c>
      <c r="E115" s="133" t="s">
        <v>145</v>
      </c>
      <c r="F115" s="298">
        <v>0</v>
      </c>
      <c r="G115" s="203">
        <v>2.0512820512820513E-3</v>
      </c>
      <c r="H115" s="203">
        <v>4.6153846153846149E-3</v>
      </c>
      <c r="I115" s="203">
        <v>7.1794871794871795E-3</v>
      </c>
      <c r="J115" s="203">
        <v>9.743589743589744E-3</v>
      </c>
      <c r="K115" s="203">
        <v>1.2307692307692308E-2</v>
      </c>
      <c r="L115" s="203">
        <v>1.4871794871794871E-2</v>
      </c>
      <c r="M115" s="203">
        <v>1.7435897435897435E-2</v>
      </c>
      <c r="N115" s="203">
        <v>0.02</v>
      </c>
      <c r="O115" s="136"/>
      <c r="P115" s="136"/>
      <c r="Q115" s="103"/>
      <c r="R115" s="103"/>
      <c r="S115" s="103"/>
      <c r="T115" s="103"/>
    </row>
    <row r="116" spans="2:20" x14ac:dyDescent="0.25">
      <c r="B116" s="102"/>
      <c r="C116" s="133" t="s">
        <v>236</v>
      </c>
      <c r="D116" s="133" t="s">
        <v>238</v>
      </c>
      <c r="E116" s="133" t="s">
        <v>239</v>
      </c>
      <c r="F116" s="298">
        <v>1.2160000000000001E-3</v>
      </c>
      <c r="G116" s="203">
        <v>1.2160000000000001E-3</v>
      </c>
      <c r="H116" s="203">
        <v>1.2160000000000001E-3</v>
      </c>
      <c r="I116" s="203">
        <v>1.2160000000000001E-3</v>
      </c>
      <c r="J116" s="203">
        <v>1.2160000000000001E-3</v>
      </c>
      <c r="K116" s="203">
        <v>1.2160000000000001E-3</v>
      </c>
      <c r="L116" s="203">
        <v>1.2160000000000001E-3</v>
      </c>
      <c r="M116" s="203">
        <v>1.2160000000000001E-3</v>
      </c>
      <c r="N116" s="203">
        <v>1.2160000000000001E-3</v>
      </c>
      <c r="O116" s="136"/>
      <c r="P116" s="136"/>
      <c r="Q116" s="103"/>
      <c r="R116" s="103"/>
      <c r="S116" s="103"/>
      <c r="T116" s="103"/>
    </row>
    <row r="117" spans="2:20" ht="22.5" customHeight="1" x14ac:dyDescent="0.25">
      <c r="B117" s="102"/>
      <c r="C117" s="133" t="s">
        <v>236</v>
      </c>
      <c r="D117" s="133" t="s">
        <v>240</v>
      </c>
      <c r="E117" s="133" t="s">
        <v>241</v>
      </c>
      <c r="F117" s="298">
        <v>7.9600000000000001E-3</v>
      </c>
      <c r="G117" s="203">
        <v>7.9600000000000001E-3</v>
      </c>
      <c r="H117" s="203">
        <v>7.9600000000000001E-3</v>
      </c>
      <c r="I117" s="203">
        <v>7.9600000000000001E-3</v>
      </c>
      <c r="J117" s="203">
        <v>7.9600000000000001E-3</v>
      </c>
      <c r="K117" s="203">
        <v>7.9600000000000001E-3</v>
      </c>
      <c r="L117" s="203">
        <v>7.9600000000000001E-3</v>
      </c>
      <c r="M117" s="203">
        <v>7.9600000000000001E-3</v>
      </c>
      <c r="N117" s="203">
        <v>7.9600000000000001E-3</v>
      </c>
      <c r="O117" s="136"/>
      <c r="P117" s="136"/>
      <c r="Q117" s="103"/>
      <c r="R117" s="103"/>
      <c r="S117" s="103"/>
      <c r="T117" s="103"/>
    </row>
    <row r="118" spans="2:20" x14ac:dyDescent="0.25">
      <c r="B118" s="102"/>
      <c r="C118" s="163" t="s">
        <v>236</v>
      </c>
      <c r="D118" s="163" t="s">
        <v>146</v>
      </c>
      <c r="E118" s="163" t="s">
        <v>147</v>
      </c>
      <c r="F118" s="299">
        <v>0</v>
      </c>
      <c r="G118" s="300">
        <v>0</v>
      </c>
      <c r="H118" s="300">
        <v>0</v>
      </c>
      <c r="I118" s="300">
        <v>0</v>
      </c>
      <c r="J118" s="300">
        <v>0</v>
      </c>
      <c r="K118" s="300">
        <v>0</v>
      </c>
      <c r="L118" s="300">
        <v>0</v>
      </c>
      <c r="M118" s="300">
        <v>0</v>
      </c>
      <c r="N118" s="300">
        <v>0</v>
      </c>
      <c r="O118" s="136"/>
      <c r="P118" s="136"/>
      <c r="Q118" s="103"/>
      <c r="R118" s="103"/>
      <c r="S118" s="103"/>
      <c r="T118" s="103"/>
    </row>
    <row r="119" spans="2:20" x14ac:dyDescent="0.25">
      <c r="B119" s="154"/>
      <c r="C119" s="154"/>
      <c r="D119" s="154"/>
      <c r="E119" s="154"/>
      <c r="F119" s="154"/>
      <c r="G119" s="154"/>
      <c r="H119" s="154"/>
      <c r="I119" s="154"/>
      <c r="J119" s="154"/>
      <c r="K119" s="154"/>
      <c r="L119" s="154"/>
      <c r="M119" s="154"/>
      <c r="N119" s="154"/>
      <c r="O119" s="154"/>
      <c r="P119" s="154"/>
      <c r="Q119" s="103"/>
      <c r="R119" s="103"/>
      <c r="S119" s="103"/>
      <c r="T119" s="103"/>
    </row>
    <row r="120" spans="2:20" x14ac:dyDescent="0.25">
      <c r="B120" s="154"/>
      <c r="C120" s="179" t="s">
        <v>218</v>
      </c>
      <c r="D120" s="154"/>
      <c r="E120" s="133"/>
      <c r="F120" s="154"/>
      <c r="G120" s="154"/>
      <c r="H120" s="154"/>
      <c r="I120" s="154"/>
      <c r="J120" s="154"/>
      <c r="K120" s="154"/>
      <c r="L120" s="154"/>
      <c r="M120" s="154"/>
      <c r="N120" s="154"/>
      <c r="O120" s="154"/>
      <c r="P120" s="154"/>
      <c r="Q120" s="103"/>
      <c r="R120" s="103"/>
      <c r="S120" s="103"/>
      <c r="T120" s="103"/>
    </row>
    <row r="121" spans="2:20" x14ac:dyDescent="0.25">
      <c r="B121" s="154"/>
      <c r="C121" s="154"/>
      <c r="D121" s="154"/>
      <c r="E121" s="133"/>
      <c r="F121" s="154"/>
      <c r="G121" s="154"/>
      <c r="H121" s="154"/>
      <c r="I121" s="154"/>
      <c r="J121" s="154"/>
      <c r="K121" s="154"/>
      <c r="L121" s="154"/>
      <c r="M121" s="154"/>
      <c r="N121" s="180" t="s">
        <v>180</v>
      </c>
      <c r="O121" s="154"/>
      <c r="P121" s="154"/>
      <c r="Q121" s="103"/>
      <c r="R121" s="103"/>
      <c r="S121" s="103"/>
      <c r="T121" s="103"/>
    </row>
    <row r="122" spans="2:20" x14ac:dyDescent="0.25">
      <c r="B122" s="102"/>
      <c r="C122" s="105" t="s">
        <v>126</v>
      </c>
      <c r="D122" s="105" t="s">
        <v>122</v>
      </c>
      <c r="E122" s="105" t="s">
        <v>84</v>
      </c>
      <c r="F122" s="284">
        <v>2011</v>
      </c>
      <c r="G122" s="84">
        <v>2015</v>
      </c>
      <c r="H122" s="84">
        <v>2020</v>
      </c>
      <c r="I122" s="84">
        <v>2025</v>
      </c>
      <c r="J122" s="84">
        <v>2030</v>
      </c>
      <c r="K122" s="84">
        <v>2035</v>
      </c>
      <c r="L122" s="84">
        <v>2040</v>
      </c>
      <c r="M122" s="84">
        <v>2045</v>
      </c>
      <c r="N122" s="84">
        <v>2050</v>
      </c>
      <c r="O122" s="158"/>
      <c r="P122" s="123"/>
      <c r="Q122" s="103"/>
      <c r="R122" s="103"/>
      <c r="S122" s="103"/>
      <c r="T122" s="103"/>
    </row>
    <row r="123" spans="2:20" x14ac:dyDescent="0.25">
      <c r="B123" s="102"/>
      <c r="C123" s="133" t="s">
        <v>231</v>
      </c>
      <c r="D123" s="133" t="s">
        <v>140</v>
      </c>
      <c r="E123" s="133" t="s">
        <v>141</v>
      </c>
      <c r="F123" s="301">
        <v>21152</v>
      </c>
      <c r="G123" s="302">
        <v>23004</v>
      </c>
      <c r="H123" s="302">
        <v>25549</v>
      </c>
      <c r="I123" s="302">
        <v>28375</v>
      </c>
      <c r="J123" s="302">
        <v>31514</v>
      </c>
      <c r="K123" s="302">
        <v>35000</v>
      </c>
      <c r="L123" s="302">
        <v>38871</v>
      </c>
      <c r="M123" s="302">
        <v>43170</v>
      </c>
      <c r="N123" s="302">
        <v>47945</v>
      </c>
      <c r="O123" s="103"/>
      <c r="P123" s="103"/>
      <c r="Q123" s="103"/>
      <c r="R123" s="103"/>
      <c r="S123" s="103"/>
      <c r="T123" s="103"/>
    </row>
    <row r="124" spans="2:20" x14ac:dyDescent="0.25">
      <c r="B124" s="102"/>
      <c r="C124" s="270" t="s">
        <v>231</v>
      </c>
      <c r="D124" s="270" t="s">
        <v>146</v>
      </c>
      <c r="E124" s="270" t="s">
        <v>147</v>
      </c>
      <c r="F124" s="303">
        <v>0</v>
      </c>
      <c r="G124" s="304">
        <v>0</v>
      </c>
      <c r="H124" s="304">
        <v>0</v>
      </c>
      <c r="I124" s="304">
        <v>0</v>
      </c>
      <c r="J124" s="304">
        <v>0</v>
      </c>
      <c r="K124" s="304">
        <v>0</v>
      </c>
      <c r="L124" s="304">
        <v>0</v>
      </c>
      <c r="M124" s="304">
        <v>0</v>
      </c>
      <c r="N124" s="304">
        <v>0</v>
      </c>
      <c r="O124" s="136"/>
      <c r="P124" s="136"/>
      <c r="Q124" s="103"/>
      <c r="R124" s="103"/>
      <c r="S124" s="103"/>
      <c r="T124" s="103"/>
    </row>
    <row r="125" spans="2:20" x14ac:dyDescent="0.25">
      <c r="B125" s="102"/>
      <c r="C125" s="133" t="s">
        <v>155</v>
      </c>
      <c r="D125" s="133" t="s">
        <v>232</v>
      </c>
      <c r="E125" s="133" t="s">
        <v>233</v>
      </c>
      <c r="F125" s="301">
        <v>194</v>
      </c>
      <c r="G125" s="302">
        <v>218</v>
      </c>
      <c r="H125" s="302">
        <v>252</v>
      </c>
      <c r="I125" s="302">
        <v>291</v>
      </c>
      <c r="J125" s="302">
        <v>336</v>
      </c>
      <c r="K125" s="302">
        <v>387</v>
      </c>
      <c r="L125" s="302">
        <v>446</v>
      </c>
      <c r="M125" s="302">
        <v>514</v>
      </c>
      <c r="N125" s="302">
        <v>592</v>
      </c>
      <c r="O125" s="136"/>
      <c r="P125" s="136"/>
      <c r="Q125" s="103"/>
      <c r="R125" s="103"/>
      <c r="S125" s="103"/>
      <c r="T125" s="103"/>
    </row>
    <row r="126" spans="2:20" x14ac:dyDescent="0.25">
      <c r="B126" s="102"/>
      <c r="C126" s="270" t="s">
        <v>155</v>
      </c>
      <c r="D126" s="270" t="s">
        <v>234</v>
      </c>
      <c r="E126" s="270" t="s">
        <v>235</v>
      </c>
      <c r="F126" s="303">
        <v>0</v>
      </c>
      <c r="G126" s="304">
        <v>0</v>
      </c>
      <c r="H126" s="304">
        <v>0</v>
      </c>
      <c r="I126" s="304">
        <v>0</v>
      </c>
      <c r="J126" s="304">
        <v>0</v>
      </c>
      <c r="K126" s="304">
        <v>0</v>
      </c>
      <c r="L126" s="304">
        <v>0</v>
      </c>
      <c r="M126" s="304">
        <v>0</v>
      </c>
      <c r="N126" s="304">
        <v>0</v>
      </c>
      <c r="O126" s="136"/>
      <c r="P126" s="136"/>
      <c r="Q126" s="103"/>
      <c r="R126" s="103"/>
      <c r="S126" s="103"/>
      <c r="T126" s="103"/>
    </row>
    <row r="127" spans="2:20" x14ac:dyDescent="0.25">
      <c r="B127" s="102"/>
      <c r="C127" s="133" t="s">
        <v>236</v>
      </c>
      <c r="D127" s="133" t="s">
        <v>140</v>
      </c>
      <c r="E127" s="133" t="s">
        <v>237</v>
      </c>
      <c r="F127" s="305">
        <v>14790</v>
      </c>
      <c r="G127" s="306">
        <v>16722</v>
      </c>
      <c r="H127" s="306">
        <v>19495</v>
      </c>
      <c r="I127" s="306">
        <v>22729</v>
      </c>
      <c r="J127" s="306">
        <v>26498</v>
      </c>
      <c r="K127" s="306">
        <v>30891</v>
      </c>
      <c r="L127" s="306">
        <v>36014</v>
      </c>
      <c r="M127" s="306">
        <v>41986</v>
      </c>
      <c r="N127" s="306">
        <v>48947</v>
      </c>
      <c r="O127" s="136"/>
      <c r="P127" s="136"/>
      <c r="Q127" s="103"/>
      <c r="R127" s="103"/>
      <c r="S127" s="103"/>
      <c r="T127" s="103"/>
    </row>
    <row r="128" spans="2:20" x14ac:dyDescent="0.25">
      <c r="B128" s="102"/>
      <c r="C128" s="133" t="s">
        <v>236</v>
      </c>
      <c r="D128" s="133" t="s">
        <v>144</v>
      </c>
      <c r="E128" s="133" t="s">
        <v>145</v>
      </c>
      <c r="F128" s="305">
        <v>0</v>
      </c>
      <c r="G128" s="306">
        <v>35</v>
      </c>
      <c r="H128" s="306">
        <v>92</v>
      </c>
      <c r="I128" s="306">
        <v>166</v>
      </c>
      <c r="J128" s="306">
        <v>264</v>
      </c>
      <c r="K128" s="306">
        <v>389</v>
      </c>
      <c r="L128" s="306">
        <v>549</v>
      </c>
      <c r="M128" s="306">
        <v>753</v>
      </c>
      <c r="N128" s="306">
        <v>1009</v>
      </c>
      <c r="O128" s="136"/>
      <c r="P128" s="136"/>
      <c r="Q128" s="103"/>
      <c r="R128" s="103"/>
      <c r="S128" s="103"/>
      <c r="T128" s="103"/>
    </row>
    <row r="129" spans="2:20" x14ac:dyDescent="0.25">
      <c r="B129" s="102"/>
      <c r="C129" s="133" t="s">
        <v>236</v>
      </c>
      <c r="D129" s="133" t="s">
        <v>238</v>
      </c>
      <c r="E129" s="133" t="s">
        <v>239</v>
      </c>
      <c r="F129" s="305">
        <v>19</v>
      </c>
      <c r="G129" s="306">
        <v>21</v>
      </c>
      <c r="H129" s="306">
        <v>25</v>
      </c>
      <c r="I129" s="306">
        <v>29</v>
      </c>
      <c r="J129" s="306">
        <v>33</v>
      </c>
      <c r="K129" s="306">
        <v>39</v>
      </c>
      <c r="L129" s="306">
        <v>45</v>
      </c>
      <c r="M129" s="306">
        <v>53</v>
      </c>
      <c r="N129" s="306">
        <v>62</v>
      </c>
      <c r="O129" s="136"/>
      <c r="P129" s="136"/>
      <c r="Q129" s="103"/>
      <c r="R129" s="103"/>
      <c r="S129" s="103"/>
      <c r="T129" s="103"/>
    </row>
    <row r="130" spans="2:20" x14ac:dyDescent="0.25">
      <c r="B130" s="102"/>
      <c r="C130" s="133" t="s">
        <v>236</v>
      </c>
      <c r="D130" s="133" t="s">
        <v>240</v>
      </c>
      <c r="E130" s="133" t="s">
        <v>241</v>
      </c>
      <c r="F130" s="305">
        <v>119</v>
      </c>
      <c r="G130" s="306">
        <v>135</v>
      </c>
      <c r="H130" s="306">
        <v>158</v>
      </c>
      <c r="I130" s="306">
        <v>184</v>
      </c>
      <c r="J130" s="306">
        <v>215</v>
      </c>
      <c r="K130" s="306">
        <v>252</v>
      </c>
      <c r="L130" s="306">
        <v>294</v>
      </c>
      <c r="M130" s="306">
        <v>344</v>
      </c>
      <c r="N130" s="306">
        <v>402</v>
      </c>
      <c r="O130" s="136"/>
      <c r="P130" s="136"/>
      <c r="Q130" s="103"/>
      <c r="R130" s="103"/>
      <c r="S130" s="103"/>
      <c r="T130" s="103"/>
    </row>
    <row r="131" spans="2:20" x14ac:dyDescent="0.25">
      <c r="B131" s="102"/>
      <c r="C131" s="163" t="s">
        <v>236</v>
      </c>
      <c r="D131" s="163" t="s">
        <v>146</v>
      </c>
      <c r="E131" s="163" t="s">
        <v>147</v>
      </c>
      <c r="F131" s="307">
        <v>0</v>
      </c>
      <c r="G131" s="308">
        <v>0</v>
      </c>
      <c r="H131" s="308">
        <v>0</v>
      </c>
      <c r="I131" s="308">
        <v>0</v>
      </c>
      <c r="J131" s="308">
        <v>0</v>
      </c>
      <c r="K131" s="308">
        <v>0</v>
      </c>
      <c r="L131" s="308">
        <v>0</v>
      </c>
      <c r="M131" s="308">
        <v>0</v>
      </c>
      <c r="N131" s="308">
        <v>0</v>
      </c>
      <c r="O131" s="136"/>
      <c r="P131" s="136"/>
      <c r="Q131" s="103"/>
      <c r="R131" s="103"/>
      <c r="S131" s="103"/>
      <c r="T131" s="103"/>
    </row>
    <row r="132" spans="2:20" x14ac:dyDescent="0.25">
      <c r="B132" s="154"/>
      <c r="C132" s="154"/>
      <c r="D132" s="154"/>
      <c r="E132" s="154"/>
      <c r="F132" s="154"/>
      <c r="G132" s="154"/>
      <c r="H132" s="154"/>
      <c r="I132" s="154"/>
      <c r="J132" s="154"/>
      <c r="K132" s="154"/>
      <c r="L132" s="154"/>
      <c r="M132" s="154"/>
      <c r="N132" s="154"/>
      <c r="O132" s="154"/>
      <c r="P132" s="154"/>
      <c r="Q132" s="103"/>
      <c r="R132" s="103"/>
      <c r="S132" s="103"/>
      <c r="T132" s="103"/>
    </row>
    <row r="133" spans="2:20" x14ac:dyDescent="0.25">
      <c r="B133" s="154"/>
      <c r="C133" s="81" t="s">
        <v>219</v>
      </c>
      <c r="D133" s="154"/>
      <c r="E133" s="154"/>
      <c r="F133" s="154"/>
      <c r="G133" s="154"/>
      <c r="H133" s="154"/>
      <c r="I133" s="154"/>
      <c r="J133" s="154"/>
      <c r="K133" s="154"/>
      <c r="L133" s="154"/>
      <c r="M133" s="154"/>
      <c r="N133" s="154"/>
      <c r="O133" s="154"/>
      <c r="P133" s="154"/>
      <c r="Q133" s="103"/>
      <c r="R133" s="103"/>
      <c r="S133" s="103"/>
      <c r="T133" s="103"/>
    </row>
    <row r="134" spans="2:20" x14ac:dyDescent="0.25">
      <c r="B134" s="154"/>
      <c r="C134" s="154"/>
      <c r="D134" s="154"/>
      <c r="E134" s="154"/>
      <c r="F134" s="154"/>
      <c r="G134" s="154"/>
      <c r="H134" s="154"/>
      <c r="I134" s="154"/>
      <c r="J134" s="154"/>
      <c r="K134" s="154"/>
      <c r="L134" s="154"/>
      <c r="M134" s="154"/>
      <c r="N134" s="180"/>
      <c r="O134" s="154"/>
      <c r="P134" s="154"/>
      <c r="Q134" s="103"/>
      <c r="R134" s="103"/>
      <c r="S134" s="103"/>
      <c r="T134" s="103"/>
    </row>
    <row r="135" spans="2:20" x14ac:dyDescent="0.25">
      <c r="B135" s="102"/>
      <c r="C135" s="105" t="s">
        <v>126</v>
      </c>
      <c r="D135" s="105" t="s">
        <v>122</v>
      </c>
      <c r="E135" s="105" t="s">
        <v>251</v>
      </c>
      <c r="F135" s="309">
        <v>2011</v>
      </c>
      <c r="G135" s="105">
        <v>2015</v>
      </c>
      <c r="H135" s="105">
        <v>2020</v>
      </c>
      <c r="I135" s="105">
        <v>2025</v>
      </c>
      <c r="J135" s="105">
        <v>2030</v>
      </c>
      <c r="K135" s="105">
        <v>2035</v>
      </c>
      <c r="L135" s="105">
        <v>2040</v>
      </c>
      <c r="M135" s="105">
        <v>2045</v>
      </c>
      <c r="N135" s="105">
        <v>2050</v>
      </c>
      <c r="O135" s="158"/>
      <c r="P135" s="123"/>
      <c r="Q135" s="103"/>
      <c r="R135" s="103"/>
      <c r="S135" s="103"/>
      <c r="T135" s="103"/>
    </row>
    <row r="136" spans="2:20" x14ac:dyDescent="0.25">
      <c r="B136" s="102"/>
      <c r="C136" s="133" t="s">
        <v>231</v>
      </c>
      <c r="D136" s="133" t="s">
        <v>140</v>
      </c>
      <c r="E136" s="133" t="s">
        <v>141</v>
      </c>
      <c r="F136" s="310">
        <v>3026851200</v>
      </c>
      <c r="G136" s="302">
        <v>3291872400</v>
      </c>
      <c r="H136" s="302">
        <v>3656061900</v>
      </c>
      <c r="I136" s="302">
        <v>4060462500</v>
      </c>
      <c r="J136" s="302">
        <v>4509653400</v>
      </c>
      <c r="K136" s="302">
        <v>5008500000</v>
      </c>
      <c r="L136" s="302">
        <v>5562440100</v>
      </c>
      <c r="M136" s="302">
        <v>6177627000</v>
      </c>
      <c r="N136" s="302">
        <v>6860929500</v>
      </c>
      <c r="O136" s="103"/>
      <c r="P136" s="103"/>
      <c r="Q136" s="103"/>
      <c r="R136" s="103"/>
      <c r="S136" s="103"/>
      <c r="T136" s="103"/>
    </row>
    <row r="137" spans="2:20" x14ac:dyDescent="0.25">
      <c r="B137" s="102"/>
      <c r="C137" s="270" t="s">
        <v>231</v>
      </c>
      <c r="D137" s="270" t="s">
        <v>146</v>
      </c>
      <c r="E137" s="270" t="s">
        <v>147</v>
      </c>
      <c r="F137" s="311">
        <v>0</v>
      </c>
      <c r="G137" s="304">
        <v>0</v>
      </c>
      <c r="H137" s="304">
        <v>0</v>
      </c>
      <c r="I137" s="304">
        <v>0</v>
      </c>
      <c r="J137" s="304">
        <v>0</v>
      </c>
      <c r="K137" s="304">
        <v>0</v>
      </c>
      <c r="L137" s="304">
        <v>0</v>
      </c>
      <c r="M137" s="304">
        <v>0</v>
      </c>
      <c r="N137" s="304">
        <v>0</v>
      </c>
      <c r="O137" s="136"/>
      <c r="P137" s="136"/>
      <c r="Q137" s="103"/>
      <c r="R137" s="103"/>
      <c r="S137" s="103"/>
      <c r="T137" s="103"/>
    </row>
    <row r="138" spans="2:20" x14ac:dyDescent="0.25">
      <c r="B138" s="102"/>
      <c r="C138" s="133" t="s">
        <v>155</v>
      </c>
      <c r="D138" s="133" t="s">
        <v>232</v>
      </c>
      <c r="E138" s="133" t="s">
        <v>233</v>
      </c>
      <c r="F138" s="310">
        <v>54824400</v>
      </c>
      <c r="G138" s="302">
        <v>61606800</v>
      </c>
      <c r="H138" s="302">
        <v>71215200</v>
      </c>
      <c r="I138" s="302">
        <v>82236600</v>
      </c>
      <c r="J138" s="302">
        <v>94953600</v>
      </c>
      <c r="K138" s="302">
        <v>109366200</v>
      </c>
      <c r="L138" s="302">
        <v>126039600</v>
      </c>
      <c r="M138" s="302">
        <v>145256400</v>
      </c>
      <c r="N138" s="302">
        <v>167299200</v>
      </c>
      <c r="O138" s="136"/>
      <c r="P138" s="136"/>
      <c r="Q138" s="103"/>
      <c r="R138" s="103"/>
      <c r="S138" s="103"/>
      <c r="T138" s="103"/>
    </row>
    <row r="139" spans="2:20" x14ac:dyDescent="0.25">
      <c r="B139" s="102"/>
      <c r="C139" s="270" t="s">
        <v>155</v>
      </c>
      <c r="D139" s="270" t="s">
        <v>234</v>
      </c>
      <c r="E139" s="270" t="s">
        <v>235</v>
      </c>
      <c r="F139" s="311">
        <v>0</v>
      </c>
      <c r="G139" s="304">
        <v>0</v>
      </c>
      <c r="H139" s="304">
        <v>0</v>
      </c>
      <c r="I139" s="304">
        <v>0</v>
      </c>
      <c r="J139" s="304">
        <v>0</v>
      </c>
      <c r="K139" s="304">
        <v>0</v>
      </c>
      <c r="L139" s="304">
        <v>0</v>
      </c>
      <c r="M139" s="304">
        <v>0</v>
      </c>
      <c r="N139" s="304">
        <v>0</v>
      </c>
      <c r="O139" s="136"/>
      <c r="P139" s="136"/>
      <c r="Q139" s="103"/>
      <c r="R139" s="103"/>
      <c r="S139" s="103"/>
      <c r="T139" s="103"/>
    </row>
    <row r="140" spans="2:20" x14ac:dyDescent="0.25">
      <c r="B140" s="102"/>
      <c r="C140" s="133" t="s">
        <v>236</v>
      </c>
      <c r="D140" s="133" t="s">
        <v>140</v>
      </c>
      <c r="E140" s="133" t="s">
        <v>237</v>
      </c>
      <c r="F140" s="310">
        <v>591647328.00000012</v>
      </c>
      <c r="G140" s="306">
        <v>668933510.4000001</v>
      </c>
      <c r="H140" s="306">
        <v>779862384.00000012</v>
      </c>
      <c r="I140" s="306">
        <v>909232732.80000007</v>
      </c>
      <c r="J140" s="306">
        <v>1060004793.6000001</v>
      </c>
      <c r="K140" s="306">
        <v>1235738851.2</v>
      </c>
      <c r="L140" s="306">
        <v>1440675244.8000002</v>
      </c>
      <c r="M140" s="306">
        <v>1679574355.2000003</v>
      </c>
      <c r="N140" s="306">
        <v>1958036630.4000001</v>
      </c>
      <c r="O140" s="136"/>
      <c r="P140" s="136"/>
      <c r="Q140" s="103"/>
      <c r="R140" s="103"/>
      <c r="S140" s="103"/>
      <c r="T140" s="103"/>
    </row>
    <row r="141" spans="2:20" x14ac:dyDescent="0.25">
      <c r="B141" s="102"/>
      <c r="C141" s="133" t="s">
        <v>236</v>
      </c>
      <c r="D141" s="133" t="s">
        <v>144</v>
      </c>
      <c r="E141" s="133" t="s">
        <v>145</v>
      </c>
      <c r="F141" s="312">
        <v>0</v>
      </c>
      <c r="G141" s="306">
        <v>1400112.0000000002</v>
      </c>
      <c r="H141" s="306">
        <v>3680294.4000000004</v>
      </c>
      <c r="I141" s="306">
        <v>6640531.2000000011</v>
      </c>
      <c r="J141" s="306">
        <v>10560844.800000001</v>
      </c>
      <c r="K141" s="306">
        <v>15561244.800000003</v>
      </c>
      <c r="L141" s="306">
        <v>21961756.800000001</v>
      </c>
      <c r="M141" s="306">
        <v>30122409.600000001</v>
      </c>
      <c r="N141" s="306">
        <v>40363228.800000004</v>
      </c>
      <c r="O141" s="136"/>
      <c r="P141" s="136"/>
      <c r="Q141" s="103"/>
      <c r="R141" s="103"/>
      <c r="S141" s="103"/>
      <c r="T141" s="103"/>
    </row>
    <row r="142" spans="2:20" x14ac:dyDescent="0.25">
      <c r="B142" s="102"/>
      <c r="C142" s="133" t="s">
        <v>236</v>
      </c>
      <c r="D142" s="133" t="s">
        <v>238</v>
      </c>
      <c r="E142" s="133" t="s">
        <v>239</v>
      </c>
      <c r="F142" s="312">
        <v>760060.8</v>
      </c>
      <c r="G142" s="306">
        <v>840067.20000000007</v>
      </c>
      <c r="H142" s="306">
        <v>1000080.0000000001</v>
      </c>
      <c r="I142" s="306">
        <v>1160092.8</v>
      </c>
      <c r="J142" s="306">
        <v>1320105.6000000001</v>
      </c>
      <c r="K142" s="306">
        <v>1560124.8000000003</v>
      </c>
      <c r="L142" s="306">
        <v>1800144.0000000002</v>
      </c>
      <c r="M142" s="306">
        <v>2120169.6</v>
      </c>
      <c r="N142" s="306">
        <v>2480198.4000000004</v>
      </c>
      <c r="O142" s="136"/>
      <c r="P142" s="136"/>
      <c r="Q142" s="103"/>
      <c r="R142" s="103"/>
      <c r="S142" s="103"/>
      <c r="T142" s="103"/>
    </row>
    <row r="143" spans="2:20" x14ac:dyDescent="0.25">
      <c r="B143" s="102"/>
      <c r="C143" s="133" t="s">
        <v>236</v>
      </c>
      <c r="D143" s="133" t="s">
        <v>240</v>
      </c>
      <c r="E143" s="133" t="s">
        <v>241</v>
      </c>
      <c r="F143" s="312">
        <v>4760380.8000000007</v>
      </c>
      <c r="G143" s="306">
        <v>5400432.0000000009</v>
      </c>
      <c r="H143" s="306">
        <v>6320505.6000000006</v>
      </c>
      <c r="I143" s="306">
        <v>7360588.8000000007</v>
      </c>
      <c r="J143" s="306">
        <v>8600688.0000000019</v>
      </c>
      <c r="K143" s="306">
        <v>10080806.4</v>
      </c>
      <c r="L143" s="306">
        <v>11760940.800000001</v>
      </c>
      <c r="M143" s="306">
        <v>13761100.800000001</v>
      </c>
      <c r="N143" s="306">
        <v>16081286.400000002</v>
      </c>
      <c r="O143" s="136"/>
      <c r="P143" s="136"/>
      <c r="Q143" s="103"/>
      <c r="R143" s="103"/>
      <c r="S143" s="103"/>
      <c r="T143" s="103"/>
    </row>
    <row r="144" spans="2:20" x14ac:dyDescent="0.25">
      <c r="B144" s="102"/>
      <c r="C144" s="163" t="s">
        <v>236</v>
      </c>
      <c r="D144" s="163" t="s">
        <v>146</v>
      </c>
      <c r="E144" s="163" t="s">
        <v>147</v>
      </c>
      <c r="F144" s="313">
        <v>0</v>
      </c>
      <c r="G144" s="308">
        <v>0</v>
      </c>
      <c r="H144" s="308">
        <v>0</v>
      </c>
      <c r="I144" s="308">
        <v>0</v>
      </c>
      <c r="J144" s="308">
        <v>0</v>
      </c>
      <c r="K144" s="308">
        <v>0</v>
      </c>
      <c r="L144" s="308">
        <v>0</v>
      </c>
      <c r="M144" s="308">
        <v>0</v>
      </c>
      <c r="N144" s="308">
        <v>0</v>
      </c>
      <c r="O144" s="136"/>
      <c r="P144" s="136"/>
      <c r="Q144" s="103"/>
      <c r="R144" s="103"/>
      <c r="S144" s="103"/>
      <c r="T144" s="103"/>
    </row>
    <row r="145" spans="2:20" x14ac:dyDescent="0.25">
      <c r="B145" s="154"/>
      <c r="C145" s="133"/>
      <c r="D145" s="133"/>
      <c r="E145" s="133"/>
      <c r="F145" s="240"/>
      <c r="G145" s="240"/>
      <c r="H145" s="240"/>
      <c r="I145" s="240"/>
      <c r="J145" s="240"/>
      <c r="K145" s="240"/>
      <c r="L145" s="240"/>
      <c r="M145" s="240"/>
      <c r="N145" s="240"/>
      <c r="O145" s="154"/>
      <c r="P145" s="154"/>
      <c r="Q145" s="103"/>
      <c r="R145" s="103"/>
      <c r="S145" s="103"/>
      <c r="T145" s="103"/>
    </row>
    <row r="146" spans="2:20" x14ac:dyDescent="0.25">
      <c r="B146" s="154"/>
      <c r="C146" s="133"/>
      <c r="D146" s="133"/>
      <c r="E146" s="133"/>
      <c r="F146" s="240"/>
      <c r="G146" s="240"/>
      <c r="H146" s="240"/>
      <c r="I146" s="240"/>
      <c r="J146" s="240"/>
      <c r="K146" s="240"/>
      <c r="L146" s="240"/>
      <c r="M146" s="240"/>
      <c r="N146" s="240"/>
    </row>
    <row r="147" spans="2:20" x14ac:dyDescent="0.25">
      <c r="B147" s="200"/>
      <c r="C147" s="95"/>
      <c r="D147" s="95"/>
      <c r="E147" s="95"/>
      <c r="F147" s="241"/>
      <c r="G147" s="241"/>
      <c r="H147" s="241"/>
      <c r="I147" s="241"/>
      <c r="J147" s="241"/>
      <c r="K147" s="241"/>
      <c r="L147" s="241"/>
      <c r="M147" s="241"/>
      <c r="N147" s="241"/>
    </row>
    <row r="148" spans="2:20" x14ac:dyDescent="0.25">
      <c r="B148" s="200"/>
      <c r="C148" s="95"/>
      <c r="D148" s="95"/>
      <c r="E148" s="95"/>
      <c r="F148" s="241"/>
      <c r="G148" s="241"/>
      <c r="H148" s="241"/>
      <c r="I148" s="241"/>
      <c r="J148" s="241"/>
      <c r="K148" s="241"/>
      <c r="L148" s="241"/>
      <c r="M148" s="241"/>
      <c r="N148" s="241"/>
    </row>
    <row r="150" spans="2:20" x14ac:dyDescent="0.25">
      <c r="B150" s="242" t="s">
        <v>101</v>
      </c>
    </row>
    <row r="152" spans="2:20" x14ac:dyDescent="0.25">
      <c r="B152" s="243" t="s">
        <v>222</v>
      </c>
    </row>
    <row r="154" spans="2:20" x14ac:dyDescent="0.25">
      <c r="B154" s="242" t="s">
        <v>107</v>
      </c>
      <c r="C154" s="242" t="s">
        <v>126</v>
      </c>
      <c r="D154" s="242" t="s">
        <v>122</v>
      </c>
      <c r="E154" s="242" t="s">
        <v>84</v>
      </c>
      <c r="F154" s="242">
        <v>2011</v>
      </c>
      <c r="G154" s="242">
        <v>2015</v>
      </c>
      <c r="H154" s="242">
        <v>2020</v>
      </c>
      <c r="I154" s="242">
        <v>2025</v>
      </c>
      <c r="J154" s="242">
        <v>2030</v>
      </c>
      <c r="K154" s="242">
        <v>2035</v>
      </c>
      <c r="L154" s="242">
        <v>2040</v>
      </c>
      <c r="M154" s="242">
        <v>2045</v>
      </c>
      <c r="N154" s="242">
        <v>2050</v>
      </c>
    </row>
    <row r="155" spans="2:20" x14ac:dyDescent="0.25">
      <c r="B155" s="93" t="s">
        <v>88</v>
      </c>
      <c r="C155" s="93" t="s">
        <v>231</v>
      </c>
      <c r="D155" s="93" t="s">
        <v>140</v>
      </c>
      <c r="E155" s="93" t="s">
        <v>100</v>
      </c>
      <c r="F155" s="314">
        <v>1.0659380371113407</v>
      </c>
      <c r="G155" s="314">
        <v>1.1592680883939714</v>
      </c>
      <c r="H155" s="314">
        <v>1.2875213176133531</v>
      </c>
      <c r="I155" s="314">
        <v>1.4299353159528316</v>
      </c>
      <c r="J155" s="314">
        <v>1.5881226976894287</v>
      </c>
      <c r="K155" s="314">
        <v>1.7637968654924796</v>
      </c>
      <c r="L155" s="314">
        <v>1.9588727988159478</v>
      </c>
      <c r="M155" s="314">
        <v>2.1755174480945811</v>
      </c>
      <c r="N155" s="314">
        <v>2.4161497347439123</v>
      </c>
    </row>
    <row r="156" spans="2:20" x14ac:dyDescent="0.25">
      <c r="B156" s="93" t="s">
        <v>90</v>
      </c>
      <c r="C156" s="93" t="s">
        <v>231</v>
      </c>
      <c r="D156" s="93" t="s">
        <v>146</v>
      </c>
      <c r="E156" s="93" t="s">
        <v>100</v>
      </c>
      <c r="F156" s="314">
        <v>0</v>
      </c>
      <c r="G156" s="314">
        <v>0</v>
      </c>
      <c r="H156" s="314">
        <v>0</v>
      </c>
      <c r="I156" s="314">
        <v>0</v>
      </c>
      <c r="J156" s="314">
        <v>0</v>
      </c>
      <c r="K156" s="314">
        <v>0</v>
      </c>
      <c r="L156" s="314">
        <v>0</v>
      </c>
      <c r="M156" s="314">
        <v>0</v>
      </c>
      <c r="N156" s="314">
        <v>0</v>
      </c>
    </row>
    <row r="157" spans="2:20" x14ac:dyDescent="0.25">
      <c r="B157" s="93" t="s">
        <v>88</v>
      </c>
      <c r="C157" s="93" t="s">
        <v>155</v>
      </c>
      <c r="D157" s="93" t="s">
        <v>232</v>
      </c>
      <c r="E157" s="93" t="s">
        <v>100</v>
      </c>
      <c r="F157" s="314">
        <v>1.9562142885045362</v>
      </c>
      <c r="G157" s="314">
        <v>2.1982201798659218</v>
      </c>
      <c r="H157" s="314">
        <v>2.541061859294552</v>
      </c>
      <c r="I157" s="314">
        <v>2.9343214327568039</v>
      </c>
      <c r="J157" s="314">
        <v>3.3880824790594026</v>
      </c>
      <c r="K157" s="314">
        <v>3.9023449982023477</v>
      </c>
      <c r="L157" s="314">
        <v>4.4972761477990879</v>
      </c>
      <c r="M157" s="314">
        <v>5.1829595066563483</v>
      </c>
      <c r="N157" s="314">
        <v>5.9694786535808522</v>
      </c>
    </row>
    <row r="158" spans="2:20" x14ac:dyDescent="0.25">
      <c r="B158" s="93" t="s">
        <v>90</v>
      </c>
      <c r="C158" s="93" t="s">
        <v>155</v>
      </c>
      <c r="D158" s="93" t="s">
        <v>234</v>
      </c>
      <c r="E158" s="93" t="s">
        <v>100</v>
      </c>
      <c r="F158" s="314">
        <v>0</v>
      </c>
      <c r="G158" s="314">
        <v>0</v>
      </c>
      <c r="H158" s="314">
        <v>0</v>
      </c>
      <c r="I158" s="314">
        <v>0</v>
      </c>
      <c r="J158" s="314">
        <v>0</v>
      </c>
      <c r="K158" s="314">
        <v>0</v>
      </c>
      <c r="L158" s="314">
        <v>0</v>
      </c>
      <c r="M158" s="314">
        <v>0</v>
      </c>
      <c r="N158" s="314">
        <v>0</v>
      </c>
    </row>
    <row r="159" spans="2:20" x14ac:dyDescent="0.25">
      <c r="B159" s="93" t="s">
        <v>88</v>
      </c>
      <c r="C159" s="93" t="s">
        <v>236</v>
      </c>
      <c r="D159" s="93" t="s">
        <v>140</v>
      </c>
      <c r="E159" s="93" t="s">
        <v>100</v>
      </c>
      <c r="F159" s="314">
        <v>7.0234151103857041</v>
      </c>
      <c r="G159" s="314">
        <v>7.9408754209513006</v>
      </c>
      <c r="H159" s="314">
        <v>9.257706394656477</v>
      </c>
      <c r="I159" s="314">
        <v>10.793455175385846</v>
      </c>
      <c r="J159" s="314">
        <v>12.583262582488194</v>
      </c>
      <c r="K159" s="314">
        <v>14.669392574369491</v>
      </c>
      <c r="L159" s="314">
        <v>17.10218200036719</v>
      </c>
      <c r="M159" s="314">
        <v>19.938141097001633</v>
      </c>
      <c r="N159" s="314">
        <v>23.243752495473228</v>
      </c>
    </row>
    <row r="160" spans="2:20" x14ac:dyDescent="0.25">
      <c r="B160" s="93" t="s">
        <v>98</v>
      </c>
      <c r="C160" s="93" t="s">
        <v>236</v>
      </c>
      <c r="D160" s="93" t="s">
        <v>144</v>
      </c>
      <c r="E160" s="93" t="s">
        <v>100</v>
      </c>
      <c r="F160" s="314">
        <v>0</v>
      </c>
      <c r="G160" s="314">
        <v>5.6661333409436555E-3</v>
      </c>
      <c r="H160" s="314">
        <v>1.4893836210480465E-2</v>
      </c>
      <c r="I160" s="314">
        <v>2.6873660988475621E-2</v>
      </c>
      <c r="J160" s="314">
        <v>4.273883434311785E-2</v>
      </c>
      <c r="K160" s="314">
        <v>6.2975024846488051E-2</v>
      </c>
      <c r="L160" s="314">
        <v>8.8877348690801897E-2</v>
      </c>
      <c r="M160" s="314">
        <v>0.12190281159230205</v>
      </c>
      <c r="N160" s="314">
        <v>0.16334652974320424</v>
      </c>
    </row>
    <row r="161" spans="2:14" x14ac:dyDescent="0.25">
      <c r="B161" s="93" t="s">
        <v>94</v>
      </c>
      <c r="C161" s="111" t="s">
        <v>236</v>
      </c>
      <c r="D161" s="111" t="s">
        <v>238</v>
      </c>
      <c r="E161" s="93" t="s">
        <v>100</v>
      </c>
      <c r="F161" s="314">
        <v>8.8600536421736716E-3</v>
      </c>
      <c r="G161" s="314">
        <v>9.792690867665637E-3</v>
      </c>
      <c r="H161" s="314">
        <v>1.1657965318649568E-2</v>
      </c>
      <c r="I161" s="314">
        <v>1.3523239769633497E-2</v>
      </c>
      <c r="J161" s="314">
        <v>1.5388514220617428E-2</v>
      </c>
      <c r="K161" s="314">
        <v>1.8186425897093326E-2</v>
      </c>
      <c r="L161" s="314">
        <v>2.0984337573569222E-2</v>
      </c>
      <c r="M161" s="314">
        <v>2.471488647553708E-2</v>
      </c>
      <c r="N161" s="314">
        <v>2.8911753990250928E-2</v>
      </c>
    </row>
    <row r="162" spans="2:14" x14ac:dyDescent="0.25">
      <c r="B162" s="93" t="s">
        <v>96</v>
      </c>
      <c r="C162" s="111" t="s">
        <v>236</v>
      </c>
      <c r="D162" s="111" t="s">
        <v>240</v>
      </c>
      <c r="E162" s="93" t="s">
        <v>100</v>
      </c>
      <c r="F162" s="314">
        <v>5.1536330609906714E-2</v>
      </c>
      <c r="G162" s="314">
        <v>5.8465585145692493E-2</v>
      </c>
      <c r="H162" s="314">
        <v>6.8426388540884536E-2</v>
      </c>
      <c r="I162" s="314">
        <v>7.9686427161536427E-2</v>
      </c>
      <c r="J162" s="314">
        <v>9.3111857824621377E-2</v>
      </c>
      <c r="K162" s="314">
        <v>0.10913575893862597</v>
      </c>
      <c r="L162" s="314">
        <v>0.12732505209506365</v>
      </c>
      <c r="M162" s="314">
        <v>0.14897897251939418</v>
      </c>
      <c r="N162" s="314">
        <v>0.17409752021161765</v>
      </c>
    </row>
    <row r="163" spans="2:14" x14ac:dyDescent="0.25">
      <c r="B163" s="93" t="s">
        <v>90</v>
      </c>
      <c r="C163" s="93" t="s">
        <v>236</v>
      </c>
      <c r="D163" s="93" t="s">
        <v>146</v>
      </c>
      <c r="E163" s="93" t="s">
        <v>100</v>
      </c>
      <c r="F163" s="314">
        <v>0</v>
      </c>
      <c r="G163" s="314">
        <v>0</v>
      </c>
      <c r="H163" s="314">
        <v>0</v>
      </c>
      <c r="I163" s="314">
        <v>0</v>
      </c>
      <c r="J163" s="314">
        <v>0</v>
      </c>
      <c r="K163" s="314">
        <v>0</v>
      </c>
      <c r="L163" s="314">
        <v>0</v>
      </c>
      <c r="M163" s="314">
        <v>0</v>
      </c>
      <c r="N163" s="314">
        <v>0</v>
      </c>
    </row>
    <row r="164" spans="2:14" x14ac:dyDescent="0.25">
      <c r="D164" s="242" t="s">
        <v>118</v>
      </c>
      <c r="E164" s="242" t="s">
        <v>100</v>
      </c>
      <c r="F164" s="315">
        <v>10.10596382025366</v>
      </c>
      <c r="G164" s="315">
        <v>11.372288098565495</v>
      </c>
      <c r="H164" s="315">
        <v>13.181267761634398</v>
      </c>
      <c r="I164" s="315">
        <v>15.277795252015126</v>
      </c>
      <c r="J164" s="315">
        <v>17.710706965625381</v>
      </c>
      <c r="K164" s="315">
        <v>20.525831647746525</v>
      </c>
      <c r="L164" s="315">
        <v>23.795517685341657</v>
      </c>
      <c r="M164" s="315">
        <v>27.592214722339797</v>
      </c>
      <c r="N164" s="315">
        <v>31.995736687743065</v>
      </c>
    </row>
    <row r="165" spans="2:14" x14ac:dyDescent="0.25">
      <c r="F165" s="247">
        <v>-0.99999837164622851</v>
      </c>
    </row>
    <row r="166" spans="2:14" x14ac:dyDescent="0.25">
      <c r="C166" s="242" t="s">
        <v>82</v>
      </c>
      <c r="D166" s="242" t="s">
        <v>83</v>
      </c>
      <c r="E166" s="242" t="s">
        <v>84</v>
      </c>
      <c r="F166" s="242">
        <v>2011</v>
      </c>
      <c r="G166" s="242">
        <v>2015</v>
      </c>
      <c r="H166" s="242">
        <v>2020</v>
      </c>
      <c r="I166" s="242">
        <v>2025</v>
      </c>
      <c r="J166" s="242">
        <v>2030</v>
      </c>
      <c r="K166" s="242">
        <v>2035</v>
      </c>
      <c r="L166" s="242">
        <v>2040</v>
      </c>
      <c r="M166" s="242">
        <v>2045</v>
      </c>
      <c r="N166" s="242">
        <v>2050</v>
      </c>
    </row>
    <row r="167" spans="2:14" x14ac:dyDescent="0.25">
      <c r="C167" s="93" t="s">
        <v>88</v>
      </c>
      <c r="D167" s="93" t="s">
        <v>89</v>
      </c>
      <c r="E167" s="93" t="s">
        <v>100</v>
      </c>
      <c r="F167" s="244">
        <v>10.04556743600158</v>
      </c>
      <c r="G167" s="244">
        <v>11.298363689211193</v>
      </c>
      <c r="H167" s="244">
        <v>13.086289571564382</v>
      </c>
      <c r="I167" s="244">
        <v>15.157711924095482</v>
      </c>
      <c r="J167" s="244">
        <v>17.559467759237023</v>
      </c>
      <c r="K167" s="244">
        <v>20.335534438064318</v>
      </c>
      <c r="L167" s="244">
        <v>23.558330946982224</v>
      </c>
      <c r="M167" s="244">
        <v>27.296618051752564</v>
      </c>
      <c r="N167" s="244">
        <v>31.629380883797992</v>
      </c>
    </row>
    <row r="168" spans="2:14" x14ac:dyDescent="0.25">
      <c r="C168" s="93" t="s">
        <v>94</v>
      </c>
      <c r="D168" s="93" t="s">
        <v>95</v>
      </c>
      <c r="E168" s="93" t="s">
        <v>100</v>
      </c>
      <c r="F168" s="244">
        <v>8.8600536421736716E-3</v>
      </c>
      <c r="G168" s="244">
        <v>9.792690867665637E-3</v>
      </c>
      <c r="H168" s="244">
        <v>1.1657965318649568E-2</v>
      </c>
      <c r="I168" s="244">
        <v>1.3523239769633497E-2</v>
      </c>
      <c r="J168" s="244">
        <v>1.5388514220617428E-2</v>
      </c>
      <c r="K168" s="244">
        <v>1.8186425897093326E-2</v>
      </c>
      <c r="L168" s="244">
        <v>2.0984337573569222E-2</v>
      </c>
      <c r="M168" s="244">
        <v>2.471488647553708E-2</v>
      </c>
      <c r="N168" s="244">
        <v>2.8911753990250928E-2</v>
      </c>
    </row>
    <row r="169" spans="2:14" x14ac:dyDescent="0.25">
      <c r="C169" s="93" t="s">
        <v>96</v>
      </c>
      <c r="D169" s="93" t="s">
        <v>97</v>
      </c>
      <c r="E169" s="93" t="s">
        <v>100</v>
      </c>
      <c r="F169" s="244">
        <v>5.1536330609906714E-2</v>
      </c>
      <c r="G169" s="244">
        <v>5.8465585145692493E-2</v>
      </c>
      <c r="H169" s="244">
        <v>6.8426388540884536E-2</v>
      </c>
      <c r="I169" s="244">
        <v>7.9686427161536427E-2</v>
      </c>
      <c r="J169" s="244">
        <v>9.3111857824621377E-2</v>
      </c>
      <c r="K169" s="244">
        <v>0.10913575893862597</v>
      </c>
      <c r="L169" s="244">
        <v>0.12732505209506365</v>
      </c>
      <c r="M169" s="244">
        <v>0.14897897251939418</v>
      </c>
      <c r="N169" s="244">
        <v>0.17409752021161765</v>
      </c>
    </row>
    <row r="170" spans="2:14" x14ac:dyDescent="0.25">
      <c r="C170" s="93" t="s">
        <v>90</v>
      </c>
      <c r="D170" s="93" t="s">
        <v>91</v>
      </c>
      <c r="E170" s="93" t="s">
        <v>100</v>
      </c>
      <c r="F170" s="244">
        <v>0</v>
      </c>
      <c r="G170" s="244">
        <v>0</v>
      </c>
      <c r="H170" s="244">
        <v>0</v>
      </c>
      <c r="I170" s="244">
        <v>0</v>
      </c>
      <c r="J170" s="244">
        <v>0</v>
      </c>
      <c r="K170" s="244">
        <v>0</v>
      </c>
      <c r="L170" s="244">
        <v>0</v>
      </c>
      <c r="M170" s="244">
        <v>0</v>
      </c>
      <c r="N170" s="244">
        <v>0</v>
      </c>
    </row>
    <row r="171" spans="2:14" x14ac:dyDescent="0.25">
      <c r="C171" s="93" t="s">
        <v>98</v>
      </c>
      <c r="D171" s="93" t="s">
        <v>99</v>
      </c>
      <c r="E171" s="93" t="s">
        <v>100</v>
      </c>
      <c r="F171" s="244">
        <v>0</v>
      </c>
      <c r="G171" s="244">
        <v>5.6661333409436555E-3</v>
      </c>
      <c r="H171" s="244">
        <v>1.4893836210480465E-2</v>
      </c>
      <c r="I171" s="244">
        <v>2.6873660988475621E-2</v>
      </c>
      <c r="J171" s="244">
        <v>4.273883434311785E-2</v>
      </c>
      <c r="K171" s="244">
        <v>6.2975024846488051E-2</v>
      </c>
      <c r="L171" s="244">
        <v>8.8877348690801897E-2</v>
      </c>
      <c r="M171" s="244">
        <v>0.12190281159230205</v>
      </c>
      <c r="N171" s="244">
        <v>0.16334652974320424</v>
      </c>
    </row>
    <row r="172" spans="2:14" x14ac:dyDescent="0.25">
      <c r="D172" s="242" t="s">
        <v>118</v>
      </c>
      <c r="E172" s="242" t="s">
        <v>100</v>
      </c>
      <c r="F172" s="315">
        <v>10.10596382025366</v>
      </c>
      <c r="G172" s="315">
        <v>11.372288098565495</v>
      </c>
      <c r="H172" s="315">
        <v>13.181267761634398</v>
      </c>
      <c r="I172" s="315">
        <v>15.277795252015126</v>
      </c>
      <c r="J172" s="315">
        <v>17.710706965625381</v>
      </c>
      <c r="K172" s="315">
        <v>20.525831647746525</v>
      </c>
      <c r="L172" s="315">
        <v>23.795517685341657</v>
      </c>
      <c r="M172" s="315">
        <v>27.592214722339797</v>
      </c>
      <c r="N172" s="315">
        <v>31.995736687743065</v>
      </c>
    </row>
    <row r="174" spans="2:14" x14ac:dyDescent="0.25">
      <c r="C174" s="242" t="s">
        <v>82</v>
      </c>
      <c r="D174" s="242" t="s">
        <v>83</v>
      </c>
      <c r="E174" s="242" t="s">
        <v>84</v>
      </c>
      <c r="F174" s="242">
        <v>2011</v>
      </c>
      <c r="G174" s="242">
        <v>2015</v>
      </c>
      <c r="H174" s="242">
        <v>2020</v>
      </c>
      <c r="I174" s="242">
        <v>2025</v>
      </c>
      <c r="J174" s="242">
        <v>2030</v>
      </c>
      <c r="K174" s="242">
        <v>2035</v>
      </c>
      <c r="L174" s="242">
        <v>2040</v>
      </c>
      <c r="M174" s="242">
        <v>2045</v>
      </c>
      <c r="N174" s="242">
        <v>2050</v>
      </c>
    </row>
    <row r="175" spans="2:14" x14ac:dyDescent="0.25">
      <c r="C175" s="93" t="s">
        <v>102</v>
      </c>
      <c r="D175" s="93" t="s">
        <v>103</v>
      </c>
      <c r="E175" s="93" t="s">
        <v>100</v>
      </c>
      <c r="F175" s="244">
        <v>10.10596382025366</v>
      </c>
      <c r="G175" s="244">
        <v>11.366621965224551</v>
      </c>
      <c r="H175" s="244">
        <v>13.166373925423917</v>
      </c>
      <c r="I175" s="244">
        <v>15.250921591026652</v>
      </c>
      <c r="J175" s="244">
        <v>17.667968131282262</v>
      </c>
      <c r="K175" s="244">
        <v>20.462856622900038</v>
      </c>
      <c r="L175" s="244">
        <v>23.706640336650857</v>
      </c>
      <c r="M175" s="244">
        <v>27.470311910747494</v>
      </c>
      <c r="N175" s="244">
        <v>31.83239015799986</v>
      </c>
    </row>
    <row r="176" spans="2:14" x14ac:dyDescent="0.25">
      <c r="C176" s="93" t="s">
        <v>104</v>
      </c>
      <c r="D176" s="93" t="s">
        <v>105</v>
      </c>
      <c r="E176" s="93" t="s">
        <v>100</v>
      </c>
      <c r="F176" s="244">
        <v>0</v>
      </c>
      <c r="G176" s="244">
        <v>5.6661333409436555E-3</v>
      </c>
      <c r="H176" s="244">
        <v>1.4893836210480465E-2</v>
      </c>
      <c r="I176" s="244">
        <v>2.6873660988475621E-2</v>
      </c>
      <c r="J176" s="244">
        <v>4.273883434311785E-2</v>
      </c>
      <c r="K176" s="244">
        <v>6.2975024846488051E-2</v>
      </c>
      <c r="L176" s="244">
        <v>8.8877348690801897E-2</v>
      </c>
      <c r="M176" s="244">
        <v>0.12190281159230205</v>
      </c>
      <c r="N176" s="244">
        <v>0.16334652974320424</v>
      </c>
    </row>
    <row r="177" spans="2:20" x14ac:dyDescent="0.25">
      <c r="F177" s="244">
        <v>10.10596382025366</v>
      </c>
      <c r="G177" s="244">
        <v>11.372288098565495</v>
      </c>
      <c r="H177" s="244">
        <v>13.181267761634398</v>
      </c>
      <c r="I177" s="244">
        <v>15.277795252015126</v>
      </c>
      <c r="J177" s="244">
        <v>17.710706965625381</v>
      </c>
      <c r="K177" s="244">
        <v>20.525831647746525</v>
      </c>
      <c r="L177" s="244">
        <v>23.795517685341657</v>
      </c>
      <c r="M177" s="244">
        <v>27.592214722339797</v>
      </c>
      <c r="N177" s="244">
        <v>31.995736687743065</v>
      </c>
    </row>
    <row r="179" spans="2:20" x14ac:dyDescent="0.25">
      <c r="B179" s="201" t="s">
        <v>106</v>
      </c>
      <c r="C179" s="113"/>
      <c r="D179" s="113"/>
      <c r="E179" s="113"/>
      <c r="F179" s="113"/>
      <c r="G179" s="113"/>
      <c r="H179" s="113"/>
      <c r="I179" s="113"/>
      <c r="J179" s="113"/>
      <c r="K179" s="113"/>
      <c r="L179" s="113"/>
      <c r="M179" s="113"/>
      <c r="N179" s="113"/>
      <c r="O179" s="113"/>
      <c r="P179" s="113"/>
      <c r="Q179" s="114"/>
      <c r="R179" s="114"/>
      <c r="S179" s="114"/>
      <c r="T179" s="114"/>
    </row>
    <row r="180" spans="2:20" x14ac:dyDescent="0.25">
      <c r="B180" s="154"/>
      <c r="C180" s="154"/>
      <c r="D180" s="154"/>
      <c r="E180" s="154"/>
      <c r="F180" s="154"/>
      <c r="G180" s="154"/>
      <c r="H180" s="154"/>
      <c r="I180" s="154"/>
      <c r="J180" s="154"/>
      <c r="K180" s="154"/>
      <c r="L180" s="154"/>
      <c r="M180" s="154"/>
      <c r="N180" s="154"/>
      <c r="O180" s="154"/>
      <c r="P180" s="154"/>
      <c r="Q180" s="103"/>
      <c r="R180" s="103"/>
      <c r="S180" s="103"/>
      <c r="T180" s="103"/>
    </row>
    <row r="181" spans="2:20" x14ac:dyDescent="0.25">
      <c r="B181" s="154"/>
      <c r="C181" s="154"/>
      <c r="D181" s="154"/>
      <c r="E181" s="154"/>
      <c r="F181" s="154"/>
      <c r="G181" s="154"/>
      <c r="H181" s="154"/>
      <c r="I181" s="154"/>
      <c r="J181" s="154"/>
      <c r="K181" s="154"/>
      <c r="L181" s="154"/>
      <c r="M181" s="154"/>
      <c r="N181" s="154"/>
      <c r="O181" s="154"/>
      <c r="P181" s="154"/>
      <c r="Q181" s="103"/>
      <c r="R181" s="103"/>
      <c r="S181" s="103"/>
      <c r="T181" s="103"/>
    </row>
    <row r="182" spans="2:20" x14ac:dyDescent="0.25">
      <c r="B182" s="154"/>
      <c r="C182" s="248" t="s">
        <v>107</v>
      </c>
      <c r="D182" s="248" t="s">
        <v>108</v>
      </c>
      <c r="E182" s="248" t="s">
        <v>84</v>
      </c>
      <c r="F182" s="249" t="s">
        <v>109</v>
      </c>
      <c r="G182" s="249" t="s">
        <v>110</v>
      </c>
      <c r="H182" s="249" t="s">
        <v>111</v>
      </c>
      <c r="I182" s="249" t="s">
        <v>112</v>
      </c>
      <c r="J182" s="249" t="s">
        <v>113</v>
      </c>
      <c r="K182" s="249" t="s">
        <v>114</v>
      </c>
      <c r="L182" s="249" t="s">
        <v>115</v>
      </c>
      <c r="M182" s="249" t="s">
        <v>116</v>
      </c>
      <c r="N182" s="249" t="s">
        <v>117</v>
      </c>
      <c r="O182" s="154"/>
      <c r="P182" s="154"/>
      <c r="Q182" s="103"/>
      <c r="R182" s="103"/>
      <c r="S182" s="103"/>
      <c r="T182" s="103"/>
    </row>
    <row r="183" spans="2:20" x14ac:dyDescent="0.25">
      <c r="B183" s="154"/>
      <c r="C183" s="250" t="s">
        <v>227</v>
      </c>
      <c r="D183" s="250" t="s">
        <v>228</v>
      </c>
      <c r="E183" s="250" t="s">
        <v>100</v>
      </c>
      <c r="F183" s="251">
        <v>10.10596382025366</v>
      </c>
      <c r="G183" s="251">
        <v>11.372288098565495</v>
      </c>
      <c r="H183" s="251">
        <v>13.181267761634398</v>
      </c>
      <c r="I183" s="251">
        <v>15.277795252015126</v>
      </c>
      <c r="J183" s="251">
        <v>17.710706965625381</v>
      </c>
      <c r="K183" s="251">
        <v>20.525831647746525</v>
      </c>
      <c r="L183" s="251">
        <v>23.795517685341657</v>
      </c>
      <c r="M183" s="251">
        <v>27.592214722339797</v>
      </c>
      <c r="N183" s="251">
        <v>31.995736687743065</v>
      </c>
      <c r="O183" s="154"/>
      <c r="P183" s="154"/>
      <c r="Q183" s="103"/>
      <c r="R183" s="103"/>
      <c r="S183" s="103"/>
      <c r="T183" s="103"/>
    </row>
    <row r="184" spans="2:20" x14ac:dyDescent="0.25">
      <c r="B184" s="154"/>
      <c r="C184" s="250" t="s">
        <v>102</v>
      </c>
      <c r="D184" s="250" t="s">
        <v>103</v>
      </c>
      <c r="E184" s="250" t="s">
        <v>100</v>
      </c>
      <c r="F184" s="251">
        <v>-10.10596382025366</v>
      </c>
      <c r="G184" s="251">
        <v>-11.366621965224551</v>
      </c>
      <c r="H184" s="251">
        <v>-13.166373925423917</v>
      </c>
      <c r="I184" s="251">
        <v>-15.250921591026652</v>
      </c>
      <c r="J184" s="251">
        <v>-17.667968131282262</v>
      </c>
      <c r="K184" s="251">
        <v>-20.462856622900038</v>
      </c>
      <c r="L184" s="251">
        <v>-23.706640336650857</v>
      </c>
      <c r="M184" s="251">
        <v>-27.470311910747494</v>
      </c>
      <c r="N184" s="251">
        <v>-31.83239015799986</v>
      </c>
      <c r="O184" s="154"/>
      <c r="P184" s="154"/>
      <c r="Q184" s="103"/>
      <c r="R184" s="103"/>
      <c r="S184" s="103"/>
      <c r="T184" s="103"/>
    </row>
    <row r="185" spans="2:20" x14ac:dyDescent="0.25">
      <c r="B185" s="154"/>
      <c r="C185" s="250" t="s">
        <v>104</v>
      </c>
      <c r="D185" s="250" t="s">
        <v>105</v>
      </c>
      <c r="E185" s="250" t="s">
        <v>100</v>
      </c>
      <c r="F185" s="251">
        <v>0</v>
      </c>
      <c r="G185" s="251">
        <v>-5.6661333409436555E-3</v>
      </c>
      <c r="H185" s="251">
        <v>-1.4893836210480465E-2</v>
      </c>
      <c r="I185" s="251">
        <v>-2.6873660988475621E-2</v>
      </c>
      <c r="J185" s="251">
        <v>-4.273883434311785E-2</v>
      </c>
      <c r="K185" s="251">
        <v>-6.2975024846488051E-2</v>
      </c>
      <c r="L185" s="251">
        <v>-8.8877348690801897E-2</v>
      </c>
      <c r="M185" s="251">
        <v>-0.12190281159230205</v>
      </c>
      <c r="N185" s="251">
        <v>-0.16334652974320424</v>
      </c>
      <c r="O185" s="154"/>
      <c r="P185" s="154"/>
      <c r="Q185" s="103"/>
      <c r="R185" s="103"/>
      <c r="S185" s="103"/>
      <c r="T185" s="103"/>
    </row>
    <row r="186" spans="2:20" x14ac:dyDescent="0.25">
      <c r="B186" s="154"/>
      <c r="C186" s="250"/>
      <c r="D186" s="250" t="s">
        <v>118</v>
      </c>
      <c r="E186" s="250" t="s">
        <v>100</v>
      </c>
      <c r="F186" s="251">
        <v>0</v>
      </c>
      <c r="G186" s="253">
        <v>-3.0878077872387166E-16</v>
      </c>
      <c r="H186" s="253">
        <v>6.609296443471635E-16</v>
      </c>
      <c r="I186" s="253">
        <v>-8.5348395018058909E-16</v>
      </c>
      <c r="J186" s="253">
        <v>1.1310397063368782E-15</v>
      </c>
      <c r="K186" s="253">
        <v>-7.3552275381416621E-16</v>
      </c>
      <c r="L186" s="253">
        <v>-1.124100812432971E-15</v>
      </c>
      <c r="M186" s="253">
        <v>1.0408340855860843E-15</v>
      </c>
      <c r="N186" s="253">
        <v>3.8857805861880479E-16</v>
      </c>
      <c r="O186" s="154"/>
      <c r="P186" s="154"/>
      <c r="Q186" s="103"/>
      <c r="R186" s="103"/>
      <c r="S186" s="103"/>
      <c r="T186" s="103"/>
    </row>
    <row r="187" spans="2:20" x14ac:dyDescent="0.25">
      <c r="B187" s="154"/>
      <c r="C187" s="154"/>
      <c r="D187" s="154"/>
      <c r="E187" s="154"/>
      <c r="F187" s="154"/>
      <c r="G187" s="154"/>
      <c r="H187" s="154"/>
      <c r="I187" s="154"/>
      <c r="J187" s="154"/>
      <c r="K187" s="154"/>
      <c r="L187" s="154"/>
      <c r="M187" s="154"/>
      <c r="N187" s="154"/>
      <c r="O187" s="154"/>
      <c r="P187" s="154"/>
      <c r="Q187" s="103"/>
      <c r="R187" s="103"/>
      <c r="S187" s="103"/>
      <c r="T187" s="103"/>
    </row>
    <row r="188" spans="2:20" x14ac:dyDescent="0.25">
      <c r="B188" s="154"/>
      <c r="C188" s="154"/>
      <c r="D188" s="154"/>
      <c r="E188" s="154"/>
      <c r="F188" s="154"/>
      <c r="G188" s="154"/>
      <c r="H188" s="154"/>
      <c r="I188" s="154"/>
      <c r="J188" s="154"/>
      <c r="K188" s="154"/>
      <c r="L188" s="154"/>
      <c r="M188" s="154"/>
      <c r="N188" s="154"/>
      <c r="O188" s="154"/>
      <c r="P188" s="154"/>
      <c r="Q188" s="103"/>
      <c r="R188" s="103"/>
      <c r="S188" s="103"/>
      <c r="T188" s="103"/>
    </row>
    <row r="189" spans="2:20" x14ac:dyDescent="0.25">
      <c r="B189" s="154"/>
      <c r="C189" s="154"/>
      <c r="D189" s="154"/>
      <c r="E189" s="154"/>
      <c r="F189" s="154"/>
      <c r="G189" s="154"/>
      <c r="H189" s="154"/>
      <c r="I189" s="154"/>
      <c r="J189" s="154"/>
      <c r="K189" s="154"/>
      <c r="L189" s="154"/>
      <c r="M189" s="154"/>
      <c r="N189" s="154"/>
      <c r="O189" s="154"/>
      <c r="P189" s="154"/>
      <c r="Q189" s="103"/>
      <c r="R189" s="103"/>
      <c r="S189" s="103"/>
      <c r="T189" s="103"/>
    </row>
    <row r="190" spans="2:20" x14ac:dyDescent="0.25">
      <c r="B190" s="154"/>
      <c r="C190" s="154"/>
      <c r="D190" s="154"/>
      <c r="E190" s="154"/>
      <c r="F190" s="154"/>
      <c r="G190" s="154"/>
      <c r="H190" s="154"/>
      <c r="I190" s="154"/>
      <c r="J190" s="154"/>
      <c r="K190" s="154"/>
      <c r="L190" s="154"/>
      <c r="M190" s="154"/>
      <c r="N190" s="154"/>
      <c r="O190" s="154"/>
      <c r="P190" s="154"/>
      <c r="Q190" s="103"/>
      <c r="R190" s="103"/>
      <c r="S190" s="103"/>
      <c r="T190" s="103"/>
    </row>
    <row r="191" spans="2:20" x14ac:dyDescent="0.25">
      <c r="B191" s="154"/>
      <c r="C191" s="154"/>
      <c r="D191" s="154"/>
      <c r="E191" s="154"/>
      <c r="F191" s="154"/>
      <c r="G191" s="154"/>
      <c r="H191" s="154"/>
      <c r="I191" s="154"/>
      <c r="J191" s="154"/>
      <c r="K191" s="154"/>
      <c r="L191" s="154"/>
      <c r="M191" s="154"/>
      <c r="N191" s="154"/>
      <c r="O191" s="154"/>
      <c r="P191" s="154"/>
      <c r="Q191" s="103"/>
      <c r="R191" s="103"/>
      <c r="S191" s="103"/>
      <c r="T191" s="103"/>
    </row>
    <row r="192" spans="2:20" x14ac:dyDescent="0.25">
      <c r="B192" s="154"/>
      <c r="C192" s="154"/>
      <c r="D192" s="154"/>
      <c r="E192" s="154"/>
      <c r="F192" s="154"/>
      <c r="G192" s="154"/>
      <c r="H192" s="154"/>
      <c r="I192" s="154"/>
      <c r="J192" s="154"/>
      <c r="K192" s="154"/>
      <c r="L192" s="154"/>
      <c r="M192" s="154"/>
      <c r="N192" s="154"/>
      <c r="O192" s="154"/>
      <c r="P192" s="154"/>
      <c r="Q192" s="103"/>
      <c r="R192" s="103"/>
      <c r="S192" s="103"/>
      <c r="T192" s="103"/>
    </row>
    <row r="193" spans="2:20" x14ac:dyDescent="0.25">
      <c r="B193" s="154"/>
      <c r="C193" s="154"/>
      <c r="D193" s="154"/>
      <c r="E193" s="154"/>
      <c r="F193" s="154"/>
      <c r="G193" s="154"/>
      <c r="H193" s="154"/>
      <c r="I193" s="154"/>
      <c r="J193" s="154"/>
      <c r="K193" s="154"/>
      <c r="L193" s="154"/>
      <c r="M193" s="154"/>
      <c r="N193" s="154"/>
      <c r="O193" s="154"/>
      <c r="P193" s="154"/>
      <c r="Q193" s="103"/>
      <c r="R193" s="103"/>
      <c r="S193" s="103"/>
      <c r="T193" s="103"/>
    </row>
    <row r="194" spans="2:20" x14ac:dyDescent="0.25">
      <c r="B194" s="154"/>
      <c r="O194" s="154"/>
      <c r="P194" s="154"/>
      <c r="Q194" s="103"/>
      <c r="R194" s="103"/>
      <c r="S194" s="103"/>
      <c r="T194" s="103"/>
    </row>
    <row r="197" spans="2:20" x14ac:dyDescent="0.25">
      <c r="C197" s="86" t="s">
        <v>107</v>
      </c>
      <c r="D197" s="86" t="s">
        <v>108</v>
      </c>
      <c r="E197" s="86" t="s">
        <v>84</v>
      </c>
      <c r="F197" s="87" t="s">
        <v>109</v>
      </c>
      <c r="G197" s="87" t="s">
        <v>110</v>
      </c>
      <c r="H197" s="87" t="s">
        <v>111</v>
      </c>
      <c r="I197" s="87" t="s">
        <v>112</v>
      </c>
      <c r="J197" s="87" t="s">
        <v>113</v>
      </c>
      <c r="K197" s="87" t="s">
        <v>114</v>
      </c>
      <c r="L197" s="87" t="s">
        <v>115</v>
      </c>
      <c r="M197" s="87" t="s">
        <v>116</v>
      </c>
      <c r="N197" s="87" t="s">
        <v>117</v>
      </c>
    </row>
    <row r="198" spans="2:20" x14ac:dyDescent="0.25">
      <c r="C198" s="88" t="s">
        <v>90</v>
      </c>
      <c r="D198" s="89" t="s">
        <v>91</v>
      </c>
      <c r="E198" s="89" t="s">
        <v>100</v>
      </c>
      <c r="F198" s="90">
        <v>0</v>
      </c>
      <c r="G198" s="90">
        <v>0</v>
      </c>
      <c r="H198" s="90">
        <v>0</v>
      </c>
      <c r="I198" s="90">
        <v>0</v>
      </c>
      <c r="J198" s="90">
        <v>0</v>
      </c>
      <c r="K198" s="90">
        <v>0</v>
      </c>
      <c r="L198" s="90">
        <v>0</v>
      </c>
      <c r="M198" s="90">
        <v>0</v>
      </c>
      <c r="N198" s="90">
        <v>0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/>
  </sheetViews>
  <sheetFormatPr defaultRowHeight="14.5" x14ac:dyDescent="0.35"/>
  <cols>
    <col min="1" max="1" width="33.54296875" customWidth="1"/>
    <col min="2" max="2" width="20.54296875" customWidth="1"/>
    <col min="3" max="3" width="22.453125" customWidth="1"/>
    <col min="4" max="4" width="24.26953125" customWidth="1"/>
  </cols>
  <sheetData>
    <row r="1" spans="1:4" x14ac:dyDescent="0.35">
      <c r="B1" s="1" t="s">
        <v>263</v>
      </c>
      <c r="C1" s="1" t="s">
        <v>264</v>
      </c>
    </row>
    <row r="2" spans="1:4" x14ac:dyDescent="0.35">
      <c r="A2" t="s">
        <v>261</v>
      </c>
      <c r="B2" s="316">
        <v>500324000</v>
      </c>
      <c r="C2" s="316">
        <v>144604000</v>
      </c>
      <c r="D2" s="316"/>
    </row>
    <row r="3" spans="1:4" x14ac:dyDescent="0.35">
      <c r="A3" t="s">
        <v>262</v>
      </c>
      <c r="B3" s="316">
        <v>659091</v>
      </c>
      <c r="C3" s="316">
        <v>70357</v>
      </c>
      <c r="D3" s="316"/>
    </row>
    <row r="4" spans="1:4" x14ac:dyDescent="0.35">
      <c r="A4" t="s">
        <v>265</v>
      </c>
      <c r="B4" s="6">
        <f>B2/B3</f>
        <v>759.11217115694194</v>
      </c>
      <c r="C4" s="6">
        <f t="shared" ref="C4:D4" si="0">C2/C3</f>
        <v>2055.2894523643704</v>
      </c>
      <c r="D4" s="6"/>
    </row>
    <row r="5" spans="1:4" x14ac:dyDescent="0.35">
      <c r="A5" s="319" t="s">
        <v>267</v>
      </c>
      <c r="B5" s="319">
        <v>4</v>
      </c>
      <c r="C5" s="319">
        <v>1.5</v>
      </c>
      <c r="D5" s="319" t="s">
        <v>269</v>
      </c>
    </row>
    <row r="6" spans="1:4" x14ac:dyDescent="0.35">
      <c r="A6" t="s">
        <v>268</v>
      </c>
      <c r="B6">
        <v>365</v>
      </c>
      <c r="C6">
        <v>365</v>
      </c>
    </row>
    <row r="7" spans="1:4" x14ac:dyDescent="0.35">
      <c r="A7" t="s">
        <v>266</v>
      </c>
      <c r="B7" s="6">
        <f>B4*B5*B6</f>
        <v>1108303.7698891351</v>
      </c>
      <c r="C7" s="6">
        <f>C4*C5*C6</f>
        <v>1125270.9751694929</v>
      </c>
      <c r="D7" s="6"/>
    </row>
    <row r="9" spans="1:4" x14ac:dyDescent="0.35">
      <c r="A9" t="s">
        <v>270</v>
      </c>
      <c r="B9" s="6">
        <f>(B7*B2+C7*C2)/SUM(B2:C2)</f>
        <v>1112108.1104548429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69"/>
  <sheetViews>
    <sheetView workbookViewId="0"/>
  </sheetViews>
  <sheetFormatPr defaultColWidth="8.81640625" defaultRowHeight="13" x14ac:dyDescent="0.3"/>
  <cols>
    <col min="1" max="1" width="2" style="15" customWidth="1"/>
    <col min="2" max="2" width="10.81640625" style="15" customWidth="1"/>
    <col min="3" max="3" width="12.26953125" style="15" customWidth="1"/>
    <col min="4" max="5" width="14" style="15" customWidth="1"/>
    <col min="6" max="6" width="14.453125" style="17" customWidth="1"/>
    <col min="7" max="7" width="14.7265625" style="16" bestFit="1" customWidth="1"/>
    <col min="8" max="16384" width="8.81640625" style="15"/>
  </cols>
  <sheetData>
    <row r="1" spans="2:7" ht="13.5" thickBot="1" x14ac:dyDescent="0.25"/>
    <row r="2" spans="2:7" ht="13.15" customHeight="1" x14ac:dyDescent="0.3">
      <c r="B2" s="49" t="s">
        <v>15</v>
      </c>
      <c r="C2" s="50"/>
      <c r="D2" s="50"/>
      <c r="E2" s="50"/>
      <c r="F2" s="50"/>
      <c r="G2" s="51"/>
    </row>
    <row r="3" spans="2:7" x14ac:dyDescent="0.3">
      <c r="B3" s="52"/>
      <c r="C3" s="53"/>
      <c r="D3" s="53"/>
      <c r="E3" s="53"/>
      <c r="F3" s="53"/>
      <c r="G3" s="54"/>
    </row>
    <row r="4" spans="2:7" x14ac:dyDescent="0.3">
      <c r="B4" s="52"/>
      <c r="C4" s="53"/>
      <c r="D4" s="53"/>
      <c r="E4" s="53"/>
      <c r="F4" s="53"/>
      <c r="G4" s="54"/>
    </row>
    <row r="5" spans="2:7" x14ac:dyDescent="0.3">
      <c r="B5" s="52"/>
      <c r="C5" s="53"/>
      <c r="D5" s="53"/>
      <c r="E5" s="53"/>
      <c r="F5" s="53"/>
      <c r="G5" s="54"/>
    </row>
    <row r="6" spans="2:7" ht="13.5" thickBot="1" x14ac:dyDescent="0.35">
      <c r="B6" s="55"/>
      <c r="C6" s="56"/>
      <c r="D6" s="56"/>
      <c r="E6" s="56"/>
      <c r="F6" s="56"/>
      <c r="G6" s="57"/>
    </row>
    <row r="7" spans="2:7" ht="12.75" x14ac:dyDescent="0.2">
      <c r="B7" s="40"/>
      <c r="C7" s="40"/>
      <c r="D7" s="40"/>
      <c r="E7" s="40"/>
      <c r="F7" s="40"/>
      <c r="G7" s="40"/>
    </row>
    <row r="8" spans="2:7" ht="12.75" x14ac:dyDescent="0.2">
      <c r="B8" s="40"/>
      <c r="C8" s="40"/>
      <c r="D8" s="40"/>
      <c r="E8" s="40"/>
      <c r="F8" s="40"/>
      <c r="G8" s="40"/>
    </row>
    <row r="9" spans="2:7" ht="12.75" x14ac:dyDescent="0.2">
      <c r="B9" s="64" t="s">
        <v>6</v>
      </c>
      <c r="C9" s="64"/>
      <c r="D9" s="64"/>
      <c r="E9" s="64"/>
      <c r="F9" s="64"/>
      <c r="G9" s="64"/>
    </row>
    <row r="10" spans="2:7" x14ac:dyDescent="0.3">
      <c r="B10" s="64" t="s">
        <v>73</v>
      </c>
      <c r="C10" s="64"/>
      <c r="D10" s="64"/>
      <c r="E10" s="64"/>
      <c r="F10" s="64"/>
      <c r="G10" s="64"/>
    </row>
    <row r="11" spans="2:7" ht="13.5" thickBot="1" x14ac:dyDescent="0.25"/>
    <row r="12" spans="2:7" ht="18" customHeight="1" thickTop="1" x14ac:dyDescent="0.3">
      <c r="B12" s="59" t="s">
        <v>3</v>
      </c>
      <c r="C12" s="61" t="s">
        <v>7</v>
      </c>
      <c r="D12" s="61" t="s">
        <v>8</v>
      </c>
      <c r="E12" s="39" t="s">
        <v>9</v>
      </c>
      <c r="F12" s="38" t="s">
        <v>10</v>
      </c>
      <c r="G12" s="37" t="s">
        <v>11</v>
      </c>
    </row>
    <row r="13" spans="2:7" ht="12.65" customHeight="1" thickBot="1" x14ac:dyDescent="0.35">
      <c r="B13" s="60"/>
      <c r="C13" s="62"/>
      <c r="D13" s="62"/>
      <c r="E13" s="36" t="s">
        <v>12</v>
      </c>
      <c r="F13" s="29" t="s">
        <v>4</v>
      </c>
      <c r="G13" s="35" t="s">
        <v>5</v>
      </c>
    </row>
    <row r="14" spans="2:7" ht="12.75" x14ac:dyDescent="0.2">
      <c r="B14" s="34">
        <v>1970</v>
      </c>
      <c r="C14" s="33">
        <v>3681</v>
      </c>
      <c r="D14" s="33">
        <v>27081</v>
      </c>
      <c r="E14" s="33">
        <v>7356.9682151589241</v>
      </c>
      <c r="F14" s="33">
        <v>3968</v>
      </c>
      <c r="G14" s="32">
        <v>6.8</v>
      </c>
    </row>
    <row r="15" spans="2:7" ht="12.75" x14ac:dyDescent="0.2">
      <c r="B15" s="17">
        <v>1971</v>
      </c>
      <c r="C15" s="28">
        <v>3770</v>
      </c>
      <c r="D15" s="28">
        <v>28985</v>
      </c>
      <c r="E15" s="28">
        <v>7688.3289124668436</v>
      </c>
      <c r="F15" s="28">
        <v>4217</v>
      </c>
      <c r="G15" s="31">
        <v>6.9</v>
      </c>
    </row>
    <row r="16" spans="2:7" ht="12.75" x14ac:dyDescent="0.2">
      <c r="B16" s="17">
        <v>1972</v>
      </c>
      <c r="C16" s="28">
        <v>3918</v>
      </c>
      <c r="D16" s="28">
        <v>31414</v>
      </c>
      <c r="E16" s="28">
        <v>8017.8662582950483</v>
      </c>
      <c r="F16" s="28">
        <v>4844</v>
      </c>
      <c r="G16" s="31">
        <v>6.5</v>
      </c>
    </row>
    <row r="17" spans="2:7" ht="12.75" x14ac:dyDescent="0.2">
      <c r="B17" s="17">
        <v>1973</v>
      </c>
      <c r="C17" s="28">
        <v>4131</v>
      </c>
      <c r="D17" s="28">
        <v>33661</v>
      </c>
      <c r="E17" s="28">
        <v>8148.3902202856452</v>
      </c>
      <c r="F17" s="28">
        <v>5294</v>
      </c>
      <c r="G17" s="31">
        <v>6.4</v>
      </c>
    </row>
    <row r="18" spans="2:7" ht="12.75" x14ac:dyDescent="0.2">
      <c r="B18" s="17">
        <v>1974</v>
      </c>
      <c r="C18" s="28">
        <v>4211</v>
      </c>
      <c r="D18" s="28">
        <v>33441</v>
      </c>
      <c r="E18" s="28">
        <v>7941.3440987888862</v>
      </c>
      <c r="F18" s="28">
        <v>5261</v>
      </c>
      <c r="G18" s="31">
        <v>6.4</v>
      </c>
    </row>
    <row r="19" spans="2:7" ht="12.75" x14ac:dyDescent="0.2">
      <c r="B19" s="34">
        <v>1975</v>
      </c>
      <c r="C19" s="33">
        <v>4232</v>
      </c>
      <c r="D19" s="33">
        <v>34606</v>
      </c>
      <c r="E19" s="33">
        <v>8177</v>
      </c>
      <c r="F19" s="33">
        <v>5420</v>
      </c>
      <c r="G19" s="32">
        <v>6.4</v>
      </c>
    </row>
    <row r="20" spans="2:7" ht="12.75" x14ac:dyDescent="0.2">
      <c r="B20" s="34">
        <v>1976</v>
      </c>
      <c r="C20" s="33">
        <v>4350</v>
      </c>
      <c r="D20" s="33">
        <v>36390</v>
      </c>
      <c r="E20" s="33">
        <v>8366</v>
      </c>
      <c r="F20" s="33">
        <v>5706</v>
      </c>
      <c r="G20" s="32">
        <v>6.4</v>
      </c>
    </row>
    <row r="21" spans="2:7" ht="12.75" x14ac:dyDescent="0.2">
      <c r="B21" s="17">
        <v>1977</v>
      </c>
      <c r="C21" s="28">
        <v>4450</v>
      </c>
      <c r="D21" s="28">
        <v>39339</v>
      </c>
      <c r="E21" s="28">
        <v>8840</v>
      </c>
      <c r="F21" s="28">
        <v>6268</v>
      </c>
      <c r="G21" s="31">
        <v>6.3</v>
      </c>
    </row>
    <row r="22" spans="2:7" ht="12.75" x14ac:dyDescent="0.2">
      <c r="B22" s="17">
        <v>1978</v>
      </c>
      <c r="C22" s="28">
        <v>4518</v>
      </c>
      <c r="D22" s="28">
        <v>42747</v>
      </c>
      <c r="E22" s="28">
        <v>9461</v>
      </c>
      <c r="F22" s="28">
        <v>6955</v>
      </c>
      <c r="G22" s="31">
        <v>6.1</v>
      </c>
    </row>
    <row r="23" spans="2:7" ht="12.75" x14ac:dyDescent="0.2">
      <c r="B23" s="17">
        <v>1979</v>
      </c>
      <c r="C23" s="28">
        <v>4505</v>
      </c>
      <c r="D23" s="28">
        <v>42012</v>
      </c>
      <c r="E23" s="28">
        <v>9326</v>
      </c>
      <c r="F23" s="28">
        <v>7050</v>
      </c>
      <c r="G23" s="31">
        <v>6</v>
      </c>
    </row>
    <row r="24" spans="2:7" ht="12.75" x14ac:dyDescent="0.2">
      <c r="B24" s="17">
        <v>1980</v>
      </c>
      <c r="C24" s="28">
        <v>4374</v>
      </c>
      <c r="D24" s="28">
        <v>39813</v>
      </c>
      <c r="E24" s="28">
        <v>9102</v>
      </c>
      <c r="F24" s="28">
        <v>6923</v>
      </c>
      <c r="G24" s="31">
        <v>5.8</v>
      </c>
    </row>
    <row r="25" spans="2:7" ht="12.75" x14ac:dyDescent="0.2">
      <c r="B25" s="17">
        <v>1981</v>
      </c>
      <c r="C25" s="28">
        <v>4455</v>
      </c>
      <c r="D25" s="28">
        <v>39568</v>
      </c>
      <c r="E25" s="28">
        <v>8882</v>
      </c>
      <c r="F25" s="28">
        <v>6867</v>
      </c>
      <c r="G25" s="31">
        <v>5.8</v>
      </c>
    </row>
    <row r="26" spans="2:7" ht="12.75" x14ac:dyDescent="0.2">
      <c r="B26" s="17">
        <v>1982</v>
      </c>
      <c r="C26" s="28">
        <v>4325</v>
      </c>
      <c r="D26" s="28">
        <v>40658</v>
      </c>
      <c r="E26" s="28">
        <v>9401</v>
      </c>
      <c r="F26" s="28">
        <v>6803</v>
      </c>
      <c r="G26" s="31">
        <v>6</v>
      </c>
    </row>
    <row r="27" spans="2:7" ht="12.75" x14ac:dyDescent="0.2">
      <c r="B27" s="17">
        <v>1983</v>
      </c>
      <c r="C27" s="28">
        <v>4204</v>
      </c>
      <c r="D27" s="28">
        <v>42546</v>
      </c>
      <c r="E27" s="28">
        <v>10120</v>
      </c>
      <c r="F27" s="28">
        <v>6965</v>
      </c>
      <c r="G27" s="31">
        <v>6.1</v>
      </c>
    </row>
    <row r="28" spans="2:7" ht="12.75" x14ac:dyDescent="0.2">
      <c r="B28" s="17">
        <v>1984</v>
      </c>
      <c r="C28" s="28">
        <v>4061</v>
      </c>
      <c r="D28" s="28">
        <v>44419</v>
      </c>
      <c r="E28" s="28">
        <v>10938</v>
      </c>
      <c r="F28" s="28">
        <v>7240</v>
      </c>
      <c r="G28" s="31">
        <v>6.1</v>
      </c>
    </row>
    <row r="29" spans="2:7" ht="12.75" x14ac:dyDescent="0.2">
      <c r="B29" s="17">
        <v>1985</v>
      </c>
      <c r="C29" s="28">
        <v>4593</v>
      </c>
      <c r="D29" s="28">
        <v>45441</v>
      </c>
      <c r="E29" s="28">
        <v>9894</v>
      </c>
      <c r="F29" s="28">
        <v>7399</v>
      </c>
      <c r="G29" s="31">
        <v>6.1</v>
      </c>
    </row>
    <row r="30" spans="2:7" ht="12.75" x14ac:dyDescent="0.2">
      <c r="B30" s="17">
        <v>1986</v>
      </c>
      <c r="C30" s="28">
        <v>4313</v>
      </c>
      <c r="D30" s="28">
        <v>45637</v>
      </c>
      <c r="E30" s="28">
        <v>10581</v>
      </c>
      <c r="F30" s="28">
        <v>7386</v>
      </c>
      <c r="G30" s="31">
        <v>6.2</v>
      </c>
    </row>
    <row r="31" spans="2:7" ht="12.75" x14ac:dyDescent="0.2">
      <c r="B31" s="17">
        <v>1987</v>
      </c>
      <c r="C31" s="28">
        <v>4188</v>
      </c>
      <c r="D31" s="28">
        <v>48022</v>
      </c>
      <c r="E31" s="28">
        <v>11467</v>
      </c>
      <c r="F31" s="28">
        <v>7523</v>
      </c>
      <c r="G31" s="31">
        <v>6.4</v>
      </c>
    </row>
    <row r="32" spans="2:7" ht="12.75" x14ac:dyDescent="0.2">
      <c r="B32" s="17">
        <v>1988</v>
      </c>
      <c r="C32" s="28">
        <v>4470</v>
      </c>
      <c r="D32" s="28">
        <v>49434</v>
      </c>
      <c r="E32" s="28">
        <v>11059</v>
      </c>
      <c r="F32" s="28">
        <v>7701</v>
      </c>
      <c r="G32" s="31">
        <v>6.4</v>
      </c>
    </row>
    <row r="33" spans="2:7" ht="12.75" x14ac:dyDescent="0.2">
      <c r="B33" s="17">
        <v>1989</v>
      </c>
      <c r="C33" s="28">
        <v>4519</v>
      </c>
      <c r="D33" s="28">
        <v>50870</v>
      </c>
      <c r="E33" s="28">
        <v>11257</v>
      </c>
      <c r="F33" s="28">
        <v>7779</v>
      </c>
      <c r="G33" s="31">
        <v>6.5</v>
      </c>
    </row>
    <row r="34" spans="2:7" ht="12.75" x14ac:dyDescent="0.2">
      <c r="B34" s="17">
        <v>1990</v>
      </c>
      <c r="C34" s="28">
        <v>4487</v>
      </c>
      <c r="D34" s="28">
        <v>51901</v>
      </c>
      <c r="E34" s="28">
        <v>11567</v>
      </c>
      <c r="F34" s="28">
        <v>8357</v>
      </c>
      <c r="G34" s="31">
        <v>6.2</v>
      </c>
    </row>
    <row r="35" spans="2:7" ht="12.75" x14ac:dyDescent="0.2">
      <c r="B35" s="17">
        <v>1991</v>
      </c>
      <c r="C35" s="28">
        <v>4481</v>
      </c>
      <c r="D35" s="28">
        <v>52898</v>
      </c>
      <c r="E35" s="28">
        <v>11805</v>
      </c>
      <c r="F35" s="28">
        <v>8172</v>
      </c>
      <c r="G35" s="31">
        <v>6.5</v>
      </c>
    </row>
    <row r="36" spans="2:7" ht="12.75" x14ac:dyDescent="0.2">
      <c r="B36" s="17">
        <v>1992</v>
      </c>
      <c r="C36" s="28">
        <v>4370</v>
      </c>
      <c r="D36" s="28">
        <v>53874</v>
      </c>
      <c r="E36" s="28">
        <v>12328</v>
      </c>
      <c r="F36" s="28">
        <v>8237</v>
      </c>
      <c r="G36" s="31">
        <v>6.5</v>
      </c>
    </row>
    <row r="37" spans="2:7" ht="12.75" x14ac:dyDescent="0.2">
      <c r="B37" s="17">
        <v>1993</v>
      </c>
      <c r="C37" s="28">
        <v>4408</v>
      </c>
      <c r="D37" s="28">
        <v>56772</v>
      </c>
      <c r="E37" s="28">
        <v>12879</v>
      </c>
      <c r="F37" s="28">
        <v>8488</v>
      </c>
      <c r="G37" s="31">
        <v>6.7</v>
      </c>
    </row>
    <row r="38" spans="2:7" ht="12.75" x14ac:dyDescent="0.2">
      <c r="B38" s="17">
        <v>1994</v>
      </c>
      <c r="C38" s="28">
        <v>4906</v>
      </c>
      <c r="D38" s="28">
        <v>61284</v>
      </c>
      <c r="E38" s="28">
        <v>12492</v>
      </c>
      <c r="F38" s="28">
        <v>9032</v>
      </c>
      <c r="G38" s="31">
        <v>6.8</v>
      </c>
    </row>
    <row r="39" spans="2:7" ht="12.75" x14ac:dyDescent="0.2">
      <c r="B39" s="17">
        <v>1995</v>
      </c>
      <c r="C39" s="28">
        <v>5024</v>
      </c>
      <c r="D39" s="28">
        <v>62705</v>
      </c>
      <c r="E39" s="28">
        <v>12481</v>
      </c>
      <c r="F39" s="28">
        <v>9216</v>
      </c>
      <c r="G39" s="31">
        <v>6.8</v>
      </c>
    </row>
    <row r="40" spans="2:7" x14ac:dyDescent="0.3">
      <c r="B40" s="17">
        <v>1996</v>
      </c>
      <c r="C40" s="28">
        <v>5266</v>
      </c>
      <c r="D40" s="28">
        <v>64072</v>
      </c>
      <c r="E40" s="28">
        <v>12167</v>
      </c>
      <c r="F40" s="28">
        <v>9409</v>
      </c>
      <c r="G40" s="31">
        <v>6.8</v>
      </c>
    </row>
    <row r="41" spans="2:7" x14ac:dyDescent="0.3">
      <c r="B41" s="17">
        <v>1997</v>
      </c>
      <c r="C41" s="28">
        <v>5293</v>
      </c>
      <c r="D41" s="28">
        <v>66893</v>
      </c>
      <c r="E41" s="28">
        <v>12638</v>
      </c>
      <c r="F41" s="28">
        <v>9576</v>
      </c>
      <c r="G41" s="31">
        <v>7</v>
      </c>
    </row>
    <row r="42" spans="2:7" x14ac:dyDescent="0.3">
      <c r="B42" s="17">
        <v>1998</v>
      </c>
      <c r="C42" s="28">
        <v>5414</v>
      </c>
      <c r="D42" s="28">
        <v>67894</v>
      </c>
      <c r="E42" s="28">
        <v>12540</v>
      </c>
      <c r="F42" s="28">
        <v>9741</v>
      </c>
      <c r="G42" s="31">
        <v>7</v>
      </c>
    </row>
    <row r="43" spans="2:7" x14ac:dyDescent="0.3">
      <c r="B43" s="17">
        <v>1999</v>
      </c>
      <c r="C43" s="28">
        <v>5763</v>
      </c>
      <c r="D43" s="28">
        <v>70304</v>
      </c>
      <c r="E43" s="28">
        <v>12199</v>
      </c>
      <c r="F43" s="28">
        <v>9372</v>
      </c>
      <c r="G43" s="17">
        <v>7.5</v>
      </c>
    </row>
    <row r="44" spans="2:7" x14ac:dyDescent="0.3">
      <c r="B44" s="17">
        <v>2000</v>
      </c>
      <c r="C44" s="28">
        <v>5926</v>
      </c>
      <c r="D44" s="28">
        <v>70500</v>
      </c>
      <c r="E44" s="28">
        <v>11897</v>
      </c>
      <c r="F44" s="28">
        <v>9563</v>
      </c>
      <c r="G44" s="17">
        <v>7.4</v>
      </c>
    </row>
    <row r="45" spans="2:7" x14ac:dyDescent="0.3">
      <c r="B45" s="17">
        <v>2001</v>
      </c>
      <c r="C45" s="28">
        <v>5704</v>
      </c>
      <c r="D45" s="28">
        <v>72448</v>
      </c>
      <c r="E45" s="28">
        <v>12701</v>
      </c>
      <c r="F45" s="28">
        <v>9667</v>
      </c>
      <c r="G45" s="17">
        <v>7.5</v>
      </c>
    </row>
    <row r="46" spans="2:7" x14ac:dyDescent="0.3">
      <c r="B46" s="17">
        <v>2002</v>
      </c>
      <c r="C46" s="28">
        <v>5651</v>
      </c>
      <c r="D46" s="28">
        <v>75866</v>
      </c>
      <c r="E46" s="28">
        <v>13425</v>
      </c>
      <c r="F46" s="28">
        <v>10321</v>
      </c>
      <c r="G46" s="17">
        <v>7.4</v>
      </c>
    </row>
    <row r="47" spans="2:7" x14ac:dyDescent="0.3">
      <c r="B47" s="17">
        <v>2003</v>
      </c>
      <c r="C47" s="28">
        <v>5849</v>
      </c>
      <c r="D47" s="28">
        <v>77757</v>
      </c>
      <c r="E47" s="28">
        <v>13294</v>
      </c>
      <c r="F47" s="28">
        <v>8881</v>
      </c>
      <c r="G47" s="17">
        <v>8.8000000000000007</v>
      </c>
    </row>
    <row r="48" spans="2:7" x14ac:dyDescent="0.3">
      <c r="B48" s="17">
        <v>2004</v>
      </c>
      <c r="C48" s="28">
        <v>6161</v>
      </c>
      <c r="D48" s="28">
        <v>78441</v>
      </c>
      <c r="E48" s="28">
        <v>12732</v>
      </c>
      <c r="F48" s="28">
        <v>8959</v>
      </c>
      <c r="G48" s="17">
        <v>8.8000000000000007</v>
      </c>
    </row>
    <row r="49" spans="2:7" x14ac:dyDescent="0.3">
      <c r="B49" s="17">
        <v>2005</v>
      </c>
      <c r="C49" s="28">
        <v>6395</v>
      </c>
      <c r="D49" s="28">
        <v>78496</v>
      </c>
      <c r="E49" s="28">
        <v>12275</v>
      </c>
      <c r="F49" s="28">
        <v>9501</v>
      </c>
      <c r="G49" s="17">
        <v>8.3000000000000007</v>
      </c>
    </row>
    <row r="50" spans="2:7" ht="16" thickBot="1" x14ac:dyDescent="0.35">
      <c r="B50" s="29">
        <v>2006</v>
      </c>
      <c r="C50" s="30">
        <v>6649</v>
      </c>
      <c r="D50" s="30">
        <v>80344</v>
      </c>
      <c r="E50" s="30">
        <v>12084</v>
      </c>
      <c r="F50" s="30">
        <v>9852</v>
      </c>
      <c r="G50" s="29" t="s">
        <v>13</v>
      </c>
    </row>
    <row r="51" spans="2:7" x14ac:dyDescent="0.3">
      <c r="B51" s="17">
        <v>2007</v>
      </c>
      <c r="C51" s="28">
        <v>8117</v>
      </c>
      <c r="D51" s="28">
        <v>119979</v>
      </c>
      <c r="E51" s="28">
        <v>14781</v>
      </c>
      <c r="F51" s="28">
        <v>16314</v>
      </c>
      <c r="G51" s="17">
        <v>7.3</v>
      </c>
    </row>
    <row r="52" spans="2:7" x14ac:dyDescent="0.3">
      <c r="B52" s="17">
        <v>2008</v>
      </c>
      <c r="C52" s="28">
        <v>8228</v>
      </c>
      <c r="D52" s="28">
        <v>126855</v>
      </c>
      <c r="E52" s="28">
        <v>15417</v>
      </c>
      <c r="F52" s="28">
        <v>17144</v>
      </c>
      <c r="G52" s="17">
        <v>7.4</v>
      </c>
    </row>
    <row r="53" spans="2:7" x14ac:dyDescent="0.3">
      <c r="B53" s="17">
        <v>2009</v>
      </c>
      <c r="C53" s="28">
        <v>8356</v>
      </c>
      <c r="D53" s="28">
        <v>120207</v>
      </c>
      <c r="E53" s="28">
        <v>14386</v>
      </c>
      <c r="F53" s="28">
        <v>16253</v>
      </c>
      <c r="G53" s="17">
        <v>7.4</v>
      </c>
    </row>
    <row r="54" spans="2:7" x14ac:dyDescent="0.3">
      <c r="B54" s="17">
        <v>2010</v>
      </c>
      <c r="C54" s="28">
        <v>8217</v>
      </c>
      <c r="D54" s="28">
        <v>110738</v>
      </c>
      <c r="E54" s="28">
        <v>13477</v>
      </c>
      <c r="F54" s="28">
        <v>15097</v>
      </c>
      <c r="G54" s="17">
        <v>7.3</v>
      </c>
    </row>
    <row r="55" spans="2:7" x14ac:dyDescent="0.3">
      <c r="B55" s="17">
        <v>2011</v>
      </c>
      <c r="C55" s="28">
        <v>7819</v>
      </c>
      <c r="D55" s="28">
        <v>103803</v>
      </c>
      <c r="E55" s="28">
        <v>13276</v>
      </c>
      <c r="F55" s="28">
        <v>14214</v>
      </c>
      <c r="G55" s="17">
        <v>7.3</v>
      </c>
    </row>
    <row r="56" spans="2:7" x14ac:dyDescent="0.3">
      <c r="B56" s="17">
        <v>2012</v>
      </c>
      <c r="C56" s="28">
        <v>8190</v>
      </c>
      <c r="D56" s="28">
        <v>105605</v>
      </c>
      <c r="E56" s="28">
        <v>12894</v>
      </c>
      <c r="F56" s="28">
        <v>14376</v>
      </c>
      <c r="G56" s="17">
        <v>7.3</v>
      </c>
    </row>
    <row r="57" spans="2:7" x14ac:dyDescent="0.3">
      <c r="B57" s="17">
        <v>2013</v>
      </c>
      <c r="C57" s="28">
        <v>8126</v>
      </c>
      <c r="D57" s="28">
        <v>106582</v>
      </c>
      <c r="E57" s="28">
        <v>13116</v>
      </c>
      <c r="F57" s="28">
        <v>14502</v>
      </c>
      <c r="G57" s="17">
        <v>7.3</v>
      </c>
    </row>
    <row r="58" spans="2:7" x14ac:dyDescent="0.3">
      <c r="B58" s="17">
        <v>2014</v>
      </c>
      <c r="C58" s="28">
        <v>8329</v>
      </c>
      <c r="D58" s="28">
        <v>109301</v>
      </c>
      <c r="E58" s="28">
        <v>13123</v>
      </c>
      <c r="F58" s="28">
        <v>14894</v>
      </c>
      <c r="G58" s="17">
        <v>7.3</v>
      </c>
    </row>
    <row r="59" spans="2:7" x14ac:dyDescent="0.3">
      <c r="B59" s="63" t="s">
        <v>14</v>
      </c>
      <c r="C59" s="63"/>
      <c r="D59" s="63"/>
      <c r="E59" s="63"/>
      <c r="F59" s="63"/>
      <c r="G59" s="63"/>
    </row>
    <row r="60" spans="2:7" x14ac:dyDescent="0.3">
      <c r="B60" s="17" t="s">
        <v>72</v>
      </c>
      <c r="C60" s="26">
        <v>1.9E-2</v>
      </c>
      <c r="D60" s="26">
        <v>3.2000000000000001E-2</v>
      </c>
      <c r="E60" s="27">
        <v>1.2999999999999999E-2</v>
      </c>
      <c r="F60" s="26">
        <v>3.1E-2</v>
      </c>
      <c r="G60" s="26">
        <v>2E-3</v>
      </c>
    </row>
    <row r="61" spans="2:7" ht="13.5" thickBot="1" x14ac:dyDescent="0.35">
      <c r="B61" s="25" t="s">
        <v>71</v>
      </c>
      <c r="C61" s="23">
        <v>3.1E-2</v>
      </c>
      <c r="D61" s="23">
        <v>3.4000000000000002E-2</v>
      </c>
      <c r="E61" s="24">
        <v>3.0000000000000001E-3</v>
      </c>
      <c r="F61" s="23">
        <v>5.1999999999999998E-2</v>
      </c>
      <c r="G61" s="23">
        <v>-1.9E-2</v>
      </c>
    </row>
    <row r="62" spans="2:7" ht="13.5" thickTop="1" x14ac:dyDescent="0.3"/>
    <row r="63" spans="2:7" x14ac:dyDescent="0.3">
      <c r="B63" s="22" t="s">
        <v>0</v>
      </c>
    </row>
    <row r="64" spans="2:7" ht="13.15" customHeight="1" x14ac:dyDescent="0.3">
      <c r="B64" s="58" t="s">
        <v>70</v>
      </c>
      <c r="C64" s="58"/>
      <c r="D64" s="58"/>
      <c r="E64" s="58"/>
      <c r="F64" s="58"/>
      <c r="G64" s="58"/>
    </row>
    <row r="65" spans="2:7" x14ac:dyDescent="0.3">
      <c r="B65" s="58"/>
      <c r="C65" s="58"/>
      <c r="D65" s="58"/>
      <c r="E65" s="58"/>
      <c r="F65" s="58"/>
      <c r="G65" s="58"/>
    </row>
    <row r="66" spans="2:7" x14ac:dyDescent="0.3">
      <c r="B66" s="21"/>
      <c r="C66" s="20"/>
      <c r="D66" s="18"/>
      <c r="E66" s="18"/>
      <c r="G66" s="19"/>
    </row>
    <row r="67" spans="2:7" x14ac:dyDescent="0.3">
      <c r="B67" s="18"/>
      <c r="C67" s="18"/>
      <c r="D67" s="18"/>
      <c r="E67" s="18"/>
      <c r="F67" s="18"/>
      <c r="G67" s="18"/>
    </row>
    <row r="68" spans="2:7" ht="15.5" x14ac:dyDescent="0.3">
      <c r="B68" s="18" t="s">
        <v>16</v>
      </c>
    </row>
    <row r="69" spans="2:7" x14ac:dyDescent="0.3">
      <c r="B69" s="17"/>
    </row>
  </sheetData>
  <mergeCells count="8">
    <mergeCell ref="B2:G6"/>
    <mergeCell ref="B64:G65"/>
    <mergeCell ref="B12:B13"/>
    <mergeCell ref="C12:C13"/>
    <mergeCell ref="D12:D13"/>
    <mergeCell ref="B59:G59"/>
    <mergeCell ref="B9:G9"/>
    <mergeCell ref="B10:G10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67"/>
  <sheetViews>
    <sheetView workbookViewId="0"/>
  </sheetViews>
  <sheetFormatPr defaultColWidth="8.81640625" defaultRowHeight="13" x14ac:dyDescent="0.3"/>
  <cols>
    <col min="1" max="1" width="4.54296875" style="15" customWidth="1"/>
    <col min="2" max="2" width="10.54296875" style="15" customWidth="1"/>
    <col min="3" max="3" width="13.26953125" style="15" customWidth="1"/>
    <col min="4" max="5" width="16.7265625" style="15" customWidth="1"/>
    <col min="6" max="6" width="13.81640625" style="15" bestFit="1" customWidth="1"/>
    <col min="7" max="7" width="14.7265625" style="15" bestFit="1" customWidth="1"/>
    <col min="8" max="16384" width="8.81640625" style="15"/>
  </cols>
  <sheetData>
    <row r="1" spans="2:7" ht="13.5" thickBot="1" x14ac:dyDescent="0.25"/>
    <row r="2" spans="2:7" ht="13.15" customHeight="1" x14ac:dyDescent="0.3">
      <c r="B2" s="49" t="s">
        <v>17</v>
      </c>
      <c r="C2" s="50"/>
      <c r="D2" s="50"/>
      <c r="E2" s="50"/>
      <c r="F2" s="50"/>
      <c r="G2" s="51"/>
    </row>
    <row r="3" spans="2:7" x14ac:dyDescent="0.3">
      <c r="B3" s="52"/>
      <c r="C3" s="53"/>
      <c r="D3" s="53"/>
      <c r="E3" s="53"/>
      <c r="F3" s="53"/>
      <c r="G3" s="54"/>
    </row>
    <row r="4" spans="2:7" x14ac:dyDescent="0.3">
      <c r="B4" s="52"/>
      <c r="C4" s="53"/>
      <c r="D4" s="53"/>
      <c r="E4" s="53"/>
      <c r="F4" s="53"/>
      <c r="G4" s="54"/>
    </row>
    <row r="5" spans="2:7" ht="13.5" thickBot="1" x14ac:dyDescent="0.35">
      <c r="B5" s="55"/>
      <c r="C5" s="56"/>
      <c r="D5" s="56"/>
      <c r="E5" s="56"/>
      <c r="F5" s="56"/>
      <c r="G5" s="57"/>
    </row>
    <row r="6" spans="2:7" ht="12.75" x14ac:dyDescent="0.2">
      <c r="B6" s="48"/>
      <c r="C6" s="48"/>
      <c r="D6" s="48"/>
      <c r="E6" s="48"/>
      <c r="F6" s="48"/>
      <c r="G6" s="48"/>
    </row>
    <row r="7" spans="2:7" ht="12.75" x14ac:dyDescent="0.2">
      <c r="B7" s="64" t="s">
        <v>18</v>
      </c>
      <c r="C7" s="64"/>
      <c r="D7" s="64"/>
      <c r="E7" s="64"/>
      <c r="F7" s="64"/>
      <c r="G7" s="64"/>
    </row>
    <row r="8" spans="2:7" x14ac:dyDescent="0.3">
      <c r="B8" s="64" t="s">
        <v>75</v>
      </c>
      <c r="C8" s="64"/>
      <c r="D8" s="64"/>
      <c r="E8" s="64"/>
      <c r="F8" s="64"/>
      <c r="G8" s="64"/>
    </row>
    <row r="9" spans="2:7" ht="13.5" thickBot="1" x14ac:dyDescent="0.25"/>
    <row r="10" spans="2:7" ht="13.5" thickTop="1" x14ac:dyDescent="0.3">
      <c r="B10" s="59" t="s">
        <v>3</v>
      </c>
      <c r="C10" s="61" t="s">
        <v>7</v>
      </c>
      <c r="D10" s="61" t="s">
        <v>19</v>
      </c>
      <c r="E10" s="39" t="s">
        <v>9</v>
      </c>
      <c r="F10" s="38" t="s">
        <v>10</v>
      </c>
      <c r="G10" s="38" t="s">
        <v>11</v>
      </c>
    </row>
    <row r="11" spans="2:7" ht="13.5" thickBot="1" x14ac:dyDescent="0.35">
      <c r="B11" s="60"/>
      <c r="C11" s="62"/>
      <c r="D11" s="62"/>
      <c r="E11" s="36" t="s">
        <v>12</v>
      </c>
      <c r="F11" s="29" t="s">
        <v>4</v>
      </c>
      <c r="G11" s="29" t="s">
        <v>5</v>
      </c>
    </row>
    <row r="12" spans="2:7" ht="12.75" x14ac:dyDescent="0.2">
      <c r="B12" s="17">
        <v>1970</v>
      </c>
      <c r="C12" s="45">
        <v>905</v>
      </c>
      <c r="D12" s="46">
        <v>35134</v>
      </c>
      <c r="E12" s="47">
        <v>38822.099447513814</v>
      </c>
      <c r="F12" s="46">
        <v>7348</v>
      </c>
      <c r="G12" s="45">
        <v>4.8</v>
      </c>
    </row>
    <row r="13" spans="2:7" ht="12.75" x14ac:dyDescent="0.2">
      <c r="B13" s="17">
        <v>1971</v>
      </c>
      <c r="C13" s="28">
        <v>919</v>
      </c>
      <c r="D13" s="28">
        <v>37217</v>
      </c>
      <c r="E13" s="28">
        <v>40497.279651795427</v>
      </c>
      <c r="F13" s="28">
        <v>7595</v>
      </c>
      <c r="G13" s="31">
        <v>4.9000000000000004</v>
      </c>
    </row>
    <row r="14" spans="2:7" ht="12.75" x14ac:dyDescent="0.2">
      <c r="B14" s="17">
        <v>1972</v>
      </c>
      <c r="C14" s="28">
        <v>961</v>
      </c>
      <c r="D14" s="28">
        <v>40706</v>
      </c>
      <c r="E14" s="28">
        <v>42357.960457856403</v>
      </c>
      <c r="F14" s="28">
        <v>8120</v>
      </c>
      <c r="G14" s="31">
        <v>5</v>
      </c>
    </row>
    <row r="15" spans="2:7" ht="12.75" x14ac:dyDescent="0.2">
      <c r="B15" s="17">
        <v>1973</v>
      </c>
      <c r="C15" s="28">
        <v>1029</v>
      </c>
      <c r="D15" s="28">
        <v>45649</v>
      </c>
      <c r="E15" s="28">
        <v>44362.487852283768</v>
      </c>
      <c r="F15" s="28">
        <v>9026</v>
      </c>
      <c r="G15" s="31">
        <v>5.0999999999999996</v>
      </c>
    </row>
    <row r="16" spans="2:7" ht="12.75" x14ac:dyDescent="0.2">
      <c r="B16" s="17">
        <v>1974</v>
      </c>
      <c r="C16" s="28">
        <v>1085</v>
      </c>
      <c r="D16" s="28">
        <v>45966</v>
      </c>
      <c r="E16" s="28">
        <v>42364.976958525345</v>
      </c>
      <c r="F16" s="28">
        <v>9080</v>
      </c>
      <c r="G16" s="31">
        <v>5.0999999999999996</v>
      </c>
    </row>
    <row r="17" spans="2:7" s="44" customFormat="1" ht="12.75" x14ac:dyDescent="0.2">
      <c r="B17" s="34">
        <v>1975</v>
      </c>
      <c r="C17" s="33">
        <v>1131</v>
      </c>
      <c r="D17" s="33">
        <v>46724</v>
      </c>
      <c r="E17" s="33">
        <v>41312.113174182137</v>
      </c>
      <c r="F17" s="33">
        <v>9177</v>
      </c>
      <c r="G17" s="32">
        <v>5.0999999999999996</v>
      </c>
    </row>
    <row r="18" spans="2:7" s="44" customFormat="1" ht="12.75" x14ac:dyDescent="0.2">
      <c r="B18" s="17">
        <v>1976</v>
      </c>
      <c r="C18" s="28">
        <v>1225</v>
      </c>
      <c r="D18" s="28">
        <v>49680</v>
      </c>
      <c r="E18" s="28">
        <v>40555.102040816324</v>
      </c>
      <c r="F18" s="28">
        <v>9703</v>
      </c>
      <c r="G18" s="31">
        <v>5.0999999999999996</v>
      </c>
    </row>
    <row r="19" spans="2:7" s="44" customFormat="1" ht="12.75" x14ac:dyDescent="0.2">
      <c r="B19" s="17">
        <v>1977</v>
      </c>
      <c r="C19" s="28">
        <v>1240</v>
      </c>
      <c r="D19" s="28">
        <v>55682</v>
      </c>
      <c r="E19" s="28">
        <v>44904.838709677417</v>
      </c>
      <c r="F19" s="28">
        <v>10814</v>
      </c>
      <c r="G19" s="31">
        <v>5.0999999999999996</v>
      </c>
    </row>
    <row r="20" spans="2:7" s="44" customFormat="1" ht="12.75" x14ac:dyDescent="0.2">
      <c r="B20" s="17">
        <v>1978</v>
      </c>
      <c r="C20" s="28">
        <v>1342</v>
      </c>
      <c r="D20" s="28">
        <v>62992</v>
      </c>
      <c r="E20" s="28">
        <v>46938.897168405369</v>
      </c>
      <c r="F20" s="28">
        <v>12165</v>
      </c>
      <c r="G20" s="31">
        <v>5.2</v>
      </c>
    </row>
    <row r="21" spans="2:7" s="44" customFormat="1" ht="12.75" x14ac:dyDescent="0.2">
      <c r="B21" s="17">
        <v>1979</v>
      </c>
      <c r="C21" s="28">
        <v>1386</v>
      </c>
      <c r="D21" s="28">
        <v>66992</v>
      </c>
      <c r="E21" s="28">
        <v>48334.776334776332</v>
      </c>
      <c r="F21" s="28">
        <v>12864</v>
      </c>
      <c r="G21" s="31">
        <v>5.2</v>
      </c>
    </row>
    <row r="22" spans="2:7" s="44" customFormat="1" ht="12.75" x14ac:dyDescent="0.2">
      <c r="B22" s="34">
        <v>1980</v>
      </c>
      <c r="C22" s="33">
        <v>1417</v>
      </c>
      <c r="D22" s="33">
        <v>68678</v>
      </c>
      <c r="E22" s="33">
        <v>48467</v>
      </c>
      <c r="F22" s="33">
        <v>13037</v>
      </c>
      <c r="G22" s="32">
        <v>5.3</v>
      </c>
    </row>
    <row r="23" spans="2:7" ht="12.75" x14ac:dyDescent="0.2">
      <c r="B23" s="17">
        <v>1981</v>
      </c>
      <c r="C23" s="28">
        <v>1261</v>
      </c>
      <c r="D23" s="28">
        <v>69134</v>
      </c>
      <c r="E23" s="28">
        <v>54825</v>
      </c>
      <c r="F23" s="28">
        <v>13509</v>
      </c>
      <c r="G23" s="31">
        <v>5.0999999999999996</v>
      </c>
    </row>
    <row r="24" spans="2:7" ht="12.75" x14ac:dyDescent="0.2">
      <c r="B24" s="17">
        <v>1982</v>
      </c>
      <c r="C24" s="28">
        <v>1265</v>
      </c>
      <c r="D24" s="28">
        <v>70765</v>
      </c>
      <c r="E24" s="28">
        <v>55941</v>
      </c>
      <c r="F24" s="28">
        <v>13583</v>
      </c>
      <c r="G24" s="31">
        <v>5.2</v>
      </c>
    </row>
    <row r="25" spans="2:7" ht="12.75" x14ac:dyDescent="0.2">
      <c r="B25" s="17">
        <v>1983</v>
      </c>
      <c r="C25" s="28">
        <v>1304</v>
      </c>
      <c r="D25" s="28">
        <v>73586</v>
      </c>
      <c r="E25" s="28">
        <v>56431</v>
      </c>
      <c r="F25" s="28">
        <v>13796</v>
      </c>
      <c r="G25" s="31">
        <v>5.3</v>
      </c>
    </row>
    <row r="26" spans="2:7" ht="12.75" x14ac:dyDescent="0.2">
      <c r="B26" s="17">
        <v>1984</v>
      </c>
      <c r="C26" s="28">
        <v>1340</v>
      </c>
      <c r="D26" s="28">
        <v>77377</v>
      </c>
      <c r="E26" s="28">
        <v>57744</v>
      </c>
      <c r="F26" s="28">
        <v>14188</v>
      </c>
      <c r="G26" s="31">
        <v>5.5</v>
      </c>
    </row>
    <row r="27" spans="2:7" ht="12.75" x14ac:dyDescent="0.2">
      <c r="B27" s="17">
        <v>1985</v>
      </c>
      <c r="C27" s="28">
        <v>1403</v>
      </c>
      <c r="D27" s="28">
        <v>78063</v>
      </c>
      <c r="E27" s="28">
        <v>55640</v>
      </c>
      <c r="F27" s="28">
        <v>14005</v>
      </c>
      <c r="G27" s="31">
        <v>5.6</v>
      </c>
    </row>
    <row r="28" spans="2:7" ht="12.75" x14ac:dyDescent="0.2">
      <c r="B28" s="17">
        <v>1986</v>
      </c>
      <c r="C28" s="28">
        <v>1408</v>
      </c>
      <c r="D28" s="28">
        <v>81038</v>
      </c>
      <c r="E28" s="28">
        <v>57555</v>
      </c>
      <c r="F28" s="28">
        <v>14475</v>
      </c>
      <c r="G28" s="31">
        <v>5.6</v>
      </c>
    </row>
    <row r="29" spans="2:7" ht="12.75" x14ac:dyDescent="0.2">
      <c r="B29" s="17">
        <v>1987</v>
      </c>
      <c r="C29" s="28">
        <v>1530</v>
      </c>
      <c r="D29" s="28">
        <v>85495</v>
      </c>
      <c r="E29" s="28">
        <v>55879</v>
      </c>
      <c r="F29" s="28">
        <v>14990</v>
      </c>
      <c r="G29" s="31">
        <v>5.7</v>
      </c>
    </row>
    <row r="30" spans="2:7" ht="12.75" x14ac:dyDescent="0.2">
      <c r="B30" s="17">
        <v>1988</v>
      </c>
      <c r="C30" s="28">
        <v>1667</v>
      </c>
      <c r="D30" s="28">
        <v>88551</v>
      </c>
      <c r="E30" s="28">
        <v>53120</v>
      </c>
      <c r="F30" s="28">
        <v>15224</v>
      </c>
      <c r="G30" s="31">
        <v>5.8</v>
      </c>
    </row>
    <row r="31" spans="2:7" ht="12.75" x14ac:dyDescent="0.2">
      <c r="B31" s="17">
        <v>1989</v>
      </c>
      <c r="C31" s="28">
        <v>1707</v>
      </c>
      <c r="D31" s="28">
        <v>91879</v>
      </c>
      <c r="E31" s="28">
        <v>53825</v>
      </c>
      <c r="F31" s="28">
        <v>15733</v>
      </c>
      <c r="G31" s="31">
        <v>5.8</v>
      </c>
    </row>
    <row r="32" spans="2:7" ht="12.75" x14ac:dyDescent="0.2">
      <c r="B32" s="17">
        <v>1990</v>
      </c>
      <c r="C32" s="28">
        <v>1709</v>
      </c>
      <c r="D32" s="28">
        <v>94341</v>
      </c>
      <c r="E32" s="28">
        <v>55202</v>
      </c>
      <c r="F32" s="28">
        <v>16133</v>
      </c>
      <c r="G32" s="31">
        <v>5.8</v>
      </c>
    </row>
    <row r="33" spans="2:7" ht="12.75" x14ac:dyDescent="0.2">
      <c r="B33" s="17">
        <v>1991</v>
      </c>
      <c r="C33" s="28">
        <v>1691</v>
      </c>
      <c r="D33" s="28">
        <v>96645</v>
      </c>
      <c r="E33" s="28">
        <v>57153</v>
      </c>
      <c r="F33" s="28">
        <v>16809</v>
      </c>
      <c r="G33" s="31">
        <v>5.7</v>
      </c>
    </row>
    <row r="34" spans="2:7" ht="12.75" x14ac:dyDescent="0.2">
      <c r="B34" s="17">
        <v>1992</v>
      </c>
      <c r="C34" s="28">
        <v>1675</v>
      </c>
      <c r="D34" s="28">
        <v>99510</v>
      </c>
      <c r="E34" s="28">
        <v>59409</v>
      </c>
      <c r="F34" s="28">
        <v>17216</v>
      </c>
      <c r="G34" s="31">
        <v>5.8</v>
      </c>
    </row>
    <row r="35" spans="2:7" ht="12.75" x14ac:dyDescent="0.2">
      <c r="B35" s="17">
        <v>1993</v>
      </c>
      <c r="C35" s="28">
        <v>1680</v>
      </c>
      <c r="D35" s="28">
        <v>103116</v>
      </c>
      <c r="E35" s="28">
        <v>61379</v>
      </c>
      <c r="F35" s="28">
        <v>17748</v>
      </c>
      <c r="G35" s="31">
        <v>5.8</v>
      </c>
    </row>
    <row r="36" spans="2:7" ht="12.75" x14ac:dyDescent="0.2">
      <c r="B36" s="17">
        <v>1994</v>
      </c>
      <c r="C36" s="28">
        <v>1681</v>
      </c>
      <c r="D36" s="28">
        <v>108932</v>
      </c>
      <c r="E36" s="28">
        <v>64802</v>
      </c>
      <c r="F36" s="28">
        <v>18653</v>
      </c>
      <c r="G36" s="31">
        <v>5.8</v>
      </c>
    </row>
    <row r="37" spans="2:7" ht="12.75" x14ac:dyDescent="0.2">
      <c r="B37" s="17">
        <v>1995</v>
      </c>
      <c r="C37" s="28">
        <v>1696</v>
      </c>
      <c r="D37" s="28">
        <v>115451</v>
      </c>
      <c r="E37" s="28">
        <v>68073</v>
      </c>
      <c r="F37" s="28">
        <v>19777</v>
      </c>
      <c r="G37" s="31">
        <v>5.8</v>
      </c>
    </row>
    <row r="38" spans="2:7" ht="12.75" x14ac:dyDescent="0.2">
      <c r="B38" s="17">
        <v>1996</v>
      </c>
      <c r="C38" s="28">
        <v>1747</v>
      </c>
      <c r="D38" s="28">
        <v>118899</v>
      </c>
      <c r="E38" s="28">
        <v>68059</v>
      </c>
      <c r="F38" s="28">
        <v>20192</v>
      </c>
      <c r="G38" s="31">
        <v>5.9</v>
      </c>
    </row>
    <row r="39" spans="2:7" ht="12.75" x14ac:dyDescent="0.2">
      <c r="B39" s="17">
        <v>1997</v>
      </c>
      <c r="C39" s="28">
        <v>1790</v>
      </c>
      <c r="D39" s="28">
        <v>124584</v>
      </c>
      <c r="E39" s="28">
        <v>69600</v>
      </c>
      <c r="F39" s="28">
        <v>20302</v>
      </c>
      <c r="G39" s="31">
        <v>6.1</v>
      </c>
    </row>
    <row r="40" spans="2:7" x14ac:dyDescent="0.3">
      <c r="B40" s="17">
        <v>1998</v>
      </c>
      <c r="C40" s="28">
        <v>1831</v>
      </c>
      <c r="D40" s="28">
        <v>128159</v>
      </c>
      <c r="E40" s="28">
        <v>69994</v>
      </c>
      <c r="F40" s="28">
        <v>21100</v>
      </c>
      <c r="G40" s="31">
        <v>6.1</v>
      </c>
    </row>
    <row r="41" spans="2:7" x14ac:dyDescent="0.3">
      <c r="B41" s="17">
        <v>1999</v>
      </c>
      <c r="C41" s="28">
        <v>2029</v>
      </c>
      <c r="D41" s="28">
        <v>132384</v>
      </c>
      <c r="E41" s="28">
        <v>65246</v>
      </c>
      <c r="F41" s="28">
        <v>24537</v>
      </c>
      <c r="G41" s="17">
        <v>5.4</v>
      </c>
    </row>
    <row r="42" spans="2:7" x14ac:dyDescent="0.3">
      <c r="B42" s="17">
        <v>2000</v>
      </c>
      <c r="C42" s="28">
        <v>2097</v>
      </c>
      <c r="D42" s="28">
        <v>135020</v>
      </c>
      <c r="E42" s="28">
        <v>64387</v>
      </c>
      <c r="F42" s="28">
        <v>25666</v>
      </c>
      <c r="G42" s="17">
        <v>5.3</v>
      </c>
    </row>
    <row r="43" spans="2:7" x14ac:dyDescent="0.3">
      <c r="B43" s="17">
        <v>2001</v>
      </c>
      <c r="C43" s="28">
        <v>2154</v>
      </c>
      <c r="D43" s="28">
        <v>136584</v>
      </c>
      <c r="E43" s="28">
        <v>63409</v>
      </c>
      <c r="F43" s="28">
        <v>25512</v>
      </c>
      <c r="G43" s="17">
        <v>5.4</v>
      </c>
    </row>
    <row r="44" spans="2:7" x14ac:dyDescent="0.3">
      <c r="B44" s="17">
        <v>2002</v>
      </c>
      <c r="C44" s="28">
        <v>2277</v>
      </c>
      <c r="D44" s="28">
        <v>138737</v>
      </c>
      <c r="E44" s="28">
        <v>60930</v>
      </c>
      <c r="F44" s="28">
        <v>26480</v>
      </c>
      <c r="G44" s="17">
        <v>5.2</v>
      </c>
    </row>
    <row r="45" spans="2:7" x14ac:dyDescent="0.3">
      <c r="B45" s="17">
        <v>2003</v>
      </c>
      <c r="C45" s="28">
        <v>1908</v>
      </c>
      <c r="D45" s="28">
        <v>140160</v>
      </c>
      <c r="E45" s="28">
        <v>73459</v>
      </c>
      <c r="F45" s="28">
        <v>23815</v>
      </c>
      <c r="G45" s="17">
        <v>5.9</v>
      </c>
    </row>
    <row r="46" spans="2:7" x14ac:dyDescent="0.3">
      <c r="B46" s="17">
        <v>2004</v>
      </c>
      <c r="C46" s="28">
        <v>2010</v>
      </c>
      <c r="D46" s="28">
        <v>142370</v>
      </c>
      <c r="E46" s="28">
        <v>70831</v>
      </c>
      <c r="F46" s="28">
        <v>24191</v>
      </c>
      <c r="G46" s="17">
        <v>5.9</v>
      </c>
    </row>
    <row r="47" spans="2:7" x14ac:dyDescent="0.3">
      <c r="B47" s="17">
        <v>2005</v>
      </c>
      <c r="C47" s="28">
        <v>2087</v>
      </c>
      <c r="D47" s="28">
        <v>144028</v>
      </c>
      <c r="E47" s="28">
        <v>69012</v>
      </c>
      <c r="F47" s="28">
        <v>27689</v>
      </c>
      <c r="G47" s="17">
        <v>5.2</v>
      </c>
    </row>
    <row r="48" spans="2:7" ht="16" thickBot="1" x14ac:dyDescent="0.35">
      <c r="B48" s="29">
        <v>2006</v>
      </c>
      <c r="C48" s="30">
        <v>2170</v>
      </c>
      <c r="D48" s="30">
        <v>142169</v>
      </c>
      <c r="E48" s="30">
        <v>65516</v>
      </c>
      <c r="F48" s="30">
        <v>28107</v>
      </c>
      <c r="G48" s="29" t="s">
        <v>20</v>
      </c>
    </row>
    <row r="49" spans="2:7" x14ac:dyDescent="0.3">
      <c r="B49" s="17">
        <v>2007</v>
      </c>
      <c r="C49" s="28">
        <v>2635</v>
      </c>
      <c r="D49" s="28">
        <v>184199</v>
      </c>
      <c r="E49" s="28">
        <v>69905</v>
      </c>
      <c r="F49" s="28">
        <v>30904</v>
      </c>
      <c r="G49" s="31">
        <v>6</v>
      </c>
    </row>
    <row r="50" spans="2:7" x14ac:dyDescent="0.3">
      <c r="B50" s="17">
        <v>2008</v>
      </c>
      <c r="C50" s="28">
        <v>2585</v>
      </c>
      <c r="D50" s="28">
        <v>183826</v>
      </c>
      <c r="E50" s="28">
        <v>71113</v>
      </c>
      <c r="F50" s="28">
        <v>30561</v>
      </c>
      <c r="G50" s="31">
        <v>6</v>
      </c>
    </row>
    <row r="51" spans="2:7" x14ac:dyDescent="0.3">
      <c r="B51" s="17">
        <v>2009</v>
      </c>
      <c r="C51" s="28">
        <v>2617</v>
      </c>
      <c r="D51" s="28">
        <v>168100</v>
      </c>
      <c r="E51" s="28">
        <v>64234</v>
      </c>
      <c r="F51" s="28">
        <v>28050</v>
      </c>
      <c r="G51" s="31">
        <v>6</v>
      </c>
    </row>
    <row r="52" spans="2:7" x14ac:dyDescent="0.3">
      <c r="B52" s="17">
        <v>2010</v>
      </c>
      <c r="C52" s="28">
        <v>2553</v>
      </c>
      <c r="D52" s="28">
        <v>175789</v>
      </c>
      <c r="E52" s="28">
        <v>68856</v>
      </c>
      <c r="F52" s="28">
        <v>29927</v>
      </c>
      <c r="G52" s="31">
        <v>5.9</v>
      </c>
    </row>
    <row r="53" spans="2:7" x14ac:dyDescent="0.3">
      <c r="B53" s="17">
        <v>2011</v>
      </c>
      <c r="C53" s="28">
        <v>2452</v>
      </c>
      <c r="D53" s="28">
        <v>163791</v>
      </c>
      <c r="E53" s="28">
        <v>66809</v>
      </c>
      <c r="F53" s="28">
        <v>28181</v>
      </c>
      <c r="G53" s="31">
        <v>5.8</v>
      </c>
    </row>
    <row r="54" spans="2:7" x14ac:dyDescent="0.3">
      <c r="B54" s="17">
        <v>2012</v>
      </c>
      <c r="C54" s="28">
        <v>2469</v>
      </c>
      <c r="D54" s="28">
        <v>163602</v>
      </c>
      <c r="E54" s="28">
        <v>66262</v>
      </c>
      <c r="F54" s="28">
        <v>27975</v>
      </c>
      <c r="G54" s="31">
        <v>5.8</v>
      </c>
    </row>
    <row r="55" spans="2:7" x14ac:dyDescent="0.3">
      <c r="B55" s="17">
        <v>2013</v>
      </c>
      <c r="C55" s="28">
        <v>2471</v>
      </c>
      <c r="D55" s="28">
        <v>168436</v>
      </c>
      <c r="E55" s="28">
        <v>68155</v>
      </c>
      <c r="F55" s="28">
        <v>28795</v>
      </c>
      <c r="G55" s="31">
        <v>5.8</v>
      </c>
    </row>
    <row r="56" spans="2:7" x14ac:dyDescent="0.3">
      <c r="B56" s="17">
        <v>2014</v>
      </c>
      <c r="C56" s="28">
        <v>2577</v>
      </c>
      <c r="D56" s="28">
        <v>169830</v>
      </c>
      <c r="E56" s="28">
        <v>65897</v>
      </c>
      <c r="F56" s="28">
        <v>29118</v>
      </c>
      <c r="G56" s="31">
        <v>5.8</v>
      </c>
    </row>
    <row r="57" spans="2:7" x14ac:dyDescent="0.3">
      <c r="B57" s="63" t="s">
        <v>14</v>
      </c>
      <c r="C57" s="63"/>
      <c r="D57" s="63"/>
      <c r="E57" s="63"/>
      <c r="F57" s="63"/>
      <c r="G57" s="63"/>
    </row>
    <row r="58" spans="2:7" x14ac:dyDescent="0.3">
      <c r="B58" s="15" t="s">
        <v>72</v>
      </c>
      <c r="C58" s="26">
        <v>2.4E-2</v>
      </c>
      <c r="D58" s="26">
        <v>3.5999999999999997E-2</v>
      </c>
      <c r="E58" s="26">
        <v>1.2E-2</v>
      </c>
      <c r="F58" s="26">
        <v>3.2000000000000001E-2</v>
      </c>
      <c r="G58" s="26">
        <v>4.0000000000000001E-3</v>
      </c>
    </row>
    <row r="59" spans="2:7" ht="13.5" thickBot="1" x14ac:dyDescent="0.35">
      <c r="B59" s="43" t="s">
        <v>71</v>
      </c>
      <c r="C59" s="23">
        <v>2.5000000000000001E-2</v>
      </c>
      <c r="D59" s="23">
        <v>1.7999999999999999E-2</v>
      </c>
      <c r="E59" s="23">
        <v>-7.0000000000000001E-3</v>
      </c>
      <c r="F59" s="23">
        <v>1.9E-2</v>
      </c>
      <c r="G59" s="23">
        <v>-2E-3</v>
      </c>
    </row>
    <row r="60" spans="2:7" ht="13.5" thickTop="1" x14ac:dyDescent="0.3"/>
    <row r="61" spans="2:7" x14ac:dyDescent="0.3">
      <c r="B61" s="22" t="s">
        <v>0</v>
      </c>
    </row>
    <row r="62" spans="2:7" ht="13.15" customHeight="1" x14ac:dyDescent="0.3">
      <c r="B62" s="18" t="s">
        <v>74</v>
      </c>
      <c r="C62" s="18"/>
      <c r="D62" s="18"/>
      <c r="E62" s="18"/>
      <c r="F62" s="18"/>
      <c r="G62" s="18"/>
    </row>
    <row r="63" spans="2:7" x14ac:dyDescent="0.3">
      <c r="B63" s="18" t="s">
        <v>36</v>
      </c>
      <c r="C63" s="18"/>
      <c r="D63" s="18"/>
      <c r="E63" s="18"/>
      <c r="F63" s="18"/>
      <c r="G63" s="18"/>
    </row>
    <row r="64" spans="2:7" ht="13.5" thickBot="1" x14ac:dyDescent="0.35">
      <c r="B64" s="42"/>
      <c r="C64" s="42"/>
    </row>
    <row r="66" spans="2:7" x14ac:dyDescent="0.3">
      <c r="B66" s="58" t="s">
        <v>21</v>
      </c>
      <c r="C66" s="58"/>
      <c r="D66" s="58"/>
      <c r="E66" s="58"/>
      <c r="F66" s="58"/>
      <c r="G66" s="58"/>
    </row>
    <row r="67" spans="2:7" ht="15.5" x14ac:dyDescent="0.3">
      <c r="B67" s="41" t="s">
        <v>22</v>
      </c>
    </row>
  </sheetData>
  <mergeCells count="8">
    <mergeCell ref="B2:G5"/>
    <mergeCell ref="B66:G66"/>
    <mergeCell ref="B10:B11"/>
    <mergeCell ref="C10:C11"/>
    <mergeCell ref="D10:D11"/>
    <mergeCell ref="B57:G57"/>
    <mergeCell ref="B7:G7"/>
    <mergeCell ref="B8:G8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workbookViewId="0"/>
  </sheetViews>
  <sheetFormatPr defaultRowHeight="14.5" x14ac:dyDescent="0.35"/>
  <cols>
    <col min="1" max="1" width="73.54296875" customWidth="1"/>
    <col min="2" max="2" width="12" customWidth="1"/>
    <col min="3" max="3" width="103.453125" customWidth="1"/>
  </cols>
  <sheetData>
    <row r="1" spans="1:3" x14ac:dyDescent="0.25">
      <c r="A1" s="4" t="s">
        <v>40</v>
      </c>
      <c r="B1" s="4">
        <v>2006</v>
      </c>
    </row>
    <row r="2" spans="1:3" x14ac:dyDescent="0.25">
      <c r="A2" t="s">
        <v>41</v>
      </c>
      <c r="B2">
        <v>8218378</v>
      </c>
    </row>
    <row r="3" spans="1:3" x14ac:dyDescent="0.25">
      <c r="A3" t="s">
        <v>51</v>
      </c>
      <c r="B3" s="13">
        <v>6758</v>
      </c>
    </row>
    <row r="4" spans="1:3" x14ac:dyDescent="0.25">
      <c r="A4" t="s">
        <v>52</v>
      </c>
      <c r="B4" s="6">
        <f>B2*1000/B3</f>
        <v>1216096.1823024563</v>
      </c>
      <c r="C4" t="s">
        <v>53</v>
      </c>
    </row>
    <row r="6" spans="1:3" x14ac:dyDescent="0.25">
      <c r="A6" s="4" t="s">
        <v>42</v>
      </c>
      <c r="B6" s="4">
        <v>2014</v>
      </c>
    </row>
    <row r="7" spans="1:3" x14ac:dyDescent="0.25">
      <c r="A7" t="s">
        <v>54</v>
      </c>
      <c r="B7">
        <v>18347</v>
      </c>
    </row>
    <row r="9" spans="1:3" x14ac:dyDescent="0.25">
      <c r="A9" s="4" t="s">
        <v>43</v>
      </c>
      <c r="B9" s="4">
        <v>2008</v>
      </c>
    </row>
    <row r="10" spans="1:3" x14ac:dyDescent="0.25">
      <c r="A10" t="s">
        <v>55</v>
      </c>
      <c r="B10">
        <v>64944</v>
      </c>
    </row>
    <row r="12" spans="1:3" x14ac:dyDescent="0.25">
      <c r="A12" s="4" t="s">
        <v>44</v>
      </c>
      <c r="B12" s="4"/>
    </row>
    <row r="13" spans="1:3" x14ac:dyDescent="0.25">
      <c r="A13" s="11" t="s">
        <v>45</v>
      </c>
      <c r="B13" s="11">
        <v>2009</v>
      </c>
    </row>
    <row r="14" spans="1:3" x14ac:dyDescent="0.25">
      <c r="A14" t="s">
        <v>46</v>
      </c>
      <c r="B14">
        <v>38</v>
      </c>
    </row>
    <row r="15" spans="1:3" x14ac:dyDescent="0.25">
      <c r="A15" t="s">
        <v>56</v>
      </c>
      <c r="B15">
        <v>274</v>
      </c>
    </row>
    <row r="16" spans="1:3" x14ac:dyDescent="0.25">
      <c r="A16" t="s">
        <v>55</v>
      </c>
      <c r="B16" s="6">
        <f>B14*10^6/B15</f>
        <v>138686.13138686132</v>
      </c>
    </row>
    <row r="17" spans="1:2" x14ac:dyDescent="0.25">
      <c r="A17" s="11" t="s">
        <v>47</v>
      </c>
      <c r="B17" s="11">
        <v>2009</v>
      </c>
    </row>
    <row r="18" spans="1:2" x14ac:dyDescent="0.25">
      <c r="A18" t="s">
        <v>48</v>
      </c>
      <c r="B18" s="6">
        <v>685</v>
      </c>
    </row>
    <row r="19" spans="1:2" x14ac:dyDescent="0.25">
      <c r="A19" t="s">
        <v>49</v>
      </c>
      <c r="B19" s="6">
        <v>90</v>
      </c>
    </row>
    <row r="20" spans="1:2" x14ac:dyDescent="0.25">
      <c r="A20" t="s">
        <v>50</v>
      </c>
      <c r="B20" s="6">
        <v>337</v>
      </c>
    </row>
    <row r="21" spans="1:2" x14ac:dyDescent="0.25">
      <c r="A21" t="s">
        <v>57</v>
      </c>
      <c r="B21" s="6">
        <v>11461</v>
      </c>
    </row>
    <row r="22" spans="1:2" x14ac:dyDescent="0.25">
      <c r="A22" t="s">
        <v>58</v>
      </c>
      <c r="B22" s="6">
        <v>2059</v>
      </c>
    </row>
    <row r="23" spans="1:2" x14ac:dyDescent="0.25">
      <c r="A23" t="s">
        <v>59</v>
      </c>
      <c r="B23" s="6">
        <v>6722</v>
      </c>
    </row>
    <row r="24" spans="1:2" x14ac:dyDescent="0.25">
      <c r="A24" s="12" t="s">
        <v>60</v>
      </c>
      <c r="B24" s="6">
        <f>B18*10^6/B21</f>
        <v>59767.908559462529</v>
      </c>
    </row>
    <row r="25" spans="1:2" x14ac:dyDescent="0.25">
      <c r="A25" s="12" t="s">
        <v>61</v>
      </c>
      <c r="B25" s="6">
        <f>B19*10^6/B22</f>
        <v>43710.539096648856</v>
      </c>
    </row>
    <row r="26" spans="1:2" x14ac:dyDescent="0.25">
      <c r="A26" s="12" t="s">
        <v>62</v>
      </c>
      <c r="B26" s="6">
        <f>B20*10^6/B23</f>
        <v>50133.888723594166</v>
      </c>
    </row>
    <row r="27" spans="1:2" x14ac:dyDescent="0.25">
      <c r="A27" s="12" t="s">
        <v>63</v>
      </c>
      <c r="B27" s="6">
        <f>(B16*B14+B24*B18+B25*B19+B26*B20)/SUM(B14,B18:B20)</f>
        <v>58295.790760419295</v>
      </c>
    </row>
    <row r="28" spans="1:2" x14ac:dyDescent="0.25">
      <c r="B28" s="6"/>
    </row>
    <row r="29" spans="1:2" x14ac:dyDescent="0.25">
      <c r="B29" s="6"/>
    </row>
    <row r="31" spans="1:2" x14ac:dyDescent="0.25">
      <c r="B31" s="10"/>
    </row>
  </sheetData>
  <pageMargins left="0.7" right="0.7" top="0.75" bottom="0.75" header="0.3" footer="0.3"/>
  <pageSetup orientation="portrait" r:id="rId1"/>
  <ignoredErrors>
    <ignoredError sqref="B27" formulaRange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K11"/>
  <sheetViews>
    <sheetView workbookViewId="0"/>
  </sheetViews>
  <sheetFormatPr defaultRowHeight="14.5" x14ac:dyDescent="0.35"/>
  <cols>
    <col min="1" max="1" width="16.54296875" customWidth="1"/>
    <col min="2" max="2" width="9.90625" customWidth="1"/>
    <col min="3" max="3" width="9" customWidth="1"/>
    <col min="4" max="4" width="8.7265625" customWidth="1"/>
    <col min="5" max="37" width="10.36328125" bestFit="1" customWidth="1"/>
  </cols>
  <sheetData>
    <row r="1" spans="1:37" x14ac:dyDescent="0.35">
      <c r="A1" s="1" t="s">
        <v>25</v>
      </c>
      <c r="B1" s="5">
        <v>2015</v>
      </c>
      <c r="C1" s="5">
        <v>2016</v>
      </c>
      <c r="D1" s="5">
        <v>2017</v>
      </c>
      <c r="E1" s="5">
        <v>2018</v>
      </c>
      <c r="F1" s="5">
        <v>2019</v>
      </c>
      <c r="G1" s="5">
        <v>2020</v>
      </c>
      <c r="H1" s="5">
        <v>2021</v>
      </c>
      <c r="I1" s="5">
        <v>2022</v>
      </c>
      <c r="J1" s="5">
        <v>2023</v>
      </c>
      <c r="K1" s="5">
        <v>2024</v>
      </c>
      <c r="L1" s="5">
        <v>2025</v>
      </c>
      <c r="M1" s="5">
        <v>2026</v>
      </c>
      <c r="N1" s="5">
        <v>2027</v>
      </c>
      <c r="O1" s="5">
        <v>2028</v>
      </c>
      <c r="P1" s="5">
        <v>2029</v>
      </c>
      <c r="Q1" s="5">
        <v>2030</v>
      </c>
      <c r="R1" s="5">
        <v>2031</v>
      </c>
      <c r="S1" s="5">
        <v>2032</v>
      </c>
      <c r="T1" s="5">
        <v>2033</v>
      </c>
      <c r="U1" s="5">
        <v>2034</v>
      </c>
      <c r="V1" s="5">
        <v>2035</v>
      </c>
      <c r="W1" s="5">
        <v>2036</v>
      </c>
      <c r="X1" s="5">
        <v>2037</v>
      </c>
      <c r="Y1" s="5">
        <v>2038</v>
      </c>
      <c r="Z1" s="5">
        <v>2039</v>
      </c>
      <c r="AA1" s="5">
        <v>2040</v>
      </c>
      <c r="AB1" s="5">
        <v>2041</v>
      </c>
      <c r="AC1" s="5">
        <v>2042</v>
      </c>
      <c r="AD1" s="5">
        <v>2043</v>
      </c>
      <c r="AE1" s="5">
        <v>2044</v>
      </c>
      <c r="AF1" s="5">
        <v>2045</v>
      </c>
      <c r="AG1" s="5">
        <v>2046</v>
      </c>
      <c r="AH1" s="5">
        <v>2047</v>
      </c>
      <c r="AI1" s="5">
        <v>2048</v>
      </c>
      <c r="AJ1" s="5">
        <v>2049</v>
      </c>
      <c r="AK1" s="5">
        <v>2050</v>
      </c>
    </row>
    <row r="2" spans="1:37" s="13" customFormat="1" x14ac:dyDescent="0.35">
      <c r="A2" s="13" t="s">
        <v>26</v>
      </c>
      <c r="B2" s="6">
        <f>'IX.b.1 passenger intracity'!G173/km_per_mile</f>
        <v>6886.9130298039045</v>
      </c>
      <c r="C2" s="6">
        <f t="shared" ref="C2:F7" si="0">$B2+($G2-$B2)*(C$1-$B$1)/($G$1-$B$1)</f>
        <v>6817.9693347774673</v>
      </c>
      <c r="D2" s="6">
        <f t="shared" si="0"/>
        <v>6749.0256397510302</v>
      </c>
      <c r="E2" s="6">
        <f t="shared" si="0"/>
        <v>6680.081944724594</v>
      </c>
      <c r="F2" s="6">
        <f t="shared" si="0"/>
        <v>6611.1382496981569</v>
      </c>
      <c r="G2" s="6">
        <f>'IX.b.1 passenger intracity'!L173/km_per_mile</f>
        <v>6542.1945546717197</v>
      </c>
      <c r="H2" s="6">
        <f t="shared" ref="H2:K7" si="1">$G2+($L2-$G2)*(H$1-$G$1)/($L$1-$G$1)</f>
        <v>6473.2508596452826</v>
      </c>
      <c r="I2" s="6">
        <f t="shared" si="1"/>
        <v>6404.3071646188455</v>
      </c>
      <c r="J2" s="6">
        <f t="shared" si="1"/>
        <v>6335.3634695924084</v>
      </c>
      <c r="K2" s="6">
        <f t="shared" si="1"/>
        <v>6266.4197745659712</v>
      </c>
      <c r="L2" s="6">
        <f>'IX.b.1 passenger intracity'!Q173/km_per_mile</f>
        <v>6197.4760795395341</v>
      </c>
      <c r="M2" s="6">
        <f>$L2+($Q2-$L2)*(M$1-$L$1)/($Q$1-$L$1)</f>
        <v>6128.532384513097</v>
      </c>
      <c r="N2" s="6">
        <f t="shared" ref="N2:P7" si="2">$L2+($Q2-$L2)*(N$1-$L$1)/($Q$1-$L$1)</f>
        <v>6059.5886894866599</v>
      </c>
      <c r="O2" s="6">
        <f t="shared" si="2"/>
        <v>5990.6449944602236</v>
      </c>
      <c r="P2" s="6">
        <f t="shared" si="2"/>
        <v>5921.7012994337865</v>
      </c>
      <c r="Q2" s="6">
        <f>'IX.b.1 passenger intracity'!V173/km_per_mile</f>
        <v>5852.7576044073494</v>
      </c>
      <c r="R2" s="6">
        <f t="shared" ref="R2:U7" si="3">$Q2+($V2-$Q2)*(R$1-$Q$1)/($V$1-$Q$1)</f>
        <v>5783.8139093809123</v>
      </c>
      <c r="S2" s="6">
        <f t="shared" si="3"/>
        <v>5714.8702143544751</v>
      </c>
      <c r="T2" s="6">
        <f t="shared" si="3"/>
        <v>5645.926519328038</v>
      </c>
      <c r="U2" s="6">
        <f t="shared" si="3"/>
        <v>5576.9828243016009</v>
      </c>
      <c r="V2" s="6">
        <f>'IX.b.1 passenger intracity'!AA173/km_per_mile</f>
        <v>5508.0391292751638</v>
      </c>
      <c r="W2" s="6">
        <f t="shared" ref="W2:Z7" si="4">$V2+($AA2-$V2)*(W$1-$V$1)/($AA$1-$V$1)</f>
        <v>5439.0954342487266</v>
      </c>
      <c r="X2" s="6">
        <f t="shared" si="4"/>
        <v>5370.1517392222895</v>
      </c>
      <c r="Y2" s="6">
        <f t="shared" si="4"/>
        <v>5301.2080441958524</v>
      </c>
      <c r="Z2" s="6">
        <f t="shared" si="4"/>
        <v>5232.2643491694153</v>
      </c>
      <c r="AA2" s="6">
        <f>'IX.b.1 passenger intracity'!AF173/km_per_mile</f>
        <v>5163.3206541429781</v>
      </c>
      <c r="AB2" s="6">
        <f t="shared" ref="AB2:AE7" si="5">$AA2+($AF2-$AA2)*(AB$1-$AA$1)/($AF$1-$AA$1)</f>
        <v>5094.376959116541</v>
      </c>
      <c r="AC2" s="6">
        <f t="shared" si="5"/>
        <v>5025.4332640901039</v>
      </c>
      <c r="AD2" s="6">
        <f t="shared" si="5"/>
        <v>4956.4895690636677</v>
      </c>
      <c r="AE2" s="6">
        <f t="shared" si="5"/>
        <v>4887.5458740372305</v>
      </c>
      <c r="AF2" s="6">
        <f>'IX.b.1 passenger intracity'!AK173/km_per_mile</f>
        <v>4818.6021790107934</v>
      </c>
      <c r="AG2" s="6">
        <f t="shared" ref="AG2:AJ7" si="6">$AF2+($AK2-$AF2)*(AG$1-$AF$1)/($AK$1-$AF$1)</f>
        <v>4749.6584839843563</v>
      </c>
      <c r="AH2" s="6">
        <f t="shared" si="6"/>
        <v>4680.7147889579192</v>
      </c>
      <c r="AI2" s="6">
        <f t="shared" si="6"/>
        <v>4611.7710939314829</v>
      </c>
      <c r="AJ2" s="6">
        <f t="shared" si="6"/>
        <v>4542.8273989050458</v>
      </c>
      <c r="AK2" s="6">
        <f>'IX.b.1 passenger intracity'!AP173/km_per_mile</f>
        <v>4473.8837038786087</v>
      </c>
    </row>
    <row r="3" spans="1:37" s="13" customFormat="1" x14ac:dyDescent="0.35">
      <c r="A3" s="13" t="s">
        <v>27</v>
      </c>
      <c r="B3" s="318">
        <f>('IX.b.1 passenger intracity'!G175*'IX.b.1 passenger intracity'!G155+'IX.b.1 passenger intracity'!G176*'IX.b.1 passenger intracity'!G156+'IX.b.1 passenger intracity'!G177*'IX.b.1 passenger intracity'!G157+'IX.b.2 passenger intercity'!G79*'IX.b.2 passenger intercity'!G72)/SUM('IX.b.1 passenger intracity'!G155:G157,'IX.b.2 passenger intercity'!G72)/km_per_mile</f>
        <v>28959.269607292248</v>
      </c>
      <c r="C3" s="6">
        <f>$B3+($G3-$B3)*(C$1-$B$1)/($G$1-$B$1)</f>
        <v>29181.308681200157</v>
      </c>
      <c r="D3" s="6">
        <f t="shared" si="0"/>
        <v>29403.347755108065</v>
      </c>
      <c r="E3" s="6">
        <f t="shared" si="0"/>
        <v>29625.386829015973</v>
      </c>
      <c r="F3" s="6">
        <f t="shared" si="0"/>
        <v>29847.425902923882</v>
      </c>
      <c r="G3" s="318">
        <f>('IX.b.1 passenger intracity'!L175*'IX.b.1 passenger intracity'!L155+'IX.b.1 passenger intracity'!L176*'IX.b.1 passenger intracity'!L156+'IX.b.1 passenger intracity'!L177*'IX.b.1 passenger intracity'!L157+'IX.b.2 passenger intercity'!L79*'IX.b.2 passenger intercity'!L72)/SUM('IX.b.1 passenger intracity'!L155:L157,'IX.b.2 passenger intercity'!L72)/km_per_mile</f>
        <v>30069.46497683179</v>
      </c>
      <c r="H3" s="6">
        <f t="shared" si="1"/>
        <v>30297.776588217002</v>
      </c>
      <c r="I3" s="6">
        <f t="shared" si="1"/>
        <v>30526.088199602214</v>
      </c>
      <c r="J3" s="6">
        <f t="shared" si="1"/>
        <v>30754.39981098743</v>
      </c>
      <c r="K3" s="6">
        <f t="shared" si="1"/>
        <v>30982.711422372642</v>
      </c>
      <c r="L3" s="318">
        <f>('IX.b.1 passenger intracity'!Q175*'IX.b.1 passenger intracity'!Q155+'IX.b.1 passenger intracity'!Q176*'IX.b.1 passenger intracity'!Q156+'IX.b.1 passenger intracity'!Q177*'IX.b.1 passenger intracity'!Q157+'IX.b.2 passenger intercity'!Q79*'IX.b.2 passenger intercity'!Q72)/SUM('IX.b.1 passenger intracity'!Q155:Q157,'IX.b.2 passenger intercity'!Q72)/km_per_mile</f>
        <v>31211.023033757854</v>
      </c>
      <c r="M3" s="6">
        <f>$L3+($Q3-$L3)*(M$1-$L$1)/($Q$1-$L$1)</f>
        <v>31443.932219636914</v>
      </c>
      <c r="N3" s="6">
        <f t="shared" si="2"/>
        <v>31676.841405515974</v>
      </c>
      <c r="O3" s="6">
        <f t="shared" si="2"/>
        <v>31909.75059139503</v>
      </c>
      <c r="P3" s="6">
        <f t="shared" si="2"/>
        <v>32142.65977727409</v>
      </c>
      <c r="Q3" s="318">
        <f>('IX.b.1 passenger intracity'!V175*'IX.b.1 passenger intracity'!V155+'IX.b.1 passenger intracity'!V176*'IX.b.1 passenger intracity'!V156+'IX.b.1 passenger intracity'!V177*'IX.b.1 passenger intracity'!V157+'IX.b.2 passenger intercity'!V79*'IX.b.2 passenger intercity'!V72)/SUM('IX.b.1 passenger intracity'!V155:V157,'IX.b.2 passenger intercity'!V72)/km_per_mile</f>
        <v>32375.56896315315</v>
      </c>
      <c r="R3" s="6">
        <f t="shared" si="3"/>
        <v>32611.840274839778</v>
      </c>
      <c r="S3" s="6">
        <f t="shared" si="3"/>
        <v>32848.111586526407</v>
      </c>
      <c r="T3" s="6">
        <f t="shared" si="3"/>
        <v>33084.382898213029</v>
      </c>
      <c r="U3" s="6">
        <f t="shared" si="3"/>
        <v>33320.654209899658</v>
      </c>
      <c r="V3" s="318">
        <f>('IX.b.1 passenger intracity'!AA175*'IX.b.1 passenger intracity'!AA155+'IX.b.1 passenger intracity'!AA176*'IX.b.1 passenger intracity'!AA156+'IX.b.1 passenger intracity'!AA177*'IX.b.1 passenger intracity'!AA157+'IX.b.2 passenger intercity'!AA79*'IX.b.2 passenger intercity'!AA72)/SUM('IX.b.1 passenger intracity'!AA155:AA157,'IX.b.2 passenger intercity'!AA72)/km_per_mile</f>
        <v>33556.925521586287</v>
      </c>
      <c r="W3" s="6">
        <f t="shared" si="4"/>
        <v>33795.652875203326</v>
      </c>
      <c r="X3" s="6">
        <f t="shared" si="4"/>
        <v>34034.380228820366</v>
      </c>
      <c r="Y3" s="6">
        <f t="shared" si="4"/>
        <v>34273.107582437413</v>
      </c>
      <c r="Z3" s="6">
        <f t="shared" si="4"/>
        <v>34511.834936054453</v>
      </c>
      <c r="AA3" s="318">
        <f>('IX.b.1 passenger intracity'!AF175*'IX.b.1 passenger intracity'!AF155+'IX.b.1 passenger intracity'!AF176*'IX.b.1 passenger intracity'!AF156+'IX.b.1 passenger intracity'!AF177*'IX.b.1 passenger intracity'!AF157+'IX.b.2 passenger intercity'!AF79*'IX.b.2 passenger intercity'!AF72)/SUM('IX.b.1 passenger intracity'!AF155:AF157,'IX.b.2 passenger intercity'!AF72)/km_per_mile</f>
        <v>34750.562289671492</v>
      </c>
      <c r="AB3" s="6">
        <f t="shared" si="5"/>
        <v>34991.081995019122</v>
      </c>
      <c r="AC3" s="6">
        <f t="shared" si="5"/>
        <v>35231.601700366758</v>
      </c>
      <c r="AD3" s="6">
        <f t="shared" si="5"/>
        <v>35472.121405714388</v>
      </c>
      <c r="AE3" s="6">
        <f t="shared" si="5"/>
        <v>35712.641111062025</v>
      </c>
      <c r="AF3" s="318">
        <f>('IX.b.1 passenger intracity'!AK175*'IX.b.1 passenger intracity'!AK155+'IX.b.1 passenger intracity'!AK176*'IX.b.1 passenger intracity'!AK156+'IX.b.1 passenger intracity'!AK177*'IX.b.1 passenger intracity'!AK157+'IX.b.2 passenger intercity'!AK79*'IX.b.2 passenger intercity'!AK72)/SUM('IX.b.1 passenger intracity'!AK155:AK157,'IX.b.2 passenger intercity'!AK72)/km_per_mile</f>
        <v>35953.160816409654</v>
      </c>
      <c r="AG3" s="6">
        <f t="shared" si="6"/>
        <v>36194.987194642825</v>
      </c>
      <c r="AH3" s="6">
        <f t="shared" si="6"/>
        <v>36436.813572875988</v>
      </c>
      <c r="AI3" s="6">
        <f t="shared" si="6"/>
        <v>36678.639951109159</v>
      </c>
      <c r="AJ3" s="6">
        <f t="shared" si="6"/>
        <v>36920.466329342322</v>
      </c>
      <c r="AK3" s="318">
        <f>('IX.b.1 passenger intracity'!AP175*'IX.b.1 passenger intracity'!AP155+'IX.b.1 passenger intracity'!AP176*'IX.b.1 passenger intracity'!AP156+'IX.b.1 passenger intracity'!AP177*'IX.b.1 passenger intracity'!AP157+'IX.b.2 passenger intercity'!AP79*'IX.b.2 passenger intercity'!AP72)/SUM('IX.b.1 passenger intracity'!AP155:AP157,'IX.b.2 passenger intercity'!AP72)/km_per_mile</f>
        <v>37162.292707575492</v>
      </c>
    </row>
    <row r="4" spans="1:37" s="13" customFormat="1" x14ac:dyDescent="0.35">
      <c r="A4" s="13" t="s">
        <v>28</v>
      </c>
      <c r="B4" s="6">
        <f>'Indonesia aircraft'!$B9</f>
        <v>1112108.1104548429</v>
      </c>
      <c r="C4" s="6">
        <f t="shared" si="0"/>
        <v>1112108.1104548429</v>
      </c>
      <c r="D4" s="6">
        <f t="shared" si="0"/>
        <v>1112108.1104548429</v>
      </c>
      <c r="E4" s="6">
        <f t="shared" si="0"/>
        <v>1112108.1104548429</v>
      </c>
      <c r="F4" s="6">
        <f t="shared" si="0"/>
        <v>1112108.1104548429</v>
      </c>
      <c r="G4" s="6">
        <f>'Indonesia aircraft'!$B9</f>
        <v>1112108.1104548429</v>
      </c>
      <c r="H4" s="6">
        <f t="shared" si="1"/>
        <v>1112108.1104548429</v>
      </c>
      <c r="I4" s="6">
        <f t="shared" si="1"/>
        <v>1112108.1104548429</v>
      </c>
      <c r="J4" s="6">
        <f t="shared" si="1"/>
        <v>1112108.1104548429</v>
      </c>
      <c r="K4" s="6">
        <f t="shared" si="1"/>
        <v>1112108.1104548429</v>
      </c>
      <c r="L4" s="6">
        <f>'Indonesia aircraft'!$B9</f>
        <v>1112108.1104548429</v>
      </c>
      <c r="M4" s="6">
        <f t="shared" ref="M4:M7" si="7">$L4+($Q4-$L4)*(M$1-$L$1)/($Q$1-$L$1)</f>
        <v>1112108.1104548429</v>
      </c>
      <c r="N4" s="6">
        <f t="shared" si="2"/>
        <v>1112108.1104548429</v>
      </c>
      <c r="O4" s="6">
        <f t="shared" si="2"/>
        <v>1112108.1104548429</v>
      </c>
      <c r="P4" s="6">
        <f t="shared" si="2"/>
        <v>1112108.1104548429</v>
      </c>
      <c r="Q4" s="6">
        <f>'Indonesia aircraft'!$B9</f>
        <v>1112108.1104548429</v>
      </c>
      <c r="R4" s="6">
        <f t="shared" si="3"/>
        <v>1112108.1104548429</v>
      </c>
      <c r="S4" s="6">
        <f t="shared" si="3"/>
        <v>1112108.1104548429</v>
      </c>
      <c r="T4" s="6">
        <f t="shared" si="3"/>
        <v>1112108.1104548429</v>
      </c>
      <c r="U4" s="6">
        <f t="shared" si="3"/>
        <v>1112108.1104548429</v>
      </c>
      <c r="V4" s="6">
        <f>'Indonesia aircraft'!$B9</f>
        <v>1112108.1104548429</v>
      </c>
      <c r="W4" s="6">
        <f t="shared" si="4"/>
        <v>1112108.1104548429</v>
      </c>
      <c r="X4" s="6">
        <f t="shared" si="4"/>
        <v>1112108.1104548429</v>
      </c>
      <c r="Y4" s="6">
        <f t="shared" si="4"/>
        <v>1112108.1104548429</v>
      </c>
      <c r="Z4" s="6">
        <f t="shared" si="4"/>
        <v>1112108.1104548429</v>
      </c>
      <c r="AA4" s="6">
        <f>'Indonesia aircraft'!$B9</f>
        <v>1112108.1104548429</v>
      </c>
      <c r="AB4" s="6">
        <f t="shared" si="5"/>
        <v>1112108.1104548429</v>
      </c>
      <c r="AC4" s="6">
        <f t="shared" si="5"/>
        <v>1112108.1104548429</v>
      </c>
      <c r="AD4" s="6">
        <f t="shared" si="5"/>
        <v>1112108.1104548429</v>
      </c>
      <c r="AE4" s="6">
        <f t="shared" si="5"/>
        <v>1112108.1104548429</v>
      </c>
      <c r="AF4" s="6">
        <f>'Indonesia aircraft'!$B9</f>
        <v>1112108.1104548429</v>
      </c>
      <c r="AG4" s="6">
        <f t="shared" si="6"/>
        <v>1112108.1104548429</v>
      </c>
      <c r="AH4" s="6">
        <f t="shared" si="6"/>
        <v>1112108.1104548429</v>
      </c>
      <c r="AI4" s="6">
        <f t="shared" si="6"/>
        <v>1112108.1104548429</v>
      </c>
      <c r="AJ4" s="6">
        <f t="shared" si="6"/>
        <v>1112108.1104548429</v>
      </c>
      <c r="AK4" s="6">
        <f>'Indonesia aircraft'!$B9</f>
        <v>1112108.1104548429</v>
      </c>
    </row>
    <row r="5" spans="1:37" s="13" customFormat="1" x14ac:dyDescent="0.35">
      <c r="A5" s="13" t="s">
        <v>29</v>
      </c>
      <c r="B5" s="6">
        <f>('IX.b.1 passenger intracity'!G178*'IX.b.1 passenger intracity'!G158+'IX.b.2 passenger intercity'!G80*'IX.b.2 passenger intercity'!G73)/('IX.b.1 passenger intracity'!G158+'IX.b.2 passenger intercity'!G73)/km_per_mile</f>
        <v>158831.44214612717</v>
      </c>
      <c r="C5" s="6">
        <f t="shared" si="0"/>
        <v>158376.5668908857</v>
      </c>
      <c r="D5" s="6">
        <f t="shared" si="0"/>
        <v>157921.69163564424</v>
      </c>
      <c r="E5" s="6">
        <f t="shared" si="0"/>
        <v>157466.81638040277</v>
      </c>
      <c r="F5" s="6">
        <f t="shared" si="0"/>
        <v>157011.94112516131</v>
      </c>
      <c r="G5" s="6">
        <f>('IX.b.1 passenger intracity'!L178*'IX.b.1 passenger intracity'!L158+'IX.b.2 passenger intercity'!L80*'IX.b.2 passenger intercity'!L73)/('IX.b.1 passenger intracity'!L158+'IX.b.2 passenger intercity'!L73)/km_per_mile</f>
        <v>156557.06586991984</v>
      </c>
      <c r="H5" s="6">
        <f t="shared" si="1"/>
        <v>156238.63526975026</v>
      </c>
      <c r="I5" s="6">
        <f t="shared" si="1"/>
        <v>155920.20466958071</v>
      </c>
      <c r="J5" s="6">
        <f t="shared" si="1"/>
        <v>155601.77406941113</v>
      </c>
      <c r="K5" s="6">
        <f t="shared" si="1"/>
        <v>155283.34346924158</v>
      </c>
      <c r="L5" s="6">
        <f>('IX.b.1 passenger intracity'!Q178*'IX.b.1 passenger intracity'!Q158+'IX.b.2 passenger intercity'!Q80*'IX.b.2 passenger intercity'!Q73)/('IX.b.1 passenger intracity'!Q158+'IX.b.2 passenger intercity'!Q73)/km_per_mile</f>
        <v>154964.912869072</v>
      </c>
      <c r="M5" s="6">
        <f t="shared" si="7"/>
        <v>154829.09570979729</v>
      </c>
      <c r="N5" s="6">
        <f t="shared" si="2"/>
        <v>154693.27855052258</v>
      </c>
      <c r="O5" s="6">
        <f t="shared" si="2"/>
        <v>154557.46139124784</v>
      </c>
      <c r="P5" s="6">
        <f t="shared" si="2"/>
        <v>154421.64423197313</v>
      </c>
      <c r="Q5" s="6">
        <f>('IX.b.1 passenger intracity'!V178*'IX.b.1 passenger intracity'!V158+'IX.b.2 passenger intercity'!V80*'IX.b.2 passenger intercity'!V73)/('IX.b.1 passenger intracity'!V158+'IX.b.2 passenger intercity'!V73)/km_per_mile</f>
        <v>154285.82707269842</v>
      </c>
      <c r="R5" s="6">
        <f t="shared" si="3"/>
        <v>154236.95470371711</v>
      </c>
      <c r="S5" s="6">
        <f t="shared" si="3"/>
        <v>154188.08233473578</v>
      </c>
      <c r="T5" s="6">
        <f t="shared" si="3"/>
        <v>154139.20996575447</v>
      </c>
      <c r="U5" s="6">
        <f t="shared" si="3"/>
        <v>154090.33759677314</v>
      </c>
      <c r="V5" s="6">
        <f>('IX.b.1 passenger intracity'!AA178*'IX.b.1 passenger intracity'!AA158+'IX.b.2 passenger intercity'!AA80*'IX.b.2 passenger intercity'!AA73)/('IX.b.1 passenger intracity'!AA158+'IX.b.2 passenger intercity'!AA73)/km_per_mile</f>
        <v>154041.46522779184</v>
      </c>
      <c r="W5" s="6">
        <f t="shared" si="4"/>
        <v>154037.36331718988</v>
      </c>
      <c r="X5" s="6">
        <f t="shared" si="4"/>
        <v>154033.26140658793</v>
      </c>
      <c r="Y5" s="6">
        <f t="shared" si="4"/>
        <v>154029.15949598595</v>
      </c>
      <c r="Z5" s="6">
        <f t="shared" si="4"/>
        <v>154025.057585384</v>
      </c>
      <c r="AA5" s="6">
        <f>('IX.b.1 passenger intracity'!AF178*'IX.b.1 passenger intracity'!AF158+'IX.b.2 passenger intercity'!AF80*'IX.b.2 passenger intercity'!AF73)/('IX.b.1 passenger intracity'!AF158+'IX.b.2 passenger intercity'!AF73)/km_per_mile</f>
        <v>154020.95567478205</v>
      </c>
      <c r="AB5" s="6">
        <f t="shared" si="5"/>
        <v>154102.4171543984</v>
      </c>
      <c r="AC5" s="6">
        <f t="shared" si="5"/>
        <v>154183.87863401475</v>
      </c>
      <c r="AD5" s="6">
        <f t="shared" si="5"/>
        <v>154265.34011363107</v>
      </c>
      <c r="AE5" s="6">
        <f t="shared" si="5"/>
        <v>154346.80159324742</v>
      </c>
      <c r="AF5" s="6">
        <f>('IX.b.1 passenger intracity'!AK178*'IX.b.1 passenger intracity'!AK158+'IX.b.2 passenger intercity'!AK80*'IX.b.2 passenger intercity'!AK73)/('IX.b.1 passenger intracity'!AK158+'IX.b.2 passenger intercity'!AK73)/km_per_mile</f>
        <v>154428.26307286377</v>
      </c>
      <c r="AG5" s="6">
        <f t="shared" si="6"/>
        <v>154547.46865517049</v>
      </c>
      <c r="AH5" s="6">
        <f t="shared" si="6"/>
        <v>154666.67423747724</v>
      </c>
      <c r="AI5" s="6">
        <f t="shared" si="6"/>
        <v>154785.87981978396</v>
      </c>
      <c r="AJ5" s="6">
        <f t="shared" si="6"/>
        <v>154905.08540209071</v>
      </c>
      <c r="AK5" s="6">
        <f>('IX.b.1 passenger intracity'!AP178*'IX.b.1 passenger intracity'!AP158+'IX.b.2 passenger intercity'!AP80*'IX.b.2 passenger intercity'!AP73)/('IX.b.1 passenger intracity'!AP158+'IX.b.2 passenger intercity'!AP73)/km_per_mile</f>
        <v>155024.29098439743</v>
      </c>
    </row>
    <row r="6" spans="1:37" s="13" customFormat="1" x14ac:dyDescent="0.35">
      <c r="A6" s="13" t="s">
        <v>30</v>
      </c>
      <c r="B6" s="6">
        <f>'IX.b.2 passenger intercity'!G81/km_per_mile</f>
        <v>24856.897858749551</v>
      </c>
      <c r="C6" s="6">
        <f t="shared" si="0"/>
        <v>24856.897858749551</v>
      </c>
      <c r="D6" s="6">
        <f t="shared" si="0"/>
        <v>24856.897858749551</v>
      </c>
      <c r="E6" s="6">
        <f t="shared" si="0"/>
        <v>24856.897858749551</v>
      </c>
      <c r="F6" s="6">
        <f t="shared" si="0"/>
        <v>24856.897858749551</v>
      </c>
      <c r="G6" s="6">
        <f>'IX.b.2 passenger intercity'!L81/km_per_mile</f>
        <v>24856.897858749551</v>
      </c>
      <c r="H6" s="6">
        <f t="shared" si="1"/>
        <v>24856.897858749551</v>
      </c>
      <c r="I6" s="6">
        <f t="shared" si="1"/>
        <v>24856.897858749551</v>
      </c>
      <c r="J6" s="6">
        <f t="shared" si="1"/>
        <v>24856.897858749551</v>
      </c>
      <c r="K6" s="6">
        <f t="shared" si="1"/>
        <v>24856.897858749551</v>
      </c>
      <c r="L6" s="6">
        <f>'IX.b.2 passenger intercity'!Q81/km_per_mile</f>
        <v>24856.897858749551</v>
      </c>
      <c r="M6" s="6">
        <f t="shared" si="7"/>
        <v>24856.897858749551</v>
      </c>
      <c r="N6" s="6">
        <f t="shared" si="2"/>
        <v>24856.897858749551</v>
      </c>
      <c r="O6" s="6">
        <f t="shared" si="2"/>
        <v>24856.897858749551</v>
      </c>
      <c r="P6" s="6">
        <f t="shared" si="2"/>
        <v>24856.897858749551</v>
      </c>
      <c r="Q6" s="6">
        <f>'IX.b.2 passenger intercity'!V81/km_per_mile</f>
        <v>24856.897858749551</v>
      </c>
      <c r="R6" s="6">
        <f t="shared" si="3"/>
        <v>24856.897858749551</v>
      </c>
      <c r="S6" s="6">
        <f t="shared" si="3"/>
        <v>24856.897858749551</v>
      </c>
      <c r="T6" s="6">
        <f t="shared" si="3"/>
        <v>24856.897858749551</v>
      </c>
      <c r="U6" s="6">
        <f t="shared" si="3"/>
        <v>24856.897858749551</v>
      </c>
      <c r="V6" s="6">
        <f>'IX.b.2 passenger intercity'!AA81/km_per_mile</f>
        <v>24856.897858749551</v>
      </c>
      <c r="W6" s="6">
        <f t="shared" si="4"/>
        <v>24856.897858749551</v>
      </c>
      <c r="X6" s="6">
        <f t="shared" si="4"/>
        <v>24856.897858749551</v>
      </c>
      <c r="Y6" s="6">
        <f t="shared" si="4"/>
        <v>24856.897858749551</v>
      </c>
      <c r="Z6" s="6">
        <f t="shared" si="4"/>
        <v>24856.897858749551</v>
      </c>
      <c r="AA6" s="6">
        <f>'IX.b.2 passenger intercity'!AF81/km_per_mile</f>
        <v>24856.897858749551</v>
      </c>
      <c r="AB6" s="6">
        <f t="shared" si="5"/>
        <v>24856.897858749551</v>
      </c>
      <c r="AC6" s="6">
        <f t="shared" si="5"/>
        <v>24856.897858749551</v>
      </c>
      <c r="AD6" s="6">
        <f t="shared" si="5"/>
        <v>24856.897858749551</v>
      </c>
      <c r="AE6" s="6">
        <f t="shared" si="5"/>
        <v>24856.897858749551</v>
      </c>
      <c r="AF6" s="6">
        <f>'IX.b.2 passenger intercity'!AK81/km_per_mile</f>
        <v>24856.897858749551</v>
      </c>
      <c r="AG6" s="6">
        <f t="shared" si="6"/>
        <v>24856.897858749551</v>
      </c>
      <c r="AH6" s="6">
        <f t="shared" si="6"/>
        <v>24856.897858749551</v>
      </c>
      <c r="AI6" s="6">
        <f t="shared" si="6"/>
        <v>24856.897858749551</v>
      </c>
      <c r="AJ6" s="6">
        <f t="shared" si="6"/>
        <v>24856.897858749551</v>
      </c>
      <c r="AK6" s="6">
        <f>'IX.b.2 passenger intercity'!AP81/km_per_mile</f>
        <v>24856.897858749551</v>
      </c>
    </row>
    <row r="7" spans="1:37" s="13" customFormat="1" x14ac:dyDescent="0.35">
      <c r="A7" s="13" t="s">
        <v>31</v>
      </c>
      <c r="B7" s="6">
        <f>'IX.b.1 passenger intracity'!G174/km_per_mile</f>
        <v>3566.2015293416989</v>
      </c>
      <c r="C7" s="6">
        <f t="shared" si="0"/>
        <v>3560.1789935864776</v>
      </c>
      <c r="D7" s="6">
        <f t="shared" si="0"/>
        <v>3554.1564578312564</v>
      </c>
      <c r="E7" s="6">
        <f t="shared" si="0"/>
        <v>3548.1339220760351</v>
      </c>
      <c r="F7" s="6">
        <f t="shared" si="0"/>
        <v>3542.1113863208138</v>
      </c>
      <c r="G7" s="6">
        <f>'IX.b.1 passenger intracity'!L174/km_per_mile</f>
        <v>3536.0888505655926</v>
      </c>
      <c r="H7" s="6">
        <f>$G7+($L7-$G7)*(H$1-$G$1)/($L$1-$G$1)</f>
        <v>3530.0663148103713</v>
      </c>
      <c r="I7" s="6">
        <f t="shared" si="1"/>
        <v>3524.04377905515</v>
      </c>
      <c r="J7" s="6">
        <f t="shared" si="1"/>
        <v>3518.0212432999292</v>
      </c>
      <c r="K7" s="6">
        <f t="shared" si="1"/>
        <v>3511.9987075447079</v>
      </c>
      <c r="L7" s="6">
        <f>'IX.b.1 passenger intracity'!Q174/km_per_mile</f>
        <v>3505.9761717894867</v>
      </c>
      <c r="M7" s="6">
        <f t="shared" si="7"/>
        <v>3499.9536360342654</v>
      </c>
      <c r="N7" s="6">
        <f t="shared" si="2"/>
        <v>3493.9311002790441</v>
      </c>
      <c r="O7" s="6">
        <f t="shared" si="2"/>
        <v>3487.9085645238233</v>
      </c>
      <c r="P7" s="6">
        <f t="shared" si="2"/>
        <v>3481.886028768602</v>
      </c>
      <c r="Q7" s="6">
        <f>'IX.b.1 passenger intracity'!V174/km_per_mile</f>
        <v>3475.8634930133808</v>
      </c>
      <c r="R7" s="6">
        <f>$Q7+($V7-$Q7)*(R$1-$Q$1)/($V$1-$Q$1)</f>
        <v>3469.8409572581595</v>
      </c>
      <c r="S7" s="6">
        <f t="shared" si="3"/>
        <v>3463.8184215029382</v>
      </c>
      <c r="T7" s="6">
        <f t="shared" si="3"/>
        <v>3457.795885747717</v>
      </c>
      <c r="U7" s="6">
        <f t="shared" si="3"/>
        <v>3451.7733499924957</v>
      </c>
      <c r="V7" s="6">
        <f>'IX.b.1 passenger intracity'!AA174/km_per_mile</f>
        <v>3445.7508142372744</v>
      </c>
      <c r="W7" s="6">
        <f>$V7+($AA7-$V7)*(W$1-$V$1)/($AA$1-$V$1)</f>
        <v>3439.7282784820532</v>
      </c>
      <c r="X7" s="6">
        <f t="shared" si="4"/>
        <v>3433.7057427268319</v>
      </c>
      <c r="Y7" s="6">
        <f t="shared" si="4"/>
        <v>3427.6832069716111</v>
      </c>
      <c r="Z7" s="6">
        <f t="shared" si="4"/>
        <v>3421.6606712163898</v>
      </c>
      <c r="AA7" s="6">
        <f>'IX.b.1 passenger intracity'!AF174/km_per_mile</f>
        <v>3415.6381354611685</v>
      </c>
      <c r="AB7" s="6">
        <f>$AA7+($AF7-$AA7)*(AB$1-$AA$1)/($AF$1-$AA$1)</f>
        <v>3409.6155997059473</v>
      </c>
      <c r="AC7" s="6">
        <f t="shared" si="5"/>
        <v>3403.593063950726</v>
      </c>
      <c r="AD7" s="6">
        <f t="shared" si="5"/>
        <v>3397.5705281955047</v>
      </c>
      <c r="AE7" s="6">
        <f t="shared" si="5"/>
        <v>3391.5479924402835</v>
      </c>
      <c r="AF7" s="6">
        <f>'IX.b.1 passenger intracity'!AK174/km_per_mile</f>
        <v>3385.5254566850622</v>
      </c>
      <c r="AG7" s="6">
        <f>$AF7+($AK7-$AF7)*(AG$1-$AF$1)/($AK$1-$AF$1)</f>
        <v>3379.5029209298409</v>
      </c>
      <c r="AH7" s="6">
        <f t="shared" si="6"/>
        <v>3373.4803851746196</v>
      </c>
      <c r="AI7" s="6">
        <f t="shared" si="6"/>
        <v>3367.4578494193988</v>
      </c>
      <c r="AJ7" s="6">
        <f t="shared" si="6"/>
        <v>3361.4353136641776</v>
      </c>
      <c r="AK7" s="6">
        <f>'IX.b.1 passenger intracity'!AP174/km_per_mile</f>
        <v>3355.4127779089563</v>
      </c>
    </row>
    <row r="11" spans="1:37" x14ac:dyDescent="0.35">
      <c r="B11" s="13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About</vt:lpstr>
      <vt:lpstr>Conv Factors</vt:lpstr>
      <vt:lpstr>IX.b.1 passenger intracity</vt:lpstr>
      <vt:lpstr>IX.b.2 passenger intercity</vt:lpstr>
      <vt:lpstr>Indonesia aircraft</vt:lpstr>
      <vt:lpstr>Table 5.1</vt:lpstr>
      <vt:lpstr>Table 5.2</vt:lpstr>
      <vt:lpstr>BTS NTS Modal Profile Data</vt:lpstr>
      <vt:lpstr>AADTbVT-passengers</vt:lpstr>
      <vt:lpstr>AADTbVT-freight</vt:lpstr>
      <vt:lpstr>km_per_mile</vt:lpstr>
    </vt:vector>
  </TitlesOfParts>
  <Company>EnergyInnovation.org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2015-03-31T22:53:51Z</dcterms:created>
  <dcterms:modified xsi:type="dcterms:W3CDTF">2017-01-24T04:52:38Z</dcterms:modified>
</cp:coreProperties>
</file>