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Indonesia\"/>
    </mc:Choice>
  </mc:AlternateContent>
  <bookViews>
    <workbookView xWindow="0" yWindow="0" windowWidth="25600" windowHeight="10070"/>
  </bookViews>
  <sheets>
    <sheet name="About" sheetId="5" r:id="rId1"/>
    <sheet name="ICCT Roadmap Input Assumptions" sheetId="1" r:id="rId2"/>
  </sheets>
  <externalReferences>
    <externalReference r:id="rId3"/>
  </externalReferences>
  <definedNames>
    <definedName name="BIDR">[1]Conversions!$E$76</definedName>
    <definedName name="Constants.GCV.Coal">[1]Constants!$C$8</definedName>
    <definedName name="Constants.GCV.NaturalGasProduced">[1]Constants!$C$21</definedName>
    <definedName name="Conversion.to.annual.energy">[1]Conversions!$E$59</definedName>
    <definedName name="Conversion.to.average.power">[1]Conversions!$E$58</definedName>
    <definedName name="Conversions.Area.m2">[1]Conversions!$E$48:$E$53</definedName>
    <definedName name="Conversions.Area.Units">[1]Conversions!$B$48:$B$53</definedName>
    <definedName name="Conversions.Energy.Joules">[1]Conversions!$E$5:$E$23</definedName>
    <definedName name="Conversions.Energy.Units">[1]Conversions!$B$5:$B$23</definedName>
    <definedName name="Conversions.Money.GBP">[1]Conversions!$F$71:$F$84</definedName>
    <definedName name="Conversions.Money.Units">[1]Conversions!$B$71:$B$84</definedName>
    <definedName name="Conversions.Power.Units">[1]Conversions!$B$30:$B$35</definedName>
    <definedName name="Conversions.Power.Watts">[1]Conversions!$E$30:$E$35</definedName>
    <definedName name="discount_factors">'[1]Global assumptions'!$D$28:$K$28</definedName>
    <definedName name="Discount_rate">'[1]Global assumptions'!$C$26</definedName>
    <definedName name="EF.BlastFurnaceGas.CO2">[1]Constants!$F$11</definedName>
    <definedName name="EF.Diesel.CH4">[1]Constants!$G$9</definedName>
    <definedName name="EF.Diesel.CO2">[1]Constants!$F$9</definedName>
    <definedName name="EF.Diesel.N2O">[1]Constants!$H$9</definedName>
    <definedName name="EF.IndustrialCoal.CH4">[1]Constants!$G$8</definedName>
    <definedName name="EF.IndustrialCoal.CO2">[1]Constants!$F$8</definedName>
    <definedName name="EF.IndustrialCoal.N2O">[1]Constants!$H$8</definedName>
    <definedName name="EF.NaturalGas.CH4">[1]Constants!$G$10</definedName>
    <definedName name="EF.NaturalGas.CO2">[1]Constants!$F$10</definedName>
    <definedName name="EF.NaturalGas.N2O">[1]Constants!$H$10</definedName>
    <definedName name="GBP">[1]Conversions!$E$84</definedName>
    <definedName name="GBPppyr">#NAME?</definedName>
    <definedName name="GWP.CH4">[1]Constants!$K$9</definedName>
    <definedName name="GWP.N2O">[1]Constants!$K$10</definedName>
    <definedName name="I.a.Scenario">[1]Control!#REF!</definedName>
    <definedName name="I.a.Technology">[1]Control!#REF!</definedName>
    <definedName name="I.b.Scenario">[1]Control!$E$5</definedName>
    <definedName name="IDR">[1]Conversions!$E$79</definedName>
    <definedName name="II.a.Scenario">[1]Control!$E$9</definedName>
    <definedName name="II.b.Scenario">[1]Control!$E$10</definedName>
    <definedName name="II.c.Scenario">[1]Control!$E$11</definedName>
    <definedName name="II.d.Scenario">[1]Control!$E$12</definedName>
    <definedName name="II.e.Scenario">[1]Control!$E$13</definedName>
    <definedName name="II.f.Scenario">[1]Control!$E$14</definedName>
    <definedName name="III.a.Scenario">[1]Control!$E$15</definedName>
    <definedName name="IV.a.Scenario">[1]Control!$E$19</definedName>
    <definedName name="IV.b.Scenario">[1]Control!$E$20</definedName>
    <definedName name="IV.c.Scenario">[1]Control!$E$21</definedName>
    <definedName name="IV.d.Scenario">[1]Control!$E$22</definedName>
    <definedName name="IV.e.Scenario">[1]Control!$E$23</definedName>
    <definedName name="IX.a.Energy">[1]Control!$E$40</definedName>
    <definedName name="IX.a.Fuel">[1]Control!$E$41</definedName>
    <definedName name="IX.b.1.Mode">[1]Control!$E$43</definedName>
    <definedName name="IX.b.1.Technology">[1]Control!$E$44</definedName>
    <definedName name="IX.b.1.Zero">[1]Control!$E$45</definedName>
    <definedName name="IX.b.2.Scenario">[1]Control!$E$46</definedName>
    <definedName name="IX.c.Energy">[1]Control!$E$48</definedName>
    <definedName name="IX.c.Fuel">[1]Control!$E$49</definedName>
    <definedName name="MGBP">[1]Conversions!$E$73</definedName>
    <definedName name="MIDR">[1]Conversions!$E$77</definedName>
    <definedName name="MoneyUnit">#REF!</definedName>
    <definedName name="Preferences.AreaUnits">[1]Preferences!$C$7</definedName>
    <definedName name="Preferences.EnergyUnits">[1]Preferences!$C$3</definedName>
    <definedName name="Preferences.moneyunits">[1]Preferences!$C$9</definedName>
    <definedName name="Preferences.PowerUnits">[1]Preferences!$C$5</definedName>
    <definedName name="Preferences.Unit.Energy">[1]Preferences!$F$3</definedName>
    <definedName name="Preferences.Unit.Power">[1]Preferences!$F$5</definedName>
    <definedName name="Price2005">[1]Conversions!$D$105</definedName>
    <definedName name="Unit.boe">[1]Conversions!$F$15</definedName>
    <definedName name="Unit.day">[1]Conversions!$F$41</definedName>
    <definedName name="Unit.GJ">[1]Conversions!$F$7</definedName>
    <definedName name="Unit.GW">[1]Conversions!$F$30</definedName>
    <definedName name="Unit.GWh">[1]Conversions!$F$13</definedName>
    <definedName name="Unit.ha">[1]Conversions!$F$48</definedName>
    <definedName name="Unit.hour">[1]Conversions!$F$42</definedName>
    <definedName name="Unit.J">[1]Conversions!$F$8</definedName>
    <definedName name="Unit.kWh">[1]Conversions!$F$10</definedName>
    <definedName name="Unit.m2">[1]Conversions!$F$52</definedName>
    <definedName name="Unit.Mboe">[1]Conversions!$F$16</definedName>
    <definedName name="Unit.minute">[1]Conversions!$F$43</definedName>
    <definedName name="Unit.MJ">[1]Conversions!$F$9</definedName>
    <definedName name="Unit.MW">[1]Conversions!$F$31</definedName>
    <definedName name="Unit.PJ">[1]Conversions!$F$5</definedName>
    <definedName name="Unit.therm">[1]Conversions!$F$20</definedName>
    <definedName name="Unit.TWh">[1]Conversions!$F$12</definedName>
    <definedName name="Unit.W">[1]Conversions!$F$33</definedName>
    <definedName name="Unit.year">[1]Conversions!$F$40</definedName>
    <definedName name="V.a.Scenario">[1]Control!#REF!</definedName>
    <definedName name="V.b.Technology">[1]Control!$E$8</definedName>
    <definedName name="VI.a.EnergyIntensity">[1]Control!$E$27</definedName>
    <definedName name="VI.b.EnergyIntensity">[1]Control!$E$28</definedName>
    <definedName name="VI.c.EnergyIntensity">[1]Control!$E$29</definedName>
    <definedName name="VI.d.EnergyIntensity">[1]Control!$E$30</definedName>
    <definedName name="VII.a.EnergyIntensity">[1]Control!$E$31</definedName>
    <definedName name="VII.b.EnergyIntensity">[1]Control!$E$32</definedName>
    <definedName name="VII.c.EnergyIntensity">[1]Control!$E$33</definedName>
    <definedName name="VII.d.EnergyIntensity">[1]Control!$E$34</definedName>
    <definedName name="VIII.a.Fuel">[1]Control!$E$38</definedName>
    <definedName name="VIII.a.Scenario.Efficiency">[1]Control!$E$37</definedName>
    <definedName name="VIII.a.Scenario.Output">[1]Control!$E$36</definedName>
    <definedName name="VIII.Efficiency">[1]Control!#REF!</definedName>
    <definedName name="X.a.Energy">[1]Control!$E$51</definedName>
    <definedName name="X.a.Fuel">[1]Control!$E$52</definedName>
    <definedName name="X.a.Scenario">[1]Control!$E$50</definedName>
    <definedName name="X.a.Scenario.Demand">#NAME?</definedName>
    <definedName name="X.a.Scenario.Technology">#NAME?</definedName>
    <definedName name="X.b.Scenario.Technology">[1]Control!#REF!</definedName>
    <definedName name="XI.a.Export">[1]Control!#REF!</definedName>
    <definedName name="XI.a.Scenario">[1]Control!$E$16</definedName>
    <definedName name="XI.b.Scenario">[1]Control!$E$17</definedName>
    <definedName name="XI.c.Scenario">[1]Control!$E$18</definedName>
    <definedName name="XI.d.Scenario">[1]Control!#REF!</definedName>
    <definedName name="XII.a.Scenario">[1]Control!$E$24</definedName>
    <definedName name="XII.b.Scenario">[1]Control!$E$25</definedName>
    <definedName name="XIV.a.Scenario">[1]Control!$E$55</definedName>
    <definedName name="XIV.b.Area">[1]Control!$E$58</definedName>
    <definedName name="XIV.b.AreaNonFood">[1]Control!$E$60</definedName>
    <definedName name="XIV.b.Consumptions">[1]Control!$E$56</definedName>
    <definedName name="XIV.b.Productivity">[1]Control!$E$57</definedName>
    <definedName name="XIV.b.ProductivityNonFood">[1]Control!$E$59</definedName>
    <definedName name="XIV.c.Area">[1]Control!$E$62</definedName>
    <definedName name="XIV.c.Productivity">[1]Control!$E$61</definedName>
    <definedName name="XIV.d.AreaRatio">[1]Control!$E$63</definedName>
    <definedName name="XIV.e.Area">[1]Control!$E$64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J10" i="1" s="1"/>
  <c r="H10" i="1"/>
  <c r="I10" i="1" l="1"/>
  <c r="K10" i="1"/>
  <c r="B18" i="1" l="1"/>
  <c r="B16" i="1" l="1"/>
  <c r="C10" i="1" l="1"/>
  <c r="D10" i="1"/>
  <c r="E10" i="1"/>
  <c r="F10" i="1"/>
  <c r="B10" i="1"/>
  <c r="C4" i="1"/>
  <c r="D4" i="1"/>
  <c r="E4" i="1"/>
  <c r="F4" i="1"/>
  <c r="G4" i="1"/>
  <c r="H4" i="1"/>
  <c r="I4" i="1"/>
  <c r="J4" i="1"/>
  <c r="K4" i="1"/>
  <c r="L4" i="1"/>
  <c r="B4" i="1"/>
  <c r="B17" i="1"/>
  <c r="B19" i="1" s="1"/>
  <c r="G10" i="1" l="1"/>
</calcChain>
</file>

<file path=xl/sharedStrings.xml><?xml version="1.0" encoding="utf-8"?>
<sst xmlns="http://schemas.openxmlformats.org/spreadsheetml/2006/main" count="53" uniqueCount="53">
  <si>
    <t>Indonesia Population</t>
  </si>
  <si>
    <t>Indonesia Population (millions)</t>
  </si>
  <si>
    <t>Past and Future Population</t>
  </si>
  <si>
    <t>PPP GDP in 2005 USD</t>
  </si>
  <si>
    <t>Past/2020 Projected PPP GDP</t>
  </si>
  <si>
    <t>BAU 2010 Asia Pacific passenger distance traveled from Roadmap Model</t>
  </si>
  <si>
    <t>BAU 2010 Asia Pacific freight distance traveled from Roadmap Model</t>
  </si>
  <si>
    <t>Asia Pacific 2010 Ratio of freight ton*miles to passenger*miles from Roadmap Model</t>
  </si>
  <si>
    <t>Cargo Distance Traveled</t>
  </si>
  <si>
    <r>
      <t xml:space="preserve">Passenger (billion passenger*km) - </t>
    </r>
    <r>
      <rPr>
        <sz val="11"/>
        <color rgb="FFFF0000"/>
        <rFont val="Calibri"/>
        <family val="2"/>
        <scheme val="minor"/>
      </rPr>
      <t>2011</t>
    </r>
  </si>
  <si>
    <t>Truck Freight (billion freight ton*km)</t>
  </si>
  <si>
    <t>Rail Freight (billion freight ton*km)</t>
  </si>
  <si>
    <t>Total 2011 Freight Cargo Distance Transported (billiion freight ton*km)</t>
  </si>
  <si>
    <t>PPP GDP in 2015 USD (IMF)</t>
  </si>
  <si>
    <t>PPP GDP Forecast in 2014 USD (PwC)</t>
  </si>
  <si>
    <t>http://www.pwc.com/gx/en/issues/the-economy/assets/world-in-2050-february-2015.pdf</t>
  </si>
  <si>
    <t>ICCT Roadmap Model Assumptions</t>
  </si>
  <si>
    <t>Sources:</t>
  </si>
  <si>
    <t>Population Projections</t>
  </si>
  <si>
    <t>Historical PPP GDP Projections and 2020 Forecast</t>
  </si>
  <si>
    <t>PPG GDP Forecast 2020-2050</t>
  </si>
  <si>
    <t>Freight Rail Cargo Distance Traveled</t>
  </si>
  <si>
    <t>Ratio of Passenger Cargo Distance Transported to Freight Cargo Distance Transported</t>
  </si>
  <si>
    <t>The World Bank</t>
  </si>
  <si>
    <t>DataBank</t>
  </si>
  <si>
    <t>http://data.worldbank.org/</t>
  </si>
  <si>
    <t>Population, total</t>
  </si>
  <si>
    <t>The International Monetary Fund</t>
  </si>
  <si>
    <t>World Economic Outlook Database, October 2016</t>
  </si>
  <si>
    <t>https://www.imf.org/external/pubs/ft/weo/2016/02/weodata/index.aspx</t>
  </si>
  <si>
    <t>Gross domestic product based on purchasing-power-parity (PPP) valuation of country GDP</t>
  </si>
  <si>
    <t>The World in 2050 Will the shift in global economic power continue?</t>
  </si>
  <si>
    <t>Table 1</t>
  </si>
  <si>
    <t>PricewaterhouseCoopers</t>
  </si>
  <si>
    <t>Ministry of Energy and Mineral Resources</t>
  </si>
  <si>
    <t>Indonesia Calculator 2050</t>
  </si>
  <si>
    <t>http://calculator2050.esdm.go.id/model.xlsx</t>
  </si>
  <si>
    <t>Passenger Cargo Distance Traveled</t>
  </si>
  <si>
    <t>Tables IX.b.1 and IX.b.2</t>
  </si>
  <si>
    <t>Badan Pusat Statistik</t>
  </si>
  <si>
    <t>2014 Statistik Transportasi Darat</t>
  </si>
  <si>
    <t>Page 75, Table 1.23</t>
  </si>
  <si>
    <t>International Council on Clean Transportation</t>
  </si>
  <si>
    <t>Roadmap Global Transportation Model</t>
  </si>
  <si>
    <t>http://www.theicct.org/global-transportation-roadmap-model</t>
  </si>
  <si>
    <t>Socio tab</t>
  </si>
  <si>
    <t>Methodology:</t>
  </si>
  <si>
    <t>We use ICCT's Roadmap Global Transportation Model to produce estimates of cargo distance</t>
  </si>
  <si>
    <t xml:space="preserve">transported and fuel use for the transportation sector. To use the model, we need to find </t>
  </si>
  <si>
    <t>used the data sources above.</t>
  </si>
  <si>
    <t xml:space="preserve">GDP PPP growth, population growth and historical cargo distance transported, for which we </t>
  </si>
  <si>
    <t>We plug these into ICCT's model for Asia-Pacific-40, which keeps other important inputs</t>
  </si>
  <si>
    <t>but updates the fuel and cargo distance values based on Indonesia specific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</si>
</sst>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43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mbria"/>
      <family val="1"/>
    </font>
    <font>
      <sz val="6"/>
      <color rgb="FF505050"/>
      <name val="Arial"/>
      <family val="2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10">
    <xf numFmtId="0" fontId="0" fillId="0" borderId="0" xfId="0"/>
    <xf numFmtId="43" fontId="0" fillId="0" borderId="0" xfId="0" applyNumberFormat="1"/>
    <xf numFmtId="0" fontId="0" fillId="0" borderId="0" xfId="0" applyNumberFormat="1"/>
    <xf numFmtId="0" fontId="16" fillId="0" borderId="0" xfId="0" applyFont="1"/>
    <xf numFmtId="0" fontId="16" fillId="33" borderId="0" xfId="0" applyFont="1" applyFill="1"/>
    <xf numFmtId="0" fontId="19" fillId="0" borderId="0" xfId="0" applyFont="1"/>
    <xf numFmtId="0" fontId="0" fillId="0" borderId="0" xfId="0" applyAlignment="1">
      <alignment horizontal="left"/>
    </xf>
    <xf numFmtId="0" fontId="20" fillId="0" borderId="0" xfId="46"/>
    <xf numFmtId="0" fontId="0" fillId="0" borderId="0" xfId="0"/>
    <xf numFmtId="4" fontId="0" fillId="0" borderId="0" xfId="0" applyNumberFormat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/>
    <cellStyle name="Comma 2" xfId="4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6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 2" xfId="43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ownloads/model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utput - Emissions"/>
      <sheetName val="XIV.c"/>
      <sheetName val="Intermediate output"/>
      <sheetName val="Electricity"/>
      <sheetName val="Energy"/>
      <sheetName val="GHG"/>
      <sheetName val="Perhitungan bioenergi"/>
      <sheetName val="Security"/>
      <sheetName val="Structure of the model"/>
      <sheetName val="Land"/>
      <sheetName val="Calculation for Flows"/>
      <sheetName val="Flows"/>
      <sheetName val="Air Quality"/>
      <sheetName val="Costs per capita"/>
      <sheetName val="Costs"/>
      <sheetName val="2050"/>
      <sheetName val="Conversions"/>
      <sheetName val="Global assumptions"/>
      <sheetName val="Constants"/>
      <sheetName val="Preferences"/>
      <sheetName val="I.a"/>
      <sheetName val="I.b"/>
      <sheetName val="I.c"/>
      <sheetName val="I.d"/>
      <sheetName val="II.a"/>
      <sheetName val="II.b"/>
      <sheetName val="II.c"/>
      <sheetName val="II.d"/>
      <sheetName val="II.e"/>
      <sheetName val="II.f"/>
      <sheetName val="III.a"/>
      <sheetName val="XII.a"/>
      <sheetName val="IV.a"/>
      <sheetName val="IV.b"/>
      <sheetName val="IV.c"/>
      <sheetName val="IV.d"/>
      <sheetName val="IV.e"/>
      <sheetName val="XIV.a"/>
      <sheetName val="XIV.b"/>
      <sheetName val="XIV.d"/>
      <sheetName val="XIV.e"/>
      <sheetName val="XIV.f"/>
      <sheetName val="V.a"/>
      <sheetName val="V.b"/>
      <sheetName val="V.c"/>
      <sheetName val="V.d"/>
      <sheetName val="VI.a"/>
      <sheetName val="VI.b"/>
      <sheetName val="VI.c"/>
      <sheetName val="VI.d"/>
      <sheetName val="VII.a"/>
      <sheetName val="VII.b"/>
      <sheetName val="VII.c"/>
      <sheetName val="VII.d"/>
      <sheetName val="VIII.a"/>
      <sheetName val="IX.a"/>
      <sheetName val="IX.b.1"/>
      <sheetName val="IX.b.2"/>
      <sheetName val="IX.c"/>
      <sheetName val="X.a"/>
      <sheetName val="XI.a"/>
      <sheetName val="XI.b"/>
      <sheetName val="XI.c"/>
      <sheetName val="XI.d"/>
      <sheetName val="XII.b"/>
      <sheetName val="XII.c"/>
      <sheetName val="XIII.a"/>
      <sheetName val="XIII.b"/>
      <sheetName val="2011"/>
      <sheetName val="2015"/>
      <sheetName val="2020"/>
      <sheetName val="2025"/>
      <sheetName val="2030"/>
      <sheetName val="2035"/>
      <sheetName val="2040"/>
      <sheetName val="2045"/>
    </sheetNames>
    <sheetDataSet>
      <sheetData sheetId="0">
        <row r="5">
          <cell r="E5">
            <v>4</v>
          </cell>
        </row>
        <row r="8">
          <cell r="E8">
            <v>4</v>
          </cell>
        </row>
        <row r="9">
          <cell r="E9">
            <v>4</v>
          </cell>
        </row>
        <row r="10">
          <cell r="E10">
            <v>4</v>
          </cell>
        </row>
        <row r="11">
          <cell r="E11">
            <v>4</v>
          </cell>
        </row>
        <row r="12">
          <cell r="E12">
            <v>4</v>
          </cell>
        </row>
        <row r="13">
          <cell r="E13">
            <v>4</v>
          </cell>
        </row>
        <row r="14">
          <cell r="E14">
            <v>4</v>
          </cell>
        </row>
        <row r="15">
          <cell r="E15">
            <v>4</v>
          </cell>
        </row>
        <row r="16">
          <cell r="E16">
            <v>4</v>
          </cell>
        </row>
        <row r="17">
          <cell r="E17">
            <v>4</v>
          </cell>
        </row>
        <row r="18">
          <cell r="E18">
            <v>4</v>
          </cell>
        </row>
        <row r="19">
          <cell r="E19">
            <v>4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4</v>
          </cell>
        </row>
        <row r="23">
          <cell r="E23">
            <v>4</v>
          </cell>
        </row>
        <row r="24">
          <cell r="E24">
            <v>4</v>
          </cell>
        </row>
        <row r="25">
          <cell r="E25">
            <v>4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6">
          <cell r="E36">
            <v>1</v>
          </cell>
        </row>
        <row r="37">
          <cell r="E37">
            <v>1</v>
          </cell>
        </row>
        <row r="38">
          <cell r="E38">
            <v>1</v>
          </cell>
        </row>
        <row r="40">
          <cell r="E40">
            <v>1</v>
          </cell>
        </row>
        <row r="41">
          <cell r="E41">
            <v>1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</v>
          </cell>
        </row>
        <row r="46">
          <cell r="E46">
            <v>1</v>
          </cell>
        </row>
        <row r="48">
          <cell r="E48">
            <v>1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1</v>
          </cell>
        </row>
        <row r="55">
          <cell r="E55">
            <v>4</v>
          </cell>
        </row>
        <row r="56">
          <cell r="E56">
            <v>1</v>
          </cell>
        </row>
        <row r="57">
          <cell r="E57">
            <v>4</v>
          </cell>
        </row>
        <row r="58">
          <cell r="E58">
            <v>1</v>
          </cell>
        </row>
        <row r="59">
          <cell r="E59">
            <v>4</v>
          </cell>
        </row>
        <row r="60">
          <cell r="E60">
            <v>1</v>
          </cell>
        </row>
        <row r="61">
          <cell r="E61">
            <v>4</v>
          </cell>
        </row>
        <row r="62">
          <cell r="E62">
            <v>4</v>
          </cell>
        </row>
        <row r="63">
          <cell r="E63">
            <v>1</v>
          </cell>
        </row>
        <row r="64">
          <cell r="E64">
            <v>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5">
          <cell r="B5" t="str">
            <v>PJ</v>
          </cell>
          <cell r="E5">
            <v>1000000000000000</v>
          </cell>
          <cell r="F5">
            <v>0.27777777777777779</v>
          </cell>
        </row>
        <row r="6">
          <cell r="B6" t="str">
            <v>TJ</v>
          </cell>
          <cell r="E6">
            <v>1000000000000</v>
          </cell>
        </row>
        <row r="7">
          <cell r="B7" t="str">
            <v>GJ</v>
          </cell>
          <cell r="E7">
            <v>1000000000</v>
          </cell>
          <cell r="F7">
            <v>2.7777777777777776E-7</v>
          </cell>
        </row>
        <row r="8">
          <cell r="B8" t="str">
            <v>J</v>
          </cell>
          <cell r="E8">
            <v>1</v>
          </cell>
          <cell r="F8">
            <v>2.777777777777778E-16</v>
          </cell>
        </row>
        <row r="9">
          <cell r="B9" t="str">
            <v>MJ</v>
          </cell>
          <cell r="E9">
            <v>1000000</v>
          </cell>
          <cell r="F9">
            <v>2.7777777777777777E-10</v>
          </cell>
        </row>
        <row r="10">
          <cell r="B10" t="str">
            <v>kWh</v>
          </cell>
          <cell r="E10">
            <v>3600000</v>
          </cell>
          <cell r="F10">
            <v>1.0000000000000001E-9</v>
          </cell>
        </row>
        <row r="11">
          <cell r="B11" t="str">
            <v>kWh/p/d (UK)</v>
          </cell>
          <cell r="E11">
            <v>7.8894E+16</v>
          </cell>
        </row>
        <row r="12">
          <cell r="B12" t="str">
            <v>TWh</v>
          </cell>
          <cell r="E12">
            <v>3600000000000000</v>
          </cell>
          <cell r="F12">
            <v>1</v>
          </cell>
        </row>
        <row r="13">
          <cell r="B13" t="str">
            <v>GWh</v>
          </cell>
          <cell r="E13">
            <v>3600000000000</v>
          </cell>
          <cell r="F13">
            <v>1E-3</v>
          </cell>
        </row>
        <row r="14">
          <cell r="B14" t="str">
            <v>MWh</v>
          </cell>
          <cell r="E14">
            <v>3600000000</v>
          </cell>
        </row>
        <row r="15">
          <cell r="B15" t="str">
            <v>boe</v>
          </cell>
          <cell r="E15">
            <v>5861520000</v>
          </cell>
          <cell r="F15">
            <v>1.6281999999999999E-6</v>
          </cell>
        </row>
        <row r="16">
          <cell r="B16" t="str">
            <v>Mboe</v>
          </cell>
          <cell r="E16">
            <v>5861520000000000</v>
          </cell>
          <cell r="F16">
            <v>1.6282000000000001</v>
          </cell>
        </row>
        <row r="17">
          <cell r="B17" t="str">
            <v>toe</v>
          </cell>
          <cell r="E17">
            <v>41868000000</v>
          </cell>
        </row>
        <row r="18">
          <cell r="B18" t="str">
            <v>ktoe</v>
          </cell>
          <cell r="E18">
            <v>41868000000000</v>
          </cell>
        </row>
        <row r="19">
          <cell r="B19" t="str">
            <v>Mtoe</v>
          </cell>
          <cell r="E19">
            <v>4.1868E+16</v>
          </cell>
        </row>
        <row r="20">
          <cell r="B20" t="str">
            <v>therm</v>
          </cell>
          <cell r="E20">
            <v>105506136.12882091</v>
          </cell>
          <cell r="F20">
            <v>2.9307260035783588E-8</v>
          </cell>
        </row>
        <row r="21">
          <cell r="B21" t="str">
            <v>Btu</v>
          </cell>
          <cell r="E21">
            <v>1055.0613612882091</v>
          </cell>
        </row>
        <row r="22">
          <cell r="B22" t="str">
            <v>calorie</v>
          </cell>
          <cell r="E22">
            <v>4.1840000000000002</v>
          </cell>
        </row>
        <row r="23">
          <cell r="B23" t="str">
            <v>GW y</v>
          </cell>
          <cell r="E23">
            <v>3.1556879999999996E+16</v>
          </cell>
        </row>
        <row r="30">
          <cell r="B30" t="str">
            <v>GW</v>
          </cell>
          <cell r="E30">
            <v>1000000000</v>
          </cell>
          <cell r="F30">
            <v>1</v>
          </cell>
        </row>
        <row r="31">
          <cell r="B31" t="str">
            <v>MW</v>
          </cell>
          <cell r="E31">
            <v>1000000</v>
          </cell>
          <cell r="F31">
            <v>1E-3</v>
          </cell>
        </row>
        <row r="32">
          <cell r="B32" t="str">
            <v>kW</v>
          </cell>
          <cell r="E32">
            <v>1000</v>
          </cell>
        </row>
        <row r="33">
          <cell r="B33" t="str">
            <v>W</v>
          </cell>
          <cell r="E33">
            <v>1</v>
          </cell>
          <cell r="F33">
            <v>1.0000000000000001E-9</v>
          </cell>
        </row>
        <row r="34">
          <cell r="B34" t="str">
            <v>mcm/d</v>
          </cell>
          <cell r="E34">
            <v>335648148.14814812</v>
          </cell>
        </row>
        <row r="35">
          <cell r="B35" t="str">
            <v>Mtoe/y</v>
          </cell>
          <cell r="E35">
            <v>1326716860.597764</v>
          </cell>
        </row>
        <row r="40">
          <cell r="F40">
            <v>31557600</v>
          </cell>
        </row>
        <row r="41">
          <cell r="F41">
            <v>86400</v>
          </cell>
        </row>
        <row r="42">
          <cell r="F42">
            <v>3600</v>
          </cell>
        </row>
        <row r="43">
          <cell r="F43">
            <v>60</v>
          </cell>
        </row>
        <row r="48">
          <cell r="B48" t="str">
            <v>ha</v>
          </cell>
          <cell r="E48">
            <v>10000</v>
          </cell>
          <cell r="F48">
            <v>1</v>
          </cell>
        </row>
        <row r="49">
          <cell r="B49" t="str">
            <v>M ha</v>
          </cell>
          <cell r="E49">
            <v>10000000000</v>
          </cell>
        </row>
        <row r="50">
          <cell r="B50" t="str">
            <v>acres</v>
          </cell>
          <cell r="E50">
            <v>4046.8564224000002</v>
          </cell>
        </row>
        <row r="51">
          <cell r="B51" t="str">
            <v>km^2</v>
          </cell>
          <cell r="E51">
            <v>1000000</v>
          </cell>
        </row>
        <row r="52">
          <cell r="B52" t="str">
            <v>m^2</v>
          </cell>
          <cell r="E52">
            <v>1</v>
          </cell>
          <cell r="F52">
            <v>1E-4</v>
          </cell>
        </row>
        <row r="53">
          <cell r="B53" t="str">
            <v>Wales</v>
          </cell>
          <cell r="E53">
            <v>20700000000</v>
          </cell>
        </row>
        <row r="58">
          <cell r="E58">
            <v>0.1140771161305042</v>
          </cell>
        </row>
        <row r="59">
          <cell r="E59">
            <v>8.766</v>
          </cell>
        </row>
        <row r="71">
          <cell r="B71" t="str">
            <v>£trn</v>
          </cell>
          <cell r="F71">
            <v>1000000000000</v>
          </cell>
        </row>
        <row r="72">
          <cell r="B72" t="str">
            <v>£bn</v>
          </cell>
          <cell r="F72">
            <v>1000000000</v>
          </cell>
        </row>
        <row r="73">
          <cell r="B73" t="str">
            <v>£m</v>
          </cell>
          <cell r="E73">
            <v>20000</v>
          </cell>
          <cell r="F73">
            <v>1000000</v>
          </cell>
        </row>
        <row r="74">
          <cell r="B74" t="str">
            <v>£k</v>
          </cell>
          <cell r="F74">
            <v>1000</v>
          </cell>
        </row>
        <row r="75">
          <cell r="B75" t="str">
            <v>IDRtrn</v>
          </cell>
          <cell r="F75">
            <v>50000000</v>
          </cell>
        </row>
        <row r="76">
          <cell r="B76" t="str">
            <v>IDRbn</v>
          </cell>
          <cell r="E76">
            <v>1000</v>
          </cell>
          <cell r="F76">
            <v>50000</v>
          </cell>
        </row>
        <row r="77">
          <cell r="B77" t="str">
            <v>IDRm</v>
          </cell>
          <cell r="E77">
            <v>1</v>
          </cell>
          <cell r="F77">
            <v>50</v>
          </cell>
        </row>
        <row r="78">
          <cell r="B78" t="str">
            <v>IDRk</v>
          </cell>
          <cell r="F78">
            <v>0.05</v>
          </cell>
        </row>
        <row r="79">
          <cell r="B79" t="str">
            <v>IDR</v>
          </cell>
          <cell r="E79">
            <v>9.9999999999999995E-7</v>
          </cell>
          <cell r="F79">
            <v>5.0000000000000002E-5</v>
          </cell>
        </row>
        <row r="80">
          <cell r="B80" t="str">
            <v>kepeng</v>
          </cell>
          <cell r="F80">
            <v>1</v>
          </cell>
        </row>
        <row r="81">
          <cell r="B81" t="str">
            <v>Euro2002</v>
          </cell>
          <cell r="F81">
            <v>0.62893081761006286</v>
          </cell>
        </row>
        <row r="82">
          <cell r="B82" t="str">
            <v>$2009</v>
          </cell>
          <cell r="F82">
            <v>0.625</v>
          </cell>
        </row>
        <row r="83">
          <cell r="B83" t="str">
            <v>$2010</v>
          </cell>
          <cell r="F83">
            <v>0.64683053040103489</v>
          </cell>
        </row>
        <row r="84">
          <cell r="B84" t="str">
            <v>£</v>
          </cell>
          <cell r="E84">
            <v>0.02</v>
          </cell>
          <cell r="F84">
            <v>1</v>
          </cell>
        </row>
        <row r="105">
          <cell r="D105">
            <v>1.1409663985395631</v>
          </cell>
        </row>
      </sheetData>
      <sheetData sheetId="18">
        <row r="26">
          <cell r="C26">
            <v>3.5000000000000003E-2</v>
          </cell>
        </row>
        <row r="28">
          <cell r="H28">
            <v>0.42314698926998878</v>
          </cell>
          <cell r="I28">
            <v>0.35627841060230242</v>
          </cell>
          <cell r="J28">
            <v>0.30732888667197417</v>
          </cell>
          <cell r="K28">
            <v>0.26510459733825015</v>
          </cell>
        </row>
      </sheetData>
      <sheetData sheetId="19">
        <row r="8">
          <cell r="C8">
            <v>7.7990779999999993E-9</v>
          </cell>
          <cell r="F8">
            <v>0.30799999999999994</v>
          </cell>
          <cell r="G8">
            <v>9.0479269613658628E-4</v>
          </cell>
          <cell r="H8">
            <v>2.7284221385464481E-3</v>
          </cell>
        </row>
        <row r="9">
          <cell r="F9">
            <v>0.25</v>
          </cell>
          <cell r="G9">
            <v>3.1124901306220826E-4</v>
          </cell>
          <cell r="H9">
            <v>4.4980122726580142E-3</v>
          </cell>
          <cell r="K9">
            <v>21</v>
          </cell>
        </row>
        <row r="10">
          <cell r="F10">
            <v>0.18399999999999997</v>
          </cell>
          <cell r="G10">
            <v>3.6882537033173374E-4</v>
          </cell>
          <cell r="H10">
            <v>3.9668961680228111E-4</v>
          </cell>
          <cell r="K10">
            <v>310</v>
          </cell>
        </row>
        <row r="11">
          <cell r="F11">
            <v>0.78482259931212373</v>
          </cell>
        </row>
        <row r="21">
          <cell r="C21">
            <v>1.1022914E-8</v>
          </cell>
        </row>
      </sheetData>
      <sheetData sheetId="20">
        <row r="3">
          <cell r="C3" t="str">
            <v>TWh</v>
          </cell>
          <cell r="F3">
            <v>3599999999999999.5</v>
          </cell>
        </row>
        <row r="5">
          <cell r="C5" t="str">
            <v>GW</v>
          </cell>
          <cell r="F5">
            <v>999999999.99999988</v>
          </cell>
        </row>
        <row r="7">
          <cell r="C7" t="str">
            <v>ha</v>
          </cell>
        </row>
        <row r="9">
          <cell r="C9" t="str">
            <v>IDRm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>
        <row r="153">
          <cell r="F153">
            <v>8828000</v>
          </cell>
        </row>
      </sheetData>
      <sheetData sheetId="58">
        <row r="72">
          <cell r="F72">
            <v>21152</v>
          </cell>
        </row>
      </sheetData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topLeftCell="A25" workbookViewId="0">
      <selection activeCell="H52" sqref="H52"/>
    </sheetView>
  </sheetViews>
  <sheetFormatPr defaultRowHeight="14.5" x14ac:dyDescent="0.35"/>
  <cols>
    <col min="1" max="1" width="14.54296875" customWidth="1"/>
    <col min="2" max="2" width="73.26953125" customWidth="1"/>
  </cols>
  <sheetData>
    <row r="1" spans="1:2" x14ac:dyDescent="0.35">
      <c r="A1" s="3" t="s">
        <v>16</v>
      </c>
    </row>
    <row r="4" spans="1:2" x14ac:dyDescent="0.35">
      <c r="A4" s="3" t="s">
        <v>17</v>
      </c>
      <c r="B4" s="4" t="s">
        <v>18</v>
      </c>
    </row>
    <row r="5" spans="1:2" x14ac:dyDescent="0.35">
      <c r="B5" t="s">
        <v>23</v>
      </c>
    </row>
    <row r="6" spans="1:2" x14ac:dyDescent="0.35">
      <c r="B6" s="6">
        <v>2017</v>
      </c>
    </row>
    <row r="7" spans="1:2" x14ac:dyDescent="0.35">
      <c r="B7" t="s">
        <v>24</v>
      </c>
    </row>
    <row r="8" spans="1:2" x14ac:dyDescent="0.35">
      <c r="B8" t="s">
        <v>25</v>
      </c>
    </row>
    <row r="9" spans="1:2" s="8" customFormat="1" x14ac:dyDescent="0.35">
      <c r="B9" s="8" t="s">
        <v>26</v>
      </c>
    </row>
    <row r="10" spans="1:2" s="8" customFormat="1" x14ac:dyDescent="0.35"/>
    <row r="11" spans="1:2" x14ac:dyDescent="0.35">
      <c r="B11" s="4" t="s">
        <v>19</v>
      </c>
    </row>
    <row r="12" spans="1:2" x14ac:dyDescent="0.35">
      <c r="B12" t="s">
        <v>27</v>
      </c>
    </row>
    <row r="13" spans="1:2" x14ac:dyDescent="0.35">
      <c r="B13" s="6">
        <v>2017</v>
      </c>
    </row>
    <row r="14" spans="1:2" x14ac:dyDescent="0.35">
      <c r="B14" t="s">
        <v>28</v>
      </c>
    </row>
    <row r="15" spans="1:2" x14ac:dyDescent="0.35">
      <c r="B15" t="s">
        <v>29</v>
      </c>
    </row>
    <row r="16" spans="1:2" x14ac:dyDescent="0.35">
      <c r="B16" s="8" t="s">
        <v>30</v>
      </c>
    </row>
    <row r="17" spans="2:2" s="8" customFormat="1" x14ac:dyDescent="0.35">
      <c r="B17" s="5"/>
    </row>
    <row r="18" spans="2:2" x14ac:dyDescent="0.35">
      <c r="B18" s="4" t="s">
        <v>20</v>
      </c>
    </row>
    <row r="19" spans="2:2" x14ac:dyDescent="0.35">
      <c r="B19" t="s">
        <v>33</v>
      </c>
    </row>
    <row r="20" spans="2:2" x14ac:dyDescent="0.35">
      <c r="B20" s="6">
        <v>2015</v>
      </c>
    </row>
    <row r="21" spans="2:2" x14ac:dyDescent="0.35">
      <c r="B21" t="s">
        <v>31</v>
      </c>
    </row>
    <row r="22" spans="2:2" x14ac:dyDescent="0.35">
      <c r="B22" t="s">
        <v>15</v>
      </c>
    </row>
    <row r="23" spans="2:2" x14ac:dyDescent="0.35">
      <c r="B23" t="s">
        <v>32</v>
      </c>
    </row>
    <row r="24" spans="2:2" s="8" customFormat="1" x14ac:dyDescent="0.35"/>
    <row r="25" spans="2:2" x14ac:dyDescent="0.35">
      <c r="B25" s="4" t="s">
        <v>37</v>
      </c>
    </row>
    <row r="26" spans="2:2" x14ac:dyDescent="0.35">
      <c r="B26" s="8" t="s">
        <v>34</v>
      </c>
    </row>
    <row r="27" spans="2:2" x14ac:dyDescent="0.35">
      <c r="B27" s="6">
        <v>2014</v>
      </c>
    </row>
    <row r="28" spans="2:2" x14ac:dyDescent="0.35">
      <c r="B28" s="8" t="s">
        <v>35</v>
      </c>
    </row>
    <row r="29" spans="2:2" x14ac:dyDescent="0.35">
      <c r="B29" s="7" t="s">
        <v>36</v>
      </c>
    </row>
    <row r="30" spans="2:2" x14ac:dyDescent="0.35">
      <c r="B30" s="8" t="s">
        <v>38</v>
      </c>
    </row>
    <row r="31" spans="2:2" s="8" customFormat="1" x14ac:dyDescent="0.35"/>
    <row r="32" spans="2:2" x14ac:dyDescent="0.35">
      <c r="B32" s="4" t="s">
        <v>21</v>
      </c>
    </row>
    <row r="33" spans="1:2" x14ac:dyDescent="0.35">
      <c r="B33" t="s">
        <v>39</v>
      </c>
    </row>
    <row r="34" spans="1:2" x14ac:dyDescent="0.35">
      <c r="B34" s="6">
        <v>2014</v>
      </c>
    </row>
    <row r="35" spans="1:2" x14ac:dyDescent="0.35">
      <c r="B35" t="s">
        <v>40</v>
      </c>
    </row>
    <row r="36" spans="1:2" x14ac:dyDescent="0.35">
      <c r="B36" t="s">
        <v>41</v>
      </c>
    </row>
    <row r="38" spans="1:2" x14ac:dyDescent="0.35">
      <c r="B38" s="4" t="s">
        <v>22</v>
      </c>
    </row>
    <row r="39" spans="1:2" x14ac:dyDescent="0.35">
      <c r="B39" t="s">
        <v>42</v>
      </c>
    </row>
    <row r="40" spans="1:2" x14ac:dyDescent="0.35">
      <c r="B40" s="6">
        <v>2012</v>
      </c>
    </row>
    <row r="41" spans="1:2" x14ac:dyDescent="0.35">
      <c r="B41" t="s">
        <v>43</v>
      </c>
    </row>
    <row r="42" spans="1:2" x14ac:dyDescent="0.35">
      <c r="B42" t="s">
        <v>44</v>
      </c>
    </row>
    <row r="43" spans="1:2" x14ac:dyDescent="0.35">
      <c r="B43" t="s">
        <v>45</v>
      </c>
    </row>
    <row r="45" spans="1:2" x14ac:dyDescent="0.35">
      <c r="A45" s="3" t="s">
        <v>46</v>
      </c>
      <c r="B45" t="s">
        <v>47</v>
      </c>
    </row>
    <row r="46" spans="1:2" x14ac:dyDescent="0.35">
      <c r="B46" t="s">
        <v>48</v>
      </c>
    </row>
    <row r="47" spans="1:2" x14ac:dyDescent="0.35">
      <c r="B47" t="s">
        <v>50</v>
      </c>
    </row>
    <row r="48" spans="1:2" x14ac:dyDescent="0.35">
      <c r="B48" t="s">
        <v>49</v>
      </c>
    </row>
    <row r="50" spans="2:2" x14ac:dyDescent="0.35">
      <c r="B50" t="s">
        <v>51</v>
      </c>
    </row>
    <row r="51" spans="2:2" x14ac:dyDescent="0.35">
      <c r="B51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"/>
  <sheetViews>
    <sheetView workbookViewId="0">
      <selection activeCell="M9" sqref="M9"/>
    </sheetView>
  </sheetViews>
  <sheetFormatPr defaultRowHeight="14.5" x14ac:dyDescent="0.35"/>
  <cols>
    <col min="1" max="1" width="71.36328125" customWidth="1"/>
    <col min="2" max="6" width="9.81640625" bestFit="1" customWidth="1"/>
    <col min="7" max="7" width="11.81640625" bestFit="1" customWidth="1"/>
    <col min="8" max="12" width="9.81640625" bestFit="1" customWidth="1"/>
  </cols>
  <sheetData>
    <row r="1" spans="1:42" x14ac:dyDescent="0.35">
      <c r="A1" s="4" t="s">
        <v>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42" x14ac:dyDescent="0.35">
      <c r="B2">
        <v>2000</v>
      </c>
      <c r="C2">
        <v>2005</v>
      </c>
      <c r="D2">
        <v>2010</v>
      </c>
      <c r="E2">
        <v>2015</v>
      </c>
      <c r="F2">
        <v>2020</v>
      </c>
      <c r="G2">
        <v>2025</v>
      </c>
      <c r="H2">
        <v>2030</v>
      </c>
      <c r="I2">
        <v>2035</v>
      </c>
      <c r="J2">
        <v>2040</v>
      </c>
      <c r="K2">
        <v>2045</v>
      </c>
      <c r="L2">
        <v>2050</v>
      </c>
    </row>
    <row r="3" spans="1:42" x14ac:dyDescent="0.35">
      <c r="A3" t="s">
        <v>0</v>
      </c>
      <c r="B3">
        <v>211540428</v>
      </c>
      <c r="C3">
        <v>226254703</v>
      </c>
      <c r="D3">
        <v>241613126</v>
      </c>
      <c r="E3">
        <v>257563815</v>
      </c>
      <c r="F3">
        <v>271857000</v>
      </c>
      <c r="G3">
        <v>284505000</v>
      </c>
      <c r="H3">
        <v>295482000</v>
      </c>
      <c r="I3">
        <v>304847000</v>
      </c>
      <c r="J3">
        <v>312439000</v>
      </c>
      <c r="K3">
        <v>318216000</v>
      </c>
      <c r="L3">
        <v>322237000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35">
      <c r="A4" t="s">
        <v>1</v>
      </c>
      <c r="B4">
        <f>B3/10^6</f>
        <v>211.54042799999999</v>
      </c>
      <c r="C4">
        <f t="shared" ref="C4:L4" si="0">C3/10^6</f>
        <v>226.25470300000001</v>
      </c>
      <c r="D4">
        <f t="shared" si="0"/>
        <v>241.61312599999999</v>
      </c>
      <c r="E4">
        <f t="shared" si="0"/>
        <v>257.56381499999998</v>
      </c>
      <c r="F4">
        <f t="shared" si="0"/>
        <v>271.85700000000003</v>
      </c>
      <c r="G4">
        <f t="shared" si="0"/>
        <v>284.505</v>
      </c>
      <c r="H4">
        <f t="shared" si="0"/>
        <v>295.48200000000003</v>
      </c>
      <c r="I4">
        <f t="shared" si="0"/>
        <v>304.84699999999998</v>
      </c>
      <c r="J4">
        <f t="shared" si="0"/>
        <v>312.43900000000002</v>
      </c>
      <c r="K4">
        <f t="shared" si="0"/>
        <v>318.21600000000001</v>
      </c>
      <c r="L4">
        <f t="shared" si="0"/>
        <v>322.23700000000002</v>
      </c>
    </row>
    <row r="6" spans="1:42" x14ac:dyDescent="0.35">
      <c r="A6" s="4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42" x14ac:dyDescent="0.35">
      <c r="B7" s="8">
        <v>2000</v>
      </c>
      <c r="C7" s="8">
        <v>2005</v>
      </c>
      <c r="D7" s="8">
        <v>2010</v>
      </c>
      <c r="E7" s="8">
        <v>2015</v>
      </c>
      <c r="F7" s="8">
        <v>2020</v>
      </c>
      <c r="G7" s="8">
        <v>2025</v>
      </c>
      <c r="H7" s="8">
        <v>2030</v>
      </c>
      <c r="I7" s="8">
        <v>2035</v>
      </c>
      <c r="J7" s="8">
        <v>2040</v>
      </c>
      <c r="K7" s="8">
        <v>2045</v>
      </c>
      <c r="L7" s="8">
        <v>2050</v>
      </c>
      <c r="O7" s="8"/>
      <c r="P7" s="8"/>
      <c r="S7" s="8"/>
      <c r="T7" s="8"/>
      <c r="U7" s="8"/>
      <c r="W7" s="8"/>
    </row>
    <row r="8" spans="1:42" x14ac:dyDescent="0.35">
      <c r="A8" t="s">
        <v>13</v>
      </c>
      <c r="B8" s="8">
        <v>958.48099999999999</v>
      </c>
      <c r="C8" s="9">
        <v>1356.414</v>
      </c>
      <c r="D8" s="9">
        <v>2003.9590000000001</v>
      </c>
      <c r="E8" s="9">
        <v>2848.0259999999998</v>
      </c>
      <c r="F8" s="9">
        <v>4119.0619999999999</v>
      </c>
      <c r="K8" s="9"/>
      <c r="O8" s="9"/>
      <c r="P8" s="9"/>
      <c r="S8" s="9"/>
      <c r="T8" s="9"/>
      <c r="U8" s="9"/>
      <c r="W8" s="9"/>
    </row>
    <row r="9" spans="1:42" s="8" customFormat="1" x14ac:dyDescent="0.35">
      <c r="A9" s="8" t="s">
        <v>14</v>
      </c>
      <c r="C9" s="9"/>
      <c r="D9" s="9"/>
      <c r="E9" s="9"/>
      <c r="F9" s="9"/>
      <c r="H9" s="8">
        <v>5486</v>
      </c>
      <c r="K9" s="9"/>
      <c r="L9" s="8">
        <v>12210</v>
      </c>
      <c r="O9" s="9"/>
      <c r="P9" s="9"/>
      <c r="S9" s="9"/>
      <c r="T9" s="9"/>
      <c r="U9" s="9"/>
      <c r="W9" s="9"/>
    </row>
    <row r="10" spans="1:42" x14ac:dyDescent="0.35">
      <c r="A10" t="s">
        <v>3</v>
      </c>
      <c r="B10">
        <f>B8*0.81</f>
        <v>776.36961000000008</v>
      </c>
      <c r="C10" s="8">
        <f t="shared" ref="C10:F10" si="1">C8*0.81</f>
        <v>1098.69534</v>
      </c>
      <c r="D10" s="8">
        <f t="shared" si="1"/>
        <v>1623.2067900000002</v>
      </c>
      <c r="E10" s="8">
        <f t="shared" si="1"/>
        <v>2306.9010600000001</v>
      </c>
      <c r="F10" s="8">
        <f t="shared" si="1"/>
        <v>3336.44022</v>
      </c>
      <c r="G10">
        <f>(H10-F10)/(H7-F7)*(G7-F7)+F10</f>
        <v>3917.4801099999995</v>
      </c>
      <c r="H10">
        <f>H9*0.82</f>
        <v>4498.5199999999995</v>
      </c>
      <c r="I10" s="8">
        <f>($L$10-$H$10)/($L$7-$H$7)*(I7-$H$7)+$H$10</f>
        <v>5876.94</v>
      </c>
      <c r="J10" s="8">
        <f t="shared" ref="J10:K10" si="2">($L$10-$H$10)/($L$7-$H$7)*(J7-$H$7)+$H$10</f>
        <v>7255.3599999999988</v>
      </c>
      <c r="K10" s="8">
        <f t="shared" si="2"/>
        <v>8633.7799999999988</v>
      </c>
      <c r="L10">
        <f>L9*0.82</f>
        <v>10012.199999999999</v>
      </c>
    </row>
    <row r="12" spans="1:42" x14ac:dyDescent="0.35">
      <c r="A12" s="4" t="s">
        <v>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42" x14ac:dyDescent="0.35">
      <c r="A13" t="s">
        <v>9</v>
      </c>
      <c r="B13" s="1">
        <v>1931.7802881600001</v>
      </c>
    </row>
    <row r="14" spans="1:42" x14ac:dyDescent="0.35">
      <c r="A14" t="s">
        <v>5</v>
      </c>
      <c r="B14" s="8">
        <v>3881.607</v>
      </c>
    </row>
    <row r="15" spans="1:42" x14ac:dyDescent="0.35">
      <c r="A15" t="s">
        <v>6</v>
      </c>
      <c r="B15">
        <v>1266.6010000000001</v>
      </c>
    </row>
    <row r="16" spans="1:42" x14ac:dyDescent="0.35">
      <c r="A16" t="s">
        <v>7</v>
      </c>
      <c r="B16">
        <f>B15/B14</f>
        <v>0.32630840783211701</v>
      </c>
    </row>
    <row r="17" spans="1:2" x14ac:dyDescent="0.35">
      <c r="A17" t="s">
        <v>10</v>
      </c>
      <c r="B17" s="1">
        <f>B16*B13</f>
        <v>630.35615011095786</v>
      </c>
    </row>
    <row r="18" spans="1:2" x14ac:dyDescent="0.35">
      <c r="A18" s="8" t="s">
        <v>11</v>
      </c>
      <c r="B18" s="8">
        <f>6643*10^6/10^9</f>
        <v>6.6429999999999998</v>
      </c>
    </row>
    <row r="19" spans="1:2" x14ac:dyDescent="0.35">
      <c r="A19" t="s">
        <v>12</v>
      </c>
      <c r="B19" s="1">
        <f>SUM(B17:B18)</f>
        <v>636.99915011095788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ICCT Roadmap Input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</cp:lastModifiedBy>
  <dcterms:created xsi:type="dcterms:W3CDTF">2017-02-01T06:41:29Z</dcterms:created>
  <dcterms:modified xsi:type="dcterms:W3CDTF">2017-02-01T10:21:01Z</dcterms:modified>
</cp:coreProperties>
</file>