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827"/>
  <workbookPr/>
  <mc:AlternateContent xmlns:mc="http://schemas.openxmlformats.org/markup-compatibility/2006">
    <mc:Choice Requires="x15">
      <x15ac:absPath xmlns:x15ac="http://schemas.microsoft.com/office/spreadsheetml/2010/11/ac" url="C:\Users\jeff-nonadmin\CodeRepositories\eps-indonesia\"/>
    </mc:Choice>
  </mc:AlternateContent>
  <xr:revisionPtr revIDLastSave="0" documentId="13_ncr:1_{D3534303-761F-4780-9CAD-98498A4EE077}" xr6:coauthVersionLast="45" xr6:coauthVersionMax="45" xr10:uidLastSave="{00000000-0000-0000-0000-000000000000}"/>
  <bookViews>
    <workbookView xWindow="2490" yWindow="1020" windowWidth="24765" windowHeight="15570" xr2:uid="{00000000-000D-0000-FFFF-FFFF00000000}"/>
  </bookViews>
  <sheets>
    <sheet name="About" sheetId="10" r:id="rId1"/>
    <sheet name="PolicyLevers" sheetId="1" r:id="rId2"/>
    <sheet name="OutputGraphs" sheetId="8" r:id="rId3"/>
    <sheet name="ReferenceScenarios" sheetId="9" r:id="rId4"/>
    <sheet name="Targets" sheetId="14" r:id="rId5"/>
    <sheet name="MaxBoundCalculations" sheetId="13" r:id="rId6"/>
  </sheets>
  <definedNames>
    <definedName name="_xlnm._FilterDatabase" localSheetId="1" hidden="1">PolicyLevers!$A$1:$Q$255</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K90" i="1" l="1"/>
  <c r="K91" i="1"/>
  <c r="K92" i="1"/>
  <c r="K93" i="1"/>
  <c r="K94" i="1"/>
  <c r="K95" i="1"/>
  <c r="K89" i="1"/>
  <c r="K13" i="1"/>
  <c r="K14" i="1"/>
  <c r="K15" i="1"/>
  <c r="K16" i="1"/>
  <c r="K17" i="1"/>
  <c r="K18" i="1"/>
  <c r="K19" i="1"/>
  <c r="K20" i="1"/>
  <c r="K21" i="1"/>
  <c r="K22" i="1"/>
  <c r="K12" i="1"/>
  <c r="K260" i="1"/>
  <c r="K259" i="1"/>
  <c r="K258" i="1"/>
  <c r="K257" i="1"/>
  <c r="K256" i="1"/>
  <c r="K255" i="1"/>
  <c r="K254" i="1"/>
  <c r="K253" i="1"/>
  <c r="K252" i="1"/>
  <c r="K251" i="1"/>
  <c r="K250" i="1"/>
  <c r="K249" i="1"/>
  <c r="K248" i="1"/>
  <c r="K247" i="1"/>
  <c r="K246" i="1"/>
  <c r="K245" i="1"/>
  <c r="K244" i="1"/>
  <c r="K243" i="1"/>
  <c r="K242" i="1"/>
  <c r="K241" i="1"/>
  <c r="K240" i="1"/>
  <c r="K239" i="1"/>
  <c r="K238" i="1"/>
  <c r="K237" i="1"/>
  <c r="K236" i="1"/>
  <c r="K235" i="1"/>
  <c r="K234" i="1"/>
  <c r="K233" i="1"/>
  <c r="K231" i="1"/>
  <c r="K230" i="1"/>
  <c r="K229" i="1"/>
  <c r="K228" i="1"/>
  <c r="K227" i="1"/>
  <c r="K226" i="1"/>
  <c r="K225" i="1"/>
  <c r="K224" i="1"/>
  <c r="K223" i="1"/>
  <c r="K222" i="1"/>
  <c r="K221" i="1"/>
  <c r="K220" i="1"/>
  <c r="K219" i="1"/>
  <c r="K218" i="1"/>
  <c r="K217" i="1"/>
  <c r="K216" i="1"/>
  <c r="K215" i="1"/>
  <c r="K214" i="1"/>
  <c r="K213" i="1"/>
  <c r="K212" i="1"/>
  <c r="K211" i="1"/>
  <c r="K210" i="1"/>
  <c r="K209" i="1"/>
  <c r="K208" i="1"/>
  <c r="K207" i="1"/>
  <c r="K206" i="1"/>
  <c r="K205" i="1"/>
  <c r="K204" i="1"/>
  <c r="K202" i="1"/>
  <c r="K201" i="1"/>
  <c r="K200" i="1"/>
  <c r="K199" i="1"/>
  <c r="K198" i="1"/>
  <c r="K197" i="1"/>
  <c r="K196" i="1"/>
  <c r="K195" i="1"/>
  <c r="K194" i="1"/>
  <c r="K193" i="1"/>
  <c r="K192" i="1"/>
  <c r="K191" i="1"/>
  <c r="K190" i="1"/>
  <c r="K187" i="1"/>
  <c r="K186" i="1"/>
  <c r="K185" i="1"/>
  <c r="K184" i="1"/>
  <c r="K183" i="1"/>
  <c r="K182" i="1"/>
  <c r="K181" i="1"/>
  <c r="K180" i="1"/>
  <c r="K179" i="1"/>
  <c r="K178" i="1"/>
  <c r="K177" i="1"/>
  <c r="K176" i="1"/>
  <c r="K175" i="1"/>
  <c r="K174" i="1"/>
  <c r="K172" i="1"/>
  <c r="K171" i="1"/>
  <c r="K170" i="1"/>
  <c r="K169" i="1"/>
  <c r="K168" i="1"/>
  <c r="K167" i="1"/>
  <c r="K146" i="1"/>
  <c r="K145" i="1"/>
  <c r="K144" i="1"/>
  <c r="K143" i="1"/>
  <c r="K142" i="1"/>
  <c r="K141" i="1"/>
  <c r="K140" i="1"/>
  <c r="K135" i="1"/>
  <c r="K134" i="1"/>
  <c r="K133" i="1"/>
  <c r="K132" i="1"/>
  <c r="K131" i="1"/>
  <c r="K130" i="1"/>
  <c r="K129"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83" i="1"/>
  <c r="K82" i="1"/>
  <c r="K81" i="1"/>
  <c r="K80" i="1"/>
  <c r="K79" i="1"/>
  <c r="K78" i="1"/>
  <c r="K77" i="1"/>
  <c r="K76" i="1"/>
  <c r="K75" i="1"/>
  <c r="K69" i="1"/>
  <c r="K68" i="1"/>
  <c r="K67" i="1"/>
  <c r="K66" i="1"/>
  <c r="K65" i="1"/>
  <c r="K64" i="1"/>
  <c r="K63" i="1"/>
  <c r="K62" i="1"/>
  <c r="K61" i="1"/>
  <c r="K59" i="1"/>
  <c r="K58" i="1"/>
  <c r="K57" i="1"/>
  <c r="K56" i="1"/>
  <c r="K55" i="1"/>
  <c r="K53" i="1"/>
  <c r="K52" i="1"/>
  <c r="K51" i="1"/>
  <c r="K50" i="1"/>
  <c r="K49" i="1"/>
  <c r="K43" i="1"/>
  <c r="K42" i="1"/>
  <c r="K41" i="1"/>
  <c r="K40" i="1"/>
  <c r="K39" i="1"/>
  <c r="K38" i="1"/>
  <c r="K37" i="1"/>
  <c r="K36" i="1"/>
  <c r="K35" i="1"/>
  <c r="K34" i="1"/>
  <c r="K33" i="1"/>
  <c r="K32" i="1"/>
  <c r="K31" i="1"/>
  <c r="K30" i="1"/>
  <c r="K29" i="1"/>
  <c r="K28" i="1"/>
  <c r="K27" i="1"/>
  <c r="K25" i="1"/>
  <c r="K24" i="1"/>
  <c r="K10" i="1"/>
  <c r="K8" i="1"/>
  <c r="K7" i="1"/>
  <c r="K6" i="1"/>
  <c r="K5" i="1"/>
  <c r="K4" i="1"/>
  <c r="T10" i="1"/>
  <c r="S10" i="1"/>
  <c r="R10" i="1"/>
  <c r="P10" i="1"/>
  <c r="O10" i="1"/>
  <c r="N10" i="1"/>
  <c r="M10" i="1"/>
  <c r="I10" i="1"/>
  <c r="B10" i="1"/>
  <c r="C10" i="1"/>
  <c r="A10" i="1"/>
  <c r="D3" i="14"/>
  <c r="D2" i="14"/>
  <c r="C3" i="14"/>
  <c r="C2" i="14"/>
  <c r="P21" i="1"/>
  <c r="O21" i="1"/>
  <c r="N21" i="1"/>
  <c r="M21" i="1"/>
  <c r="T180" i="1"/>
  <c r="S180" i="1"/>
  <c r="R180" i="1"/>
  <c r="P180" i="1"/>
  <c r="O180" i="1"/>
  <c r="N180" i="1"/>
  <c r="M180" i="1"/>
  <c r="T187" i="1"/>
  <c r="S187" i="1"/>
  <c r="R187" i="1"/>
  <c r="P187" i="1"/>
  <c r="O187" i="1"/>
  <c r="N187" i="1"/>
  <c r="M187" i="1"/>
  <c r="I187" i="1"/>
  <c r="C187" i="1"/>
  <c r="B187" i="1"/>
  <c r="A187" i="1"/>
  <c r="T132" i="1"/>
  <c r="S43" i="1"/>
  <c r="R43" i="1"/>
  <c r="S42" i="1"/>
  <c r="R42" i="1"/>
  <c r="S41" i="1"/>
  <c r="R41" i="1"/>
  <c r="S40" i="1"/>
  <c r="R40" i="1"/>
  <c r="S39" i="1"/>
  <c r="R39" i="1"/>
  <c r="S37" i="1"/>
  <c r="R37" i="1"/>
  <c r="S36" i="1"/>
  <c r="R36" i="1"/>
  <c r="S35" i="1"/>
  <c r="R35" i="1"/>
  <c r="S34" i="1"/>
  <c r="R34" i="1"/>
  <c r="S33" i="1"/>
  <c r="R33" i="1"/>
  <c r="S31" i="1"/>
  <c r="R31" i="1"/>
  <c r="S30" i="1"/>
  <c r="R30" i="1"/>
  <c r="S29" i="1"/>
  <c r="R29" i="1"/>
  <c r="S28" i="1"/>
  <c r="R28" i="1"/>
  <c r="P43" i="1"/>
  <c r="O43" i="1"/>
  <c r="P42" i="1"/>
  <c r="O42" i="1"/>
  <c r="P41" i="1"/>
  <c r="O41" i="1"/>
  <c r="P40" i="1"/>
  <c r="O40" i="1"/>
  <c r="P39" i="1"/>
  <c r="O39" i="1"/>
  <c r="P37" i="1"/>
  <c r="O37" i="1"/>
  <c r="P36" i="1"/>
  <c r="O36" i="1"/>
  <c r="P35" i="1"/>
  <c r="O35" i="1"/>
  <c r="P34" i="1"/>
  <c r="O34" i="1"/>
  <c r="P33" i="1"/>
  <c r="O33" i="1"/>
  <c r="O29" i="1"/>
  <c r="P29" i="1"/>
  <c r="O30" i="1"/>
  <c r="P30" i="1"/>
  <c r="O31" i="1"/>
  <c r="P31" i="1"/>
  <c r="P28" i="1"/>
  <c r="O28" i="1"/>
  <c r="M204" i="1"/>
  <c r="N204" i="1"/>
  <c r="O204" i="1"/>
  <c r="P204" i="1"/>
  <c r="I204" i="1"/>
  <c r="M205" i="1"/>
  <c r="N206" i="1"/>
  <c r="O206" i="1"/>
  <c r="P206" i="1"/>
  <c r="N205" i="1"/>
  <c r="O205" i="1"/>
  <c r="P205"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P184" i="1"/>
  <c r="O184" i="1"/>
  <c r="N184" i="1"/>
  <c r="M184" i="1"/>
  <c r="P183" i="1"/>
  <c r="O183" i="1"/>
  <c r="N183" i="1"/>
  <c r="M183" i="1"/>
  <c r="R184" i="1"/>
  <c r="S184" i="1"/>
  <c r="T184" i="1"/>
  <c r="T183" i="1"/>
  <c r="T182" i="1"/>
  <c r="R183" i="1"/>
  <c r="S183" i="1"/>
  <c r="S182" i="1"/>
  <c r="R182" i="1"/>
  <c r="P182" i="1"/>
  <c r="O182" i="1"/>
  <c r="N182" i="1"/>
  <c r="M182" i="1"/>
  <c r="T29" i="1"/>
  <c r="U29" i="1"/>
  <c r="T30" i="1"/>
  <c r="U30" i="1"/>
  <c r="T31" i="1"/>
  <c r="U31" i="1"/>
  <c r="T33" i="1"/>
  <c r="U33" i="1"/>
  <c r="T34" i="1"/>
  <c r="U34" i="1"/>
  <c r="T35" i="1"/>
  <c r="U35" i="1"/>
  <c r="T36" i="1"/>
  <c r="U36" i="1"/>
  <c r="T37" i="1"/>
  <c r="U37" i="1"/>
  <c r="T39" i="1"/>
  <c r="U39" i="1"/>
  <c r="T40" i="1"/>
  <c r="U40" i="1"/>
  <c r="T41" i="1"/>
  <c r="U41" i="1"/>
  <c r="T42" i="1"/>
  <c r="U42" i="1"/>
  <c r="T43" i="1"/>
  <c r="U43" i="1"/>
  <c r="U28" i="1"/>
  <c r="T28" i="1"/>
  <c r="B167" i="13"/>
  <c r="N48" i="1"/>
  <c r="A130" i="13"/>
  <c r="A127" i="13"/>
  <c r="A128" i="13"/>
  <c r="A131" i="13"/>
  <c r="N8" i="1"/>
  <c r="A116" i="13"/>
  <c r="A117" i="13"/>
  <c r="A120" i="13"/>
  <c r="A121" i="13"/>
  <c r="A118" i="13"/>
  <c r="A122" i="13"/>
  <c r="A111" i="13"/>
  <c r="N6" i="1"/>
  <c r="U146" i="1"/>
  <c r="U145" i="1"/>
  <c r="U144" i="1"/>
  <c r="U143" i="1"/>
  <c r="U142" i="1"/>
  <c r="U141" i="1"/>
  <c r="U140" i="1"/>
  <c r="G152" i="13"/>
  <c r="B161" i="13"/>
  <c r="G140" i="13"/>
  <c r="G141" i="13"/>
  <c r="G142" i="13"/>
  <c r="G143" i="13"/>
  <c r="G139" i="13"/>
  <c r="G144" i="13"/>
  <c r="G146" i="13"/>
  <c r="G147" i="13"/>
  <c r="G145" i="13"/>
  <c r="G148" i="13"/>
  <c r="G149" i="13"/>
  <c r="G150" i="13"/>
  <c r="G151" i="13"/>
  <c r="G153" i="13"/>
  <c r="G154" i="13"/>
  <c r="G155" i="13"/>
  <c r="G156" i="13"/>
  <c r="B159" i="13"/>
  <c r="N36" i="1"/>
  <c r="N42" i="1"/>
  <c r="B160" i="13"/>
  <c r="N37" i="1"/>
  <c r="N43" i="1"/>
  <c r="B163" i="13"/>
  <c r="B162" i="13"/>
  <c r="N35" i="1"/>
  <c r="N41" i="1"/>
  <c r="N34" i="1"/>
  <c r="N40" i="1"/>
  <c r="N33" i="1"/>
  <c r="N39" i="1"/>
  <c r="B186" i="13"/>
  <c r="B181" i="13"/>
  <c r="B176" i="13"/>
  <c r="B171" i="13"/>
  <c r="B172" i="13"/>
  <c r="A101" i="13"/>
  <c r="A102" i="13"/>
  <c r="B88" i="13"/>
  <c r="A91" i="13"/>
  <c r="A93" i="13"/>
  <c r="A94" i="13"/>
  <c r="A96" i="13"/>
  <c r="A103" i="13"/>
  <c r="A105" i="13"/>
  <c r="A106" i="13"/>
  <c r="A107" i="13"/>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02" i="1"/>
  <c r="I201" i="1"/>
  <c r="I200" i="1"/>
  <c r="I199" i="1"/>
  <c r="I198" i="1"/>
  <c r="I197" i="1"/>
  <c r="I196" i="1"/>
  <c r="I195" i="1"/>
  <c r="I194" i="1"/>
  <c r="I193" i="1"/>
  <c r="I192" i="1"/>
  <c r="I191" i="1"/>
  <c r="I190" i="1"/>
  <c r="I186" i="1"/>
  <c r="I185" i="1"/>
  <c r="I184" i="1"/>
  <c r="I183" i="1"/>
  <c r="I182" i="1"/>
  <c r="I181" i="1"/>
  <c r="I180" i="1"/>
  <c r="I179" i="1"/>
  <c r="I178" i="1"/>
  <c r="I177" i="1"/>
  <c r="I176" i="1"/>
  <c r="I175" i="1"/>
  <c r="I174" i="1"/>
  <c r="I172" i="1"/>
  <c r="I171" i="1"/>
  <c r="I170" i="1"/>
  <c r="I169" i="1"/>
  <c r="I168" i="1"/>
  <c r="I167" i="1"/>
  <c r="I146" i="1"/>
  <c r="I145" i="1"/>
  <c r="I144" i="1"/>
  <c r="I143" i="1"/>
  <c r="I142" i="1"/>
  <c r="I141" i="1"/>
  <c r="I140" i="1"/>
  <c r="C125" i="1"/>
  <c r="B125" i="1"/>
  <c r="A125" i="1"/>
  <c r="C124" i="1"/>
  <c r="B124" i="1"/>
  <c r="A124" i="1"/>
  <c r="C123" i="1"/>
  <c r="B123" i="1"/>
  <c r="A123" i="1"/>
  <c r="C122" i="1"/>
  <c r="B122" i="1"/>
  <c r="A122" i="1"/>
  <c r="C121" i="1"/>
  <c r="B121" i="1"/>
  <c r="A121" i="1"/>
  <c r="C120" i="1"/>
  <c r="B120" i="1"/>
  <c r="A120" i="1"/>
  <c r="C119" i="1"/>
  <c r="B119" i="1"/>
  <c r="A119" i="1"/>
  <c r="C118" i="1"/>
  <c r="B118" i="1"/>
  <c r="A118" i="1"/>
  <c r="C117" i="1"/>
  <c r="B117" i="1"/>
  <c r="A117" i="1"/>
  <c r="C116" i="1"/>
  <c r="B116" i="1"/>
  <c r="A116" i="1"/>
  <c r="C115" i="1"/>
  <c r="B115" i="1"/>
  <c r="A115" i="1"/>
  <c r="C114" i="1"/>
  <c r="B114" i="1"/>
  <c r="A114" i="1"/>
  <c r="C113" i="1"/>
  <c r="B113" i="1"/>
  <c r="A113" i="1"/>
  <c r="C112" i="1"/>
  <c r="B112" i="1"/>
  <c r="A112" i="1"/>
  <c r="C111" i="1"/>
  <c r="B111" i="1"/>
  <c r="A111" i="1"/>
  <c r="C110" i="1"/>
  <c r="B110" i="1"/>
  <c r="A110" i="1"/>
  <c r="C109" i="1"/>
  <c r="B109" i="1"/>
  <c r="A109" i="1"/>
  <c r="C108" i="1"/>
  <c r="B108" i="1"/>
  <c r="A108" i="1"/>
  <c r="C107" i="1"/>
  <c r="B107" i="1"/>
  <c r="A107" i="1"/>
  <c r="C106" i="1"/>
  <c r="B106" i="1"/>
  <c r="A106" i="1"/>
  <c r="C105" i="1"/>
  <c r="B105" i="1"/>
  <c r="A105" i="1"/>
  <c r="C104" i="1"/>
  <c r="B104" i="1"/>
  <c r="A104" i="1"/>
  <c r="C103" i="1"/>
  <c r="B103" i="1"/>
  <c r="A103" i="1"/>
  <c r="C102" i="1"/>
  <c r="B102" i="1"/>
  <c r="A102" i="1"/>
  <c r="C101" i="1"/>
  <c r="B101" i="1"/>
  <c r="A101" i="1"/>
  <c r="C100" i="1"/>
  <c r="B100" i="1"/>
  <c r="A100" i="1"/>
  <c r="C99" i="1"/>
  <c r="B99" i="1"/>
  <c r="A99" i="1"/>
  <c r="C98" i="1"/>
  <c r="B98" i="1"/>
  <c r="A98" i="1"/>
  <c r="C97" i="1"/>
  <c r="B97" i="1"/>
  <c r="A97" i="1"/>
  <c r="I135" i="1"/>
  <c r="I134" i="1"/>
  <c r="I133" i="1"/>
  <c r="I132" i="1"/>
  <c r="I131" i="1"/>
  <c r="I130" i="1"/>
  <c r="I129"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97" i="1"/>
  <c r="I95" i="1"/>
  <c r="I94" i="1"/>
  <c r="I93" i="1"/>
  <c r="I92" i="1"/>
  <c r="I91" i="1"/>
  <c r="I90" i="1"/>
  <c r="I89" i="1"/>
  <c r="I83" i="1"/>
  <c r="I82" i="1"/>
  <c r="I81" i="1"/>
  <c r="I80" i="1"/>
  <c r="I79" i="1"/>
  <c r="I78" i="1"/>
  <c r="I77" i="1"/>
  <c r="I76" i="1"/>
  <c r="I75" i="1"/>
  <c r="I69" i="1"/>
  <c r="I68" i="1"/>
  <c r="I67" i="1"/>
  <c r="I66" i="1"/>
  <c r="I65" i="1"/>
  <c r="I64" i="1"/>
  <c r="I63" i="1"/>
  <c r="I62" i="1"/>
  <c r="I61" i="1"/>
  <c r="I59" i="1"/>
  <c r="I58" i="1"/>
  <c r="I57" i="1"/>
  <c r="I56" i="1"/>
  <c r="I55" i="1"/>
  <c r="I53" i="1"/>
  <c r="I52" i="1"/>
  <c r="I51" i="1"/>
  <c r="I50" i="1"/>
  <c r="I49" i="1"/>
  <c r="I43" i="1"/>
  <c r="I42" i="1"/>
  <c r="I41" i="1"/>
  <c r="I40" i="1"/>
  <c r="I39" i="1"/>
  <c r="I38" i="1"/>
  <c r="I37" i="1"/>
  <c r="I36" i="1"/>
  <c r="I35" i="1"/>
  <c r="I34" i="1"/>
  <c r="I33" i="1"/>
  <c r="I32" i="1"/>
  <c r="I31" i="1"/>
  <c r="I30" i="1"/>
  <c r="I29" i="1"/>
  <c r="I28" i="1"/>
  <c r="I27" i="1"/>
  <c r="I25" i="1"/>
  <c r="I24" i="1"/>
  <c r="I22" i="1"/>
  <c r="I21" i="1"/>
  <c r="I20" i="1"/>
  <c r="I19" i="1"/>
  <c r="I18" i="1"/>
  <c r="I17" i="1"/>
  <c r="I16" i="1"/>
  <c r="I15" i="1"/>
  <c r="I14" i="1"/>
  <c r="I13" i="1"/>
  <c r="I12" i="1"/>
  <c r="I8" i="1"/>
  <c r="I7" i="1"/>
  <c r="I6" i="1"/>
  <c r="I5" i="1"/>
  <c r="I4" i="1"/>
  <c r="S170" i="1"/>
  <c r="R170" i="1"/>
  <c r="S169" i="1"/>
  <c r="R169" i="1"/>
  <c r="S168" i="1"/>
  <c r="R168" i="1"/>
  <c r="S167" i="1"/>
  <c r="R167" i="1"/>
  <c r="P170" i="1"/>
  <c r="P169" i="1"/>
  <c r="P168" i="1"/>
  <c r="P167" i="1"/>
  <c r="O170" i="1"/>
  <c r="N170" i="1"/>
  <c r="M170" i="1"/>
  <c r="O169" i="1"/>
  <c r="N169" i="1"/>
  <c r="M169" i="1"/>
  <c r="O168" i="1"/>
  <c r="N168" i="1"/>
  <c r="M168" i="1"/>
  <c r="O167" i="1"/>
  <c r="N167" i="1"/>
  <c r="M167" i="1"/>
  <c r="B167" i="1"/>
  <c r="C167" i="1"/>
  <c r="B168" i="1"/>
  <c r="C168" i="1"/>
  <c r="B169" i="1"/>
  <c r="C169" i="1"/>
  <c r="B170" i="1"/>
  <c r="C170" i="1"/>
  <c r="B171" i="1"/>
  <c r="C171" i="1"/>
  <c r="B172" i="1"/>
  <c r="C172" i="1"/>
  <c r="A168" i="1"/>
  <c r="A169" i="1"/>
  <c r="A170" i="1"/>
  <c r="A171" i="1"/>
  <c r="A172" i="1"/>
  <c r="A167" i="1"/>
  <c r="O61" i="1"/>
  <c r="P61" i="1"/>
  <c r="O62" i="1"/>
  <c r="P62" i="1"/>
  <c r="O63" i="1"/>
  <c r="P63" i="1"/>
  <c r="N63" i="1"/>
  <c r="M63" i="1"/>
  <c r="N62" i="1"/>
  <c r="M62" i="1"/>
  <c r="N61" i="1"/>
  <c r="M61" i="1"/>
  <c r="A62" i="1"/>
  <c r="B62" i="1"/>
  <c r="C62" i="1"/>
  <c r="A63" i="1"/>
  <c r="B63" i="1"/>
  <c r="C63" i="1"/>
  <c r="A64" i="1"/>
  <c r="B64" i="1"/>
  <c r="C64" i="1"/>
  <c r="A65" i="1"/>
  <c r="B65" i="1"/>
  <c r="C65" i="1"/>
  <c r="A66" i="1"/>
  <c r="B66" i="1"/>
  <c r="C66" i="1"/>
  <c r="A67" i="1"/>
  <c r="B67" i="1"/>
  <c r="C67" i="1"/>
  <c r="A68" i="1"/>
  <c r="B68" i="1"/>
  <c r="C68" i="1"/>
  <c r="A69" i="1"/>
  <c r="B69" i="1"/>
  <c r="C69" i="1"/>
  <c r="B61" i="1"/>
  <c r="C61" i="1"/>
  <c r="A61" i="1"/>
  <c r="B239" i="1"/>
  <c r="B247" i="1"/>
  <c r="B255" i="1"/>
  <c r="B238" i="1"/>
  <c r="B210" i="1"/>
  <c r="B218" i="1"/>
  <c r="B226" i="1"/>
  <c r="B209" i="1"/>
  <c r="A21" i="1"/>
  <c r="B21" i="1"/>
  <c r="C21" i="1"/>
  <c r="A22" i="1"/>
  <c r="B22" i="1"/>
  <c r="C22" i="1"/>
  <c r="A82" i="1"/>
  <c r="B82" i="1"/>
  <c r="C82" i="1"/>
  <c r="A83" i="1"/>
  <c r="B83" i="1"/>
  <c r="C83" i="1"/>
  <c r="R24" i="1"/>
  <c r="R25" i="1"/>
  <c r="S25" i="1"/>
  <c r="S24" i="1"/>
  <c r="P25" i="1"/>
  <c r="P24" i="1"/>
  <c r="M25" i="1"/>
  <c r="N25" i="1"/>
  <c r="O25" i="1"/>
  <c r="N24" i="1"/>
  <c r="O24" i="1"/>
  <c r="M24" i="1"/>
  <c r="A25" i="1"/>
  <c r="B25" i="1"/>
  <c r="C25" i="1"/>
  <c r="B24" i="1"/>
  <c r="C24" i="1"/>
  <c r="A24" i="1"/>
  <c r="M33" i="1"/>
  <c r="M34" i="1"/>
  <c r="M35" i="1"/>
  <c r="M36" i="1"/>
  <c r="M37" i="1"/>
  <c r="M39" i="1"/>
  <c r="M40" i="1"/>
  <c r="M41" i="1"/>
  <c r="M42" i="1"/>
  <c r="M43" i="1"/>
  <c r="A32" i="1"/>
  <c r="B32" i="1"/>
  <c r="C32" i="1"/>
  <c r="A33" i="1"/>
  <c r="B33" i="1"/>
  <c r="C33" i="1"/>
  <c r="A34" i="1"/>
  <c r="B34" i="1"/>
  <c r="C34" i="1"/>
  <c r="A35" i="1"/>
  <c r="B35" i="1"/>
  <c r="C35" i="1"/>
  <c r="A36" i="1"/>
  <c r="B36" i="1"/>
  <c r="C36" i="1"/>
  <c r="A37" i="1"/>
  <c r="B37" i="1"/>
  <c r="C37" i="1"/>
  <c r="A38" i="1"/>
  <c r="B38" i="1"/>
  <c r="C38" i="1"/>
  <c r="A39" i="1"/>
  <c r="B39" i="1"/>
  <c r="C39" i="1"/>
  <c r="A40" i="1"/>
  <c r="B40" i="1"/>
  <c r="C40" i="1"/>
  <c r="A41" i="1"/>
  <c r="B41" i="1"/>
  <c r="C41" i="1"/>
  <c r="A42" i="1"/>
  <c r="B42" i="1"/>
  <c r="C42" i="1"/>
  <c r="A43" i="1"/>
  <c r="B43" i="1"/>
  <c r="C43" i="1"/>
  <c r="B191" i="13"/>
  <c r="B193" i="13"/>
  <c r="B194" i="13"/>
  <c r="N7" i="1"/>
  <c r="N5" i="1"/>
  <c r="T198" i="1"/>
  <c r="T197" i="1"/>
  <c r="T191" i="1"/>
  <c r="T190" i="1"/>
  <c r="T146" i="1"/>
  <c r="T145" i="1"/>
  <c r="T144" i="1"/>
  <c r="T143" i="1"/>
  <c r="T142" i="1"/>
  <c r="T141" i="1"/>
  <c r="T140" i="1"/>
  <c r="T133" i="1"/>
  <c r="T135" i="1"/>
  <c r="T49" i="1"/>
  <c r="T50" i="1"/>
  <c r="T51" i="1"/>
  <c r="T52" i="1"/>
  <c r="T53" i="1"/>
  <c r="P260" i="1"/>
  <c r="O260" i="1"/>
  <c r="N260" i="1"/>
  <c r="M260" i="1"/>
  <c r="P259" i="1"/>
  <c r="O259" i="1"/>
  <c r="N259" i="1"/>
  <c r="M259" i="1"/>
  <c r="P258" i="1"/>
  <c r="O258" i="1"/>
  <c r="N258" i="1"/>
  <c r="M258" i="1"/>
  <c r="P257" i="1"/>
  <c r="O257" i="1"/>
  <c r="N257" i="1"/>
  <c r="M257" i="1"/>
  <c r="P256" i="1"/>
  <c r="O256" i="1"/>
  <c r="N256" i="1"/>
  <c r="M256" i="1"/>
  <c r="C260" i="1"/>
  <c r="B260" i="1"/>
  <c r="A260" i="1"/>
  <c r="C259" i="1"/>
  <c r="B259" i="1"/>
  <c r="A259" i="1"/>
  <c r="C258" i="1"/>
  <c r="B258" i="1"/>
  <c r="A258" i="1"/>
  <c r="C257" i="1"/>
  <c r="B257" i="1"/>
  <c r="A257" i="1"/>
  <c r="C256" i="1"/>
  <c r="B256" i="1"/>
  <c r="A256"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C254" i="1"/>
  <c r="B254" i="1"/>
  <c r="A254" i="1"/>
  <c r="C253" i="1"/>
  <c r="B253" i="1"/>
  <c r="A253" i="1"/>
  <c r="C252" i="1"/>
  <c r="B252" i="1"/>
  <c r="A252" i="1"/>
  <c r="C251" i="1"/>
  <c r="B251" i="1"/>
  <c r="A251" i="1"/>
  <c r="C250" i="1"/>
  <c r="B250" i="1"/>
  <c r="A250" i="1"/>
  <c r="C249" i="1"/>
  <c r="B249" i="1"/>
  <c r="A249" i="1"/>
  <c r="C248" i="1"/>
  <c r="B248" i="1"/>
  <c r="A248" i="1"/>
  <c r="P246" i="1"/>
  <c r="O246" i="1"/>
  <c r="N246" i="1"/>
  <c r="M246" i="1"/>
  <c r="P241" i="1"/>
  <c r="O241" i="1"/>
  <c r="N241" i="1"/>
  <c r="M241" i="1"/>
  <c r="P240" i="1"/>
  <c r="O240" i="1"/>
  <c r="N240" i="1"/>
  <c r="M240" i="1"/>
  <c r="C246" i="1"/>
  <c r="B246" i="1"/>
  <c r="A246" i="1"/>
  <c r="C245" i="1"/>
  <c r="B245" i="1"/>
  <c r="A245" i="1"/>
  <c r="C244" i="1"/>
  <c r="B244" i="1"/>
  <c r="A244" i="1"/>
  <c r="C243" i="1"/>
  <c r="B243" i="1"/>
  <c r="A243" i="1"/>
  <c r="C242" i="1"/>
  <c r="B242" i="1"/>
  <c r="A242" i="1"/>
  <c r="C241" i="1"/>
  <c r="B241" i="1"/>
  <c r="A241" i="1"/>
  <c r="C240" i="1"/>
  <c r="B240" i="1"/>
  <c r="A240" i="1"/>
  <c r="P231" i="1"/>
  <c r="O231" i="1"/>
  <c r="N231" i="1"/>
  <c r="M231" i="1"/>
  <c r="P230" i="1"/>
  <c r="O230" i="1"/>
  <c r="N230" i="1"/>
  <c r="M230" i="1"/>
  <c r="P229" i="1"/>
  <c r="O229" i="1"/>
  <c r="N229" i="1"/>
  <c r="M229" i="1"/>
  <c r="P228" i="1"/>
  <c r="O228" i="1"/>
  <c r="N228" i="1"/>
  <c r="M228" i="1"/>
  <c r="P227" i="1"/>
  <c r="O227" i="1"/>
  <c r="N227" i="1"/>
  <c r="M227" i="1"/>
  <c r="C231" i="1"/>
  <c r="B231" i="1"/>
  <c r="A231" i="1"/>
  <c r="C230" i="1"/>
  <c r="B230" i="1"/>
  <c r="A230" i="1"/>
  <c r="C229" i="1"/>
  <c r="B229" i="1"/>
  <c r="A229" i="1"/>
  <c r="C228" i="1"/>
  <c r="B228" i="1"/>
  <c r="A228" i="1"/>
  <c r="C227" i="1"/>
  <c r="B227" i="1"/>
  <c r="A227" i="1"/>
  <c r="P237" i="1"/>
  <c r="O237" i="1"/>
  <c r="N237" i="1"/>
  <c r="M237" i="1"/>
  <c r="P236" i="1"/>
  <c r="O236" i="1"/>
  <c r="N236" i="1"/>
  <c r="M236" i="1"/>
  <c r="P235" i="1"/>
  <c r="O235" i="1"/>
  <c r="N235" i="1"/>
  <c r="M235" i="1"/>
  <c r="P233" i="1"/>
  <c r="O233" i="1"/>
  <c r="N233" i="1"/>
  <c r="M233" i="1"/>
  <c r="C237" i="1"/>
  <c r="B237" i="1"/>
  <c r="A237" i="1"/>
  <c r="C236" i="1"/>
  <c r="B236" i="1"/>
  <c r="A236" i="1"/>
  <c r="C235" i="1"/>
  <c r="B235" i="1"/>
  <c r="A235" i="1"/>
  <c r="C234" i="1"/>
  <c r="B234" i="1"/>
  <c r="A234" i="1"/>
  <c r="C233" i="1"/>
  <c r="B233" i="1"/>
  <c r="A233" i="1"/>
  <c r="P208" i="1"/>
  <c r="O208" i="1"/>
  <c r="N208" i="1"/>
  <c r="M208" i="1"/>
  <c r="P207" i="1"/>
  <c r="O207" i="1"/>
  <c r="N207" i="1"/>
  <c r="M207" i="1"/>
  <c r="M206" i="1"/>
  <c r="P225" i="1"/>
  <c r="O225" i="1"/>
  <c r="N225" i="1"/>
  <c r="M225" i="1"/>
  <c r="P224" i="1"/>
  <c r="O224" i="1"/>
  <c r="N224" i="1"/>
  <c r="M224" i="1"/>
  <c r="P223" i="1"/>
  <c r="O223" i="1"/>
  <c r="N223" i="1"/>
  <c r="M223" i="1"/>
  <c r="P222" i="1"/>
  <c r="O222" i="1"/>
  <c r="N222" i="1"/>
  <c r="M222" i="1"/>
  <c r="P221" i="1"/>
  <c r="O221" i="1"/>
  <c r="N221" i="1"/>
  <c r="M221" i="1"/>
  <c r="P220" i="1"/>
  <c r="O220" i="1"/>
  <c r="N220" i="1"/>
  <c r="M220" i="1"/>
  <c r="P219" i="1"/>
  <c r="O219" i="1"/>
  <c r="N219" i="1"/>
  <c r="M219" i="1"/>
  <c r="C225" i="1"/>
  <c r="B225" i="1"/>
  <c r="A225" i="1"/>
  <c r="C224" i="1"/>
  <c r="B224" i="1"/>
  <c r="A224" i="1"/>
  <c r="C223" i="1"/>
  <c r="B223" i="1"/>
  <c r="A223" i="1"/>
  <c r="C222" i="1"/>
  <c r="B222" i="1"/>
  <c r="A222" i="1"/>
  <c r="C221" i="1"/>
  <c r="B221" i="1"/>
  <c r="A221" i="1"/>
  <c r="C220" i="1"/>
  <c r="B220" i="1"/>
  <c r="A220" i="1"/>
  <c r="C219" i="1"/>
  <c r="B219" i="1"/>
  <c r="A219" i="1"/>
  <c r="A145" i="1"/>
  <c r="P217" i="1"/>
  <c r="O217" i="1"/>
  <c r="N217" i="1"/>
  <c r="M217" i="1"/>
  <c r="P216" i="1"/>
  <c r="O216" i="1"/>
  <c r="N216" i="1"/>
  <c r="M216" i="1"/>
  <c r="P215" i="1"/>
  <c r="O215" i="1"/>
  <c r="N215" i="1"/>
  <c r="M215" i="1"/>
  <c r="P214" i="1"/>
  <c r="O214" i="1"/>
  <c r="N214" i="1"/>
  <c r="M214" i="1"/>
  <c r="P213" i="1"/>
  <c r="O213" i="1"/>
  <c r="N213" i="1"/>
  <c r="M213" i="1"/>
  <c r="P212" i="1"/>
  <c r="O212" i="1"/>
  <c r="N212" i="1"/>
  <c r="M212" i="1"/>
  <c r="P211" i="1"/>
  <c r="O211" i="1"/>
  <c r="N211" i="1"/>
  <c r="M211" i="1"/>
  <c r="A212" i="1"/>
  <c r="B212" i="1"/>
  <c r="C212" i="1"/>
  <c r="A213" i="1"/>
  <c r="B213" i="1"/>
  <c r="C213" i="1"/>
  <c r="A214" i="1"/>
  <c r="B214" i="1"/>
  <c r="C214" i="1"/>
  <c r="A215" i="1"/>
  <c r="B215" i="1"/>
  <c r="C215" i="1"/>
  <c r="A216" i="1"/>
  <c r="B216" i="1"/>
  <c r="C216" i="1"/>
  <c r="A217" i="1"/>
  <c r="B217" i="1"/>
  <c r="C217" i="1"/>
  <c r="B211" i="1"/>
  <c r="C211" i="1"/>
  <c r="A211" i="1"/>
  <c r="A205" i="1"/>
  <c r="B205" i="1"/>
  <c r="C205" i="1"/>
  <c r="A206" i="1"/>
  <c r="B206" i="1"/>
  <c r="C206" i="1"/>
  <c r="A207" i="1"/>
  <c r="B207" i="1"/>
  <c r="C207" i="1"/>
  <c r="A208" i="1"/>
  <c r="B208" i="1"/>
  <c r="C208" i="1"/>
  <c r="B204" i="1"/>
  <c r="C204" i="1"/>
  <c r="A204" i="1"/>
  <c r="M132" i="1"/>
  <c r="N132" i="1"/>
  <c r="O132" i="1"/>
  <c r="P132" i="1"/>
  <c r="M133" i="1"/>
  <c r="N133" i="1"/>
  <c r="O133" i="1"/>
  <c r="P133" i="1"/>
  <c r="M135" i="1"/>
  <c r="N135" i="1"/>
  <c r="O135" i="1"/>
  <c r="P135" i="1"/>
  <c r="C186" i="1"/>
  <c r="B186" i="1"/>
  <c r="A186" i="1"/>
  <c r="A175" i="1"/>
  <c r="B175" i="1"/>
  <c r="C175" i="1"/>
  <c r="A176" i="1"/>
  <c r="B176" i="1"/>
  <c r="C176" i="1"/>
  <c r="A177" i="1"/>
  <c r="B177" i="1"/>
  <c r="C177" i="1"/>
  <c r="A178" i="1"/>
  <c r="B178" i="1"/>
  <c r="C178" i="1"/>
  <c r="A179" i="1"/>
  <c r="B179" i="1"/>
  <c r="C179" i="1"/>
  <c r="A180" i="1"/>
  <c r="B180" i="1"/>
  <c r="C180" i="1"/>
  <c r="A181" i="1"/>
  <c r="B181" i="1"/>
  <c r="C181" i="1"/>
  <c r="A182" i="1"/>
  <c r="B182" i="1"/>
  <c r="C182" i="1"/>
  <c r="A183" i="1"/>
  <c r="B183" i="1"/>
  <c r="C183" i="1"/>
  <c r="A184" i="1"/>
  <c r="B184" i="1"/>
  <c r="C184" i="1"/>
  <c r="A185" i="1"/>
  <c r="B185" i="1"/>
  <c r="C185" i="1"/>
  <c r="B174" i="1"/>
  <c r="C174" i="1"/>
  <c r="A174" i="1"/>
  <c r="C145" i="1"/>
  <c r="B145" i="1"/>
  <c r="P145" i="1"/>
  <c r="O145" i="1"/>
  <c r="M145" i="1"/>
  <c r="M141" i="1"/>
  <c r="O141" i="1"/>
  <c r="P141" i="1"/>
  <c r="M142" i="1"/>
  <c r="O142" i="1"/>
  <c r="P142" i="1"/>
  <c r="M143" i="1"/>
  <c r="O143" i="1"/>
  <c r="P143" i="1"/>
  <c r="M144" i="1"/>
  <c r="O144" i="1"/>
  <c r="P144" i="1"/>
  <c r="M146" i="1"/>
  <c r="O146" i="1"/>
  <c r="P146" i="1"/>
  <c r="O140" i="1"/>
  <c r="P140" i="1"/>
  <c r="M140" i="1"/>
  <c r="A146" i="1"/>
  <c r="A144" i="1"/>
  <c r="A143" i="1"/>
  <c r="A142" i="1"/>
  <c r="A141" i="1"/>
  <c r="C146" i="1"/>
  <c r="B146" i="1"/>
  <c r="C144" i="1"/>
  <c r="B144" i="1"/>
  <c r="C143" i="1"/>
  <c r="B143" i="1"/>
  <c r="C142" i="1"/>
  <c r="B142" i="1"/>
  <c r="C141" i="1"/>
  <c r="B141" i="1"/>
  <c r="C140" i="1"/>
  <c r="B140" i="1"/>
  <c r="A140" i="1"/>
  <c r="A76" i="1"/>
  <c r="B76" i="1"/>
  <c r="C76" i="1"/>
  <c r="A77" i="1"/>
  <c r="B77" i="1"/>
  <c r="C77" i="1"/>
  <c r="A78" i="1"/>
  <c r="B78" i="1"/>
  <c r="C78" i="1"/>
  <c r="A79" i="1"/>
  <c r="B79" i="1"/>
  <c r="C79" i="1"/>
  <c r="A80" i="1"/>
  <c r="B80" i="1"/>
  <c r="C80" i="1"/>
  <c r="A81" i="1"/>
  <c r="B81" i="1"/>
  <c r="C81" i="1"/>
  <c r="B75" i="1"/>
  <c r="C75" i="1"/>
  <c r="A75" i="1"/>
  <c r="A90" i="1"/>
  <c r="B90" i="1"/>
  <c r="C90" i="1"/>
  <c r="A91" i="1"/>
  <c r="B91" i="1"/>
  <c r="C91" i="1"/>
  <c r="A92" i="1"/>
  <c r="B92" i="1"/>
  <c r="C92" i="1"/>
  <c r="A93" i="1"/>
  <c r="B93" i="1"/>
  <c r="C93" i="1"/>
  <c r="A94" i="1"/>
  <c r="B94" i="1"/>
  <c r="C94" i="1"/>
  <c r="A95" i="1"/>
  <c r="B95" i="1"/>
  <c r="C95" i="1"/>
  <c r="B89" i="1"/>
  <c r="C89" i="1"/>
  <c r="A89" i="1"/>
  <c r="A56" i="1"/>
  <c r="B56" i="1"/>
  <c r="C56" i="1"/>
  <c r="A57" i="1"/>
  <c r="B57" i="1"/>
  <c r="C57" i="1"/>
  <c r="A58" i="1"/>
  <c r="B58" i="1"/>
  <c r="C58" i="1"/>
  <c r="A59" i="1"/>
  <c r="B59" i="1"/>
  <c r="C59" i="1"/>
  <c r="B55" i="1"/>
  <c r="C55" i="1"/>
  <c r="A55" i="1"/>
  <c r="P50" i="1"/>
  <c r="O50" i="1"/>
  <c r="N50" i="1"/>
  <c r="M50" i="1"/>
  <c r="P53" i="1"/>
  <c r="O53" i="1"/>
  <c r="N53" i="1"/>
  <c r="M53" i="1"/>
  <c r="P52" i="1"/>
  <c r="O52" i="1"/>
  <c r="N52" i="1"/>
  <c r="M52" i="1"/>
  <c r="P51" i="1"/>
  <c r="O51" i="1"/>
  <c r="N51" i="1"/>
  <c r="M51" i="1"/>
  <c r="P49" i="1"/>
  <c r="O49" i="1"/>
  <c r="N49" i="1"/>
  <c r="M49" i="1"/>
  <c r="A50" i="1"/>
  <c r="B50" i="1"/>
  <c r="C50" i="1"/>
  <c r="A51" i="1"/>
  <c r="B51" i="1"/>
  <c r="C51" i="1"/>
  <c r="A52" i="1"/>
  <c r="B52" i="1"/>
  <c r="C52" i="1"/>
  <c r="A53" i="1"/>
  <c r="B53" i="1"/>
  <c r="C53" i="1"/>
  <c r="B49" i="1"/>
  <c r="C49" i="1"/>
  <c r="A49" i="1"/>
  <c r="M31" i="1"/>
  <c r="M30" i="1"/>
  <c r="M29" i="1"/>
  <c r="M28" i="1"/>
  <c r="A28" i="1"/>
  <c r="B28" i="1"/>
  <c r="C28" i="1"/>
  <c r="A29" i="1"/>
  <c r="B29" i="1"/>
  <c r="C29" i="1"/>
  <c r="A30" i="1"/>
  <c r="B30" i="1"/>
  <c r="C30" i="1"/>
  <c r="A31" i="1"/>
  <c r="B31" i="1"/>
  <c r="C31" i="1"/>
  <c r="B27" i="1"/>
  <c r="C27" i="1"/>
  <c r="A27" i="1"/>
  <c r="A12" i="1"/>
  <c r="B12" i="1"/>
  <c r="C12" i="1"/>
  <c r="P17" i="1"/>
  <c r="O17" i="1"/>
  <c r="N17" i="1"/>
  <c r="M17" i="1"/>
  <c r="M13" i="1"/>
  <c r="O13" i="1"/>
  <c r="P13" i="1"/>
  <c r="N13" i="1"/>
  <c r="P8" i="1"/>
  <c r="O8" i="1"/>
  <c r="M8" i="1"/>
  <c r="P7" i="1"/>
  <c r="O7" i="1"/>
  <c r="M7" i="1"/>
  <c r="P6" i="1"/>
  <c r="O6" i="1"/>
  <c r="M6" i="1"/>
  <c r="P5" i="1"/>
  <c r="O5" i="1"/>
  <c r="M5" i="1"/>
  <c r="P4" i="1"/>
  <c r="O4" i="1"/>
  <c r="M4" i="1"/>
  <c r="A5" i="1"/>
  <c r="B5" i="1"/>
  <c r="C5" i="1"/>
  <c r="A6" i="1"/>
  <c r="B6" i="1"/>
  <c r="C6" i="1"/>
  <c r="A7" i="1"/>
  <c r="B7" i="1"/>
  <c r="C7" i="1"/>
  <c r="A8" i="1"/>
  <c r="B8" i="1"/>
  <c r="C8" i="1"/>
  <c r="B4" i="1"/>
  <c r="C4" i="1"/>
  <c r="A4" i="1"/>
  <c r="O198" i="1"/>
  <c r="O197" i="1"/>
  <c r="O191" i="1"/>
  <c r="O190" i="1"/>
  <c r="C202" i="1"/>
  <c r="B202" i="1"/>
  <c r="A202" i="1"/>
  <c r="A209" i="1"/>
  <c r="C201" i="1"/>
  <c r="B201" i="1"/>
  <c r="A201" i="1"/>
  <c r="C200" i="1"/>
  <c r="B200" i="1"/>
  <c r="A200" i="1"/>
  <c r="C199" i="1"/>
  <c r="B199" i="1"/>
  <c r="A199" i="1"/>
  <c r="C198" i="1"/>
  <c r="B198" i="1"/>
  <c r="A198" i="1"/>
  <c r="C197" i="1"/>
  <c r="B197" i="1"/>
  <c r="A197" i="1"/>
  <c r="C196" i="1"/>
  <c r="B196" i="1"/>
  <c r="A196" i="1"/>
  <c r="C195" i="1"/>
  <c r="B195" i="1"/>
  <c r="A195" i="1"/>
  <c r="C194" i="1"/>
  <c r="B194" i="1"/>
  <c r="A194" i="1"/>
  <c r="C193" i="1"/>
  <c r="B193" i="1"/>
  <c r="A193" i="1"/>
  <c r="C192" i="1"/>
  <c r="B192" i="1"/>
  <c r="A192" i="1"/>
  <c r="C191" i="1"/>
  <c r="B191" i="1"/>
  <c r="A191" i="1"/>
  <c r="C190" i="1"/>
  <c r="B190" i="1"/>
  <c r="A190" i="1"/>
  <c r="P198" i="1"/>
  <c r="N198" i="1"/>
  <c r="P197" i="1"/>
  <c r="N197" i="1"/>
  <c r="P191" i="1"/>
  <c r="N191" i="1"/>
  <c r="P190" i="1"/>
  <c r="N190" i="1"/>
  <c r="M198" i="1"/>
  <c r="M197" i="1"/>
  <c r="M191" i="1"/>
  <c r="M190" i="1"/>
  <c r="C133" i="1"/>
  <c r="B133" i="1"/>
  <c r="A133" i="1"/>
  <c r="C135" i="1"/>
  <c r="B135" i="1"/>
  <c r="A135" i="1"/>
  <c r="C134" i="1"/>
  <c r="B134" i="1"/>
  <c r="A134" i="1"/>
  <c r="C132" i="1"/>
  <c r="B132" i="1"/>
  <c r="A132" i="1"/>
  <c r="C131" i="1"/>
  <c r="B131" i="1"/>
  <c r="A131" i="1"/>
  <c r="C130" i="1"/>
  <c r="B130" i="1"/>
  <c r="A130" i="1"/>
  <c r="C129" i="1"/>
  <c r="B129" i="1"/>
  <c r="A129" i="1"/>
  <c r="C20" i="1"/>
  <c r="B20" i="1"/>
  <c r="A20" i="1"/>
  <c r="C19" i="1"/>
  <c r="B19" i="1"/>
  <c r="A19" i="1"/>
  <c r="C18" i="1"/>
  <c r="B18" i="1"/>
  <c r="A18" i="1"/>
  <c r="C17" i="1"/>
  <c r="B17" i="1"/>
  <c r="A17" i="1"/>
  <c r="C16" i="1"/>
  <c r="B16" i="1"/>
  <c r="A16" i="1"/>
  <c r="C15" i="1"/>
  <c r="B15" i="1"/>
  <c r="A15" i="1"/>
  <c r="C14" i="1"/>
  <c r="B14" i="1"/>
  <c r="A14" i="1"/>
  <c r="C13" i="1"/>
  <c r="B13" i="1"/>
  <c r="A13" i="1"/>
  <c r="N144" i="1"/>
  <c r="N145" i="1"/>
  <c r="N142" i="1"/>
  <c r="N140" i="1"/>
  <c r="N143" i="1"/>
  <c r="N141" i="1"/>
  <c r="N1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L2" authorId="0" shapeId="0" xr:uid="{00000000-0006-0000-0100-000001000000}">
      <text>
        <r>
          <rPr>
            <b/>
            <sz val="9"/>
            <color indexed="81"/>
            <rFont val="Tahoma"/>
            <family val="2"/>
          </rPr>
          <t>Jeffrey Rissman:</t>
        </r>
        <r>
          <rPr>
            <sz val="9"/>
            <color indexed="81"/>
            <rFont val="Tahoma"/>
            <family val="2"/>
          </rPr>
          <t xml:space="preserve">
Leave the cells in this column blank unless/until the Indonesia EPS is updated to a version that supports setting policy implementation schedules in the web app.</t>
        </r>
      </text>
    </comment>
    <comment ref="L86" authorId="0" shapeId="0" xr:uid="{00000000-0006-0000-0100-000002000000}">
      <text>
        <r>
          <rPr>
            <b/>
            <sz val="9"/>
            <color indexed="81"/>
            <rFont val="Tahoma"/>
            <family val="2"/>
          </rPr>
          <t>Jeffrey Rissman:</t>
        </r>
        <r>
          <rPr>
            <sz val="9"/>
            <color indexed="81"/>
            <rFont val="Tahoma"/>
            <family val="2"/>
          </rPr>
          <t xml:space="preserve">
Leave this cell blank.</t>
        </r>
      </text>
    </comment>
  </commentList>
</comments>
</file>

<file path=xl/sharedStrings.xml><?xml version="1.0" encoding="utf-8"?>
<sst xmlns="http://schemas.openxmlformats.org/spreadsheetml/2006/main" count="2050" uniqueCount="811">
  <si>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</si>
  <si>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</si>
  <si>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</si>
  <si>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</si>
  <si>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</si>
  <si>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</si>
  <si>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</si>
  <si>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</si>
  <si>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</si>
  <si>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</si>
  <si>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</si>
  <si>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</si>
  <si>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</si>
  <si>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Vehicle Electrification</t>
  </si>
  <si>
    <t>Rebate for Efficient Products</t>
  </si>
  <si>
    <t>Improved Labeling</t>
  </si>
  <si>
    <t>Contractor Training</t>
  </si>
  <si>
    <t>Building Component Electrification</t>
  </si>
  <si>
    <t>Increased Retrofitting</t>
  </si>
  <si>
    <t>Renewable Portfolio Standard</t>
  </si>
  <si>
    <t>Demand Response</t>
  </si>
  <si>
    <t>Subsidy for Electricity Production</t>
  </si>
  <si>
    <t>Plant Lifetime Extension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</si>
  <si>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</si>
  <si>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</si>
  <si>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</si>
  <si>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</si>
  <si>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</si>
  <si>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</si>
  <si>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</si>
  <si>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</si>
  <si>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</si>
  <si>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</si>
  <si>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</si>
  <si>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</si>
  <si>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</si>
  <si>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</si>
  <si>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</si>
  <si>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</si>
  <si>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of coal use</t>
  </si>
  <si>
    <t>% reduction in energy use</t>
  </si>
  <si>
    <t>% reduction in cost</t>
  </si>
  <si>
    <t>% reduction in fuel use</t>
  </si>
  <si>
    <t>% of potential achieved</t>
  </si>
  <si>
    <t>% of electricity generation</t>
  </si>
  <si>
    <t>% of existing building components</t>
  </si>
  <si>
    <t>% of non-electric vehicles replaced</t>
  </si>
  <si>
    <t>% of TDM package implemented</t>
  </si>
  <si>
    <t>Subscript 1 Value</t>
  </si>
  <si>
    <t>Subscript 2 Value</t>
  </si>
  <si>
    <t>LDVs</t>
  </si>
  <si>
    <t>HDVs</t>
  </si>
  <si>
    <t>aircraft</t>
  </si>
  <si>
    <t>rail</t>
  </si>
  <si>
    <t>ships</t>
  </si>
  <si>
    <t>freight</t>
  </si>
  <si>
    <t>Yes</t>
  </si>
  <si>
    <t>No</t>
  </si>
  <si>
    <t>passenger</t>
  </si>
  <si>
    <t>coal</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</si>
  <si>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</si>
  <si>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</si>
  <si>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</si>
  <si>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</si>
  <si>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</si>
  <si>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</si>
  <si>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</si>
  <si>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</si>
  <si>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</si>
  <si>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</si>
  <si>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</si>
  <si>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</si>
  <si>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</si>
  <si>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</si>
  <si>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</si>
  <si>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</si>
  <si>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</si>
  <si>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</si>
  <si>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</si>
  <si>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</si>
  <si>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</si>
  <si>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</si>
  <si>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</si>
  <si>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</si>
  <si>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</si>
  <si>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Policy ID Number</t>
  </si>
  <si>
    <t>Min Slider Value</t>
  </si>
  <si>
    <t>Max Slider Value</t>
  </si>
  <si>
    <t>Buildings and Appliances</t>
  </si>
  <si>
    <t>Scenario Name for Web App</t>
  </si>
  <si>
    <t>Corresponding .cin File</t>
  </si>
  <si>
    <t>none</t>
  </si>
  <si>
    <t>heat</t>
  </si>
  <si>
    <t>coal es</t>
  </si>
  <si>
    <t>natural gas es</t>
  </si>
  <si>
    <t>nuclear es</t>
  </si>
  <si>
    <t>hydro es</t>
  </si>
  <si>
    <t>wind es</t>
  </si>
  <si>
    <t>solar PV es</t>
  </si>
  <si>
    <t>solar thermal es</t>
  </si>
  <si>
    <t>biomass es</t>
  </si>
  <si>
    <t>Slider Step Size</t>
  </si>
  <si>
    <t>Subscript 1 Display Name</t>
  </si>
  <si>
    <t>Subscript 2 Display Name</t>
  </si>
  <si>
    <t>Passenger</t>
  </si>
  <si>
    <t>Freight</t>
  </si>
  <si>
    <t>Aircraft</t>
  </si>
  <si>
    <t>Rail</t>
  </si>
  <si>
    <t>Ships</t>
  </si>
  <si>
    <t>Coal</t>
  </si>
  <si>
    <t>Natural Gas</t>
  </si>
  <si>
    <t>Nuclear</t>
  </si>
  <si>
    <t>Hydro</t>
  </si>
  <si>
    <t>Wind</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</si>
  <si>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</si>
  <si>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</si>
  <si>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</si>
  <si>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</si>
  <si>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</si>
  <si>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</si>
  <si>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</si>
  <si>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</si>
  <si>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</si>
  <si>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</si>
  <si>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</si>
  <si>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</si>
  <si>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</si>
  <si>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</si>
  <si>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</si>
  <si>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</si>
  <si>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</si>
  <si>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</si>
  <si>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</si>
  <si>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</si>
  <si>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</si>
  <si>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</si>
  <si>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</si>
  <si>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</si>
  <si>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</si>
  <si>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</si>
  <si>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</si>
  <si>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</si>
  <si>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</si>
  <si>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</si>
  <si>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</si>
  <si>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</si>
  <si>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</si>
  <si>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</si>
  <si>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</si>
  <si>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</si>
  <si>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</si>
  <si>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</si>
  <si>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</si>
  <si>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</si>
  <si>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</si>
  <si>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</si>
  <si>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Generation Capacity Lifetime Extension</t>
  </si>
  <si>
    <t>Boolean Use Non BAU Mandated Capacity Construction Schedule</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</si>
  <si>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</si>
  <si>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</si>
  <si>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</si>
  <si>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</si>
  <si>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</si>
  <si>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</si>
  <si>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</si>
  <si>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</si>
  <si>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</si>
  <si>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</si>
  <si>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</si>
  <si>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</si>
  <si>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</si>
  <si>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</si>
  <si>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</si>
  <si>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</si>
  <si>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</si>
  <si>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</si>
  <si>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</si>
  <si>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</si>
  <si>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</si>
  <si>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</si>
  <si>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</si>
  <si>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</si>
  <si>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</si>
  <si>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Business as Usual</t>
  </si>
  <si>
    <t>for the Energy Policy Simulator.  The data in other tabs in this spreadsheet are used</t>
  </si>
  <si>
    <t>Percent Reduction in BAU Subsidies</t>
  </si>
  <si>
    <t>% reduction in BAU subsidies</t>
  </si>
  <si>
    <t>% of BAU price</t>
  </si>
  <si>
    <t>Boolean Prevent Policies from Affecting Electricity Prices</t>
  </si>
  <si>
    <t>Fixed Electricity Prices</t>
  </si>
  <si>
    <t>Motorbikes</t>
  </si>
  <si>
    <t>Source for Guidance Text (if any)</t>
  </si>
  <si>
    <t>Source for Max Slider Value (if any)</t>
  </si>
  <si>
    <t>Wall Street Journal, 2015, "Electric Bus Maker Proterra Rides On with $55 Million", http://blogs.wsj.com/venturecapital/2015/06/30/electric-bus-maker-proterra-rides-on-with-55-million/</t>
  </si>
  <si>
    <t>Greene et al., 2005, "Feebates, rebates and gas-guzzler taxes: a study of incentives for increased fuel economy", Energy Policy, 33(6), 757-775, http://cta.ornl.gov/cta/Publications/Reports/FeebateEnergyPolicy_FINAL.pdf.</t>
  </si>
  <si>
    <t>International Energy Agency, 2009, "Transport, Energy and CO2: Moving toward Sustainability", http://www.iea.org/publications/freepublications/publication/transport2009.pdf, Page 215, Figure 5.12.</t>
  </si>
  <si>
    <t>Edison Foundation, 2013, "Forecast of On-Road Electric Transportation in the U.S. (2010-2035)", http://www.edisonfoundation.net/iei/Documents/IEE_OnRoadElectricTransportationForecast_0413_FINAL.pdf, Pages 1-2.</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</si>
  <si>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</si>
  <si>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</si>
  <si>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</si>
  <si>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</si>
  <si>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</si>
  <si>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</si>
  <si>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</si>
  <si>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</si>
  <si>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</si>
  <si>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</si>
  <si>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</si>
  <si>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</si>
  <si>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</si>
  <si>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</si>
  <si>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</si>
  <si>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</si>
  <si>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</si>
  <si>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</si>
  <si>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</si>
  <si>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</si>
  <si>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</si>
  <si>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</si>
  <si>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</si>
  <si>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</si>
  <si>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</si>
  <si>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</si>
  <si>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</si>
  <si>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</si>
  <si>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</si>
  <si>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</si>
  <si>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</si>
  <si>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</si>
  <si>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</si>
  <si>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</si>
  <si>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</si>
  <si>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</si>
  <si>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</si>
  <si>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</si>
  <si>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Forest Set-Asides</t>
  </si>
  <si>
    <t>MW/year</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</si>
  <si>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</si>
  <si>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</si>
  <si>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</si>
  <si>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</si>
  <si>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</si>
  <si>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</si>
  <si>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</si>
  <si>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</si>
  <si>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transportation-sector-main.html#veh-elec</t>
  </si>
  <si>
    <t>vehicle-electrification.html</t>
  </si>
  <si>
    <t>buildings-sector-main.html#component-elec</t>
  </si>
  <si>
    <t>building-component-electrification.html</t>
  </si>
  <si>
    <t>buildings-sector-main.html#contractor-ed</t>
  </si>
  <si>
    <t>contractor-training.html</t>
  </si>
  <si>
    <t>buildings-sector-main.html#device-labeling</t>
  </si>
  <si>
    <t>improved-labeling.html</t>
  </si>
  <si>
    <t>buildings-sector-main.html#retrofitting</t>
  </si>
  <si>
    <t>increased-retrofitting.html</t>
  </si>
  <si>
    <t>electricity-sector-main.html#dr</t>
  </si>
  <si>
    <t>demand-response.html</t>
  </si>
  <si>
    <t>electricity-sector-main.html#early-ret</t>
  </si>
  <si>
    <t>early-retirement-of-power-plants.html</t>
  </si>
  <si>
    <t>electricity-sector-main.html#transmission</t>
  </si>
  <si>
    <t>increase-transmission.html</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</si>
  <si>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</si>
  <si>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</si>
  <si>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</si>
  <si>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</si>
  <si>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</si>
  <si>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</si>
  <si>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</si>
  <si>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</si>
  <si>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</si>
  <si>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</si>
  <si>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</si>
  <si>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</si>
  <si>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</si>
  <si>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</si>
  <si>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</si>
  <si>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</si>
  <si>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</si>
  <si>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</si>
  <si>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</si>
  <si>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</si>
  <si>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industry-ag-main.html#reduce-byproduct</t>
  </si>
  <si>
    <t>reduced-nonmethane-GHG-venting.html</t>
  </si>
  <si>
    <t>lulucf.html#aff-ref</t>
  </si>
  <si>
    <t>afforestation-and-reforestation.html</t>
  </si>
  <si>
    <t>industry-ag-main.html#livestock</t>
  </si>
  <si>
    <t>livestock-measures.html</t>
  </si>
  <si>
    <t>industry-ag-main.html#rice</t>
  </si>
  <si>
    <t>rice-cultivation-measures.html</t>
  </si>
  <si>
    <t>ccs.html#ccs</t>
  </si>
  <si>
    <t>carbon-capture-and-sequestration.html</t>
  </si>
  <si>
    <t>fuels.html#carbon-tax</t>
  </si>
  <si>
    <t>carbon-tax.html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</si>
  <si>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</si>
  <si>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</si>
  <si>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</si>
  <si>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</si>
  <si>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</si>
  <si>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</si>
  <si>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</si>
  <si>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</si>
  <si>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</si>
  <si>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electricity-sector-main#red-tnd-losses</t>
  </si>
  <si>
    <t>Reduce Plant Downtime</t>
  </si>
  <si>
    <t>Percentage Reduction in Plant Downtime</t>
  </si>
  <si>
    <t>preexisting retiring</t>
  </si>
  <si>
    <t>preexisting nonretiring</t>
  </si>
  <si>
    <t>newly built</t>
  </si>
  <si>
    <t>% reduction in downtime</t>
  </si>
  <si>
    <t>reduce-downtime.html</t>
  </si>
  <si>
    <t>electricity-sector-main#red-downtime</t>
  </si>
  <si>
    <t>Avoid Deforestation</t>
  </si>
  <si>
    <t>Output Human Lives Saved from Reduced Particulate Pollution</t>
  </si>
  <si>
    <t>Distributed Solar Carve-Out</t>
  </si>
  <si>
    <t>minimum % elec from solar</t>
  </si>
  <si>
    <t>buildings-sector-main.html#solar-carve-out</t>
  </si>
  <si>
    <t>solar-carve-out.html</t>
  </si>
  <si>
    <t>Distributed Solar Subsidy</t>
  </si>
  <si>
    <t>Perc Subsidy for Distributed Solar PV Capacity</t>
  </si>
  <si>
    <t>Geothermal, Biomass, Solar Thermal, Distributed Solar PV, Utility Solar PV, Wind, Hydro, Nuclear, Distributed Non-Solar, Petroleum, Natural Gas Peaker, Natural Gas Nonpeaker, Coal</t>
  </si>
  <si>
    <t>Geothermal, Biomass, Solar Thermal, Distributed Solar PV, Utility Solar PV, Wind, Hydro, Nuclear, Petroleum, Natural Gas Peaker, Natural Gas Nonpeaker, Coal</t>
  </si>
  <si>
    <t>Change Electricity Exports</t>
  </si>
  <si>
    <t>Change Electricity Imports</t>
  </si>
  <si>
    <t>Percent Change in Electricity Imports</t>
  </si>
  <si>
    <t>Percent Change in Electricity Exports</t>
  </si>
  <si>
    <t>% change in imports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</si>
  <si>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</si>
  <si>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</si>
  <si>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</si>
  <si>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</si>
  <si>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</si>
  <si>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</si>
  <si>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</si>
  <si>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</si>
  <si>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</si>
  <si>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</si>
  <si>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</si>
  <si>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</si>
  <si>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</si>
  <si>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Coal Use Converted to Other Fuels</t>
  </si>
  <si>
    <t>Fraction of Methane Capture Opportunities Achieved</t>
  </si>
  <si>
    <t>Fraction of Methane Destruction Opportunities Achieved</t>
  </si>
  <si>
    <t>Fraction of CO2e from Vented Byproduct Gasses Avoided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</si>
  <si>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</si>
  <si>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</si>
  <si>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</si>
  <si>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</si>
  <si>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</si>
  <si>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</si>
  <si>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</si>
  <si>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</si>
  <si>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</si>
  <si>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</si>
  <si>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</si>
  <si>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</si>
  <si>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</si>
  <si>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</si>
  <si>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</si>
  <si>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</si>
  <si>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</si>
  <si>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</si>
  <si>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Nonelec Vehicles Shifted to Elec</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</si>
  <si>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</si>
  <si>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</si>
  <si>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</si>
  <si>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</si>
  <si>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</si>
  <si>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</si>
  <si>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620e7a, 00b050, ff6400, f1bb18, ffff00, c2dffd, 087bf1, 04ffaf, 000000, f593e0, c01b00, 969696</t>
  </si>
  <si>
    <t>620e7a, 00b050, ff6400, f1bb18, ffff00, c2dffd, 087bf1, 04ffaf, bfb088, 000000, f593e0, c01b00, 969696</t>
  </si>
  <si>
    <t>Colors for Variables (for multiple variable graphs)</t>
  </si>
  <si>
    <t>Preexisting</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</si>
  <si>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</si>
  <si>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</si>
  <si>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</si>
  <si>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</si>
  <si>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</si>
  <si>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</si>
  <si>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</si>
  <si>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New</t>
  </si>
  <si>
    <t>See the discussion of multi-junction solar cells on Wikipedia at https://en.wikipedia.org/wiki/Multi-junction_solar_cell.  Also NREL has a useful chart at http://www.nrel.gov/ncpv/images/efficiency_chart.jpg.</t>
  </si>
  <si>
    <t>Government, Other Industries, Consumers, Capital Equipment Suppliers, Electricity Suppliers, Coal and Mineral Suppliers, Petroleum and Natural Gas Suppliers, Biomass and Biofuel Suppliers</t>
  </si>
  <si>
    <t>000000, 087bf1, c2dffd, ff6400, ffff00, 969696, c01b00, 00b050</t>
  </si>
  <si>
    <t>Additional Battery Storage Annual Growth Percentage</t>
  </si>
  <si>
    <t>Coal to NG Switching</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</si>
  <si>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</si>
  <si>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</si>
  <si>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</si>
  <si>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</si>
  <si>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</si>
  <si>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</si>
  <si>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</si>
  <si>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</si>
  <si>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</si>
  <si>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</si>
  <si>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</si>
  <si>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</si>
  <si>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Coal</t>
  </si>
  <si>
    <t>Electricity: Natural Gas</t>
  </si>
  <si>
    <t>Electricity: Nuclear</t>
  </si>
  <si>
    <t>Electricity: Hydro</t>
  </si>
  <si>
    <t>Electricity: Wind</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</si>
  <si>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</si>
  <si>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</si>
  <si>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</si>
  <si>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</si>
  <si>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</si>
  <si>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</si>
  <si>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</si>
  <si>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</si>
  <si>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</si>
  <si>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</si>
  <si>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</si>
  <si>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Vehicles: LDVs</t>
  </si>
  <si>
    <t>Vehicles: HDVs</t>
  </si>
  <si>
    <t>Vehicles: Aircraft</t>
  </si>
  <si>
    <t>Vehicles: Rail</t>
  </si>
  <si>
    <t>Vehicles: Ships</t>
  </si>
  <si>
    <t>Vehicles: Motorbikes</t>
  </si>
  <si>
    <t>Fuel Use Reduction</t>
  </si>
  <si>
    <t>Ban New Power Plants</t>
  </si>
  <si>
    <t>Boolean Ban New Power Plants</t>
  </si>
  <si>
    <t>electricity-sector-main.html#ban</t>
  </si>
  <si>
    <t>ban-new-capacity.html</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</si>
  <si>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 // **Implementation schedule:** This policy takes effect fully in 2017.</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</si>
  <si>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 // **Implementation schedule:** This policy takes effect fully in 2017.</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</si>
  <si>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</si>
  <si>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**Implementation schedule:** This policy takes effect fully in 2017.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</si>
  <si>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</si>
  <si>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</si>
  <si>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**Implementation schedule:** This policy takes effect fully in 2017.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</si>
  <si>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**Implementation schedule:** This policy takes effect fully in 2017. // **Guidance for setting values:** Other energy-using components have a normal lifespan of 15 years, so without this retrofitting policy, 6.7% of these systems retire annually.  Setting this policy to 1% will decrease the average lifespan of other energy-using components to 13 years.</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</si>
  <si>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</si>
  <si>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</si>
  <si>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</si>
  <si>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</si>
  <si>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</si>
  <si>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</si>
  <si>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</si>
  <si>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</si>
  <si>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</si>
  <si>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</si>
  <si>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</si>
  <si>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</si>
  <si>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</si>
  <si>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</si>
  <si>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</si>
  <si>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</si>
  <si>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</si>
  <si>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</si>
  <si>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</si>
  <si>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</si>
  <si>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</si>
  <si>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Fraction of District Heat Coal Use Converted to Other Fuels</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</si>
  <si>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</si>
  <si>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</si>
  <si>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</si>
  <si>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</si>
  <si>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</si>
  <si>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</si>
  <si>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</si>
  <si>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</si>
  <si>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</si>
  <si>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</si>
  <si>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</si>
  <si>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</si>
  <si>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</si>
  <si>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</si>
  <si>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</si>
  <si>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</si>
  <si>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</si>
  <si>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</si>
  <si>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</si>
  <si>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</si>
  <si>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</si>
  <si>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</si>
  <si>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</si>
  <si>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</si>
  <si>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</si>
  <si>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</si>
  <si>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</si>
  <si>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</si>
  <si>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</si>
  <si>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</si>
  <si>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</si>
  <si>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</si>
  <si>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</si>
  <si>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</si>
  <si>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</si>
  <si>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</si>
  <si>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</si>
  <si>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</si>
  <si>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</si>
  <si>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</si>
  <si>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</si>
  <si>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</si>
  <si>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</si>
  <si>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</si>
  <si>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</si>
  <si>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</si>
  <si>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</si>
  <si>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</si>
  <si>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</si>
  <si>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</si>
  <si>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</si>
  <si>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</si>
  <si>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</si>
  <si>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</si>
  <si>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</si>
  <si>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</si>
  <si>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</si>
  <si>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</si>
  <si>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</si>
  <si>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</si>
  <si>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</si>
  <si>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BAU RPS in 2050 (modeling input)</t>
  </si>
  <si>
    <t>2050 Business as Usual</t>
  </si>
  <si>
    <t>TWh/yr</t>
  </si>
  <si>
    <t>Reductions from Efficient Technology</t>
  </si>
  <si>
    <t>Percentage Reduction</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</si>
  <si>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</si>
  <si>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</si>
  <si>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</si>
  <si>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</si>
  <si>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</si>
  <si>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</si>
  <si>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</si>
  <si>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</si>
  <si>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</si>
  <si>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</si>
  <si>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</si>
  <si>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</si>
  <si>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</si>
  <si>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</si>
  <si>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</si>
  <si>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</si>
  <si>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</si>
  <si>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</si>
  <si>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</si>
  <si>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</si>
  <si>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</si>
  <si>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</si>
  <si>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</si>
  <si>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</si>
  <si>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</si>
  <si>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</si>
  <si>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</si>
  <si>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</si>
  <si>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 xml:space="preserve">**Description:**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</si>
  <si>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solar photovoltaic plants constructed during the model run. // **Implementation schedule:** This policy is phased in linearly from 2017-2050.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</si>
  <si>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reduces fuel consumption in the industry sector by increasing the use of cogeneration (also known as combined heat and power) and recovery of waste heat (to perform useful work). // **Implementation schedule:** This policy is phased in linearly from 2017-2050.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</si>
  <si>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**Implementation schedule:** This policy is phased in linearly from 2017-2050.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</si>
  <si>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**Implementation schedule:** This policy is phased in linearly from 2017-2050. // **Guidance for setting values:** If this policy is fully implemented, fuel use is reduced by 3.6% for all industries in 2050.</t>
  </si>
  <si>
    <t>U.S. EPA, 2015, "The Social Cost of Carbon", https://www.epa.gov/climatechange/social-cost-carbon, Row "2050".  (For source for adjustment to 2012 dollars, see cpi.xlsx in InputData.)</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</si>
  <si>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</si>
  <si>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</si>
  <si>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</si>
  <si>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</si>
  <si>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</si>
  <si>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</si>
  <si>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</si>
  <si>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</si>
  <si>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</si>
  <si>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</si>
  <si>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</si>
  <si>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</si>
  <si>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</si>
  <si>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</si>
  <si>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</si>
  <si>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</si>
  <si>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</si>
  <si>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</si>
  <si>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</si>
  <si>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</si>
  <si>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</si>
  <si>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</si>
  <si>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</si>
  <si>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</si>
  <si>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heavy-duty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</si>
  <si>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</si>
  <si>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</si>
  <si>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</si>
  <si>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</si>
  <si>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</si>
  <si>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</si>
  <si>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</si>
  <si>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</si>
  <si>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</si>
  <si>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</si>
  <si>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</si>
  <si>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</si>
  <si>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</si>
  <si>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</si>
  <si>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</si>
  <si>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</si>
  <si>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</si>
  <si>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</si>
  <si>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</si>
  <si>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</si>
  <si>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</si>
  <si>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</si>
  <si>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</si>
  <si>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HDVs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</si>
  <si>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aircraft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</si>
  <si>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trains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</si>
  <si>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ships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</si>
  <si>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motorbikes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**Implementation schedule:** This policy is phased in along a segment of a sigmoidal (S-shaped) curve from 2017-2050, with slower R&amp;D progress in early and late years and faster R&amp;D progress in middle years.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</si>
  <si>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reduces CO2 emissions from the cement industry by substituing other inputs, such as fly ash, for a portion of the clinker in cement. // **Implementation schedule:** This policy is phased in linearly from 2017-2050. // **Guidance for setting values:**  If this policy is fully implemented, process emissions (non-energy emissions) from the cement and other carbonates industry are reduced by 17% in 2050.</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</si>
  <si>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</si>
  <si>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</si>
  <si>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</si>
  <si>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</si>
  <si>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</si>
  <si>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</si>
  <si>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</si>
  <si>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Unconditional Target</t>
  </si>
  <si>
    <t>Conditional Target</t>
  </si>
  <si>
    <t>In its Nationally Determined Contribution (NDC) to the U.N. Framework Convention on Climate Change, Indonesia committed to reduce greenhouse gas emissions 29 percent relative to a business-as-usual case by 2030.</t>
  </si>
  <si>
    <t>In its Nationally Determined Contribution (NDC) to the U.N. Framework Convention on Climate Change, Indonesia committed to reduce greenhouse gas emissions up to 41 percent relative to a business-as-usual case by 2030, subject to availability of international support for finance, technology transfer, and development and capacity-building.</t>
  </si>
  <si>
    <t>Buildings, Transportation, Electricity, Industry, Land Use</t>
  </si>
  <si>
    <t>087bf1, c01b00, ffff00, 969696, 00b050</t>
  </si>
  <si>
    <t>trillion IDR / year</t>
  </si>
  <si>
    <t>Ministry of Industry, Decree 33, 2013</t>
  </si>
  <si>
    <t>Ministerial Decree from Ministry of Environment No 141/2003, New Type and Current Production of Emission Standard, http://hukum.unsrat.ac.id/lh/menlh_141_2003.pdf</t>
  </si>
  <si>
    <t>**Description:** This policy causes a fraction of the light-duty vehicles (cars and SUVs) using fuels other than electricity to be replaced by electricity-using cars and SUVs.  The percentage specified here refers to the fleet composition in 2050, not sales in 2050. // **Implementation schedule:** This policy is phased in linearly from 2017-2050. // **Guidance for setting values:** No projections of electric vehicle deployment in Indonesia are availalbe.  For the U.S., in "Forecast of On-Road Electric Transportation in the U.S., 2010-2013" (2013), the Edison Foundation estimates that 2% (low case), 10% (medium case), or 12% (high case) of LDVs will be electric vehicles in 2035 (fifteen years before the end of this model's run).</t>
  </si>
  <si>
    <t>**Description:** This policy causes a fraction of passenger buses using fuels other than electricity to be replaced by electricity-using passenger buses.  The percentage specified here refers to the fleet composition in 2050, not sales in 2050. // **Implementation schedule:** This policy is phased in linearly from 2017-2050. // **Guidance for setting values:** Today, Indonesia does not have any electric buses.  In the U.S., electric buses account for roughly 3-4% of new bus sales today.</t>
  </si>
  <si>
    <t>**Description:** This policy causes a fraction of the passenger trains using fuels other than electricity to be replaced by electricity-using trains.  The percentage specified here refers to the fleet composition in 2050, not sales in 2050. // **Implementation schedule:** This policy is phased in linearly from 2017-2050. // **Guidance for setting values:** Jakata is building Indonesia's first metro system, with service scheduled to begin in 2018.</t>
  </si>
  <si>
    <t>http://www.jakartamrt.co.id/sekilas-mrt-jakarta/id</t>
  </si>
  <si>
    <t>**Description:** This policy replaces the specified fraction of newly sold non-electric components in urban, residential buildings with electricity-using building components. // **Implementation schedule:** This policy is phased in linearly from 2017-2050. // **Guidance for setting values:** In the BAU case, the share of electricity among fuels used by urban, residential buildings will rise from 67% to 69% from 2016-2050 in the BAU case.  Setting this lever to 50% (of new sales in 2050) would likely result in the share of electricity used reaching 80% by 2050.</t>
  </si>
  <si>
    <t>**Description:** This policy replaces the specified fraction of newly sold non-electric components in rural, residential buildings with electricity-using building components. // **Implementation schedule:** This policy is phased in linearly from 2017-2050. // **Guidance for setting values:** In the BAU case, the share of electricity among fuels used by rural, residential buildings will rise from 6% to 66% from 2016-2050 in the BAU case.  Setting this lever to 50% (of new sales in 2050) would likely result in the share of electricity used reaching 92% by 2050.</t>
  </si>
  <si>
    <t>**Description:** This policy replaces the specified fraction of newly sold non-electric components in commercial buildings with electricity-using building components. // **Implementation schedule:** This policy is phased in linearly from 2017-2050. // **Guidance for setting values:** In the BAU case, the share of electricity among fuels used by commercial buildings will rise from 78% to 81% from 2016-2050 in the BAU case.    Setting this lever to 50% (of new sales in 2050) would likely result in the share of electricity used reaching 89% by 2050.</t>
  </si>
  <si>
    <t>**Description:** This policy requires at least the specified percentage of total retail electricity demand to be generated by residential and commercial buildings' distributed solar systems (typically rooftop PV). // **Implementation schedule:** This policy is phased in linearly from 2017-2050. // **Guidance for setting values:** Indonesia has not yet considered a requirement for electricity generation from distributed solar PV.</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</si>
  <si>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</si>
  <si>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EEB Laboratory, 2016, http://www.wbcsdservers.org/web/wbcsdfiles/files/2016/01/EEB_Lab_Jakarta.pdf, Page 3</t>
  </si>
  <si>
    <t>buildings-sector-main.html#eff-stds</t>
  </si>
  <si>
    <t>building-energy-efficiency-standards.html</t>
  </si>
  <si>
    <t>**Description:** This policy tightens energy efficiency standards for urban,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</si>
  <si>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urban,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</si>
  <si>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urban,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</si>
  <si>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</si>
  <si>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</si>
  <si>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rural, residential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</si>
  <si>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rural, residential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</si>
  <si>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rural, residential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</si>
  <si>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</si>
  <si>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</si>
  <si>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commercial building envelopes.  The policy only applies to newly sold building envelope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</si>
  <si>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lighting in commercial buildings.  The policy only applies to newly sold lighting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</si>
  <si>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appliances in commercial buildings.  The policy only applies to newly sold appliances each year (whether for new buildings or replacement of old appliances in existing buildings). // **Implementation schedule:** This policy is phased in linearly from 2017-2050. // **Guidance for setting values:** EEB Laboratory Jakarta estimates that a 15-40% improvement in building efficiency is achievable by 2025.</t>
  </si>
  <si>
    <t>**Description:** This policy tightens energy efficiency standards for other energy-using components in commercial buildings.  The policy only applies to newly sold components each year (whether for new buildings or replacement of old components of existing buildings). // **Implementation schedule:** This policy is phased in linearly from 2017-2050. // **Guidance for setting values:** EEB Laboratory Jakarta estimates that a 15-40% improvement in building efficiency is achievable by 2025.</t>
  </si>
  <si>
    <t>**Description:** This policy increases or decreases the amount of electricity imported to the United States from Canada and Mexico.  It does not cause the construction or removal of transmission lines linking these countries. // **Implementation schedule:** This policy takes effect fully in 2017. // **Guidance for setting values:** From 2009-2015, electricity imports grew from 1.26 GWh/yr to 12.75 GWh/yr.</t>
  </si>
  <si>
    <t>Ministry of Energy and Mineral Resources, 2016, Handbook of Energy and Economic Statistics of Indonesia, Table 6.4.3</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</si>
  <si>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**Implementation schedule:** This policy is phased in linearly from 2017-2050. // **Guidance for setting values:** A 100% setting provides for an additional 5.97 GW of demand response capacity in 2050 (on top of a BAU quantity of 0 GW).</t>
  </si>
  <si>
    <t>**Description:** This policy causes the specified quantity of otherwise non-retiring coal capacity to be retired each year. // **Implementation schedule:** This policy takes effect fully in 2017. // **Guidance for setting values:** Indonesia had slightly over 27 GW of coal power plants in 2016, so at a setting of 3000 MW/year retired early, all existing coal plants would retire in 10 years.</t>
  </si>
  <si>
    <t>**Description:** This policy causes additional transmission capacity to be built relative to the BAU case.  Transmission increases the flexibility of the grid, allowing for the integration of more wind and solar PV, if the electricity system is flexibility-constrained. // **Implementation schedule:** This policy is phased in linearly from 2017-2050. // **Guidance for setting values:** Indonesia has roughly 7.1 million kV-km of transmission lines with little growth projected in the BAU case.</t>
  </si>
  <si>
    <t>The Coordinating Ministry of Economic Affairs, 2012, Distributed Generation: Indonesia View Point and Case, http://www.egnret.ewg.apec.org/meetings/egnret39/[E2]%20Indonesia%20Applying%20Distributed%20generation-SHANGHAI.pdf, p.5</t>
  </si>
  <si>
    <t>**Description:** This policy specifies the reduction in downtime (time spent not generating power) for wind plants constructed during the model run. // **Implementation schedule:** This policy is phased in linearly from 2017-2050.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20%, so an improvement to 28% might be represented as an 10% setting of this policy lever.</t>
  </si>
  <si>
    <t>Ministry of Energy and Mineral Resources, 2014, Indonesia Calculator 2050, http://calculator2050.esdm.go.id/model.xlsx, Tabs I.a., I.b., I.c., I.d., II.a., II.b., II.c., II.e., II.f., and III.a.</t>
  </si>
  <si>
    <t>**Description:** This policy specifies the reduction in transmission and distribution losses that will be achieved by 2050. // **Implementation schedule:** This policy is phased in linearly from 2017-2050. // **Guidance for setting values:** Indonesia has transmission and distribution losses of about 9.8%.  Germany, Japan, Finland, and the Netherlands have T&amp;D losses of around 4%.  Therefore, a 50% policy setting would cause Indonesia to approach these countries' current level of T&amp;D losses by 2050.</t>
  </si>
  <si>
    <t>Government Regulation no 79/2014, http://www.den.go.id/index.php/publikasi, Page 8</t>
  </si>
  <si>
    <t>**Description:** This policy is a subsidy paid by the government to suppliers of electricity per unit of electricity generated from nuclear energy. // **Implementation schedule:** This policy takes effect fully in 2017. // **Guidance for setting values:** Indonesia currently offers subsidies of $14/MWh for biomass, $54/MWh for solar PV, and $90/MWh for geothermal electricity.</t>
  </si>
  <si>
    <t>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t>
  </si>
  <si>
    <t>**Description:** This policy is a subsidy paid by the government to suppliers of electricity per unit of electricity generated from wind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</si>
  <si>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photovoltaic solar panels. // **Implementation schedule:** This policy takes effect fully in 2017. // **Guidance for setting values:** Indonesia currently offers subsidies of $14/MWh for biomass, $54/MWh for solar PV, and $90/MWh for geothermal electricity.</t>
  </si>
  <si>
    <t>**Description:** This policy is a subsidy paid by the government to suppliers of electricity per unit of electricity generated from biomass. // **Implementation schedule:** This policy takes effect fully in 2017. // **Guidance for setting values:** Indonesia currently offers subsidies of $14/MWh for biomass, $54/MWh for solar PV, and $90/MWh for geothermal electricity.</t>
  </si>
  <si>
    <t>**Description:** This policy reduces greenhouse gas emissions from the industry sector by switching the fuel used by facilities from coal to natural gas. // **Implementation schedule:** This policy is phased in linearly from 2017-2050. // **Guidance for setting values:** In the BAU case, 36% of industrial energy comes from coal and 23% comes from natural gas, with those shares holding relatively constant from 2016-2050.  Thus, a 25% setting of this lever would reduce the share of energy from coal to 27% and increase the share from natural gas to 32%.</t>
  </si>
  <si>
    <t>**Description:** This policy reduces greenhouse gas emissions from the industry sector by switching the fuel used by facilities from natural gas to electricity. // **Implementation schedule:** This policy is phased in linearly from 2017-2050. // **Guidance for setting values:** In the BAU case, 23% of industrial energy comes from natural gas and 6% comes from electricity, with those shares holding relatively constant from 2016-2050.  Thus, a 25% setting of this lever would reduce the share of energy from natural gas to 24% and increase the share from electricity to 14%.</t>
  </si>
  <si>
    <t>**Description:** This policy reduces methane emissions from the industry sector by increasing the capture of methane that is currently being released into the atmosphere (for example, from leaks in pipes or decomposition of trash in landfills). // **Implementation schedule:** This policy is phased in linearly from 2017-2050. // **Guidance for setting values:** If this policy is fully implemented, process emissions in 2050 are reduced by 6% from the natural gas and petroleum industry, 12% from the mining industry, and 45% from the waste management industry.</t>
  </si>
  <si>
    <t>**Description:** This policy reduces methane emissions from the industry sector by increasing the burning of methane that is currently being released into the atmosphere due to industrial processes. // **Implementation schedule:** This policy is phased in linearly from 2017-2050. // **Guidance for setting values:** If this policy is fully implemented, process emissions in 2050 are reduced by 50% from the mining industry.</t>
  </si>
  <si>
    <t>**Description:** This policy increases the sequestration of CO2 by planting forests.  Planted forests are assumed to be managed with best practices and are not used for timber harvesting. // **Implementation schedule:** This policy is phased in linearly from 2017-2050. // **Guidance for setting values:** If this policy is fully implemented, the afforestation/reforestation rate reaches 18,723 hectares per year in 2050 (roughly equal to 5% of the land area deforested annually today).</t>
  </si>
  <si>
    <t>**Description:** This policy prevents the release of CO2 that accompanies deforestation. // **Implementation schedule:** This policy is phased in linearly from 2017-2050. // **Guidance for setting values:** If this policy is fully implemented, the deforestation rate reaches zero hectares per year in 2050 (down from roughly 375,000 hectares per year in the BAU case).</t>
  </si>
  <si>
    <t>**Description:** This policy restores degraded forest, increasing the rate of carbon sequestration of the forest. // **Implementation schedule:** This policy takes effect fully in 2017. // **Guidance for setting values:** If this policy is fully implemented, 1 million hectares per year are restored from 2017-2020 and 0.5 million hectares per year are restored thereafter.</t>
  </si>
  <si>
    <t>The Ministry of Environment and Forestry, 2015, National Forest Reference Emissions Level for Deforestation and Forest Degradation, http://redd.unfccc.int/files/national_frel_for_redd__in_indonesia_2015.pdf</t>
  </si>
  <si>
    <t>The Ministry of Environment and Forestry, 2015, National Forest Reference Emissions Level for Deforestation and Forest Degradation, http://redd.unfccc.int/files/national_frel_for_redd__in_indonesia_2015.pdf AND Ministry of Environment and Forestry, 2015, National Forest Reference Emissions Level for REDD+ In the Context of Decision 1/CP.16 Paragraph 70 UNFCCC, http://redd.unfccc.int/files/national_frel_for_redd__in_indonesia_2015.pdf, Page 16, Table 2, Rows "Indonesia" for each forest type</t>
  </si>
  <si>
    <t>lulucf.html#forest-restoration</t>
  </si>
  <si>
    <t>forest-restoration.html</t>
  </si>
  <si>
    <t>Ministry of Development and Planning, 2014, Medium-Term National Development Plan 2015-2019, http://www.bappenas.go.id/files/rpjmn/RPJMN%202015-2019.zip</t>
  </si>
  <si>
    <t>**Description:** This policy reduces greenhouse gas emissions from agriculture through livestock-related measures, such as feed supplements or drugs to prevent enteric methane formation. // **Implementation schedule:** This policy is phased in linearly from 2017-2050. // **Guidance for setting values:** If this policy is fully implemented, agricultural process emissions in 2050 are reduced by 2%.</t>
  </si>
  <si>
    <t>**Description:** This policy restores degraded forest, increasing the rate of carbon sequestration of the peatland and preventing peat fires from occuring on that land. // **Implementation schedule:** This policy takes effect fully in 2017. // **Guidance for setting values:** If this policy is fully implemented, 0.4 million hectares per year are restored from 2017-2019, 0.2 million are restored in 2020, and 0.26 million are restored each year thereafter.</t>
  </si>
  <si>
    <t>lulucf.html#peatland-restoration</t>
  </si>
  <si>
    <t>peatland-restoration.html</t>
  </si>
  <si>
    <t>**Description:** This policy reduces greenhouse gas emissions from agriculture through measures pertaining to rice cultivation, such as improved flooding practices that avoid anaerobic, methane-forming conditions. // **Implementation schedule:** This policy is phased in linearly from 2017-2050. // **Guidance for setting values:** If this policy is fully implemented, agricultural process emissions in 2050 are reduced by 7.5%.</t>
  </si>
  <si>
    <t>**Description:** This policy specifies the fraction of the potential annual amount of carbon capture and sequestration (CCS) that is achieved in 2050, above the amount predicted in the business-as-usual scenario. // **Implementation schedule:** This policy is phased in linearly from 2017-2050. // **Guidance for setting values:** If this policy is fully implemented, Indonesia will sequester an additional 225 million tons of CO2 in 2050 (on top of a BAU Scenario quantity of 38 million tons).</t>
  </si>
  <si>
    <t>geothermal</t>
  </si>
  <si>
    <t>Geothermal</t>
  </si>
  <si>
    <t>**Description:** This policy reduces the subsidies paid for the production of petroleum diesel in the BAU case. // **Implementation schedule:** This policy is phased in linearly from 2017-2050. // **Guidance for setting values:** A value of 100% eliminates subsidies in 2050, increasing the price of petroleum diesel by 1% in 2050.</t>
  </si>
  <si>
    <t>**Description:** This policy reduces the subsidies paid for the production of biofuel gasoline in the BAU case. // **Implementation schedule:** This policy is phased in linearly from 2017-2050. // **Guidance for setting values:** A value of 100% eliminates subsidies in 2050, increasing the price of biofuel gasoline by 66% in 2050.</t>
  </si>
  <si>
    <t>**Description:** This policy reduces the subsidies paid for the production of biofuel diesel in the BAU case. // **Implementation schedule:** This policy is phased in linearly from 2017-2050. // **Guidance for setting values:** A value of 100% eliminates subsidies in 2050, increasing the price of biofuel diesel by 57% in 2050.</t>
  </si>
  <si>
    <t>**Description:** This policy reduces the subsidies paid for the production of electricity from solar plants in the BAU case. // **Implementation schedule:** This policy is phased in linearly from 2017-2050. // **Guidance for setting values:** A value of 100% eliminates subsidies in 2050, increasing the price of electricity from solar PV plants by 118% in 2050.</t>
  </si>
  <si>
    <t>**Description:** This policy reduces the subsidies paid for the production of electricity from biomass plants in the BAU case. // **Implementation schedule:** This policy is phased in linearly from 2017-2050. // **Guidance for setting values:** A value of 100% eliminates subsidies in 2050, increasing the price of electricity from biomass plants by 88% in 2050.</t>
  </si>
  <si>
    <t>**Description:** This policy reduces the subsidies paid for the production of electricity from geothermal plants in the BAU case. // **Implementation schedule:** This policy is phased in linearly from 2017-2050. // **Guidance for setting values:** A value of 100% eliminates subsidies in 2050, increasing the price of electricity from geothermal plants from negative $23/MWh (a net savings) to positive $67/MWh (a net cost) in 2050.</t>
  </si>
  <si>
    <t>**Description:** This policy increases the tax rate for natural gas.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</si>
  <si>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coal.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</si>
  <si>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electricity.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</si>
  <si>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gasoline.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</si>
  <si>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increases the tax rate for petroleum diesel.  It is expressed as a percentage of the BAU Scenario price, which includes sales and excise taxes. // **Implementation schedule:** This policy is phased in linearly from 2017-2050. // **Guidance for setting values:** In 2016, the BAU tax rate on most fuels was 10%, and on gasoline, it was 15%.</t>
  </si>
  <si>
    <t>**Description:** This policy reduces fuel consumption in the cement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</si>
  <si>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</si>
  <si>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</si>
  <si>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chemicals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</si>
  <si>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mining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</si>
  <si>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</si>
  <si>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</si>
  <si>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**Description:** This policy reduces fuel consumption in other industries by increasing the efficiency of industrial equipment through stronger standards.  The policy setting refers to overall energy use reduction, not the reduction in energy use of newly sold equipment. // **Implementation schedule:** This policy is phased in linearly from 2017-2050. // **Guidance for setting values:** In Indonesia, use of more efficient industrial equipment such as variable speed drives and improved pumps can save up to 15% of energy use.</t>
  </si>
  <si>
    <t>ECN, 2015, Energy efficient electric motor systems in Indonesia, https://www.ecn.nl/fileadmin/ecn/units/bs/EE_motors_Indonesia/E15048.pdf, Page 27</t>
  </si>
  <si>
    <t>Scenario_Unconditional.cin</t>
  </si>
  <si>
    <t>Notes</t>
  </si>
  <si>
    <t>**Description:** This policy causes a fraction of the motorbikes using fuels other than electricity to be replaced by electricity-using motorbikes.  The percentage specified here refers to the fleet composition in 2050, not sales in 2050. // **Implementation schedule:** This policy is phased in linearly from 2017-2050. // **Guidance for setting values:** No significant number of electric motorbikes are projected to be used in Indonesia in the BAU case.</t>
  </si>
  <si>
    <t>**Description:** This policy specifies a percentage improvement in fuel economy (distance traveled on the same quantity of fuel with the same cargo or passenger loading) due to fuel economy standards for new trains. // **Implementation schedule:** This policy is phased in linearly from 2017-2050. // **Guidance for setting values:** Indonesia currently does not have fuel economy standards for trains.  In the absence of standards, new freight train fuel economy is projected to improve roughly 30% from 2016-2050 in the BAU case.</t>
  </si>
  <si>
    <t>**Description:** This policy specifies a percentage improvement in fuel economy (distance traveled on the same quantity of fuel with the same cargo or passenger loading) due to fuel economy standards for new aircraft. // **Implementation schedule:** This policy is phased in linearly from 2017-2050. // **Guidance for setting values:** Indonesia currently does not have fuel economy standards for aircraft.  In the absense of standards, new passenger aircraft fuel economy is projected to improve roughly 26% from 2016-2050 in the BAU case.</t>
  </si>
  <si>
    <t>**Description:** This policy specifies a percentage improvement in fuel economy (distance traveled on the same quantity of fuel with the same cargo or passenger loading) due to fuel economy standards for new motorbikes. // **Implementation schedule:** This policy is phased in linearly from 2017-2050. // **Guidance for setting values:** Indonesia currently does not have fuel economy standards for motorbikes.  In the absense of standards, new motorbike fuel economy is not projected to change significantly from 2016-2050 in the BAU case.</t>
  </si>
  <si>
    <t>**Description:** This policy specifies a percentage improvement in fuel economy (distance traveled on the same quantity of fuel with the same cargo or passenger loading) due to fuel economy standards for new ships. // **Implementation schedule:** This policy is phased in linearly from 2017-2050. // **Guidance for setting values:** Indonesia currently does not have fuel economy standards for ships.  In the absense of standards, new freight ship fuel economy is projected to improve roughly 31% from 2016-2050 in the BAU case.</t>
  </si>
  <si>
    <t>**Description:** This policy specifies a percentage improvement in fuel economy (distance traveled on the same quantity of fuel with the same cargo or passenger loading) due to fuel economy standards for new heavy-duty vehicles (trucks and buses). // **Implementation schedule:** This policy is phased in linearly from 2017-2050. // **Guidance for setting values:** Indonesia has enacted the Euro II standards for truck emissions but has no specific standard for truck fuel economy.  New freight HDV fuel economy is not projected to change significantly from 2016-2050 in the BAU case.</t>
  </si>
  <si>
    <t>Unconditional NDC Scenario</t>
  </si>
  <si>
    <t>**Description:** This policy prevents new coal capacity from being built or deployed. // **Implementation schedule:** This policy takes effect fully in 2026.</t>
  </si>
  <si>
    <t>**Description:** This policy prevents new natural gas nonpeaker capacity from being built or deployed. // **Implementation schedule:** This policy takes effect fully in 2026.</t>
  </si>
  <si>
    <t>**Description:** This policy prevents new nuclear capacity from being built or deployed. // **Implementation schedule:** This policy takes effect fully in 2026.</t>
  </si>
  <si>
    <t>**Description:** This policy prevents new hydroelectric capacity from being built or deployed. // **Implementation schedule:** This policy takes effect fully in 2026.</t>
  </si>
  <si>
    <t>**Description:** This policy applies a tax on fuels used in the Transportation Sector based on their their greenhouse gas emissions.  It also increases the base cost of vehicles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</si>
  <si>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Electricity Sector based on their their greenhouse gas emissions.  It also increases the base cost of new power plants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</si>
  <si>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residential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</si>
  <si>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commercial buildings based on their their greenhouse gas emissions.  It also increases the base cost of building components according to their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</si>
  <si>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**Description:** This policy applies a tax on fuels used in the Industry Sector based on their their greenhouse gas emissions.  It also affects Industrial production levels based on changes in the base cost of capital equipment according to its embedded carbon content. // **Implementation schedule:** This policy is implemented at 50% of the user's setting from 2020-2029, 60% of the user's setting from 2030-2039, and 100% of the user's setting from 2040-2050. // **Guidance for setting values:** The U.S. government's revised 2015 Social Cost of Carbon estimates for the year 2050 range from $29 to $105 per ton (in inflation-adjusted 2012 dollars), depending on one's choice of discount rate.  These estimates are not specific to the U.S. and are intended to reflect global impacts.</t>
  </si>
  <si>
    <t>Fraction of Avoided Deforestation Achieved</t>
  </si>
  <si>
    <t>industry-ag-main.html#worker-training</t>
  </si>
  <si>
    <t>worker-training.html</t>
  </si>
  <si>
    <t>**Description:** This policy reduces emissions of high-GWP, fluorinated gases (F-gases) from the industry sector by improving production processes and by substituing less-harmful chemicals. // **Implementation schedule:** This policy is phased in linearly from 2017-2050. // **Guidance for setting values:** If this policy is fully implemented, process emissions in 2050 are reduced by 12% from the chemicals industry and 15% from the "other industries" category.</t>
  </si>
  <si>
    <t>**Description:** This policy reduces emissions of greenhouse gases from the industry sector by improving worker training and equipment maintenance. // **Implementation schedule:** This policy is phased in linearly from 2017-2050. // **Guidance for setting values:** If this policy is fully implemented, process emissions in 2050 are reduced by 1.3% from the natural gas and petroleum industry.</t>
  </si>
  <si>
    <t>**Description:** This policy specifies a percentage improvement in fuel economy (distance traveled on the same quantity of fuel with the same cargo or passenger loading) due to fuel economy standards for new light-duty vehicles (primarily cars and SUVs). // **Implementation schedule:** This policy is phased in linearly from 2017-2050. // **Guidance for setting values:** Indonesia recently enacted a fuel economy standard for LDVs of 20 km per liter.  No future scheduled increase in that standard has yet been enacted.</t>
  </si>
  <si>
    <t>**Description:** This policy specifies an increase in the fraction of potential electricity generation that must come from qualifying carbon-free sources (renewables and nuclear) in 2050.  // **Implementation schedule:** This policy is phased in linearly over the model run (and the model seeks to meet the resulting intermediate targets in each year). // **Guidance for setting values:** Indonesia's National Energy Policy has set a target of 23% carbon-free energy by 2025 and 31% by 2050.</t>
  </si>
  <si>
    <t>contribution</t>
  </si>
  <si>
    <t>cost curve</t>
  </si>
  <si>
    <t>The target calculated from the NDC document is 2034 MMT, a reduction of 29% from a BAU case value of 2869 MMT.  Our BAU case is 2994 MMT, so we adjust the target shown in our web app accordingly.</t>
  </si>
  <si>
    <t>The target calculated from the NDC document is 1787 MMT, a reduction of 41% from a BAU case value of 2869 MMT.  Our BAU case is 2994 MMT, so we adjust the target shown in our web app accordingly.</t>
  </si>
  <si>
    <t>Axis Unit Label(s)</t>
  </si>
  <si>
    <t>thousand IDR / ton CO2e abated, Annual average abatement potential (MtCO2e)</t>
  </si>
  <si>
    <t>trillion IDR / year, trillion IDR / year</t>
  </si>
  <si>
    <t>Normal (no revenue use assumption), Revenue-neutral carbon tax</t>
  </si>
  <si>
    <t>Fuel Consumption (by Fuel)</t>
  </si>
  <si>
    <t>% of global best practice rate</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</si>
  <si>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**Implementation schedule:** This policy takes effect fully in 2017.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</si>
  <si>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thousand IDR/MWh</t>
  </si>
  <si>
    <t>thousand IDR/metric ton CO2e</t>
  </si>
  <si>
    <t>Passengers</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</si>
  <si>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**Implementation schedule:** This policy is phased in linearly from 2017-2050. // **Guidance for setting values:** A value of "100%" fully implements the IEA's BLUE Shifts scenario by 2050, which is in line with IEA expectations (since their scenario assumes implementation by 2050). </t>
  </si>
  <si>
    <t>URL for "How the model handles this policy" links</t>
  </si>
  <si>
    <t>Output Buildings Sector CO2e Emissions; Output Transportation Sector CO2e Emissions; Output Electricity Sector CO2e Emissions; Output Industry Sector CO2e Emissions; Output LULUCF Anthropogenic CO2e Emissions</t>
  </si>
  <si>
    <t>Output First Year NPV of Capital Fuel and OM Expenditures through This Year; Output Cumulative Total CO2e Emissions</t>
  </si>
  <si>
    <t>Output Total Change in Capital Fuel and OM Expenditures; Output Total Change in Capital Fuel and OM Expenditures with Revenue Neutral Carbon Tax</t>
  </si>
  <si>
    <t>Output Total Change in Outlays; Output Total Change in Outlays with Revenue Neutral Carbon Tax</t>
  </si>
  <si>
    <t>Output Change in Government Cash Flow; Output Change in Industry Cash Flow; Output Change in Consumer Cash Flow; Output Change in Cash Flow for Capital Equipment Suppliers; Output Change in Cash Flow for Electricity Suppliers; Output Change in Cash Flow for Coal and Mineral Suppliers; Output Change in Cash Flow for Petroleum and Natural Gas Suppliers; Output Change in Cash Flow for Biomass and Biofuel Suppliers</t>
  </si>
  <si>
    <t>Output Geothermal Electricity Output; Output Biomass Electricity Output; Output Solar Thermal Electricity Output; Output Distributed Solar PV Output; Output Solar PV Electricity Output; Output Wind Electricity Output; Output Hydro Electricity Output; Output Nuclear Electricity Output; Output Non Solar Distributed Output; Output Petroleum Electricity Output; Output Natural Gas Peaker Electricity Output; Output Natural Gas Nonpeaker Electricity Output; Output Coal Electricity Output</t>
  </si>
  <si>
    <t>Output Change in Geothermal Electricity Output; Output Change in Biomass Electricity Output; Output Change in Solar Thermal Electricity Output; Output Change in Distributed Solar PV Output; Output Change in Solar PV Electricity Output; Output Change in Wind Electricity Output; Output Change in Hydro Electricity Output; Output Change in Nuclear Electricity Output; Output Change in Petroleum Electricity Output; Output Change in Natural Gas Peaker Electricity Output; Output Change in Natural Gas Nonpeaker Electricity Output; Output Change in Coal Electricity Output</t>
  </si>
  <si>
    <t>Output Geothermal Electricity Generation Capacity; Output Biomass Electricity Generation Capacity; Output Solar Thermal Electricity Generation Capacity; Output Distributed Solar PV Capacity; Output Solar PV Electricity Generation Capacity; Output Wind Electricity Generation Capacity; Output Hydro Electricity Generation Capacity; Output Nuclear Electricity Generation Capacity; Output Non Solar Distributed Capacity; Output Petroleum Electricity Generation Capacity; Output Natural Gas Peaker Electricity Generation Capacity; Output Natural Gas Nonpeaker Electricity Generation Capacity; Output Coal Electricity Generation Capacity</t>
  </si>
  <si>
    <t>Output Change in Geothermal Electricity Generation Capacity; Output Change in Biomass Electricity Generation Capacity; Output Change in Solar Thermal Electricity Generation Capacity; Output Change in Distributed Solar Capacity; Output Change in Solar PV Electricity Generation Capacity; Output Change in Wind Electricity Generation Capacity; Output Change in Hydro Electricity Generation Capacity; Output Change in Nuclear Electricity Generation Capacity; Output Change in Petroleum Electricity Generation Capacity; Output Change in Natural Gas Peaker Electricity Generation Capacity; Output Change in Natural Gas Nonpeaker Electricity Generation Capacity; Output Change in Coal Electricity Generation Capacity</t>
  </si>
  <si>
    <t>Policy Schedule Subscript</t>
  </si>
  <si>
    <t>First Tier Menu Name</t>
  </si>
  <si>
    <t>Second Tier Menu Name</t>
  </si>
  <si>
    <t>Emissions: CO2e</t>
  </si>
  <si>
    <t>Total (includes land use)</t>
  </si>
  <si>
    <t>By Sector</t>
  </si>
  <si>
    <t>NPV through 2050</t>
  </si>
  <si>
    <t>NPV through 2030</t>
  </si>
  <si>
    <t>Variable Names in Graph Key (for multiple variable graphs)</t>
  </si>
  <si>
    <t>Financial: Policy Package Cost/Savings</t>
  </si>
  <si>
    <t>Change in CapEx + OpEx</t>
  </si>
  <si>
    <t>Change in Total Outlays</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</si>
  <si>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</si>
  <si>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</si>
  <si>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</si>
  <si>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</si>
  <si>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</si>
  <si>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</si>
  <si>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</si>
  <si>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</si>
  <si>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</si>
  <si>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Output Total Electricity Demand</t>
  </si>
  <si>
    <t>Hard Coal</t>
  </si>
  <si>
    <t>millions of short tons / year</t>
  </si>
  <si>
    <t>trillion cubic feet / year</t>
  </si>
  <si>
    <t>Output Total Natural Gas Consumption</t>
  </si>
  <si>
    <t>Petroleum Fuels</t>
  </si>
  <si>
    <t>million barrels / year</t>
  </si>
  <si>
    <t>Output Total Petroleum Fuels Consumption</t>
  </si>
  <si>
    <t>Output Total Coal Consumption</t>
  </si>
  <si>
    <t>Emissions (by Pollutant)</t>
  </si>
  <si>
    <t>CO2</t>
  </si>
  <si>
    <t>Output Total CO2 Emissions</t>
  </si>
  <si>
    <t>CH4</t>
  </si>
  <si>
    <t>Output Total CH4 Emissions</t>
  </si>
  <si>
    <t>N2O</t>
  </si>
  <si>
    <t>Output Total N2O Emissions</t>
  </si>
  <si>
    <t>F-gases (in CO2e)</t>
  </si>
  <si>
    <t>Output Total F Gas Emissions in CO2e</t>
  </si>
  <si>
    <t>PM2.5</t>
  </si>
  <si>
    <t>thousand metric tons / year</t>
  </si>
  <si>
    <t>Output Total PM25 Emissions</t>
  </si>
  <si>
    <t>PM10</t>
  </si>
  <si>
    <t>Output Total PM10 Emissions</t>
  </si>
  <si>
    <t>BC</t>
  </si>
  <si>
    <t>Output Total BC Emissions</t>
  </si>
  <si>
    <t>OC</t>
  </si>
  <si>
    <t>Output Total OC Emissions</t>
  </si>
  <si>
    <t>NOx</t>
  </si>
  <si>
    <t>Output Total NOx Emissions</t>
  </si>
  <si>
    <t>VOC</t>
  </si>
  <si>
    <t>Output Total VOC Emissions</t>
  </si>
  <si>
    <t>SOx</t>
  </si>
  <si>
    <t>Output Total SOx Emissions</t>
  </si>
  <si>
    <t>CO</t>
  </si>
  <si>
    <t>Output Total CO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</si>
</sst>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000000"/>
    <numFmt numFmtId="166" formatCode="0.000E+00"/>
    <numFmt numFmtId="167" formatCode="###0;###0"/>
    <numFmt numFmtId="168" formatCode="0.0"/>
  </numFmts>
  <fonts count="21" x14ac:knownFonts="1">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u/>
      <sz val="11"/>
      <color theme="11"/>
      <name val="Calibri"/>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0" tint="-0.249977111117893"/>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92D050"/>
        <bgColor indexed="64"/>
      </patternFill>
    </fill>
    <fill>
      <patternFill patternType="solid">
        <fgColor theme="4"/>
        <bgColor indexed="64"/>
      </patternFill>
    </fill>
    <fill>
      <patternFill patternType="solid">
        <fgColor rgb="FFFFFF00"/>
        <bgColor indexed="64"/>
      </patternFill>
    </fill>
  </fills>
  <borders count="23">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s>
  <cellStyleXfs count="1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3" applyNumberFormat="0" applyProtection="0">
      <alignment wrapText="1"/>
    </xf>
    <xf numFmtId="0" fontId="9" fillId="0" borderId="4"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53">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xf numFmtId="0" fontId="0" fillId="0" borderId="0" xfId="0" applyAlignment="1">
      <alignment wrapText="1"/>
    </xf>
    <xf numFmtId="0" fontId="1" fillId="2" borderId="0" xfId="0" applyFont="1" applyFill="1" applyAlignment="1">
      <alignment horizontal="left" wrapText="1"/>
    </xf>
    <xf numFmtId="0" fontId="0" fillId="0" borderId="0" xfId="0" applyFill="1" applyAlignment="1">
      <alignment horizontal="left" wrapText="1"/>
    </xf>
    <xf numFmtId="0" fontId="0" fillId="3" borderId="0" xfId="0" applyFill="1" applyAlignment="1">
      <alignment wrapText="1"/>
    </xf>
    <xf numFmtId="0" fontId="2" fillId="0" borderId="0" xfId="0" applyFont="1" applyFill="1" applyAlignment="1">
      <alignment wrapText="1"/>
    </xf>
    <xf numFmtId="0" fontId="1" fillId="2" borderId="0" xfId="0" applyFont="1" applyFill="1"/>
    <xf numFmtId="0" fontId="3" fillId="0" borderId="0" xfId="0" applyFont="1" applyAlignment="1">
      <alignment wrapText="1"/>
    </xf>
    <xf numFmtId="0" fontId="1" fillId="0" borderId="0" xfId="0" applyFont="1"/>
    <xf numFmtId="0" fontId="5" fillId="0" borderId="0" xfId="2"/>
    <xf numFmtId="9" fontId="3" fillId="0" borderId="0" xfId="0" applyNumberFormat="1" applyFont="1" applyAlignment="1">
      <alignment wrapText="1"/>
    </xf>
    <xf numFmtId="164" fontId="3" fillId="0" borderId="0" xfId="0" applyNumberFormat="1" applyFont="1" applyAlignment="1">
      <alignment wrapText="1"/>
    </xf>
    <xf numFmtId="0" fontId="2" fillId="3" borderId="0" xfId="0" applyFont="1" applyFill="1" applyAlignment="1">
      <alignment wrapText="1"/>
    </xf>
    <xf numFmtId="0" fontId="3" fillId="0" borderId="0" xfId="0" applyFont="1" applyFill="1" applyAlignment="1">
      <alignment wrapText="1"/>
    </xf>
    <xf numFmtId="9" fontId="3" fillId="0" borderId="0" xfId="1" applyFont="1" applyFill="1" applyAlignment="1">
      <alignment wrapText="1"/>
    </xf>
    <xf numFmtId="9" fontId="0" fillId="0" borderId="0" xfId="1" applyFont="1" applyAlignment="1">
      <alignment wrapText="1"/>
    </xf>
    <xf numFmtId="9" fontId="0" fillId="0" borderId="0" xfId="1" applyFont="1" applyFill="1" applyAlignment="1">
      <alignment wrapText="1"/>
    </xf>
    <xf numFmtId="9" fontId="0" fillId="0" borderId="0" xfId="1" applyNumberFormat="1" applyFont="1" applyFill="1" applyAlignment="1">
      <alignment wrapText="1"/>
    </xf>
    <xf numFmtId="9" fontId="0" fillId="0" borderId="0" xfId="0" applyNumberFormat="1" applyAlignment="1">
      <alignment wrapText="1"/>
    </xf>
    <xf numFmtId="9" fontId="0" fillId="0" borderId="0" xfId="0" applyNumberFormat="1" applyFill="1" applyAlignment="1">
      <alignment wrapText="1"/>
    </xf>
    <xf numFmtId="9" fontId="3" fillId="0" borderId="0" xfId="0" applyNumberFormat="1" applyFont="1" applyFill="1" applyAlignment="1">
      <alignment wrapText="1"/>
    </xf>
    <xf numFmtId="164" fontId="0" fillId="0" borderId="0" xfId="1" applyNumberFormat="1" applyFont="1" applyFill="1" applyAlignment="1">
      <alignment wrapText="1"/>
    </xf>
    <xf numFmtId="1" fontId="0" fillId="0" borderId="0" xfId="0" applyNumberFormat="1" applyAlignment="1">
      <alignment wrapText="1"/>
    </xf>
    <xf numFmtId="1" fontId="0" fillId="0" borderId="0" xfId="0" applyNumberFormat="1" applyFill="1" applyAlignment="1">
      <alignment wrapText="1"/>
    </xf>
    <xf numFmtId="9" fontId="0" fillId="0" borderId="0" xfId="1" applyNumberFormat="1" applyFont="1" applyAlignment="1">
      <alignment wrapText="1"/>
    </xf>
    <xf numFmtId="164" fontId="0" fillId="0" borderId="0" xfId="0" applyNumberFormat="1" applyFill="1" applyAlignment="1">
      <alignment wrapText="1"/>
    </xf>
    <xf numFmtId="9" fontId="2" fillId="0" borderId="0" xfId="0" applyNumberFormat="1" applyFont="1" applyAlignment="1">
      <alignment wrapText="1"/>
    </xf>
    <xf numFmtId="9" fontId="2" fillId="0" borderId="0" xfId="0" applyNumberFormat="1" applyFont="1" applyFill="1" applyAlignment="1">
      <alignment wrapText="1"/>
    </xf>
    <xf numFmtId="9" fontId="3" fillId="0" borderId="0" xfId="1" applyFont="1" applyAlignment="1">
      <alignment wrapText="1"/>
    </xf>
    <xf numFmtId="164" fontId="3" fillId="0" borderId="0" xfId="1" applyNumberFormat="1" applyFont="1" applyFill="1" applyAlignment="1">
      <alignment wrapText="1"/>
    </xf>
    <xf numFmtId="0" fontId="1" fillId="4" borderId="1" xfId="0" applyFont="1" applyFill="1" applyBorder="1" applyAlignment="1">
      <alignment wrapText="1"/>
    </xf>
    <xf numFmtId="0" fontId="0" fillId="0" borderId="1" xfId="0" applyBorder="1" applyAlignment="1">
      <alignment wrapText="1"/>
    </xf>
    <xf numFmtId="0" fontId="3" fillId="0" borderId="1" xfId="0" applyFont="1" applyBorder="1" applyAlignment="1">
      <alignment wrapText="1"/>
    </xf>
    <xf numFmtId="0" fontId="2" fillId="0" borderId="1" xfId="0" applyFont="1" applyBorder="1" applyAlignment="1">
      <alignment wrapText="1"/>
    </xf>
    <xf numFmtId="0" fontId="6" fillId="0" borderId="1" xfId="0" applyFont="1" applyBorder="1" applyAlignment="1">
      <alignment wrapText="1"/>
    </xf>
    <xf numFmtId="0" fontId="0" fillId="0" borderId="2" xfId="0" applyBorder="1"/>
    <xf numFmtId="9" fontId="0" fillId="0" borderId="2" xfId="1" applyFont="1" applyBorder="1"/>
    <xf numFmtId="9" fontId="0" fillId="0" borderId="0" xfId="0" applyNumberFormat="1"/>
    <xf numFmtId="9" fontId="0" fillId="0" borderId="0" xfId="1" applyFont="1"/>
    <xf numFmtId="0" fontId="7" fillId="0" borderId="0" xfId="0" applyFont="1"/>
    <xf numFmtId="10" fontId="0" fillId="0" borderId="2" xfId="1" applyNumberFormat="1" applyFont="1" applyBorder="1"/>
    <xf numFmtId="0" fontId="0" fillId="0" borderId="0" xfId="0" applyFill="1" applyBorder="1"/>
    <xf numFmtId="0" fontId="0" fillId="0" borderId="0" xfId="0" applyFont="1"/>
    <xf numFmtId="164" fontId="0" fillId="0" borderId="2" xfId="0" applyNumberFormat="1" applyBorder="1"/>
    <xf numFmtId="0" fontId="1" fillId="4" borderId="0" xfId="0" applyFont="1" applyFill="1" applyBorder="1" applyAlignment="1">
      <alignment wrapText="1"/>
    </xf>
    <xf numFmtId="0" fontId="0" fillId="0" borderId="0" xfId="0" applyBorder="1" applyAlignment="1">
      <alignment wrapText="1"/>
    </xf>
    <xf numFmtId="0" fontId="3" fillId="0" borderId="0" xfId="0" applyFont="1" applyBorder="1" applyAlignment="1">
      <alignment wrapText="1"/>
    </xf>
    <xf numFmtId="0" fontId="2" fillId="0" borderId="0" xfId="0" applyFont="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10" fontId="0" fillId="0" borderId="0" xfId="1" applyNumberFormat="1" applyFont="1" applyBorder="1"/>
    <xf numFmtId="9" fontId="3" fillId="0" borderId="0" xfId="1" applyNumberFormat="1" applyFont="1" applyFill="1" applyAlignment="1">
      <alignment wrapText="1"/>
    </xf>
    <xf numFmtId="9" fontId="3" fillId="0" borderId="0" xfId="1" applyNumberFormat="1" applyFont="1" applyAlignment="1">
      <alignment wrapText="1"/>
    </xf>
    <xf numFmtId="11" fontId="0" fillId="0" borderId="0" xfId="0" applyNumberFormat="1"/>
    <xf numFmtId="0" fontId="8" fillId="2" borderId="0" xfId="0" applyFont="1" applyFill="1" applyAlignment="1">
      <alignment wrapText="1"/>
    </xf>
    <xf numFmtId="0" fontId="2" fillId="0" borderId="0" xfId="0" applyFont="1" applyFill="1" applyBorder="1" applyAlignment="1">
      <alignment wrapText="1"/>
    </xf>
    <xf numFmtId="0" fontId="2" fillId="0" borderId="0" xfId="0" applyFont="1" applyFill="1" applyAlignment="1">
      <alignment horizontal="left" wrapText="1"/>
    </xf>
    <xf numFmtId="9" fontId="3" fillId="0" borderId="1" xfId="1" applyFont="1" applyFill="1" applyBorder="1" applyAlignment="1">
      <alignment wrapText="1"/>
    </xf>
    <xf numFmtId="0" fontId="1" fillId="2" borderId="0" xfId="0" applyFont="1" applyFill="1" applyAlignment="1">
      <alignment horizontal="right" wrapText="1"/>
    </xf>
    <xf numFmtId="0" fontId="3" fillId="0" borderId="0" xfId="0" applyFont="1" applyFill="1" applyAlignment="1">
      <alignment horizontal="left" wrapText="1"/>
    </xf>
    <xf numFmtId="0" fontId="0" fillId="0" borderId="0" xfId="0" applyAlignment="1"/>
    <xf numFmtId="0" fontId="9" fillId="0" borderId="0" xfId="3"/>
    <xf numFmtId="0" fontId="1" fillId="0" borderId="2" xfId="0" applyFont="1" applyBorder="1"/>
    <xf numFmtId="165" fontId="0" fillId="0" borderId="0" xfId="0" applyNumberFormat="1"/>
    <xf numFmtId="9" fontId="0" fillId="0" borderId="0" xfId="1" applyFont="1" applyBorder="1"/>
    <xf numFmtId="166" fontId="0" fillId="0" borderId="0" xfId="0" applyNumberFormat="1"/>
    <xf numFmtId="3" fontId="11" fillId="0" borderId="0" xfId="6" applyNumberFormat="1" applyFont="1" applyFill="1" applyBorder="1" applyAlignment="1" applyProtection="1">
      <alignment horizontal="right" vertical="center"/>
    </xf>
    <xf numFmtId="1" fontId="0" fillId="0" borderId="0" xfId="1" applyNumberFormat="1" applyFont="1" applyBorder="1"/>
    <xf numFmtId="1" fontId="0" fillId="0" borderId="0" xfId="0" applyNumberFormat="1"/>
    <xf numFmtId="0" fontId="0" fillId="0" borderId="0" xfId="0" applyFont="1" applyFill="1" applyBorder="1"/>
    <xf numFmtId="2" fontId="0" fillId="0" borderId="0" xfId="0" applyNumberFormat="1"/>
    <xf numFmtId="0" fontId="12" fillId="0" borderId="0" xfId="0" applyFont="1" applyFill="1" applyBorder="1" applyAlignment="1">
      <alignment horizontal="left" vertical="top"/>
    </xf>
    <xf numFmtId="0" fontId="0" fillId="0" borderId="0" xfId="0" applyFill="1" applyBorder="1" applyAlignment="1">
      <alignment horizontal="left" vertical="top"/>
    </xf>
    <xf numFmtId="0" fontId="0" fillId="7" borderId="5" xfId="0" applyFill="1" applyBorder="1" applyAlignment="1">
      <alignment horizontal="left" vertical="top" wrapText="1"/>
    </xf>
    <xf numFmtId="0" fontId="0" fillId="7" borderId="9" xfId="0" applyFill="1" applyBorder="1" applyAlignment="1">
      <alignment horizontal="left" vertical="top" wrapText="1"/>
    </xf>
    <xf numFmtId="0" fontId="13" fillId="7" borderId="10" xfId="0" applyFont="1" applyFill="1" applyBorder="1" applyAlignment="1">
      <alignment horizontal="left" vertical="top" wrapText="1"/>
    </xf>
    <xf numFmtId="0" fontId="13" fillId="7" borderId="11" xfId="0" applyFont="1" applyFill="1" applyBorder="1" applyAlignment="1">
      <alignment horizontal="left" vertical="top" wrapText="1"/>
    </xf>
    <xf numFmtId="0" fontId="14" fillId="0" borderId="0" xfId="0" applyFont="1" applyFill="1" applyBorder="1" applyAlignment="1">
      <alignment horizontal="left" vertical="top"/>
    </xf>
    <xf numFmtId="0" fontId="15" fillId="0" borderId="12" xfId="0" applyFont="1" applyFill="1" applyBorder="1" applyAlignment="1">
      <alignment horizontal="left" vertical="top" wrapText="1"/>
    </xf>
    <xf numFmtId="167" fontId="16" fillId="0" borderId="13" xfId="0" applyNumberFormat="1" applyFont="1" applyFill="1" applyBorder="1" applyAlignment="1">
      <alignment horizontal="center" vertical="top" wrapText="1"/>
    </xf>
    <xf numFmtId="167" fontId="16" fillId="0" borderId="14" xfId="0" applyNumberFormat="1" applyFont="1" applyFill="1" applyBorder="1" applyAlignment="1">
      <alignment horizontal="center" vertical="top" wrapText="1"/>
    </xf>
    <xf numFmtId="0" fontId="15" fillId="0" borderId="15" xfId="0" applyFont="1" applyFill="1" applyBorder="1" applyAlignment="1">
      <alignment horizontal="left" vertical="top" wrapText="1"/>
    </xf>
    <xf numFmtId="167" fontId="16" fillId="0" borderId="16" xfId="0" applyNumberFormat="1" applyFont="1" applyFill="1" applyBorder="1" applyAlignment="1">
      <alignment horizontal="center" vertical="top" wrapText="1"/>
    </xf>
    <xf numFmtId="167" fontId="16" fillId="0" borderId="17" xfId="0" applyNumberFormat="1" applyFont="1" applyFill="1" applyBorder="1" applyAlignment="1">
      <alignment horizontal="center" vertical="top" wrapText="1"/>
    </xf>
    <xf numFmtId="0" fontId="15" fillId="0" borderId="18" xfId="0" applyFont="1" applyFill="1" applyBorder="1" applyAlignment="1">
      <alignment horizontal="left" vertical="top" wrapText="1"/>
    </xf>
    <xf numFmtId="167" fontId="16" fillId="0" borderId="19" xfId="0" applyNumberFormat="1" applyFont="1" applyFill="1" applyBorder="1" applyAlignment="1">
      <alignment horizontal="center" vertical="top" wrapText="1"/>
    </xf>
    <xf numFmtId="167" fontId="16" fillId="0" borderId="20" xfId="0" applyNumberFormat="1" applyFont="1" applyFill="1" applyBorder="1" applyAlignment="1">
      <alignment horizontal="center" vertical="top" wrapText="1"/>
    </xf>
    <xf numFmtId="16" fontId="0" fillId="0" borderId="0" xfId="0" applyNumberFormat="1"/>
    <xf numFmtId="0" fontId="17" fillId="0" borderId="0" xfId="0" applyFont="1" applyFill="1" applyBorder="1" applyAlignment="1">
      <alignment horizontal="left" vertical="top"/>
    </xf>
    <xf numFmtId="9" fontId="0" fillId="0" borderId="2" xfId="1" applyNumberFormat="1" applyFont="1" applyBorder="1"/>
    <xf numFmtId="0" fontId="0" fillId="8" borderId="0" xfId="0" applyFill="1" applyAlignment="1">
      <alignment wrapText="1"/>
    </xf>
    <xf numFmtId="9" fontId="0" fillId="8" borderId="0" xfId="1" applyNumberFormat="1" applyFont="1" applyFill="1" applyAlignment="1">
      <alignment wrapText="1"/>
    </xf>
    <xf numFmtId="9" fontId="0" fillId="8" borderId="0" xfId="0" applyNumberFormat="1" applyFill="1" applyAlignment="1">
      <alignment wrapText="1"/>
    </xf>
    <xf numFmtId="164" fontId="0" fillId="8" borderId="0" xfId="0" applyNumberFormat="1" applyFill="1" applyAlignment="1">
      <alignment wrapText="1"/>
    </xf>
    <xf numFmtId="1" fontId="0" fillId="8" borderId="0" xfId="0" applyNumberFormat="1" applyFill="1" applyAlignment="1">
      <alignment wrapText="1"/>
    </xf>
    <xf numFmtId="9" fontId="2" fillId="8" borderId="0" xfId="0" applyNumberFormat="1" applyFont="1" applyFill="1" applyAlignment="1">
      <alignment wrapText="1"/>
    </xf>
    <xf numFmtId="0" fontId="2" fillId="8" borderId="0" xfId="0" applyFont="1" applyFill="1" applyAlignment="1">
      <alignment wrapText="1"/>
    </xf>
    <xf numFmtId="0" fontId="0" fillId="8" borderId="0" xfId="0" applyFill="1" applyAlignment="1">
      <alignment horizontal="left" wrapText="1"/>
    </xf>
    <xf numFmtId="9" fontId="0" fillId="8" borderId="0" xfId="1" applyFont="1" applyFill="1" applyAlignment="1">
      <alignment wrapText="1"/>
    </xf>
    <xf numFmtId="0" fontId="0" fillId="8" borderId="1" xfId="0" applyFill="1" applyBorder="1" applyAlignment="1">
      <alignment wrapText="1"/>
    </xf>
    <xf numFmtId="0" fontId="2" fillId="8" borderId="1" xfId="0" applyFont="1" applyFill="1" applyBorder="1" applyAlignment="1">
      <alignment wrapText="1"/>
    </xf>
    <xf numFmtId="0" fontId="2" fillId="8" borderId="0" xfId="0" applyFont="1" applyFill="1" applyBorder="1" applyAlignment="1">
      <alignment wrapText="1"/>
    </xf>
    <xf numFmtId="0" fontId="3" fillId="8" borderId="0" xfId="0" applyFont="1" applyFill="1" applyBorder="1" applyAlignment="1">
      <alignment wrapText="1"/>
    </xf>
    <xf numFmtId="9" fontId="3" fillId="8" borderId="0" xfId="0" applyNumberFormat="1" applyFont="1" applyFill="1" applyAlignment="1">
      <alignment wrapText="1"/>
    </xf>
    <xf numFmtId="0" fontId="3" fillId="8" borderId="0" xfId="0" applyFont="1" applyFill="1" applyAlignment="1">
      <alignment wrapText="1"/>
    </xf>
    <xf numFmtId="0" fontId="3" fillId="8" borderId="1" xfId="0" applyFont="1" applyFill="1" applyBorder="1" applyAlignment="1">
      <alignment wrapText="1"/>
    </xf>
    <xf numFmtId="0" fontId="0" fillId="8" borderId="0" xfId="0" applyFill="1" applyBorder="1" applyAlignment="1">
      <alignment wrapText="1"/>
    </xf>
    <xf numFmtId="164" fontId="0" fillId="8" borderId="0" xfId="1" applyNumberFormat="1" applyFont="1" applyFill="1" applyAlignment="1">
      <alignment wrapText="1"/>
    </xf>
    <xf numFmtId="9" fontId="3" fillId="8" borderId="1" xfId="0" applyNumberFormat="1" applyFont="1" applyFill="1" applyBorder="1" applyAlignment="1">
      <alignment wrapText="1"/>
    </xf>
    <xf numFmtId="9" fontId="3" fillId="0" borderId="1" xfId="0" applyNumberFormat="1" applyFont="1" applyBorder="1" applyAlignment="1">
      <alignment wrapText="1"/>
    </xf>
    <xf numFmtId="9" fontId="3" fillId="0" borderId="0" xfId="1" applyFont="1" applyFill="1" applyBorder="1" applyAlignment="1">
      <alignment wrapText="1"/>
    </xf>
    <xf numFmtId="0" fontId="1" fillId="9" borderId="0" xfId="0" applyFont="1" applyFill="1" applyAlignment="1">
      <alignment wrapText="1"/>
    </xf>
    <xf numFmtId="9" fontId="2" fillId="8" borderId="0" xfId="1" applyNumberFormat="1" applyFont="1" applyFill="1" applyAlignment="1">
      <alignment wrapText="1"/>
    </xf>
    <xf numFmtId="168" fontId="0" fillId="0" borderId="0" xfId="0" applyNumberFormat="1" applyAlignment="1">
      <alignment wrapText="1"/>
    </xf>
    <xf numFmtId="0" fontId="3" fillId="0" borderId="1" xfId="0" applyFont="1" applyFill="1" applyBorder="1" applyAlignment="1">
      <alignment wrapText="1"/>
    </xf>
    <xf numFmtId="0" fontId="0" fillId="0" borderId="0" xfId="0" applyFill="1" applyAlignment="1">
      <alignment wrapText="1"/>
    </xf>
    <xf numFmtId="9" fontId="0" fillId="0" borderId="0" xfId="1" applyFont="1" applyAlignment="1">
      <alignment wrapText="1"/>
    </xf>
    <xf numFmtId="9" fontId="0" fillId="0" borderId="0" xfId="1" applyNumberFormat="1" applyFont="1" applyFill="1" applyAlignment="1">
      <alignment wrapText="1"/>
    </xf>
    <xf numFmtId="9" fontId="0" fillId="0" borderId="0" xfId="0" applyNumberFormat="1" applyFill="1" applyAlignment="1">
      <alignment wrapText="1"/>
    </xf>
    <xf numFmtId="49" fontId="0" fillId="0" borderId="0" xfId="0" applyNumberFormat="1" applyFill="1" applyAlignment="1">
      <alignment wrapText="1"/>
    </xf>
    <xf numFmtId="0" fontId="0" fillId="0" borderId="0" xfId="0" applyAlignment="1">
      <alignment wrapText="1"/>
    </xf>
    <xf numFmtId="0" fontId="0" fillId="0" borderId="0" xfId="0" applyFill="1" applyAlignment="1">
      <alignment horizontal="left" wrapText="1"/>
    </xf>
    <xf numFmtId="0" fontId="3" fillId="0" borderId="0" xfId="0" applyFont="1" applyFill="1" applyAlignment="1">
      <alignment wrapText="1"/>
    </xf>
    <xf numFmtId="9" fontId="3" fillId="0" borderId="0" xfId="1" applyFont="1" applyFill="1" applyAlignment="1">
      <alignment wrapText="1"/>
    </xf>
    <xf numFmtId="0" fontId="0" fillId="0" borderId="0" xfId="0" applyBorder="1" applyAlignment="1">
      <alignment wrapText="1"/>
    </xf>
    <xf numFmtId="49" fontId="0" fillId="0" borderId="0" xfId="0" applyNumberFormat="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0" fontId="3" fillId="0" borderId="0" xfId="0" applyNumberFormat="1" applyFont="1" applyFill="1" applyBorder="1" applyAlignment="1">
      <alignment horizontal="left" wrapText="1"/>
    </xf>
    <xf numFmtId="9" fontId="3" fillId="0" borderId="0" xfId="1" applyNumberFormat="1" applyFont="1" applyFill="1" applyBorder="1" applyAlignment="1">
      <alignment wrapText="1"/>
    </xf>
    <xf numFmtId="0" fontId="3" fillId="0" borderId="0" xfId="1" applyNumberFormat="1" applyFont="1" applyFill="1" applyBorder="1" applyAlignment="1">
      <alignment wrapText="1"/>
    </xf>
    <xf numFmtId="0" fontId="2" fillId="10" borderId="0" xfId="0" applyNumberFormat="1" applyFont="1" applyFill="1" applyBorder="1" applyAlignment="1">
      <alignment wrapText="1"/>
    </xf>
    <xf numFmtId="0" fontId="2" fillId="10" borderId="0" xfId="0" applyNumberFormat="1" applyFont="1" applyFill="1" applyBorder="1" applyAlignment="1">
      <alignment horizontal="left" wrapText="1"/>
    </xf>
    <xf numFmtId="9" fontId="2" fillId="10" borderId="0" xfId="1" applyNumberFormat="1" applyFont="1" applyFill="1" applyBorder="1" applyAlignment="1">
      <alignment wrapText="1"/>
    </xf>
    <xf numFmtId="0" fontId="2" fillId="10" borderId="0" xfId="0" applyFont="1" applyFill="1" applyBorder="1" applyAlignment="1">
      <alignment wrapText="1"/>
    </xf>
    <xf numFmtId="9" fontId="2" fillId="10" borderId="0" xfId="0" applyNumberFormat="1" applyFont="1" applyFill="1" applyBorder="1" applyAlignment="1">
      <alignment wrapText="1"/>
    </xf>
    <xf numFmtId="49" fontId="2" fillId="10" borderId="0" xfId="0" applyNumberFormat="1" applyFont="1" applyFill="1" applyBorder="1" applyAlignment="1">
      <alignment horizontal="lef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1" fillId="5" borderId="0" xfId="0" applyFont="1" applyFill="1" applyAlignment="1">
      <alignment horizontal="left"/>
    </xf>
    <xf numFmtId="0" fontId="13" fillId="7" borderId="6" xfId="0" applyFont="1" applyFill="1" applyBorder="1" applyAlignment="1">
      <alignment horizontal="left" vertical="top" wrapText="1"/>
    </xf>
    <xf numFmtId="0" fontId="13" fillId="7" borderId="7" xfId="0" applyFont="1" applyFill="1" applyBorder="1" applyAlignment="1">
      <alignment horizontal="left" vertical="top" wrapText="1"/>
    </xf>
    <xf numFmtId="0" fontId="13" fillId="7" borderId="8" xfId="0" applyFont="1" applyFill="1" applyBorder="1" applyAlignment="1">
      <alignment horizontal="left" vertical="top" wrapText="1"/>
    </xf>
    <xf numFmtId="0" fontId="0" fillId="6" borderId="0" xfId="0" applyFill="1" applyAlignment="1">
      <alignment horizontal="left"/>
    </xf>
  </cellXfs>
  <cellStyles count="10">
    <cellStyle name="Body: normal cell 2" xfId="5" xr:uid="{00000000-0005-0000-0000-000000000000}"/>
    <cellStyle name="Comma 6" xfId="6" xr:uid="{00000000-0005-0000-0000-000001000000}"/>
    <cellStyle name="Followed Hyperlink" xfId="7" builtinId="9" hidden="1"/>
    <cellStyle name="Followed Hyperlink" xfId="8" builtinId="9" hidden="1"/>
    <cellStyle name="Followed Hyperlink" xfId="9" builtinId="9" hidden="1"/>
    <cellStyle name="Header: bottom row 2" xfId="4" xr:uid="{00000000-0005-0000-0000-000005000000}"/>
    <cellStyle name="Hyperlink" xfId="2" builtinId="8"/>
    <cellStyle name="Normal" xfId="0" builtinId="0"/>
    <cellStyle name="Normal 2" xfId="3" xr:uid="{00000000-0005-0000-0000-00000800000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tabSelected="1" workbookViewId="0"/>
  </sheetViews>
  <sheetFormatPr defaultColWidth="8.85546875" defaultRowHeight="15" x14ac:dyDescent="0.25"/>
  <sheetData>
    <row r="1" spans="1:1" x14ac:dyDescent="0.2">
      <c r="A1" s="13" t="s">
        <v>127</v>
      </c>
    </row>
    <row r="3" spans="1:1" x14ac:dyDescent="0.2">
      <c r="A3" t="s">
        <v>128</v>
      </c>
    </row>
    <row r="4" spans="1:1" x14ac:dyDescent="0.2">
      <c r="A4" t="s">
        <v>184</v>
      </c>
    </row>
    <row r="5" spans="1:1" x14ac:dyDescent="0.2">
      <c r="A5" t="s">
        <v>133</v>
      </c>
    </row>
    <row r="6" spans="1:1" x14ac:dyDescent="0.2">
      <c r="A6" t="s">
        <v>129</v>
      </c>
    </row>
    <row r="7" spans="1:1" s="5" customFormat="1" x14ac:dyDescent="0.2"/>
    <row r="8" spans="1:1" x14ac:dyDescent="0.2">
      <c r="A8" t="s">
        <v>130</v>
      </c>
    </row>
    <row r="9" spans="1:1" x14ac:dyDescent="0.2">
      <c r="A9" t="s">
        <v>131</v>
      </c>
    </row>
    <row r="10" spans="1:1" x14ac:dyDescent="0.2">
      <c r="A10" s="14" t="s">
        <v>132</v>
      </c>
    </row>
    <row r="11" spans="1:1" s="5" customFormat="1" x14ac:dyDescent="0.2">
      <c r="A11" s="14"/>
    </row>
    <row r="12" spans="1:1" s="5" customFormat="1" x14ac:dyDescent="0.2">
      <c r="A12" s="5" t="s">
        <v>134</v>
      </c>
    </row>
    <row r="13" spans="1:1" x14ac:dyDescent="0.2">
      <c r="A13" t="s">
        <v>135</v>
      </c>
    </row>
    <row r="14" spans="1:1" s="5" customFormat="1" x14ac:dyDescent="0.2">
      <c r="A14" s="5" t="s">
        <v>136</v>
      </c>
    </row>
    <row r="15" spans="1:1" s="5" customFormat="1" x14ac:dyDescent="0.2"/>
    <row r="16" spans="1:1" s="5" customFormat="1" x14ac:dyDescent="0.2"/>
    <row r="17" s="5" customFormat="1" x14ac:dyDescent="0.2"/>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272"/>
  <sheetViews>
    <sheetView workbookViewId="0">
      <pane ySplit="1" topLeftCell="A2" activePane="bottomLeft" state="frozen"/>
      <selection pane="bottomLeft"/>
    </sheetView>
  </sheetViews>
  <sheetFormatPr defaultColWidth="9.140625" defaultRowHeight="15" x14ac:dyDescent="0.25"/>
  <cols>
    <col min="1" max="1" width="18" style="6" customWidth="1"/>
    <col min="2" max="2" width="28.42578125" style="6" customWidth="1"/>
    <col min="3" max="3" width="28.42578125" style="2" customWidth="1"/>
    <col min="4" max="5" width="18.85546875" style="6" customWidth="1"/>
    <col min="6" max="7" width="18.42578125" style="6" customWidth="1"/>
    <col min="8" max="9" width="21.28515625" style="8" customWidth="1"/>
    <col min="10" max="10" width="21.28515625" style="6" customWidth="1"/>
    <col min="11" max="12" width="21.28515625" style="125" customWidth="1"/>
    <col min="13" max="13" width="19" style="6" customWidth="1"/>
    <col min="14" max="15" width="19.140625" style="2" customWidth="1"/>
    <col min="16" max="16" width="28.42578125" style="6" customWidth="1"/>
    <col min="17" max="17" width="117.28515625" style="6" customWidth="1"/>
    <col min="18" max="18" width="52.42578125" style="6" customWidth="1"/>
    <col min="19" max="19" width="43.42578125" style="3" customWidth="1"/>
    <col min="20" max="20" width="47.85546875" style="36" customWidth="1"/>
    <col min="21" max="21" width="37.28515625" style="50" customWidth="1"/>
    <col min="22" max="16384" width="9.140625" style="6"/>
  </cols>
  <sheetData>
    <row r="1" spans="1:21" ht="30" x14ac:dyDescent="0.25">
      <c r="A1" s="1" t="s">
        <v>3</v>
      </c>
      <c r="B1" s="1" t="s">
        <v>0</v>
      </c>
      <c r="C1" s="1" t="s">
        <v>1</v>
      </c>
      <c r="D1" s="1" t="s">
        <v>48</v>
      </c>
      <c r="E1" s="1" t="s">
        <v>49</v>
      </c>
      <c r="F1" s="1" t="s">
        <v>102</v>
      </c>
      <c r="G1" s="1" t="s">
        <v>103</v>
      </c>
      <c r="H1" s="7" t="s">
        <v>85</v>
      </c>
      <c r="I1" s="7" t="s">
        <v>454</v>
      </c>
      <c r="J1" s="1" t="s">
        <v>84</v>
      </c>
      <c r="K1" s="1" t="s">
        <v>454</v>
      </c>
      <c r="L1" s="1" t="s">
        <v>755</v>
      </c>
      <c r="M1" s="1" t="s">
        <v>86</v>
      </c>
      <c r="N1" s="1" t="s">
        <v>87</v>
      </c>
      <c r="O1" s="1" t="s">
        <v>101</v>
      </c>
      <c r="P1" s="1" t="s">
        <v>37</v>
      </c>
      <c r="Q1" s="1" t="s">
        <v>2</v>
      </c>
      <c r="R1" s="1" t="s">
        <v>745</v>
      </c>
      <c r="S1" s="59" t="s">
        <v>238</v>
      </c>
      <c r="T1" s="35" t="s">
        <v>191</v>
      </c>
      <c r="U1" s="49" t="s">
        <v>192</v>
      </c>
    </row>
    <row r="2" spans="1:21" ht="105" x14ac:dyDescent="0.25">
      <c r="A2" s="2" t="s">
        <v>4</v>
      </c>
      <c r="B2" s="6" t="s">
        <v>11</v>
      </c>
      <c r="C2" s="2" t="s">
        <v>137</v>
      </c>
      <c r="H2" s="8">
        <v>1</v>
      </c>
      <c r="I2" s="8" t="s">
        <v>11</v>
      </c>
      <c r="J2" s="6" t="s">
        <v>56</v>
      </c>
      <c r="K2" s="134" t="s">
        <v>11</v>
      </c>
      <c r="L2" s="138"/>
      <c r="M2" s="121">
        <v>0</v>
      </c>
      <c r="N2" s="122">
        <v>1</v>
      </c>
      <c r="O2" s="123">
        <v>0.02</v>
      </c>
      <c r="P2" s="124" t="s">
        <v>739</v>
      </c>
      <c r="Q2" s="130" t="s">
        <v>740</v>
      </c>
      <c r="R2" s="6" t="s">
        <v>239</v>
      </c>
      <c r="S2" s="3" t="s">
        <v>240</v>
      </c>
      <c r="T2" s="36" t="s">
        <v>194</v>
      </c>
      <c r="U2" s="50" t="s">
        <v>218</v>
      </c>
    </row>
    <row r="3" spans="1:21" ht="90" x14ac:dyDescent="0.25">
      <c r="A3" s="2" t="s">
        <v>4</v>
      </c>
      <c r="B3" s="6" t="s">
        <v>5</v>
      </c>
      <c r="C3" s="2" t="s">
        <v>359</v>
      </c>
      <c r="D3" s="6" t="s">
        <v>50</v>
      </c>
      <c r="F3" s="6" t="s">
        <v>50</v>
      </c>
      <c r="H3" s="8">
        <v>2</v>
      </c>
      <c r="I3" s="8" t="s">
        <v>455</v>
      </c>
      <c r="J3" s="6" t="s">
        <v>56</v>
      </c>
      <c r="K3" s="134" t="s">
        <v>455</v>
      </c>
      <c r="L3" s="138"/>
      <c r="M3" s="20">
        <v>0</v>
      </c>
      <c r="N3" s="96">
        <v>3</v>
      </c>
      <c r="O3" s="96">
        <v>0.05</v>
      </c>
      <c r="P3" s="2" t="s">
        <v>138</v>
      </c>
      <c r="Q3" s="95" t="s">
        <v>728</v>
      </c>
      <c r="R3" s="6" t="s">
        <v>241</v>
      </c>
      <c r="S3" s="3" t="s">
        <v>242</v>
      </c>
      <c r="T3" s="104" t="s">
        <v>622</v>
      </c>
      <c r="U3" s="50" t="s">
        <v>476</v>
      </c>
    </row>
    <row r="4" spans="1:21" ht="75" x14ac:dyDescent="0.25">
      <c r="A4" s="18" t="str">
        <f>A$3</f>
        <v>Transportation</v>
      </c>
      <c r="B4" s="12" t="str">
        <f t="shared" ref="B4:C8" si="0">B$3</f>
        <v>Fuel Economy Standard</v>
      </c>
      <c r="C4" s="12" t="str">
        <f t="shared" si="0"/>
        <v>Percentage Additional Improvement of Fuel Economy Std</v>
      </c>
      <c r="D4" s="6" t="s">
        <v>51</v>
      </c>
      <c r="F4" s="6" t="s">
        <v>51</v>
      </c>
      <c r="H4" s="8">
        <v>3</v>
      </c>
      <c r="I4" s="12" t="str">
        <f t="shared" ref="I4:I8" si="1">I$3</f>
        <v>Vehicle Fuel Economy Standards</v>
      </c>
      <c r="J4" s="6" t="s">
        <v>56</v>
      </c>
      <c r="K4" s="135" t="str">
        <f>K$3</f>
        <v>Vehicle Fuel Economy Standards</v>
      </c>
      <c r="L4" s="139"/>
      <c r="M4" s="15">
        <f t="shared" ref="M4:P8" si="2">M$3</f>
        <v>0</v>
      </c>
      <c r="N4" s="117">
        <v>1.5</v>
      </c>
      <c r="O4" s="15">
        <f t="shared" si="2"/>
        <v>0.05</v>
      </c>
      <c r="P4" s="12" t="str">
        <f t="shared" si="2"/>
        <v>% increase in miles/gal</v>
      </c>
      <c r="Q4" s="95" t="s">
        <v>712</v>
      </c>
      <c r="R4" s="6" t="s">
        <v>241</v>
      </c>
      <c r="S4" s="3" t="s">
        <v>242</v>
      </c>
      <c r="T4" s="104" t="s">
        <v>623</v>
      </c>
      <c r="U4" s="50" t="s">
        <v>487</v>
      </c>
    </row>
    <row r="5" spans="1:21" ht="120" x14ac:dyDescent="0.25">
      <c r="A5" s="18" t="str">
        <f>A$3</f>
        <v>Transportation</v>
      </c>
      <c r="B5" s="12" t="str">
        <f t="shared" si="0"/>
        <v>Fuel Economy Standard</v>
      </c>
      <c r="C5" s="12" t="str">
        <f t="shared" si="0"/>
        <v>Percentage Additional Improvement of Fuel Economy Std</v>
      </c>
      <c r="D5" s="6" t="s">
        <v>52</v>
      </c>
      <c r="F5" s="6" t="s">
        <v>106</v>
      </c>
      <c r="H5" s="8">
        <v>4</v>
      </c>
      <c r="I5" s="12" t="str">
        <f t="shared" si="1"/>
        <v>Vehicle Fuel Economy Standards</v>
      </c>
      <c r="J5" s="6" t="s">
        <v>56</v>
      </c>
      <c r="K5" s="135" t="str">
        <f t="shared" ref="K5:K8" si="3">K$3</f>
        <v>Vehicle Fuel Economy Standards</v>
      </c>
      <c r="L5" s="139"/>
      <c r="M5" s="15">
        <f t="shared" si="2"/>
        <v>0</v>
      </c>
      <c r="N5" s="31">
        <f>ROUND(MaxBoundCalculations!A107,2)</f>
        <v>0.54</v>
      </c>
      <c r="O5" s="15">
        <f t="shared" si="2"/>
        <v>0.05</v>
      </c>
      <c r="P5" s="12" t="str">
        <f t="shared" si="2"/>
        <v>% increase in miles/gal</v>
      </c>
      <c r="Q5" s="95" t="s">
        <v>709</v>
      </c>
      <c r="R5" s="6" t="s">
        <v>241</v>
      </c>
      <c r="S5" s="3" t="s">
        <v>242</v>
      </c>
      <c r="T5" s="36" t="s">
        <v>197</v>
      </c>
      <c r="U5" s="50" t="s">
        <v>219</v>
      </c>
    </row>
    <row r="6" spans="1:21" ht="75" x14ac:dyDescent="0.25">
      <c r="A6" s="18" t="str">
        <f>A$3</f>
        <v>Transportation</v>
      </c>
      <c r="B6" s="12" t="str">
        <f t="shared" si="0"/>
        <v>Fuel Economy Standard</v>
      </c>
      <c r="C6" s="12" t="str">
        <f t="shared" si="0"/>
        <v>Percentage Additional Improvement of Fuel Economy Std</v>
      </c>
      <c r="D6" s="6" t="s">
        <v>53</v>
      </c>
      <c r="F6" s="6" t="s">
        <v>107</v>
      </c>
      <c r="H6" s="8">
        <v>5</v>
      </c>
      <c r="I6" s="12" t="str">
        <f t="shared" si="1"/>
        <v>Vehicle Fuel Economy Standards</v>
      </c>
      <c r="J6" s="6" t="s">
        <v>56</v>
      </c>
      <c r="K6" s="135" t="str">
        <f t="shared" si="3"/>
        <v>Vehicle Fuel Economy Standards</v>
      </c>
      <c r="L6" s="139"/>
      <c r="M6" s="15">
        <f t="shared" si="2"/>
        <v>0</v>
      </c>
      <c r="N6" s="31">
        <f>ROUND(MaxBoundCalculations!A111,2)</f>
        <v>0.2</v>
      </c>
      <c r="O6" s="15">
        <f t="shared" si="2"/>
        <v>0.05</v>
      </c>
      <c r="P6" s="12" t="str">
        <f t="shared" si="2"/>
        <v>% increase in miles/gal</v>
      </c>
      <c r="Q6" s="95" t="s">
        <v>708</v>
      </c>
      <c r="R6" s="6" t="s">
        <v>241</v>
      </c>
      <c r="S6" s="3" t="s">
        <v>242</v>
      </c>
      <c r="T6" s="36" t="s">
        <v>197</v>
      </c>
      <c r="U6" s="50" t="s">
        <v>220</v>
      </c>
    </row>
    <row r="7" spans="1:21" ht="120" x14ac:dyDescent="0.25">
      <c r="A7" s="18" t="str">
        <f>A$3</f>
        <v>Transportation</v>
      </c>
      <c r="B7" s="12" t="str">
        <f t="shared" si="0"/>
        <v>Fuel Economy Standard</v>
      </c>
      <c r="C7" s="12" t="str">
        <f t="shared" si="0"/>
        <v>Percentage Additional Improvement of Fuel Economy Std</v>
      </c>
      <c r="D7" s="6" t="s">
        <v>54</v>
      </c>
      <c r="F7" s="6" t="s">
        <v>108</v>
      </c>
      <c r="H7" s="8">
        <v>6</v>
      </c>
      <c r="I7" s="12" t="str">
        <f t="shared" si="1"/>
        <v>Vehicle Fuel Economy Standards</v>
      </c>
      <c r="J7" s="6" t="s">
        <v>56</v>
      </c>
      <c r="K7" s="135" t="str">
        <f t="shared" si="3"/>
        <v>Vehicle Fuel Economy Standards</v>
      </c>
      <c r="L7" s="139"/>
      <c r="M7" s="15">
        <f t="shared" si="2"/>
        <v>0</v>
      </c>
      <c r="N7" s="31">
        <f>ROUND(MaxBoundCalculations!A122,2)</f>
        <v>0.2</v>
      </c>
      <c r="O7" s="15">
        <f t="shared" si="2"/>
        <v>0.05</v>
      </c>
      <c r="P7" s="12" t="str">
        <f t="shared" si="2"/>
        <v>% increase in miles/gal</v>
      </c>
      <c r="Q7" s="95" t="s">
        <v>711</v>
      </c>
      <c r="R7" s="6" t="s">
        <v>241</v>
      </c>
      <c r="S7" s="3" t="s">
        <v>242</v>
      </c>
      <c r="T7" s="36" t="s">
        <v>197</v>
      </c>
      <c r="U7" s="50" t="s">
        <v>219</v>
      </c>
    </row>
    <row r="8" spans="1:21" ht="120" x14ac:dyDescent="0.25">
      <c r="A8" s="18" t="str">
        <f>A$3</f>
        <v>Transportation</v>
      </c>
      <c r="B8" s="12" t="str">
        <f t="shared" si="0"/>
        <v>Fuel Economy Standard</v>
      </c>
      <c r="C8" s="12" t="str">
        <f t="shared" si="0"/>
        <v>Percentage Additional Improvement of Fuel Economy Std</v>
      </c>
      <c r="D8" s="6" t="s">
        <v>139</v>
      </c>
      <c r="F8" s="6" t="s">
        <v>190</v>
      </c>
      <c r="H8" s="8">
        <v>7</v>
      </c>
      <c r="I8" s="12" t="str">
        <f t="shared" si="1"/>
        <v>Vehicle Fuel Economy Standards</v>
      </c>
      <c r="J8" s="6" t="s">
        <v>56</v>
      </c>
      <c r="K8" s="135" t="str">
        <f t="shared" si="3"/>
        <v>Vehicle Fuel Economy Standards</v>
      </c>
      <c r="L8" s="139"/>
      <c r="M8" s="15">
        <f t="shared" si="2"/>
        <v>0</v>
      </c>
      <c r="N8" s="31">
        <f>ROUND(MaxBoundCalculations!A131,2)</f>
        <v>0.74</v>
      </c>
      <c r="O8" s="15">
        <f t="shared" si="2"/>
        <v>0.05</v>
      </c>
      <c r="P8" s="12" t="str">
        <f t="shared" si="2"/>
        <v>% increase in miles/gal</v>
      </c>
      <c r="Q8" s="95" t="s">
        <v>710</v>
      </c>
      <c r="R8" s="6" t="s">
        <v>241</v>
      </c>
      <c r="S8" s="3" t="s">
        <v>242</v>
      </c>
      <c r="T8" s="36" t="s">
        <v>197</v>
      </c>
      <c r="U8" s="50" t="s">
        <v>505</v>
      </c>
    </row>
    <row r="9" spans="1:21" ht="105" x14ac:dyDescent="0.25">
      <c r="A9" s="2" t="s">
        <v>4</v>
      </c>
      <c r="B9" s="6" t="s">
        <v>12</v>
      </c>
      <c r="C9" s="2" t="s">
        <v>360</v>
      </c>
      <c r="D9" s="6" t="s">
        <v>58</v>
      </c>
      <c r="F9" s="6" t="s">
        <v>743</v>
      </c>
      <c r="H9" s="8">
        <v>8</v>
      </c>
      <c r="I9" s="6" t="s">
        <v>12</v>
      </c>
      <c r="J9" s="6" t="s">
        <v>56</v>
      </c>
      <c r="K9" s="132" t="s">
        <v>12</v>
      </c>
      <c r="L9" s="138"/>
      <c r="M9" s="23">
        <v>0</v>
      </c>
      <c r="N9" s="24">
        <v>1</v>
      </c>
      <c r="O9" s="24">
        <v>0.01</v>
      </c>
      <c r="P9" s="6" t="s">
        <v>47</v>
      </c>
      <c r="Q9" s="6" t="s">
        <v>548</v>
      </c>
      <c r="R9" s="6" t="s">
        <v>243</v>
      </c>
      <c r="S9" s="3" t="s">
        <v>244</v>
      </c>
      <c r="T9" s="39" t="s">
        <v>195</v>
      </c>
    </row>
    <row r="10" spans="1:21" s="125" customFormat="1" ht="90" x14ac:dyDescent="0.25">
      <c r="A10" s="127" t="str">
        <f>A$9</f>
        <v>Transportation</v>
      </c>
      <c r="B10" s="127" t="str">
        <f t="shared" ref="B10:C10" si="4">B$9</f>
        <v>Transportation Demand Management</v>
      </c>
      <c r="C10" s="127" t="str">
        <f t="shared" si="4"/>
        <v>Fraction of TDM Package Implemented</v>
      </c>
      <c r="D10" s="125" t="s">
        <v>55</v>
      </c>
      <c r="F10" s="125" t="s">
        <v>105</v>
      </c>
      <c r="H10" s="126">
        <v>184</v>
      </c>
      <c r="I10" s="127" t="str">
        <f t="shared" ref="I10" si="5">I$9</f>
        <v>Transportation Demand Management</v>
      </c>
      <c r="J10" s="125" t="s">
        <v>56</v>
      </c>
      <c r="K10" s="133" t="str">
        <f t="shared" ref="K10" si="6">K$9</f>
        <v>Transportation Demand Management</v>
      </c>
      <c r="L10" s="140"/>
      <c r="M10" s="127">
        <f t="shared" ref="M10:P10" si="7">M$9</f>
        <v>0</v>
      </c>
      <c r="N10" s="128">
        <f t="shared" si="7"/>
        <v>1</v>
      </c>
      <c r="O10" s="128">
        <f t="shared" si="7"/>
        <v>0.01</v>
      </c>
      <c r="P10" s="127" t="str">
        <f t="shared" si="7"/>
        <v>% of TDM package implemented</v>
      </c>
      <c r="Q10" s="125" t="s">
        <v>744</v>
      </c>
      <c r="R10" s="127" t="str">
        <f t="shared" ref="R10:T10" si="8">R$9</f>
        <v>transportation-sector-main.html#tdm</v>
      </c>
      <c r="S10" s="127" t="str">
        <f t="shared" si="8"/>
        <v>transportation-demand-management.html</v>
      </c>
      <c r="T10" s="119" t="str">
        <f t="shared" si="8"/>
        <v>International Energy Agency, 2009, "Transport, Energy and CO2: Moving toward Sustainability", http://www.iea.org/publications/freepublications/publication/transport2009.pdf, Page 215, Figure 5.12.</v>
      </c>
      <c r="U10" s="129"/>
    </row>
    <row r="11" spans="1:21" ht="90" x14ac:dyDescent="0.25">
      <c r="A11" s="2" t="s">
        <v>4</v>
      </c>
      <c r="B11" s="6" t="s">
        <v>13</v>
      </c>
      <c r="C11" s="2" t="s">
        <v>361</v>
      </c>
      <c r="D11" s="6" t="s">
        <v>58</v>
      </c>
      <c r="E11" s="6" t="s">
        <v>50</v>
      </c>
      <c r="F11" s="6" t="s">
        <v>104</v>
      </c>
      <c r="G11" s="6" t="s">
        <v>50</v>
      </c>
      <c r="H11" s="8">
        <v>9</v>
      </c>
      <c r="I11" s="6" t="s">
        <v>13</v>
      </c>
      <c r="J11" s="6" t="s">
        <v>56</v>
      </c>
      <c r="K11" s="131" t="s">
        <v>13</v>
      </c>
      <c r="L11" s="140"/>
      <c r="M11" s="20">
        <v>0</v>
      </c>
      <c r="N11" s="96">
        <v>0.5</v>
      </c>
      <c r="O11" s="22">
        <v>0.01</v>
      </c>
      <c r="P11" s="6" t="s">
        <v>46</v>
      </c>
      <c r="Q11" s="95" t="s">
        <v>624</v>
      </c>
      <c r="R11" s="6" t="s">
        <v>245</v>
      </c>
      <c r="S11" s="3" t="s">
        <v>246</v>
      </c>
      <c r="T11" s="36" t="s">
        <v>196</v>
      </c>
    </row>
    <row r="12" spans="1:21" s="12" customFormat="1" ht="30" x14ac:dyDescent="0.25">
      <c r="A12" s="18" t="str">
        <f t="shared" ref="A12:C22" si="9">A$11</f>
        <v>Transportation</v>
      </c>
      <c r="B12" s="12" t="str">
        <f t="shared" si="9"/>
        <v>Vehicle Electrification</v>
      </c>
      <c r="C12" s="18" t="str">
        <f t="shared" si="9"/>
        <v>Percent Nonelec Vehicles Shifted to Elec</v>
      </c>
      <c r="D12" s="3" t="s">
        <v>55</v>
      </c>
      <c r="E12" s="3" t="s">
        <v>50</v>
      </c>
      <c r="F12" s="3" t="s">
        <v>105</v>
      </c>
      <c r="G12" s="3" t="s">
        <v>50</v>
      </c>
      <c r="H12" s="8" t="s">
        <v>237</v>
      </c>
      <c r="I12" s="12" t="str">
        <f t="shared" ref="I12:I22" si="10">I$11</f>
        <v>Vehicle Electrification</v>
      </c>
      <c r="J12" s="17" t="s">
        <v>57</v>
      </c>
      <c r="K12" s="133" t="str">
        <f>K$11</f>
        <v>Vehicle Electrification</v>
      </c>
      <c r="L12" s="138"/>
      <c r="M12" s="6"/>
      <c r="N12" s="2"/>
      <c r="O12" s="2"/>
      <c r="S12" s="3"/>
      <c r="T12" s="37"/>
      <c r="U12" s="51"/>
    </row>
    <row r="13" spans="1:21" s="12" customFormat="1" ht="75" x14ac:dyDescent="0.25">
      <c r="A13" s="18" t="str">
        <f t="shared" si="9"/>
        <v>Transportation</v>
      </c>
      <c r="B13" s="12" t="str">
        <f t="shared" si="9"/>
        <v>Vehicle Electrification</v>
      </c>
      <c r="C13" s="18" t="str">
        <f t="shared" si="9"/>
        <v>Percent Nonelec Vehicles Shifted to Elec</v>
      </c>
      <c r="D13" s="3" t="s">
        <v>58</v>
      </c>
      <c r="E13" s="3" t="s">
        <v>51</v>
      </c>
      <c r="F13" s="3" t="s">
        <v>104</v>
      </c>
      <c r="G13" s="3" t="s">
        <v>51</v>
      </c>
      <c r="H13" s="8">
        <v>10</v>
      </c>
      <c r="I13" s="12" t="str">
        <f t="shared" si="10"/>
        <v>Vehicle Electrification</v>
      </c>
      <c r="J13" s="3" t="s">
        <v>56</v>
      </c>
      <c r="K13" s="133" t="str">
        <f t="shared" ref="K13:K22" si="11">K$11</f>
        <v>Vehicle Electrification</v>
      </c>
      <c r="L13" s="138"/>
      <c r="M13" s="25">
        <f>M$11</f>
        <v>0</v>
      </c>
      <c r="N13" s="25">
        <f>N$11</f>
        <v>0.5</v>
      </c>
      <c r="O13" s="25">
        <f>O$11</f>
        <v>0.01</v>
      </c>
      <c r="P13" s="25" t="str">
        <f>P$11</f>
        <v>% of non-electric vehicles replaced</v>
      </c>
      <c r="Q13" s="95" t="s">
        <v>625</v>
      </c>
      <c r="R13" s="6" t="s">
        <v>245</v>
      </c>
      <c r="S13" s="3" t="s">
        <v>246</v>
      </c>
      <c r="T13" s="36" t="s">
        <v>193</v>
      </c>
      <c r="U13" s="50"/>
    </row>
    <row r="14" spans="1:21" s="12" customFormat="1" ht="30" x14ac:dyDescent="0.25">
      <c r="A14" s="18" t="str">
        <f t="shared" si="9"/>
        <v>Transportation</v>
      </c>
      <c r="B14" s="12" t="str">
        <f t="shared" si="9"/>
        <v>Vehicle Electrification</v>
      </c>
      <c r="C14" s="18" t="str">
        <f t="shared" si="9"/>
        <v>Percent Nonelec Vehicles Shifted to Elec</v>
      </c>
      <c r="D14" s="3" t="s">
        <v>55</v>
      </c>
      <c r="E14" s="3" t="s">
        <v>51</v>
      </c>
      <c r="F14" s="3" t="s">
        <v>105</v>
      </c>
      <c r="G14" s="3" t="s">
        <v>51</v>
      </c>
      <c r="H14" s="8" t="s">
        <v>237</v>
      </c>
      <c r="I14" s="12" t="str">
        <f t="shared" si="10"/>
        <v>Vehicle Electrification</v>
      </c>
      <c r="J14" s="17" t="s">
        <v>57</v>
      </c>
      <c r="K14" s="133" t="str">
        <f t="shared" si="11"/>
        <v>Vehicle Electrification</v>
      </c>
      <c r="L14" s="138"/>
      <c r="M14" s="6"/>
      <c r="N14" s="2"/>
      <c r="O14" s="2"/>
      <c r="S14" s="3"/>
      <c r="T14" s="37"/>
      <c r="U14" s="51"/>
    </row>
    <row r="15" spans="1:21" s="12" customFormat="1" ht="30" x14ac:dyDescent="0.25">
      <c r="A15" s="18" t="str">
        <f t="shared" si="9"/>
        <v>Transportation</v>
      </c>
      <c r="B15" s="12" t="str">
        <f t="shared" si="9"/>
        <v>Vehicle Electrification</v>
      </c>
      <c r="C15" s="18" t="str">
        <f t="shared" si="9"/>
        <v>Percent Nonelec Vehicles Shifted to Elec</v>
      </c>
      <c r="D15" s="3" t="s">
        <v>58</v>
      </c>
      <c r="E15" s="3" t="s">
        <v>52</v>
      </c>
      <c r="F15" s="3" t="s">
        <v>104</v>
      </c>
      <c r="G15" s="3" t="s">
        <v>106</v>
      </c>
      <c r="H15" s="8" t="s">
        <v>237</v>
      </c>
      <c r="I15" s="12" t="str">
        <f t="shared" si="10"/>
        <v>Vehicle Electrification</v>
      </c>
      <c r="J15" s="17" t="s">
        <v>57</v>
      </c>
      <c r="K15" s="133" t="str">
        <f t="shared" si="11"/>
        <v>Vehicle Electrification</v>
      </c>
      <c r="L15" s="138"/>
      <c r="M15" s="6"/>
      <c r="N15" s="2"/>
      <c r="O15" s="2"/>
      <c r="S15" s="3"/>
      <c r="T15" s="37"/>
      <c r="U15" s="51"/>
    </row>
    <row r="16" spans="1:21" s="12" customFormat="1" ht="30" x14ac:dyDescent="0.25">
      <c r="A16" s="18" t="str">
        <f t="shared" si="9"/>
        <v>Transportation</v>
      </c>
      <c r="B16" s="12" t="str">
        <f t="shared" si="9"/>
        <v>Vehicle Electrification</v>
      </c>
      <c r="C16" s="18" t="str">
        <f t="shared" si="9"/>
        <v>Percent Nonelec Vehicles Shifted to Elec</v>
      </c>
      <c r="D16" s="3" t="s">
        <v>55</v>
      </c>
      <c r="E16" s="3" t="s">
        <v>52</v>
      </c>
      <c r="F16" s="3" t="s">
        <v>105</v>
      </c>
      <c r="G16" s="3" t="s">
        <v>106</v>
      </c>
      <c r="H16" s="8" t="s">
        <v>237</v>
      </c>
      <c r="I16" s="12" t="str">
        <f t="shared" si="10"/>
        <v>Vehicle Electrification</v>
      </c>
      <c r="J16" s="17" t="s">
        <v>57</v>
      </c>
      <c r="K16" s="133" t="str">
        <f t="shared" si="11"/>
        <v>Vehicle Electrification</v>
      </c>
      <c r="L16" s="138"/>
      <c r="M16" s="6"/>
      <c r="N16" s="2"/>
      <c r="O16" s="2"/>
      <c r="S16" s="3"/>
      <c r="T16" s="37"/>
      <c r="U16" s="51"/>
    </row>
    <row r="17" spans="1:21" s="12" customFormat="1" ht="60" x14ac:dyDescent="0.25">
      <c r="A17" s="18" t="str">
        <f t="shared" si="9"/>
        <v>Transportation</v>
      </c>
      <c r="B17" s="12" t="str">
        <f t="shared" si="9"/>
        <v>Vehicle Electrification</v>
      </c>
      <c r="C17" s="18" t="str">
        <f t="shared" si="9"/>
        <v>Percent Nonelec Vehicles Shifted to Elec</v>
      </c>
      <c r="D17" s="3" t="s">
        <v>58</v>
      </c>
      <c r="E17" s="3" t="s">
        <v>53</v>
      </c>
      <c r="F17" s="3" t="s">
        <v>104</v>
      </c>
      <c r="G17" s="3" t="s">
        <v>107</v>
      </c>
      <c r="H17" s="8">
        <v>11</v>
      </c>
      <c r="I17" s="12" t="str">
        <f t="shared" si="10"/>
        <v>Vehicle Electrification</v>
      </c>
      <c r="J17" s="10" t="s">
        <v>56</v>
      </c>
      <c r="K17" s="133" t="str">
        <f t="shared" si="11"/>
        <v>Vehicle Electrification</v>
      </c>
      <c r="L17" s="138"/>
      <c r="M17" s="25">
        <f>M$11</f>
        <v>0</v>
      </c>
      <c r="N17" s="25">
        <f>N$11</f>
        <v>0.5</v>
      </c>
      <c r="O17" s="25">
        <f>O$11</f>
        <v>0.01</v>
      </c>
      <c r="P17" s="25" t="str">
        <f>P$11</f>
        <v>% of non-electric vehicles replaced</v>
      </c>
      <c r="Q17" s="95" t="s">
        <v>626</v>
      </c>
      <c r="R17" s="6" t="s">
        <v>245</v>
      </c>
      <c r="S17" s="3" t="s">
        <v>246</v>
      </c>
      <c r="T17" s="104" t="s">
        <v>627</v>
      </c>
      <c r="U17" s="51"/>
    </row>
    <row r="18" spans="1:21" s="12" customFormat="1" ht="30" x14ac:dyDescent="0.25">
      <c r="A18" s="18" t="str">
        <f t="shared" si="9"/>
        <v>Transportation</v>
      </c>
      <c r="B18" s="12" t="str">
        <f t="shared" si="9"/>
        <v>Vehicle Electrification</v>
      </c>
      <c r="C18" s="18" t="str">
        <f t="shared" si="9"/>
        <v>Percent Nonelec Vehicles Shifted to Elec</v>
      </c>
      <c r="D18" s="3" t="s">
        <v>55</v>
      </c>
      <c r="E18" s="3" t="s">
        <v>53</v>
      </c>
      <c r="F18" s="3" t="s">
        <v>105</v>
      </c>
      <c r="G18" s="3" t="s">
        <v>107</v>
      </c>
      <c r="H18" s="8" t="s">
        <v>237</v>
      </c>
      <c r="I18" s="12" t="str">
        <f t="shared" si="10"/>
        <v>Vehicle Electrification</v>
      </c>
      <c r="J18" s="17" t="s">
        <v>57</v>
      </c>
      <c r="K18" s="133" t="str">
        <f t="shared" si="11"/>
        <v>Vehicle Electrification</v>
      </c>
      <c r="L18" s="138"/>
      <c r="M18" s="6"/>
      <c r="N18" s="2"/>
      <c r="O18" s="2"/>
      <c r="S18" s="3"/>
      <c r="T18" s="37"/>
      <c r="U18" s="51"/>
    </row>
    <row r="19" spans="1:21" s="12" customFormat="1" ht="30" x14ac:dyDescent="0.25">
      <c r="A19" s="18" t="str">
        <f t="shared" si="9"/>
        <v>Transportation</v>
      </c>
      <c r="B19" s="12" t="str">
        <f t="shared" si="9"/>
        <v>Vehicle Electrification</v>
      </c>
      <c r="C19" s="18" t="str">
        <f t="shared" si="9"/>
        <v>Percent Nonelec Vehicles Shifted to Elec</v>
      </c>
      <c r="D19" s="3" t="s">
        <v>58</v>
      </c>
      <c r="E19" s="3" t="s">
        <v>54</v>
      </c>
      <c r="F19" s="3" t="s">
        <v>104</v>
      </c>
      <c r="G19" s="3" t="s">
        <v>108</v>
      </c>
      <c r="H19" s="8" t="s">
        <v>237</v>
      </c>
      <c r="I19" s="12" t="str">
        <f t="shared" si="10"/>
        <v>Vehicle Electrification</v>
      </c>
      <c r="J19" s="17" t="s">
        <v>57</v>
      </c>
      <c r="K19" s="133" t="str">
        <f t="shared" si="11"/>
        <v>Vehicle Electrification</v>
      </c>
      <c r="L19" s="138"/>
      <c r="M19" s="6"/>
      <c r="N19" s="2"/>
      <c r="O19" s="2"/>
      <c r="S19" s="3"/>
      <c r="T19" s="37"/>
      <c r="U19" s="51"/>
    </row>
    <row r="20" spans="1:21" s="12" customFormat="1" ht="30" x14ac:dyDescent="0.25">
      <c r="A20" s="18" t="str">
        <f t="shared" si="9"/>
        <v>Transportation</v>
      </c>
      <c r="B20" s="12" t="str">
        <f t="shared" si="9"/>
        <v>Vehicle Electrification</v>
      </c>
      <c r="C20" s="18" t="str">
        <f t="shared" si="9"/>
        <v>Percent Nonelec Vehicles Shifted to Elec</v>
      </c>
      <c r="D20" s="3" t="s">
        <v>55</v>
      </c>
      <c r="E20" s="3" t="s">
        <v>54</v>
      </c>
      <c r="F20" s="3" t="s">
        <v>105</v>
      </c>
      <c r="G20" s="3" t="s">
        <v>108</v>
      </c>
      <c r="H20" s="8" t="s">
        <v>237</v>
      </c>
      <c r="I20" s="12" t="str">
        <f t="shared" si="10"/>
        <v>Vehicle Electrification</v>
      </c>
      <c r="J20" s="17" t="s">
        <v>57</v>
      </c>
      <c r="K20" s="133" t="str">
        <f t="shared" si="11"/>
        <v>Vehicle Electrification</v>
      </c>
      <c r="L20" s="138"/>
      <c r="M20" s="6"/>
      <c r="N20" s="2"/>
      <c r="O20" s="2"/>
      <c r="S20" s="3"/>
      <c r="T20" s="37"/>
      <c r="U20" s="51"/>
    </row>
    <row r="21" spans="1:21" s="12" customFormat="1" ht="60" x14ac:dyDescent="0.25">
      <c r="A21" s="18" t="str">
        <f t="shared" si="9"/>
        <v>Transportation</v>
      </c>
      <c r="B21" s="12" t="str">
        <f t="shared" si="9"/>
        <v>Vehicle Electrification</v>
      </c>
      <c r="C21" s="18" t="str">
        <f t="shared" si="9"/>
        <v>Percent Nonelec Vehicles Shifted to Elec</v>
      </c>
      <c r="D21" s="3" t="s">
        <v>58</v>
      </c>
      <c r="E21" s="3" t="s">
        <v>139</v>
      </c>
      <c r="F21" s="3" t="s">
        <v>104</v>
      </c>
      <c r="G21" s="3" t="s">
        <v>190</v>
      </c>
      <c r="H21" s="102">
        <v>183</v>
      </c>
      <c r="I21" s="12" t="str">
        <f t="shared" si="10"/>
        <v>Vehicle Electrification</v>
      </c>
      <c r="J21" s="101" t="s">
        <v>56</v>
      </c>
      <c r="K21" s="133" t="str">
        <f t="shared" si="11"/>
        <v>Vehicle Electrification</v>
      </c>
      <c r="L21" s="138"/>
      <c r="M21" s="108">
        <f>M$11</f>
        <v>0</v>
      </c>
      <c r="N21" s="108">
        <f>N$11</f>
        <v>0.5</v>
      </c>
      <c r="O21" s="108">
        <f>O$11</f>
        <v>0.01</v>
      </c>
      <c r="P21" s="108" t="str">
        <f>P$11</f>
        <v>% of non-electric vehicles replaced</v>
      </c>
      <c r="Q21" s="95" t="s">
        <v>707</v>
      </c>
      <c r="R21" s="95" t="s">
        <v>245</v>
      </c>
      <c r="S21" s="101" t="s">
        <v>246</v>
      </c>
      <c r="T21" s="37"/>
      <c r="U21" s="51"/>
    </row>
    <row r="22" spans="1:21" s="12" customFormat="1" ht="30" x14ac:dyDescent="0.25">
      <c r="A22" s="18" t="str">
        <f t="shared" si="9"/>
        <v>Transportation</v>
      </c>
      <c r="B22" s="12" t="str">
        <f t="shared" si="9"/>
        <v>Vehicle Electrification</v>
      </c>
      <c r="C22" s="18" t="str">
        <f t="shared" si="9"/>
        <v>Percent Nonelec Vehicles Shifted to Elec</v>
      </c>
      <c r="D22" s="3" t="s">
        <v>55</v>
      </c>
      <c r="E22" s="3" t="s">
        <v>139</v>
      </c>
      <c r="F22" s="3" t="s">
        <v>105</v>
      </c>
      <c r="G22" s="3" t="s">
        <v>190</v>
      </c>
      <c r="H22" s="8"/>
      <c r="I22" s="12" t="str">
        <f t="shared" si="10"/>
        <v>Vehicle Electrification</v>
      </c>
      <c r="J22" s="17" t="s">
        <v>57</v>
      </c>
      <c r="K22" s="133" t="str">
        <f t="shared" si="11"/>
        <v>Vehicle Electrification</v>
      </c>
      <c r="L22" s="138"/>
      <c r="M22" s="6"/>
      <c r="N22" s="2"/>
      <c r="O22" s="2"/>
      <c r="S22" s="3"/>
      <c r="T22" s="37"/>
      <c r="U22" s="51"/>
    </row>
    <row r="23" spans="1:21" ht="75" x14ac:dyDescent="0.25">
      <c r="A23" s="2" t="s">
        <v>88</v>
      </c>
      <c r="B23" s="6" t="s">
        <v>17</v>
      </c>
      <c r="C23" s="2" t="s">
        <v>362</v>
      </c>
      <c r="D23" s="6" t="s">
        <v>328</v>
      </c>
      <c r="F23" s="6" t="s">
        <v>332</v>
      </c>
      <c r="H23" s="8">
        <v>12</v>
      </c>
      <c r="I23" s="6" t="s">
        <v>17</v>
      </c>
      <c r="J23" s="6" t="s">
        <v>56</v>
      </c>
      <c r="K23" s="132" t="s">
        <v>17</v>
      </c>
      <c r="L23" s="138"/>
      <c r="M23" s="22">
        <v>0</v>
      </c>
      <c r="N23" s="96">
        <v>0.5</v>
      </c>
      <c r="O23" s="22">
        <v>0.01</v>
      </c>
      <c r="P23" s="2" t="s">
        <v>140</v>
      </c>
      <c r="Q23" s="95" t="s">
        <v>628</v>
      </c>
      <c r="R23" s="6" t="s">
        <v>247</v>
      </c>
      <c r="S23" s="3" t="s">
        <v>248</v>
      </c>
      <c r="T23" s="53"/>
    </row>
    <row r="24" spans="1:21" ht="75" x14ac:dyDescent="0.25">
      <c r="A24" s="18" t="str">
        <f>A$23</f>
        <v>Buildings and Appliances</v>
      </c>
      <c r="B24" s="18" t="str">
        <f t="shared" ref="B24:C25" si="12">B$23</f>
        <v>Building Component Electrification</v>
      </c>
      <c r="C24" s="18" t="str">
        <f t="shared" si="12"/>
        <v>Percent New Nonelec Component Sales Shifted to Elec</v>
      </c>
      <c r="D24" s="6" t="s">
        <v>329</v>
      </c>
      <c r="F24" s="6" t="s">
        <v>331</v>
      </c>
      <c r="H24" s="8">
        <v>162</v>
      </c>
      <c r="I24" s="18" t="str">
        <f t="shared" ref="I24:I25" si="13">I$23</f>
        <v>Building Component Electrification</v>
      </c>
      <c r="J24" s="6" t="s">
        <v>56</v>
      </c>
      <c r="K24" s="133" t="str">
        <f t="shared" ref="K24:K25" si="14">K$23</f>
        <v>Building Component Electrification</v>
      </c>
      <c r="L24" s="141"/>
      <c r="M24" s="18">
        <f t="shared" ref="M24:R25" si="15">M$23</f>
        <v>0</v>
      </c>
      <c r="N24" s="19">
        <f t="shared" si="15"/>
        <v>0.5</v>
      </c>
      <c r="O24" s="19">
        <f t="shared" si="15"/>
        <v>0.01</v>
      </c>
      <c r="P24" s="19" t="str">
        <f t="shared" si="15"/>
        <v>% of newly sold non-electric building components</v>
      </c>
      <c r="Q24" s="95" t="s">
        <v>629</v>
      </c>
      <c r="R24" s="19" t="str">
        <f t="shared" si="15"/>
        <v>buildings-sector-main.html#component-elec</v>
      </c>
      <c r="S24" s="19" t="str">
        <f t="shared" ref="S24:S25" si="16">S$23</f>
        <v>building-component-electrification.html</v>
      </c>
      <c r="T24" s="62"/>
      <c r="U24" s="115"/>
    </row>
    <row r="25" spans="1:21" ht="75" x14ac:dyDescent="0.25">
      <c r="A25" s="18" t="str">
        <f>A$23</f>
        <v>Buildings and Appliances</v>
      </c>
      <c r="B25" s="18" t="str">
        <f t="shared" si="12"/>
        <v>Building Component Electrification</v>
      </c>
      <c r="C25" s="18" t="str">
        <f t="shared" si="12"/>
        <v>Percent New Nonelec Component Sales Shifted to Elec</v>
      </c>
      <c r="D25" s="6" t="s">
        <v>330</v>
      </c>
      <c r="F25" s="6" t="s">
        <v>210</v>
      </c>
      <c r="H25" s="8">
        <v>163</v>
      </c>
      <c r="I25" s="18" t="str">
        <f t="shared" si="13"/>
        <v>Building Component Electrification</v>
      </c>
      <c r="J25" s="6" t="s">
        <v>56</v>
      </c>
      <c r="K25" s="133" t="str">
        <f t="shared" si="14"/>
        <v>Building Component Electrification</v>
      </c>
      <c r="L25" s="141"/>
      <c r="M25" s="18">
        <f t="shared" si="15"/>
        <v>0</v>
      </c>
      <c r="N25" s="19">
        <f t="shared" si="15"/>
        <v>0.5</v>
      </c>
      <c r="O25" s="19">
        <f t="shared" si="15"/>
        <v>0.01</v>
      </c>
      <c r="P25" s="19" t="str">
        <f t="shared" si="15"/>
        <v>% of newly sold non-electric building components</v>
      </c>
      <c r="Q25" s="95" t="s">
        <v>630</v>
      </c>
      <c r="R25" s="19" t="str">
        <f t="shared" si="15"/>
        <v>buildings-sector-main.html#component-elec</v>
      </c>
      <c r="S25" s="19" t="str">
        <f t="shared" si="16"/>
        <v>building-component-electrification.html</v>
      </c>
      <c r="T25" s="62"/>
      <c r="U25" s="115"/>
    </row>
    <row r="26" spans="1:21" s="12" customFormat="1" ht="30" x14ac:dyDescent="0.25">
      <c r="A26" s="2" t="s">
        <v>88</v>
      </c>
      <c r="B26" s="6" t="s">
        <v>125</v>
      </c>
      <c r="C26" s="2" t="s">
        <v>363</v>
      </c>
      <c r="D26" s="6" t="s">
        <v>141</v>
      </c>
      <c r="E26" s="6" t="s">
        <v>328</v>
      </c>
      <c r="F26" s="6" t="s">
        <v>332</v>
      </c>
      <c r="G26" s="6" t="s">
        <v>147</v>
      </c>
      <c r="H26" s="8">
        <v>13</v>
      </c>
      <c r="I26" s="6" t="s">
        <v>125</v>
      </c>
      <c r="J26" s="95" t="s">
        <v>57</v>
      </c>
      <c r="K26" s="132" t="s">
        <v>125</v>
      </c>
      <c r="L26" s="138"/>
      <c r="M26" s="103"/>
      <c r="N26" s="96"/>
      <c r="O26" s="96"/>
      <c r="P26" s="95"/>
      <c r="Q26" s="95"/>
      <c r="R26" s="95"/>
      <c r="S26" s="101"/>
      <c r="T26" s="104"/>
      <c r="U26" s="111"/>
    </row>
    <row r="27" spans="1:21" s="12" customFormat="1" ht="75" x14ac:dyDescent="0.25">
      <c r="A27" s="18" t="str">
        <f>A$26</f>
        <v>Buildings and Appliances</v>
      </c>
      <c r="B27" s="12" t="str">
        <f t="shared" ref="B27:C42" si="17">B$26</f>
        <v>Building Energy Efficiency Standards</v>
      </c>
      <c r="C27" s="12" t="str">
        <f t="shared" si="17"/>
        <v>Reduction in E Use Allowed by Component Eff Std</v>
      </c>
      <c r="D27" s="6" t="s">
        <v>142</v>
      </c>
      <c r="E27" s="6" t="s">
        <v>328</v>
      </c>
      <c r="F27" s="6" t="s">
        <v>332</v>
      </c>
      <c r="G27" s="6" t="s">
        <v>148</v>
      </c>
      <c r="H27" s="8">
        <v>14</v>
      </c>
      <c r="I27" s="12" t="str">
        <f t="shared" ref="I27:I43" si="18">I$26</f>
        <v>Building Energy Efficiency Standards</v>
      </c>
      <c r="J27" s="6" t="s">
        <v>56</v>
      </c>
      <c r="K27" s="133" t="str">
        <f t="shared" ref="K27:K43" si="19">K$26</f>
        <v>Building Energy Efficiency Standards</v>
      </c>
      <c r="L27" s="142"/>
      <c r="M27" s="31">
        <v>0</v>
      </c>
      <c r="N27" s="100">
        <v>0.7</v>
      </c>
      <c r="O27" s="31">
        <v>0.01</v>
      </c>
      <c r="P27" s="3" t="s">
        <v>40</v>
      </c>
      <c r="Q27" s="95" t="s">
        <v>632</v>
      </c>
      <c r="R27" s="3" t="s">
        <v>634</v>
      </c>
      <c r="S27" s="3" t="s">
        <v>635</v>
      </c>
      <c r="T27" s="104" t="s">
        <v>633</v>
      </c>
      <c r="U27" s="111" t="s">
        <v>633</v>
      </c>
    </row>
    <row r="28" spans="1:21" s="12" customFormat="1" ht="60" x14ac:dyDescent="0.25">
      <c r="A28" s="18" t="str">
        <f>A$26</f>
        <v>Buildings and Appliances</v>
      </c>
      <c r="B28" s="12" t="str">
        <f t="shared" si="17"/>
        <v>Building Energy Efficiency Standards</v>
      </c>
      <c r="C28" s="12" t="str">
        <f t="shared" si="17"/>
        <v>Reduction in E Use Allowed by Component Eff Std</v>
      </c>
      <c r="D28" s="6" t="s">
        <v>143</v>
      </c>
      <c r="E28" s="6" t="s">
        <v>328</v>
      </c>
      <c r="F28" s="6" t="s">
        <v>332</v>
      </c>
      <c r="G28" s="6" t="s">
        <v>149</v>
      </c>
      <c r="H28" s="8">
        <v>15</v>
      </c>
      <c r="I28" s="12" t="str">
        <f t="shared" si="18"/>
        <v>Building Energy Efficiency Standards</v>
      </c>
      <c r="J28" s="6" t="s">
        <v>56</v>
      </c>
      <c r="K28" s="133" t="str">
        <f t="shared" si="19"/>
        <v>Building Energy Efficiency Standards</v>
      </c>
      <c r="L28" s="142"/>
      <c r="M28" s="15">
        <f t="shared" ref="M28:M42" si="20">M$26</f>
        <v>0</v>
      </c>
      <c r="N28" s="100">
        <v>0.7</v>
      </c>
      <c r="O28" s="15">
        <f>O$27</f>
        <v>0.01</v>
      </c>
      <c r="P28" s="15" t="str">
        <f>P$27</f>
        <v>% reduction in energy use</v>
      </c>
      <c r="Q28" s="95" t="s">
        <v>636</v>
      </c>
      <c r="R28" s="12" t="str">
        <f>R$27</f>
        <v>buildings-sector-main.html#eff-stds</v>
      </c>
      <c r="S28" s="12" t="str">
        <f>S$27</f>
        <v>building-energy-efficiency-standards.html</v>
      </c>
      <c r="T28" s="110" t="str">
        <f>T$27</f>
        <v>EEB Laboratory, 2016, http://www.wbcsdservers.org/web/wbcsdfiles/files/2016/01/EEB_Lab_Jakarta.pdf, Page 3</v>
      </c>
      <c r="U28" s="107" t="str">
        <f>U$27</f>
        <v>EEB Laboratory, 2016, http://www.wbcsdservers.org/web/wbcsdfiles/files/2016/01/EEB_Lab_Jakarta.pdf, Page 3</v>
      </c>
    </row>
    <row r="29" spans="1:21" s="12" customFormat="1" ht="60" x14ac:dyDescent="0.25">
      <c r="A29" s="18" t="str">
        <f>A$26</f>
        <v>Buildings and Appliances</v>
      </c>
      <c r="B29" s="12" t="str">
        <f t="shared" si="17"/>
        <v>Building Energy Efficiency Standards</v>
      </c>
      <c r="C29" s="12" t="str">
        <f t="shared" si="17"/>
        <v>Reduction in E Use Allowed by Component Eff Std</v>
      </c>
      <c r="D29" s="6" t="s">
        <v>144</v>
      </c>
      <c r="E29" s="6" t="s">
        <v>328</v>
      </c>
      <c r="F29" s="6" t="s">
        <v>332</v>
      </c>
      <c r="G29" s="6" t="s">
        <v>150</v>
      </c>
      <c r="H29" s="8">
        <v>16</v>
      </c>
      <c r="I29" s="12" t="str">
        <f t="shared" si="18"/>
        <v>Building Energy Efficiency Standards</v>
      </c>
      <c r="J29" s="6" t="s">
        <v>56</v>
      </c>
      <c r="K29" s="133" t="str">
        <f t="shared" si="19"/>
        <v>Building Energy Efficiency Standards</v>
      </c>
      <c r="L29" s="142"/>
      <c r="M29" s="15">
        <f t="shared" si="20"/>
        <v>0</v>
      </c>
      <c r="N29" s="100">
        <v>0.7</v>
      </c>
      <c r="O29" s="15">
        <f t="shared" ref="O29:P43" si="21">O$27</f>
        <v>0.01</v>
      </c>
      <c r="P29" s="15" t="str">
        <f t="shared" si="21"/>
        <v>% reduction in energy use</v>
      </c>
      <c r="Q29" s="95" t="s">
        <v>637</v>
      </c>
      <c r="R29" s="12" t="str">
        <f t="shared" ref="R29:S31" si="22">R$27</f>
        <v>buildings-sector-main.html#eff-stds</v>
      </c>
      <c r="S29" s="12" t="str">
        <f t="shared" si="22"/>
        <v>building-energy-efficiency-standards.html</v>
      </c>
      <c r="T29" s="110" t="str">
        <f t="shared" ref="T29:U43" si="23">T$27</f>
        <v>EEB Laboratory, 2016, http://www.wbcsdservers.org/web/wbcsdfiles/files/2016/01/EEB_Lab_Jakarta.pdf, Page 3</v>
      </c>
      <c r="U29" s="107" t="str">
        <f t="shared" si="23"/>
        <v>EEB Laboratory, 2016, http://www.wbcsdservers.org/web/wbcsdfiles/files/2016/01/EEB_Lab_Jakarta.pdf, Page 3</v>
      </c>
    </row>
    <row r="30" spans="1:21" s="12" customFormat="1" ht="60" x14ac:dyDescent="0.25">
      <c r="A30" s="18" t="str">
        <f>A$26</f>
        <v>Buildings and Appliances</v>
      </c>
      <c r="B30" s="12" t="str">
        <f t="shared" si="17"/>
        <v>Building Energy Efficiency Standards</v>
      </c>
      <c r="C30" s="12" t="str">
        <f t="shared" si="17"/>
        <v>Reduction in E Use Allowed by Component Eff Std</v>
      </c>
      <c r="D30" s="6" t="s">
        <v>145</v>
      </c>
      <c r="E30" s="6" t="s">
        <v>328</v>
      </c>
      <c r="F30" s="6" t="s">
        <v>332</v>
      </c>
      <c r="G30" s="6" t="s">
        <v>151</v>
      </c>
      <c r="H30" s="8">
        <v>17</v>
      </c>
      <c r="I30" s="12" t="str">
        <f t="shared" si="18"/>
        <v>Building Energy Efficiency Standards</v>
      </c>
      <c r="J30" s="6" t="s">
        <v>56</v>
      </c>
      <c r="K30" s="133" t="str">
        <f t="shared" si="19"/>
        <v>Building Energy Efficiency Standards</v>
      </c>
      <c r="L30" s="142"/>
      <c r="M30" s="15">
        <f t="shared" si="20"/>
        <v>0</v>
      </c>
      <c r="N30" s="100">
        <v>0.7</v>
      </c>
      <c r="O30" s="15">
        <f t="shared" si="21"/>
        <v>0.01</v>
      </c>
      <c r="P30" s="15" t="str">
        <f t="shared" si="21"/>
        <v>% reduction in energy use</v>
      </c>
      <c r="Q30" s="95" t="s">
        <v>638</v>
      </c>
      <c r="R30" s="12" t="str">
        <f t="shared" si="22"/>
        <v>buildings-sector-main.html#eff-stds</v>
      </c>
      <c r="S30" s="12" t="str">
        <f t="shared" si="22"/>
        <v>building-energy-efficiency-standards.html</v>
      </c>
      <c r="T30" s="110" t="str">
        <f t="shared" si="23"/>
        <v>EEB Laboratory, 2016, http://www.wbcsdservers.org/web/wbcsdfiles/files/2016/01/EEB_Lab_Jakarta.pdf, Page 3</v>
      </c>
      <c r="U30" s="107" t="str">
        <f t="shared" si="23"/>
        <v>EEB Laboratory, 2016, http://www.wbcsdservers.org/web/wbcsdfiles/files/2016/01/EEB_Lab_Jakarta.pdf, Page 3</v>
      </c>
    </row>
    <row r="31" spans="1:21" s="12" customFormat="1" ht="75" x14ac:dyDescent="0.25">
      <c r="A31" s="18" t="str">
        <f>A$26</f>
        <v>Buildings and Appliances</v>
      </c>
      <c r="B31" s="12" t="str">
        <f t="shared" si="17"/>
        <v>Building Energy Efficiency Standards</v>
      </c>
      <c r="C31" s="12" t="str">
        <f t="shared" si="17"/>
        <v>Reduction in E Use Allowed by Component Eff Std</v>
      </c>
      <c r="D31" s="6" t="s">
        <v>146</v>
      </c>
      <c r="E31" s="6" t="s">
        <v>328</v>
      </c>
      <c r="F31" s="6" t="s">
        <v>332</v>
      </c>
      <c r="G31" s="6" t="s">
        <v>152</v>
      </c>
      <c r="H31" s="8">
        <v>18</v>
      </c>
      <c r="I31" s="12" t="str">
        <f t="shared" si="18"/>
        <v>Building Energy Efficiency Standards</v>
      </c>
      <c r="J31" s="6" t="s">
        <v>56</v>
      </c>
      <c r="K31" s="133" t="str">
        <f t="shared" si="19"/>
        <v>Building Energy Efficiency Standards</v>
      </c>
      <c r="L31" s="142"/>
      <c r="M31" s="15">
        <f t="shared" si="20"/>
        <v>0</v>
      </c>
      <c r="N31" s="100">
        <v>0.7</v>
      </c>
      <c r="O31" s="15">
        <f t="shared" si="21"/>
        <v>0.01</v>
      </c>
      <c r="P31" s="15" t="str">
        <f t="shared" si="21"/>
        <v>% reduction in energy use</v>
      </c>
      <c r="Q31" s="95" t="s">
        <v>639</v>
      </c>
      <c r="R31" s="12" t="str">
        <f t="shared" si="22"/>
        <v>buildings-sector-main.html#eff-stds</v>
      </c>
      <c r="S31" s="12" t="str">
        <f t="shared" si="22"/>
        <v>building-energy-efficiency-standards.html</v>
      </c>
      <c r="T31" s="110" t="str">
        <f t="shared" si="23"/>
        <v>EEB Laboratory, 2016, http://www.wbcsdservers.org/web/wbcsdfiles/files/2016/01/EEB_Lab_Jakarta.pdf, Page 3</v>
      </c>
      <c r="U31" s="107" t="str">
        <f t="shared" si="23"/>
        <v>EEB Laboratory, 2016, http://www.wbcsdservers.org/web/wbcsdfiles/files/2016/01/EEB_Lab_Jakarta.pdf, Page 3</v>
      </c>
    </row>
    <row r="32" spans="1:21" s="12" customFormat="1" ht="30" x14ac:dyDescent="0.25">
      <c r="A32" s="18" t="str">
        <f t="shared" ref="A32:C43" si="24">A$26</f>
        <v>Buildings and Appliances</v>
      </c>
      <c r="B32" s="12" t="str">
        <f t="shared" si="17"/>
        <v>Building Energy Efficiency Standards</v>
      </c>
      <c r="C32" s="12" t="str">
        <f t="shared" si="17"/>
        <v>Reduction in E Use Allowed by Component Eff Std</v>
      </c>
      <c r="D32" s="6" t="s">
        <v>141</v>
      </c>
      <c r="E32" s="6" t="s">
        <v>329</v>
      </c>
      <c r="F32" s="6" t="s">
        <v>331</v>
      </c>
      <c r="G32" s="6" t="s">
        <v>147</v>
      </c>
      <c r="H32" s="8">
        <v>150</v>
      </c>
      <c r="I32" s="12" t="str">
        <f t="shared" si="18"/>
        <v>Building Energy Efficiency Standards</v>
      </c>
      <c r="J32" s="95" t="s">
        <v>57</v>
      </c>
      <c r="K32" s="133" t="str">
        <f t="shared" si="19"/>
        <v>Building Energy Efficiency Standards</v>
      </c>
      <c r="L32" s="142"/>
      <c r="M32" s="108"/>
      <c r="N32" s="108"/>
      <c r="O32" s="108"/>
      <c r="P32" s="109"/>
      <c r="Q32" s="95"/>
      <c r="R32" s="109"/>
      <c r="S32" s="109"/>
      <c r="T32" s="110"/>
      <c r="U32" s="107"/>
    </row>
    <row r="33" spans="1:21" s="12" customFormat="1" ht="75" x14ac:dyDescent="0.25">
      <c r="A33" s="18" t="str">
        <f t="shared" si="24"/>
        <v>Buildings and Appliances</v>
      </c>
      <c r="B33" s="12" t="str">
        <f t="shared" si="17"/>
        <v>Building Energy Efficiency Standards</v>
      </c>
      <c r="C33" s="12" t="str">
        <f t="shared" si="17"/>
        <v>Reduction in E Use Allowed by Component Eff Std</v>
      </c>
      <c r="D33" s="6" t="s">
        <v>142</v>
      </c>
      <c r="E33" s="6" t="s">
        <v>329</v>
      </c>
      <c r="F33" s="6" t="s">
        <v>331</v>
      </c>
      <c r="G33" s="6" t="s">
        <v>148</v>
      </c>
      <c r="H33" s="8">
        <v>151</v>
      </c>
      <c r="I33" s="12" t="str">
        <f t="shared" si="18"/>
        <v>Building Energy Efficiency Standards</v>
      </c>
      <c r="J33" s="6" t="s">
        <v>56</v>
      </c>
      <c r="K33" s="133" t="str">
        <f t="shared" si="19"/>
        <v>Building Energy Efficiency Standards</v>
      </c>
      <c r="L33" s="142"/>
      <c r="M33" s="15">
        <f t="shared" si="20"/>
        <v>0</v>
      </c>
      <c r="N33" s="108">
        <f t="shared" ref="N33:N43" si="25">N27</f>
        <v>0.7</v>
      </c>
      <c r="O33" s="15">
        <f t="shared" si="21"/>
        <v>0.01</v>
      </c>
      <c r="P33" s="15" t="str">
        <f t="shared" si="21"/>
        <v>% reduction in energy use</v>
      </c>
      <c r="Q33" s="95" t="s">
        <v>640</v>
      </c>
      <c r="R33" s="12" t="str">
        <f t="shared" ref="R33:S37" si="26">R$27</f>
        <v>buildings-sector-main.html#eff-stds</v>
      </c>
      <c r="S33" s="12" t="str">
        <f t="shared" si="26"/>
        <v>building-energy-efficiency-standards.html</v>
      </c>
      <c r="T33" s="110" t="str">
        <f t="shared" si="23"/>
        <v>EEB Laboratory, 2016, http://www.wbcsdservers.org/web/wbcsdfiles/files/2016/01/EEB_Lab_Jakarta.pdf, Page 3</v>
      </c>
      <c r="U33" s="107" t="str">
        <f t="shared" si="23"/>
        <v>EEB Laboratory, 2016, http://www.wbcsdservers.org/web/wbcsdfiles/files/2016/01/EEB_Lab_Jakarta.pdf, Page 3</v>
      </c>
    </row>
    <row r="34" spans="1:21" s="12" customFormat="1" ht="60" x14ac:dyDescent="0.25">
      <c r="A34" s="18" t="str">
        <f t="shared" si="24"/>
        <v>Buildings and Appliances</v>
      </c>
      <c r="B34" s="12" t="str">
        <f t="shared" si="17"/>
        <v>Building Energy Efficiency Standards</v>
      </c>
      <c r="C34" s="12" t="str">
        <f t="shared" si="17"/>
        <v>Reduction in E Use Allowed by Component Eff Std</v>
      </c>
      <c r="D34" s="6" t="s">
        <v>143</v>
      </c>
      <c r="E34" s="6" t="s">
        <v>329</v>
      </c>
      <c r="F34" s="6" t="s">
        <v>331</v>
      </c>
      <c r="G34" s="6" t="s">
        <v>149</v>
      </c>
      <c r="H34" s="8">
        <v>152</v>
      </c>
      <c r="I34" s="12" t="str">
        <f t="shared" si="18"/>
        <v>Building Energy Efficiency Standards</v>
      </c>
      <c r="J34" s="6" t="s">
        <v>56</v>
      </c>
      <c r="K34" s="133" t="str">
        <f t="shared" si="19"/>
        <v>Building Energy Efficiency Standards</v>
      </c>
      <c r="L34" s="142"/>
      <c r="M34" s="15">
        <f t="shared" si="20"/>
        <v>0</v>
      </c>
      <c r="N34" s="108">
        <f t="shared" si="25"/>
        <v>0.7</v>
      </c>
      <c r="O34" s="15">
        <f t="shared" si="21"/>
        <v>0.01</v>
      </c>
      <c r="P34" s="15" t="str">
        <f t="shared" si="21"/>
        <v>% reduction in energy use</v>
      </c>
      <c r="Q34" s="95" t="s">
        <v>641</v>
      </c>
      <c r="R34" s="12" t="str">
        <f t="shared" si="26"/>
        <v>buildings-sector-main.html#eff-stds</v>
      </c>
      <c r="S34" s="12" t="str">
        <f t="shared" si="26"/>
        <v>building-energy-efficiency-standards.html</v>
      </c>
      <c r="T34" s="110" t="str">
        <f t="shared" si="23"/>
        <v>EEB Laboratory, 2016, http://www.wbcsdservers.org/web/wbcsdfiles/files/2016/01/EEB_Lab_Jakarta.pdf, Page 3</v>
      </c>
      <c r="U34" s="107" t="str">
        <f t="shared" si="23"/>
        <v>EEB Laboratory, 2016, http://www.wbcsdservers.org/web/wbcsdfiles/files/2016/01/EEB_Lab_Jakarta.pdf, Page 3</v>
      </c>
    </row>
    <row r="35" spans="1:21" s="12" customFormat="1" ht="60" x14ac:dyDescent="0.25">
      <c r="A35" s="18" t="str">
        <f t="shared" si="24"/>
        <v>Buildings and Appliances</v>
      </c>
      <c r="B35" s="12" t="str">
        <f t="shared" si="17"/>
        <v>Building Energy Efficiency Standards</v>
      </c>
      <c r="C35" s="12" t="str">
        <f t="shared" si="17"/>
        <v>Reduction in E Use Allowed by Component Eff Std</v>
      </c>
      <c r="D35" s="6" t="s">
        <v>144</v>
      </c>
      <c r="E35" s="6" t="s">
        <v>329</v>
      </c>
      <c r="F35" s="6" t="s">
        <v>331</v>
      </c>
      <c r="G35" s="6" t="s">
        <v>150</v>
      </c>
      <c r="H35" s="8">
        <v>153</v>
      </c>
      <c r="I35" s="12" t="str">
        <f t="shared" si="18"/>
        <v>Building Energy Efficiency Standards</v>
      </c>
      <c r="J35" s="6" t="s">
        <v>56</v>
      </c>
      <c r="K35" s="133" t="str">
        <f t="shared" si="19"/>
        <v>Building Energy Efficiency Standards</v>
      </c>
      <c r="L35" s="142"/>
      <c r="M35" s="15">
        <f t="shared" si="20"/>
        <v>0</v>
      </c>
      <c r="N35" s="108">
        <f t="shared" si="25"/>
        <v>0.7</v>
      </c>
      <c r="O35" s="15">
        <f t="shared" si="21"/>
        <v>0.01</v>
      </c>
      <c r="P35" s="15" t="str">
        <f t="shared" si="21"/>
        <v>% reduction in energy use</v>
      </c>
      <c r="Q35" s="95" t="s">
        <v>642</v>
      </c>
      <c r="R35" s="12" t="str">
        <f t="shared" si="26"/>
        <v>buildings-sector-main.html#eff-stds</v>
      </c>
      <c r="S35" s="12" t="str">
        <f t="shared" si="26"/>
        <v>building-energy-efficiency-standards.html</v>
      </c>
      <c r="T35" s="110" t="str">
        <f t="shared" si="23"/>
        <v>EEB Laboratory, 2016, http://www.wbcsdservers.org/web/wbcsdfiles/files/2016/01/EEB_Lab_Jakarta.pdf, Page 3</v>
      </c>
      <c r="U35" s="107" t="str">
        <f t="shared" si="23"/>
        <v>EEB Laboratory, 2016, http://www.wbcsdservers.org/web/wbcsdfiles/files/2016/01/EEB_Lab_Jakarta.pdf, Page 3</v>
      </c>
    </row>
    <row r="36" spans="1:21" s="12" customFormat="1" ht="60" x14ac:dyDescent="0.25">
      <c r="A36" s="18" t="str">
        <f t="shared" si="24"/>
        <v>Buildings and Appliances</v>
      </c>
      <c r="B36" s="12" t="str">
        <f t="shared" si="17"/>
        <v>Building Energy Efficiency Standards</v>
      </c>
      <c r="C36" s="12" t="str">
        <f t="shared" si="17"/>
        <v>Reduction in E Use Allowed by Component Eff Std</v>
      </c>
      <c r="D36" s="6" t="s">
        <v>145</v>
      </c>
      <c r="E36" s="6" t="s">
        <v>329</v>
      </c>
      <c r="F36" s="6" t="s">
        <v>331</v>
      </c>
      <c r="G36" s="6" t="s">
        <v>151</v>
      </c>
      <c r="H36" s="8">
        <v>154</v>
      </c>
      <c r="I36" s="12" t="str">
        <f t="shared" si="18"/>
        <v>Building Energy Efficiency Standards</v>
      </c>
      <c r="J36" s="6" t="s">
        <v>56</v>
      </c>
      <c r="K36" s="133" t="str">
        <f t="shared" si="19"/>
        <v>Building Energy Efficiency Standards</v>
      </c>
      <c r="L36" s="142"/>
      <c r="M36" s="15">
        <f t="shared" si="20"/>
        <v>0</v>
      </c>
      <c r="N36" s="108">
        <f t="shared" si="25"/>
        <v>0.7</v>
      </c>
      <c r="O36" s="15">
        <f t="shared" si="21"/>
        <v>0.01</v>
      </c>
      <c r="P36" s="15" t="str">
        <f t="shared" si="21"/>
        <v>% reduction in energy use</v>
      </c>
      <c r="Q36" s="95" t="s">
        <v>643</v>
      </c>
      <c r="R36" s="12" t="str">
        <f t="shared" si="26"/>
        <v>buildings-sector-main.html#eff-stds</v>
      </c>
      <c r="S36" s="12" t="str">
        <f t="shared" si="26"/>
        <v>building-energy-efficiency-standards.html</v>
      </c>
      <c r="T36" s="110" t="str">
        <f t="shared" si="23"/>
        <v>EEB Laboratory, 2016, http://www.wbcsdservers.org/web/wbcsdfiles/files/2016/01/EEB_Lab_Jakarta.pdf, Page 3</v>
      </c>
      <c r="U36" s="107" t="str">
        <f t="shared" si="23"/>
        <v>EEB Laboratory, 2016, http://www.wbcsdservers.org/web/wbcsdfiles/files/2016/01/EEB_Lab_Jakarta.pdf, Page 3</v>
      </c>
    </row>
    <row r="37" spans="1:21" s="12" customFormat="1" ht="75" x14ac:dyDescent="0.25">
      <c r="A37" s="18" t="str">
        <f t="shared" si="24"/>
        <v>Buildings and Appliances</v>
      </c>
      <c r="B37" s="12" t="str">
        <f t="shared" si="17"/>
        <v>Building Energy Efficiency Standards</v>
      </c>
      <c r="C37" s="12" t="str">
        <f t="shared" si="17"/>
        <v>Reduction in E Use Allowed by Component Eff Std</v>
      </c>
      <c r="D37" s="6" t="s">
        <v>146</v>
      </c>
      <c r="E37" s="6" t="s">
        <v>329</v>
      </c>
      <c r="F37" s="6" t="s">
        <v>331</v>
      </c>
      <c r="G37" s="6" t="s">
        <v>152</v>
      </c>
      <c r="H37" s="8">
        <v>155</v>
      </c>
      <c r="I37" s="12" t="str">
        <f t="shared" si="18"/>
        <v>Building Energy Efficiency Standards</v>
      </c>
      <c r="J37" s="6" t="s">
        <v>56</v>
      </c>
      <c r="K37" s="133" t="str">
        <f t="shared" si="19"/>
        <v>Building Energy Efficiency Standards</v>
      </c>
      <c r="L37" s="142"/>
      <c r="M37" s="15">
        <f t="shared" si="20"/>
        <v>0</v>
      </c>
      <c r="N37" s="108">
        <f t="shared" si="25"/>
        <v>0.7</v>
      </c>
      <c r="O37" s="15">
        <f t="shared" si="21"/>
        <v>0.01</v>
      </c>
      <c r="P37" s="15" t="str">
        <f t="shared" si="21"/>
        <v>% reduction in energy use</v>
      </c>
      <c r="Q37" s="95" t="s">
        <v>644</v>
      </c>
      <c r="R37" s="12" t="str">
        <f t="shared" si="26"/>
        <v>buildings-sector-main.html#eff-stds</v>
      </c>
      <c r="S37" s="12" t="str">
        <f t="shared" si="26"/>
        <v>building-energy-efficiency-standards.html</v>
      </c>
      <c r="T37" s="110" t="str">
        <f t="shared" si="23"/>
        <v>EEB Laboratory, 2016, http://www.wbcsdservers.org/web/wbcsdfiles/files/2016/01/EEB_Lab_Jakarta.pdf, Page 3</v>
      </c>
      <c r="U37" s="107" t="str">
        <f t="shared" si="23"/>
        <v>EEB Laboratory, 2016, http://www.wbcsdservers.org/web/wbcsdfiles/files/2016/01/EEB_Lab_Jakarta.pdf, Page 3</v>
      </c>
    </row>
    <row r="38" spans="1:21" s="12" customFormat="1" ht="30" x14ac:dyDescent="0.25">
      <c r="A38" s="18" t="str">
        <f t="shared" si="24"/>
        <v>Buildings and Appliances</v>
      </c>
      <c r="B38" s="12" t="str">
        <f t="shared" si="17"/>
        <v>Building Energy Efficiency Standards</v>
      </c>
      <c r="C38" s="12" t="str">
        <f t="shared" si="17"/>
        <v>Reduction in E Use Allowed by Component Eff Std</v>
      </c>
      <c r="D38" s="6" t="s">
        <v>141</v>
      </c>
      <c r="E38" s="6" t="s">
        <v>330</v>
      </c>
      <c r="F38" s="6" t="s">
        <v>210</v>
      </c>
      <c r="G38" s="6" t="s">
        <v>147</v>
      </c>
      <c r="H38" s="8">
        <v>156</v>
      </c>
      <c r="I38" s="12" t="str">
        <f t="shared" si="18"/>
        <v>Building Energy Efficiency Standards</v>
      </c>
      <c r="J38" s="95" t="s">
        <v>57</v>
      </c>
      <c r="K38" s="133" t="str">
        <f t="shared" si="19"/>
        <v>Building Energy Efficiency Standards</v>
      </c>
      <c r="L38" s="142"/>
      <c r="M38" s="108"/>
      <c r="N38" s="108"/>
      <c r="O38" s="108"/>
      <c r="P38" s="109"/>
      <c r="Q38" s="95"/>
      <c r="R38" s="109"/>
      <c r="S38" s="109"/>
      <c r="T38" s="110"/>
      <c r="U38" s="107"/>
    </row>
    <row r="39" spans="1:21" s="12" customFormat="1" ht="75" x14ac:dyDescent="0.25">
      <c r="A39" s="18" t="str">
        <f t="shared" si="24"/>
        <v>Buildings and Appliances</v>
      </c>
      <c r="B39" s="12" t="str">
        <f t="shared" si="17"/>
        <v>Building Energy Efficiency Standards</v>
      </c>
      <c r="C39" s="12" t="str">
        <f t="shared" si="17"/>
        <v>Reduction in E Use Allowed by Component Eff Std</v>
      </c>
      <c r="D39" s="6" t="s">
        <v>142</v>
      </c>
      <c r="E39" s="6" t="s">
        <v>330</v>
      </c>
      <c r="F39" s="6" t="s">
        <v>210</v>
      </c>
      <c r="G39" s="6" t="s">
        <v>148</v>
      </c>
      <c r="H39" s="8">
        <v>157</v>
      </c>
      <c r="I39" s="12" t="str">
        <f t="shared" si="18"/>
        <v>Building Energy Efficiency Standards</v>
      </c>
      <c r="J39" s="6" t="s">
        <v>56</v>
      </c>
      <c r="K39" s="133" t="str">
        <f t="shared" si="19"/>
        <v>Building Energy Efficiency Standards</v>
      </c>
      <c r="L39" s="142"/>
      <c r="M39" s="15">
        <f t="shared" si="20"/>
        <v>0</v>
      </c>
      <c r="N39" s="108">
        <f t="shared" si="25"/>
        <v>0.7</v>
      </c>
      <c r="O39" s="15">
        <f t="shared" si="21"/>
        <v>0.01</v>
      </c>
      <c r="P39" s="15" t="str">
        <f t="shared" si="21"/>
        <v>% reduction in energy use</v>
      </c>
      <c r="Q39" s="95" t="s">
        <v>645</v>
      </c>
      <c r="R39" s="12" t="str">
        <f t="shared" ref="R39:S43" si="27">R$27</f>
        <v>buildings-sector-main.html#eff-stds</v>
      </c>
      <c r="S39" s="12" t="str">
        <f t="shared" si="27"/>
        <v>building-energy-efficiency-standards.html</v>
      </c>
      <c r="T39" s="110" t="str">
        <f t="shared" si="23"/>
        <v>EEB Laboratory, 2016, http://www.wbcsdservers.org/web/wbcsdfiles/files/2016/01/EEB_Lab_Jakarta.pdf, Page 3</v>
      </c>
      <c r="U39" s="107" t="str">
        <f t="shared" si="23"/>
        <v>EEB Laboratory, 2016, http://www.wbcsdservers.org/web/wbcsdfiles/files/2016/01/EEB_Lab_Jakarta.pdf, Page 3</v>
      </c>
    </row>
    <row r="40" spans="1:21" s="12" customFormat="1" ht="60" x14ac:dyDescent="0.25">
      <c r="A40" s="18" t="str">
        <f t="shared" si="24"/>
        <v>Buildings and Appliances</v>
      </c>
      <c r="B40" s="12" t="str">
        <f t="shared" si="17"/>
        <v>Building Energy Efficiency Standards</v>
      </c>
      <c r="C40" s="12" t="str">
        <f t="shared" si="17"/>
        <v>Reduction in E Use Allowed by Component Eff Std</v>
      </c>
      <c r="D40" s="6" t="s">
        <v>143</v>
      </c>
      <c r="E40" s="6" t="s">
        <v>330</v>
      </c>
      <c r="F40" s="6" t="s">
        <v>210</v>
      </c>
      <c r="G40" s="6" t="s">
        <v>149</v>
      </c>
      <c r="H40" s="8">
        <v>158</v>
      </c>
      <c r="I40" s="12" t="str">
        <f t="shared" si="18"/>
        <v>Building Energy Efficiency Standards</v>
      </c>
      <c r="J40" s="6" t="s">
        <v>56</v>
      </c>
      <c r="K40" s="133" t="str">
        <f t="shared" si="19"/>
        <v>Building Energy Efficiency Standards</v>
      </c>
      <c r="L40" s="142"/>
      <c r="M40" s="15">
        <f t="shared" si="20"/>
        <v>0</v>
      </c>
      <c r="N40" s="108">
        <f t="shared" si="25"/>
        <v>0.7</v>
      </c>
      <c r="O40" s="15">
        <f t="shared" si="21"/>
        <v>0.01</v>
      </c>
      <c r="P40" s="15" t="str">
        <f t="shared" si="21"/>
        <v>% reduction in energy use</v>
      </c>
      <c r="Q40" s="95" t="s">
        <v>646</v>
      </c>
      <c r="R40" s="12" t="str">
        <f t="shared" si="27"/>
        <v>buildings-sector-main.html#eff-stds</v>
      </c>
      <c r="S40" s="12" t="str">
        <f t="shared" si="27"/>
        <v>building-energy-efficiency-standards.html</v>
      </c>
      <c r="T40" s="110" t="str">
        <f t="shared" si="23"/>
        <v>EEB Laboratory, 2016, http://www.wbcsdservers.org/web/wbcsdfiles/files/2016/01/EEB_Lab_Jakarta.pdf, Page 3</v>
      </c>
      <c r="U40" s="107" t="str">
        <f t="shared" si="23"/>
        <v>EEB Laboratory, 2016, http://www.wbcsdservers.org/web/wbcsdfiles/files/2016/01/EEB_Lab_Jakarta.pdf, Page 3</v>
      </c>
    </row>
    <row r="41" spans="1:21" s="12" customFormat="1" ht="60" x14ac:dyDescent="0.25">
      <c r="A41" s="18" t="str">
        <f t="shared" si="24"/>
        <v>Buildings and Appliances</v>
      </c>
      <c r="B41" s="12" t="str">
        <f t="shared" si="17"/>
        <v>Building Energy Efficiency Standards</v>
      </c>
      <c r="C41" s="12" t="str">
        <f t="shared" si="17"/>
        <v>Reduction in E Use Allowed by Component Eff Std</v>
      </c>
      <c r="D41" s="6" t="s">
        <v>144</v>
      </c>
      <c r="E41" s="6" t="s">
        <v>330</v>
      </c>
      <c r="F41" s="6" t="s">
        <v>210</v>
      </c>
      <c r="G41" s="6" t="s">
        <v>150</v>
      </c>
      <c r="H41" s="8">
        <v>159</v>
      </c>
      <c r="I41" s="12" t="str">
        <f t="shared" si="18"/>
        <v>Building Energy Efficiency Standards</v>
      </c>
      <c r="J41" s="6" t="s">
        <v>56</v>
      </c>
      <c r="K41" s="133" t="str">
        <f t="shared" si="19"/>
        <v>Building Energy Efficiency Standards</v>
      </c>
      <c r="L41" s="142"/>
      <c r="M41" s="15">
        <f t="shared" si="20"/>
        <v>0</v>
      </c>
      <c r="N41" s="108">
        <f t="shared" si="25"/>
        <v>0.7</v>
      </c>
      <c r="O41" s="15">
        <f t="shared" si="21"/>
        <v>0.01</v>
      </c>
      <c r="P41" s="15" t="str">
        <f t="shared" si="21"/>
        <v>% reduction in energy use</v>
      </c>
      <c r="Q41" s="95" t="s">
        <v>647</v>
      </c>
      <c r="R41" s="12" t="str">
        <f t="shared" si="27"/>
        <v>buildings-sector-main.html#eff-stds</v>
      </c>
      <c r="S41" s="12" t="str">
        <f t="shared" si="27"/>
        <v>building-energy-efficiency-standards.html</v>
      </c>
      <c r="T41" s="110" t="str">
        <f t="shared" si="23"/>
        <v>EEB Laboratory, 2016, http://www.wbcsdservers.org/web/wbcsdfiles/files/2016/01/EEB_Lab_Jakarta.pdf, Page 3</v>
      </c>
      <c r="U41" s="107" t="str">
        <f t="shared" si="23"/>
        <v>EEB Laboratory, 2016, http://www.wbcsdservers.org/web/wbcsdfiles/files/2016/01/EEB_Lab_Jakarta.pdf, Page 3</v>
      </c>
    </row>
    <row r="42" spans="1:21" s="12" customFormat="1" ht="60" x14ac:dyDescent="0.25">
      <c r="A42" s="18" t="str">
        <f t="shared" si="24"/>
        <v>Buildings and Appliances</v>
      </c>
      <c r="B42" s="12" t="str">
        <f t="shared" si="17"/>
        <v>Building Energy Efficiency Standards</v>
      </c>
      <c r="C42" s="12" t="str">
        <f t="shared" si="17"/>
        <v>Reduction in E Use Allowed by Component Eff Std</v>
      </c>
      <c r="D42" s="6" t="s">
        <v>145</v>
      </c>
      <c r="E42" s="6" t="s">
        <v>330</v>
      </c>
      <c r="F42" s="6" t="s">
        <v>210</v>
      </c>
      <c r="G42" s="6" t="s">
        <v>151</v>
      </c>
      <c r="H42" s="8">
        <v>160</v>
      </c>
      <c r="I42" s="12" t="str">
        <f t="shared" si="18"/>
        <v>Building Energy Efficiency Standards</v>
      </c>
      <c r="J42" s="6" t="s">
        <v>56</v>
      </c>
      <c r="K42" s="133" t="str">
        <f t="shared" si="19"/>
        <v>Building Energy Efficiency Standards</v>
      </c>
      <c r="L42" s="142"/>
      <c r="M42" s="15">
        <f t="shared" si="20"/>
        <v>0</v>
      </c>
      <c r="N42" s="108">
        <f t="shared" si="25"/>
        <v>0.7</v>
      </c>
      <c r="O42" s="15">
        <f t="shared" si="21"/>
        <v>0.01</v>
      </c>
      <c r="P42" s="15" t="str">
        <f t="shared" si="21"/>
        <v>% reduction in energy use</v>
      </c>
      <c r="Q42" s="95" t="s">
        <v>648</v>
      </c>
      <c r="R42" s="12" t="str">
        <f t="shared" si="27"/>
        <v>buildings-sector-main.html#eff-stds</v>
      </c>
      <c r="S42" s="12" t="str">
        <f t="shared" si="27"/>
        <v>building-energy-efficiency-standards.html</v>
      </c>
      <c r="T42" s="110" t="str">
        <f t="shared" si="23"/>
        <v>EEB Laboratory, 2016, http://www.wbcsdservers.org/web/wbcsdfiles/files/2016/01/EEB_Lab_Jakarta.pdf, Page 3</v>
      </c>
      <c r="U42" s="107" t="str">
        <f t="shared" si="23"/>
        <v>EEB Laboratory, 2016, http://www.wbcsdservers.org/web/wbcsdfiles/files/2016/01/EEB_Lab_Jakarta.pdf, Page 3</v>
      </c>
    </row>
    <row r="43" spans="1:21" s="12" customFormat="1" ht="60" x14ac:dyDescent="0.25">
      <c r="A43" s="18" t="str">
        <f t="shared" si="24"/>
        <v>Buildings and Appliances</v>
      </c>
      <c r="B43" s="12" t="str">
        <f t="shared" si="24"/>
        <v>Building Energy Efficiency Standards</v>
      </c>
      <c r="C43" s="12" t="str">
        <f t="shared" si="24"/>
        <v>Reduction in E Use Allowed by Component Eff Std</v>
      </c>
      <c r="D43" s="6" t="s">
        <v>146</v>
      </c>
      <c r="E43" s="6" t="s">
        <v>330</v>
      </c>
      <c r="F43" s="6" t="s">
        <v>210</v>
      </c>
      <c r="G43" s="6" t="s">
        <v>152</v>
      </c>
      <c r="H43" s="8">
        <v>161</v>
      </c>
      <c r="I43" s="12" t="str">
        <f t="shared" si="18"/>
        <v>Building Energy Efficiency Standards</v>
      </c>
      <c r="J43" s="6" t="s">
        <v>56</v>
      </c>
      <c r="K43" s="133" t="str">
        <f t="shared" si="19"/>
        <v>Building Energy Efficiency Standards</v>
      </c>
      <c r="L43" s="142"/>
      <c r="M43" s="15">
        <f t="shared" ref="M43" si="28">M$26</f>
        <v>0</v>
      </c>
      <c r="N43" s="108">
        <f t="shared" si="25"/>
        <v>0.7</v>
      </c>
      <c r="O43" s="15">
        <f t="shared" si="21"/>
        <v>0.01</v>
      </c>
      <c r="P43" s="15" t="str">
        <f t="shared" si="21"/>
        <v>% reduction in energy use</v>
      </c>
      <c r="Q43" s="95" t="s">
        <v>649</v>
      </c>
      <c r="R43" s="12" t="str">
        <f t="shared" si="27"/>
        <v>buildings-sector-main.html#eff-stds</v>
      </c>
      <c r="S43" s="12" t="str">
        <f t="shared" si="27"/>
        <v>building-energy-efficiency-standards.html</v>
      </c>
      <c r="T43" s="110" t="str">
        <f t="shared" si="23"/>
        <v>EEB Laboratory, 2016, http://www.wbcsdservers.org/web/wbcsdfiles/files/2016/01/EEB_Lab_Jakarta.pdf, Page 3</v>
      </c>
      <c r="U43" s="107" t="str">
        <f t="shared" si="23"/>
        <v>EEB Laboratory, 2016, http://www.wbcsdservers.org/web/wbcsdfiles/files/2016/01/EEB_Lab_Jakarta.pdf, Page 3</v>
      </c>
    </row>
    <row r="44" spans="1:21" s="12" customFormat="1" ht="75" x14ac:dyDescent="0.25">
      <c r="A44" s="2" t="s">
        <v>88</v>
      </c>
      <c r="B44" s="6" t="s">
        <v>16</v>
      </c>
      <c r="C44" s="2" t="s">
        <v>7</v>
      </c>
      <c r="D44" s="6"/>
      <c r="E44" s="6"/>
      <c r="F44" s="6"/>
      <c r="G44" s="6"/>
      <c r="H44" s="8">
        <v>19</v>
      </c>
      <c r="I44" s="6" t="s">
        <v>16</v>
      </c>
      <c r="J44" s="2" t="s">
        <v>56</v>
      </c>
      <c r="K44" s="132" t="s">
        <v>16</v>
      </c>
      <c r="L44" s="138"/>
      <c r="M44" s="6">
        <v>0</v>
      </c>
      <c r="N44" s="2">
        <v>1</v>
      </c>
      <c r="O44" s="2">
        <v>1</v>
      </c>
      <c r="P44" s="6" t="s">
        <v>38</v>
      </c>
      <c r="Q44" s="6" t="s">
        <v>424</v>
      </c>
      <c r="R44" s="6" t="s">
        <v>249</v>
      </c>
      <c r="S44" s="3" t="s">
        <v>250</v>
      </c>
      <c r="T44" s="38" t="s">
        <v>91</v>
      </c>
      <c r="U44" s="51"/>
    </row>
    <row r="45" spans="1:21" s="12" customFormat="1" ht="117.95" customHeight="1" x14ac:dyDescent="0.25">
      <c r="A45" s="2" t="s">
        <v>88</v>
      </c>
      <c r="B45" s="6" t="s">
        <v>313</v>
      </c>
      <c r="C45" s="2" t="s">
        <v>365</v>
      </c>
      <c r="D45" s="6"/>
      <c r="E45" s="6"/>
      <c r="F45" s="6"/>
      <c r="G45" s="6"/>
      <c r="H45" s="8">
        <v>146</v>
      </c>
      <c r="I45" s="8" t="s">
        <v>456</v>
      </c>
      <c r="J45" s="2" t="s">
        <v>56</v>
      </c>
      <c r="K45" s="134" t="s">
        <v>456</v>
      </c>
      <c r="L45" s="138"/>
      <c r="M45" s="6">
        <v>0</v>
      </c>
      <c r="N45" s="97">
        <v>0.15</v>
      </c>
      <c r="O45" s="98">
        <v>5.0000000000000001E-3</v>
      </c>
      <c r="P45" s="6" t="s">
        <v>314</v>
      </c>
      <c r="Q45" s="95" t="s">
        <v>631</v>
      </c>
      <c r="R45" s="6" t="s">
        <v>315</v>
      </c>
      <c r="S45" s="3" t="s">
        <v>316</v>
      </c>
      <c r="T45" s="105"/>
      <c r="U45" s="106"/>
    </row>
    <row r="46" spans="1:21" s="12" customFormat="1" ht="30" x14ac:dyDescent="0.25">
      <c r="A46" s="2" t="s">
        <v>88</v>
      </c>
      <c r="B46" s="6" t="s">
        <v>317</v>
      </c>
      <c r="C46" s="2" t="s">
        <v>318</v>
      </c>
      <c r="D46" s="6"/>
      <c r="E46" s="6"/>
      <c r="F46" s="6"/>
      <c r="G46" s="6"/>
      <c r="H46" s="8">
        <v>147</v>
      </c>
      <c r="I46" s="8" t="s">
        <v>456</v>
      </c>
      <c r="J46" s="95" t="s">
        <v>57</v>
      </c>
      <c r="K46" s="134" t="s">
        <v>456</v>
      </c>
      <c r="L46" s="138"/>
      <c r="M46" s="95"/>
      <c r="N46" s="103"/>
      <c r="O46" s="97"/>
      <c r="P46" s="95"/>
      <c r="Q46" s="95"/>
      <c r="R46" s="95"/>
      <c r="S46" s="101"/>
      <c r="T46" s="105"/>
      <c r="U46" s="107"/>
    </row>
    <row r="47" spans="1:21" s="12" customFormat="1" ht="60" x14ac:dyDescent="0.25">
      <c r="A47" s="2" t="s">
        <v>88</v>
      </c>
      <c r="B47" s="6" t="s">
        <v>15</v>
      </c>
      <c r="C47" s="2" t="s">
        <v>153</v>
      </c>
      <c r="D47" s="6"/>
      <c r="E47" s="6"/>
      <c r="F47" s="6"/>
      <c r="G47" s="6"/>
      <c r="H47" s="8">
        <v>20</v>
      </c>
      <c r="I47" s="6" t="s">
        <v>15</v>
      </c>
      <c r="J47" s="6" t="s">
        <v>56</v>
      </c>
      <c r="K47" s="132" t="s">
        <v>15</v>
      </c>
      <c r="L47" s="138"/>
      <c r="M47" s="6">
        <v>0</v>
      </c>
      <c r="N47" s="2">
        <v>1</v>
      </c>
      <c r="O47" s="2">
        <v>1</v>
      </c>
      <c r="P47" s="6" t="s">
        <v>38</v>
      </c>
      <c r="Q47" s="6" t="s">
        <v>425</v>
      </c>
      <c r="R47" s="6" t="s">
        <v>251</v>
      </c>
      <c r="S47" s="3" t="s">
        <v>252</v>
      </c>
      <c r="T47" s="38" t="s">
        <v>91</v>
      </c>
      <c r="U47" s="51"/>
    </row>
    <row r="48" spans="1:21" s="12" customFormat="1" ht="120" x14ac:dyDescent="0.25">
      <c r="A48" s="2" t="s">
        <v>88</v>
      </c>
      <c r="B48" s="6" t="s">
        <v>18</v>
      </c>
      <c r="C48" s="2" t="s">
        <v>225</v>
      </c>
      <c r="D48" s="6" t="s">
        <v>141</v>
      </c>
      <c r="E48" s="6"/>
      <c r="F48" s="6" t="s">
        <v>147</v>
      </c>
      <c r="G48" s="6"/>
      <c r="H48" s="8">
        <v>21</v>
      </c>
      <c r="I48" s="6" t="s">
        <v>18</v>
      </c>
      <c r="J48" s="6" t="s">
        <v>56</v>
      </c>
      <c r="K48" s="132" t="s">
        <v>18</v>
      </c>
      <c r="L48" s="138"/>
      <c r="M48" s="21">
        <v>0</v>
      </c>
      <c r="N48" s="26">
        <f>ROUND(MaxBoundCalculations!B167,3)</f>
        <v>3.4000000000000002E-2</v>
      </c>
      <c r="O48" s="26">
        <v>1E-3</v>
      </c>
      <c r="P48" s="6" t="s">
        <v>45</v>
      </c>
      <c r="Q48" s="2" t="s">
        <v>426</v>
      </c>
      <c r="R48" s="6" t="s">
        <v>253</v>
      </c>
      <c r="S48" s="3" t="s">
        <v>254</v>
      </c>
      <c r="T48" s="36" t="s">
        <v>197</v>
      </c>
      <c r="U48" s="52" t="s">
        <v>221</v>
      </c>
    </row>
    <row r="49" spans="1:21" s="12" customFormat="1" ht="105" x14ac:dyDescent="0.25">
      <c r="A49" s="18" t="str">
        <f>A$48</f>
        <v>Buildings and Appliances</v>
      </c>
      <c r="B49" s="12" t="str">
        <f t="shared" ref="B49:C53" si="29">B$48</f>
        <v>Increased Retrofitting</v>
      </c>
      <c r="C49" s="12" t="str">
        <f t="shared" si="29"/>
        <v>Fraction of Commercial Components Replaced Annually due to Retrofitting Policy</v>
      </c>
      <c r="D49" s="6" t="s">
        <v>142</v>
      </c>
      <c r="E49" s="6"/>
      <c r="F49" s="6" t="s">
        <v>148</v>
      </c>
      <c r="G49" s="6"/>
      <c r="H49" s="8">
        <v>22</v>
      </c>
      <c r="I49" s="12" t="str">
        <f t="shared" ref="I49:I53" si="30">I$48</f>
        <v>Increased Retrofitting</v>
      </c>
      <c r="J49" s="6" t="s">
        <v>56</v>
      </c>
      <c r="K49" s="133" t="str">
        <f t="shared" ref="K49:K53" si="31">K$48</f>
        <v>Increased Retrofitting</v>
      </c>
      <c r="L49" s="140"/>
      <c r="M49" s="33">
        <f t="shared" ref="M49:P50" si="32">M$48</f>
        <v>0</v>
      </c>
      <c r="N49" s="16">
        <f t="shared" si="32"/>
        <v>3.4000000000000002E-2</v>
      </c>
      <c r="O49" s="16">
        <f t="shared" si="32"/>
        <v>1E-3</v>
      </c>
      <c r="P49" s="12" t="str">
        <f t="shared" si="32"/>
        <v>% of existing building components</v>
      </c>
      <c r="Q49" s="2" t="s">
        <v>427</v>
      </c>
      <c r="R49" s="6" t="s">
        <v>253</v>
      </c>
      <c r="S49" s="3" t="s">
        <v>254</v>
      </c>
      <c r="T49" s="37" t="str">
        <f>T48</f>
        <v>Calculated from model data; see the relevant variable(s) in the InputData folder for source information.</v>
      </c>
      <c r="U49" s="51"/>
    </row>
    <row r="50" spans="1:21" s="12" customFormat="1" ht="105" x14ac:dyDescent="0.25">
      <c r="A50" s="18" t="str">
        <f>A$48</f>
        <v>Buildings and Appliances</v>
      </c>
      <c r="B50" s="12" t="str">
        <f t="shared" si="29"/>
        <v>Increased Retrofitting</v>
      </c>
      <c r="C50" s="12" t="str">
        <f t="shared" si="29"/>
        <v>Fraction of Commercial Components Replaced Annually due to Retrofitting Policy</v>
      </c>
      <c r="D50" s="6" t="s">
        <v>143</v>
      </c>
      <c r="E50" s="6"/>
      <c r="F50" s="6" t="s">
        <v>149</v>
      </c>
      <c r="G50" s="6"/>
      <c r="H50" s="8">
        <v>23</v>
      </c>
      <c r="I50" s="12" t="str">
        <f t="shared" si="30"/>
        <v>Increased Retrofitting</v>
      </c>
      <c r="J50" s="6" t="s">
        <v>56</v>
      </c>
      <c r="K50" s="133" t="str">
        <f t="shared" si="31"/>
        <v>Increased Retrofitting</v>
      </c>
      <c r="L50" s="140"/>
      <c r="M50" s="33">
        <f t="shared" si="32"/>
        <v>0</v>
      </c>
      <c r="N50" s="16">
        <f t="shared" si="32"/>
        <v>3.4000000000000002E-2</v>
      </c>
      <c r="O50" s="16">
        <f t="shared" si="32"/>
        <v>1E-3</v>
      </c>
      <c r="P50" s="12" t="str">
        <f t="shared" si="32"/>
        <v>% of existing building components</v>
      </c>
      <c r="Q50" s="2" t="s">
        <v>428</v>
      </c>
      <c r="R50" s="6" t="s">
        <v>253</v>
      </c>
      <c r="S50" s="3" t="s">
        <v>254</v>
      </c>
      <c r="T50" s="37" t="str">
        <f>T49</f>
        <v>Calculated from model data; see the relevant variable(s) in the InputData folder for source information.</v>
      </c>
      <c r="U50" s="51"/>
    </row>
    <row r="51" spans="1:21" s="12" customFormat="1" ht="105" x14ac:dyDescent="0.25">
      <c r="A51" s="18" t="str">
        <f>A$48</f>
        <v>Buildings and Appliances</v>
      </c>
      <c r="B51" s="12" t="str">
        <f t="shared" si="29"/>
        <v>Increased Retrofitting</v>
      </c>
      <c r="C51" s="12" t="str">
        <f t="shared" si="29"/>
        <v>Fraction of Commercial Components Replaced Annually due to Retrofitting Policy</v>
      </c>
      <c r="D51" s="6" t="s">
        <v>144</v>
      </c>
      <c r="E51" s="6"/>
      <c r="F51" s="6" t="s">
        <v>150</v>
      </c>
      <c r="G51" s="6"/>
      <c r="H51" s="8">
        <v>24</v>
      </c>
      <c r="I51" s="12" t="str">
        <f t="shared" si="30"/>
        <v>Increased Retrofitting</v>
      </c>
      <c r="J51" s="6" t="s">
        <v>56</v>
      </c>
      <c r="K51" s="133" t="str">
        <f t="shared" si="31"/>
        <v>Increased Retrofitting</v>
      </c>
      <c r="L51" s="140"/>
      <c r="M51" s="33">
        <f t="shared" ref="M51:P53" si="33">M$48</f>
        <v>0</v>
      </c>
      <c r="N51" s="16">
        <f t="shared" si="33"/>
        <v>3.4000000000000002E-2</v>
      </c>
      <c r="O51" s="16">
        <f t="shared" si="33"/>
        <v>1E-3</v>
      </c>
      <c r="P51" s="12" t="str">
        <f t="shared" si="33"/>
        <v>% of existing building components</v>
      </c>
      <c r="Q51" s="2" t="s">
        <v>429</v>
      </c>
      <c r="R51" s="6" t="s">
        <v>253</v>
      </c>
      <c r="S51" s="3" t="s">
        <v>254</v>
      </c>
      <c r="T51" s="37" t="str">
        <f>T50</f>
        <v>Calculated from model data; see the relevant variable(s) in the InputData folder for source information.</v>
      </c>
      <c r="U51" s="51"/>
    </row>
    <row r="52" spans="1:21" s="12" customFormat="1" ht="90" x14ac:dyDescent="0.25">
      <c r="A52" s="18" t="str">
        <f>A$48</f>
        <v>Buildings and Appliances</v>
      </c>
      <c r="B52" s="12" t="str">
        <f t="shared" si="29"/>
        <v>Increased Retrofitting</v>
      </c>
      <c r="C52" s="12" t="str">
        <f t="shared" si="29"/>
        <v>Fraction of Commercial Components Replaced Annually due to Retrofitting Policy</v>
      </c>
      <c r="D52" s="6" t="s">
        <v>145</v>
      </c>
      <c r="E52" s="6"/>
      <c r="F52" s="6" t="s">
        <v>151</v>
      </c>
      <c r="G52" s="6"/>
      <c r="H52" s="8">
        <v>25</v>
      </c>
      <c r="I52" s="12" t="str">
        <f t="shared" si="30"/>
        <v>Increased Retrofitting</v>
      </c>
      <c r="J52" s="6" t="s">
        <v>56</v>
      </c>
      <c r="K52" s="133" t="str">
        <f t="shared" si="31"/>
        <v>Increased Retrofitting</v>
      </c>
      <c r="L52" s="140"/>
      <c r="M52" s="33">
        <f t="shared" si="33"/>
        <v>0</v>
      </c>
      <c r="N52" s="16">
        <f t="shared" si="33"/>
        <v>3.4000000000000002E-2</v>
      </c>
      <c r="O52" s="16">
        <f t="shared" si="33"/>
        <v>1E-3</v>
      </c>
      <c r="P52" s="12" t="str">
        <f t="shared" si="33"/>
        <v>% of existing building components</v>
      </c>
      <c r="Q52" s="2" t="s">
        <v>430</v>
      </c>
      <c r="R52" s="6" t="s">
        <v>253</v>
      </c>
      <c r="S52" s="3" t="s">
        <v>254</v>
      </c>
      <c r="T52" s="37" t="str">
        <f>T51</f>
        <v>Calculated from model data; see the relevant variable(s) in the InputData folder for source information.</v>
      </c>
      <c r="U52" s="51"/>
    </row>
    <row r="53" spans="1:21" s="12" customFormat="1" ht="105" x14ac:dyDescent="0.25">
      <c r="A53" s="18" t="str">
        <f>A$48</f>
        <v>Buildings and Appliances</v>
      </c>
      <c r="B53" s="12" t="str">
        <f t="shared" si="29"/>
        <v>Increased Retrofitting</v>
      </c>
      <c r="C53" s="12" t="str">
        <f t="shared" si="29"/>
        <v>Fraction of Commercial Components Replaced Annually due to Retrofitting Policy</v>
      </c>
      <c r="D53" s="6" t="s">
        <v>146</v>
      </c>
      <c r="E53" s="6"/>
      <c r="F53" s="6" t="s">
        <v>152</v>
      </c>
      <c r="G53" s="6"/>
      <c r="H53" s="8">
        <v>26</v>
      </c>
      <c r="I53" s="12" t="str">
        <f t="shared" si="30"/>
        <v>Increased Retrofitting</v>
      </c>
      <c r="J53" s="6" t="s">
        <v>56</v>
      </c>
      <c r="K53" s="133" t="str">
        <f t="shared" si="31"/>
        <v>Increased Retrofitting</v>
      </c>
      <c r="L53" s="140"/>
      <c r="M53" s="33">
        <f t="shared" si="33"/>
        <v>0</v>
      </c>
      <c r="N53" s="16">
        <f t="shared" si="33"/>
        <v>3.4000000000000002E-2</v>
      </c>
      <c r="O53" s="16">
        <f t="shared" si="33"/>
        <v>1E-3</v>
      </c>
      <c r="P53" s="12" t="str">
        <f t="shared" si="33"/>
        <v>% of existing building components</v>
      </c>
      <c r="Q53" s="2" t="s">
        <v>431</v>
      </c>
      <c r="R53" s="6" t="s">
        <v>253</v>
      </c>
      <c r="S53" s="3" t="s">
        <v>254</v>
      </c>
      <c r="T53" s="37" t="str">
        <f>T52</f>
        <v>Calculated from model data; see the relevant variable(s) in the InputData folder for source information.</v>
      </c>
      <c r="U53" s="51"/>
    </row>
    <row r="54" spans="1:21" s="12" customFormat="1" ht="30" x14ac:dyDescent="0.25">
      <c r="A54" s="2" t="s">
        <v>88</v>
      </c>
      <c r="B54" s="6" t="s">
        <v>14</v>
      </c>
      <c r="C54" s="2" t="s">
        <v>6</v>
      </c>
      <c r="D54" s="6" t="s">
        <v>141</v>
      </c>
      <c r="E54" s="6"/>
      <c r="F54" s="6" t="s">
        <v>147</v>
      </c>
      <c r="G54" s="6"/>
      <c r="H54" s="8">
        <v>27</v>
      </c>
      <c r="I54" s="6" t="s">
        <v>14</v>
      </c>
      <c r="J54" s="95" t="s">
        <v>57</v>
      </c>
      <c r="K54" s="132" t="s">
        <v>14</v>
      </c>
      <c r="L54" s="138"/>
      <c r="M54" s="95"/>
      <c r="N54" s="95"/>
      <c r="O54" s="95"/>
      <c r="P54" s="95"/>
      <c r="Q54" s="95"/>
      <c r="R54" s="95"/>
      <c r="S54" s="101"/>
      <c r="T54" s="105"/>
      <c r="U54" s="51"/>
    </row>
    <row r="55" spans="1:21" s="12" customFormat="1" ht="30" x14ac:dyDescent="0.25">
      <c r="A55" s="18" t="str">
        <f>A$54</f>
        <v>Buildings and Appliances</v>
      </c>
      <c r="B55" s="12" t="str">
        <f t="shared" ref="B55:C59" si="34">B$54</f>
        <v>Rebate for Efficient Products</v>
      </c>
      <c r="C55" s="12" t="str">
        <f t="shared" si="34"/>
        <v>Boolean Rebate Program for Efficient Components</v>
      </c>
      <c r="D55" s="6" t="s">
        <v>142</v>
      </c>
      <c r="E55" s="6"/>
      <c r="F55" s="6" t="s">
        <v>148</v>
      </c>
      <c r="G55" s="6"/>
      <c r="H55" s="8">
        <v>28</v>
      </c>
      <c r="I55" s="12" t="str">
        <f t="shared" ref="I55:I59" si="35">I$54</f>
        <v>Rebate for Efficient Products</v>
      </c>
      <c r="J55" s="95" t="s">
        <v>57</v>
      </c>
      <c r="K55" s="133" t="str">
        <f t="shared" ref="K55:K59" si="36">K$54</f>
        <v>Rebate for Efficient Products</v>
      </c>
      <c r="L55" s="141"/>
      <c r="M55" s="95"/>
      <c r="N55" s="95"/>
      <c r="O55" s="95"/>
      <c r="P55" s="95"/>
      <c r="Q55" s="95"/>
      <c r="R55" s="95"/>
      <c r="S55" s="101"/>
      <c r="T55" s="105"/>
      <c r="U55" s="51"/>
    </row>
    <row r="56" spans="1:21" s="12" customFormat="1" ht="30" x14ac:dyDescent="0.25">
      <c r="A56" s="18" t="str">
        <f>A$54</f>
        <v>Buildings and Appliances</v>
      </c>
      <c r="B56" s="12" t="str">
        <f t="shared" si="34"/>
        <v>Rebate for Efficient Products</v>
      </c>
      <c r="C56" s="12" t="str">
        <f t="shared" si="34"/>
        <v>Boolean Rebate Program for Efficient Components</v>
      </c>
      <c r="D56" s="6" t="s">
        <v>143</v>
      </c>
      <c r="E56" s="6"/>
      <c r="F56" s="6" t="s">
        <v>149</v>
      </c>
      <c r="G56" s="6"/>
      <c r="H56" s="8" t="s">
        <v>237</v>
      </c>
      <c r="I56" s="12" t="str">
        <f t="shared" si="35"/>
        <v>Rebate for Efficient Products</v>
      </c>
      <c r="J56" s="9" t="s">
        <v>57</v>
      </c>
      <c r="K56" s="133" t="str">
        <f t="shared" si="36"/>
        <v>Rebate for Efficient Products</v>
      </c>
      <c r="L56" s="141"/>
      <c r="M56" s="6"/>
      <c r="N56" s="2"/>
      <c r="O56" s="2"/>
      <c r="P56" s="6"/>
      <c r="Q56" s="6"/>
      <c r="S56" s="3"/>
      <c r="T56" s="37"/>
      <c r="U56" s="51"/>
    </row>
    <row r="57" spans="1:21" s="12" customFormat="1" ht="30" x14ac:dyDescent="0.25">
      <c r="A57" s="18" t="str">
        <f>A$54</f>
        <v>Buildings and Appliances</v>
      </c>
      <c r="B57" s="12" t="str">
        <f t="shared" si="34"/>
        <v>Rebate for Efficient Products</v>
      </c>
      <c r="C57" s="12" t="str">
        <f t="shared" si="34"/>
        <v>Boolean Rebate Program for Efficient Components</v>
      </c>
      <c r="D57" s="6" t="s">
        <v>144</v>
      </c>
      <c r="E57" s="6"/>
      <c r="F57" s="6" t="s">
        <v>150</v>
      </c>
      <c r="G57" s="6"/>
      <c r="H57" s="8" t="s">
        <v>237</v>
      </c>
      <c r="I57" s="12" t="str">
        <f t="shared" si="35"/>
        <v>Rebate for Efficient Products</v>
      </c>
      <c r="J57" s="9" t="s">
        <v>57</v>
      </c>
      <c r="K57" s="133" t="str">
        <f t="shared" si="36"/>
        <v>Rebate for Efficient Products</v>
      </c>
      <c r="L57" s="141"/>
      <c r="M57" s="6"/>
      <c r="N57" s="2"/>
      <c r="O57" s="2"/>
      <c r="P57" s="6"/>
      <c r="Q57" s="6"/>
      <c r="S57" s="3"/>
      <c r="T57" s="37"/>
      <c r="U57" s="51"/>
    </row>
    <row r="58" spans="1:21" s="12" customFormat="1" ht="30" x14ac:dyDescent="0.25">
      <c r="A58" s="18" t="str">
        <f>A$54</f>
        <v>Buildings and Appliances</v>
      </c>
      <c r="B58" s="12" t="str">
        <f t="shared" si="34"/>
        <v>Rebate for Efficient Products</v>
      </c>
      <c r="C58" s="12" t="str">
        <f t="shared" si="34"/>
        <v>Boolean Rebate Program for Efficient Components</v>
      </c>
      <c r="D58" s="6" t="s">
        <v>145</v>
      </c>
      <c r="E58" s="6"/>
      <c r="F58" s="6" t="s">
        <v>151</v>
      </c>
      <c r="G58" s="6"/>
      <c r="H58" s="8">
        <v>29</v>
      </c>
      <c r="I58" s="12" t="str">
        <f t="shared" si="35"/>
        <v>Rebate for Efficient Products</v>
      </c>
      <c r="J58" s="95" t="s">
        <v>57</v>
      </c>
      <c r="K58" s="133" t="str">
        <f t="shared" si="36"/>
        <v>Rebate for Efficient Products</v>
      </c>
      <c r="L58" s="141"/>
      <c r="M58" s="95"/>
      <c r="N58" s="95"/>
      <c r="O58" s="95"/>
      <c r="P58" s="95"/>
      <c r="Q58" s="95"/>
      <c r="R58" s="95"/>
      <c r="S58" s="101"/>
      <c r="T58" s="105"/>
      <c r="U58" s="51"/>
    </row>
    <row r="59" spans="1:21" s="12" customFormat="1" ht="30" x14ac:dyDescent="0.25">
      <c r="A59" s="18" t="str">
        <f>A$54</f>
        <v>Buildings and Appliances</v>
      </c>
      <c r="B59" s="12" t="str">
        <f t="shared" si="34"/>
        <v>Rebate for Efficient Products</v>
      </c>
      <c r="C59" s="12" t="str">
        <f t="shared" si="34"/>
        <v>Boolean Rebate Program for Efficient Components</v>
      </c>
      <c r="D59" s="6" t="s">
        <v>146</v>
      </c>
      <c r="E59" s="6"/>
      <c r="F59" s="6" t="s">
        <v>152</v>
      </c>
      <c r="G59" s="6"/>
      <c r="H59" s="8" t="s">
        <v>237</v>
      </c>
      <c r="I59" s="12" t="str">
        <f t="shared" si="35"/>
        <v>Rebate for Efficient Products</v>
      </c>
      <c r="J59" s="9" t="s">
        <v>57</v>
      </c>
      <c r="K59" s="133" t="str">
        <f t="shared" si="36"/>
        <v>Rebate for Efficient Products</v>
      </c>
      <c r="L59" s="141"/>
      <c r="M59" s="6"/>
      <c r="N59" s="2"/>
      <c r="O59" s="2"/>
      <c r="P59" s="6"/>
      <c r="Q59" s="6"/>
      <c r="S59" s="3"/>
      <c r="T59" s="37"/>
      <c r="U59" s="51"/>
    </row>
    <row r="60" spans="1:21" s="3" customFormat="1" ht="30" x14ac:dyDescent="0.25">
      <c r="A60" s="10" t="s">
        <v>8</v>
      </c>
      <c r="B60" s="3" t="s">
        <v>420</v>
      </c>
      <c r="C60" s="3" t="s">
        <v>421</v>
      </c>
      <c r="D60" s="6" t="s">
        <v>93</v>
      </c>
      <c r="E60" s="6"/>
      <c r="F60" s="6" t="s">
        <v>109</v>
      </c>
      <c r="H60" s="61">
        <v>167</v>
      </c>
      <c r="I60" s="3" t="s">
        <v>420</v>
      </c>
      <c r="J60" s="10" t="s">
        <v>56</v>
      </c>
      <c r="K60" s="131" t="s">
        <v>420</v>
      </c>
      <c r="L60" s="138"/>
      <c r="M60" s="3">
        <v>0</v>
      </c>
      <c r="N60" s="10">
        <v>1</v>
      </c>
      <c r="O60" s="10">
        <v>1</v>
      </c>
      <c r="P60" s="3" t="s">
        <v>38</v>
      </c>
      <c r="Q60" s="95" t="s">
        <v>714</v>
      </c>
      <c r="R60" s="6" t="s">
        <v>422</v>
      </c>
      <c r="S60" s="3" t="s">
        <v>423</v>
      </c>
      <c r="T60" s="38"/>
      <c r="U60" s="52"/>
    </row>
    <row r="61" spans="1:21" s="12" customFormat="1" ht="30" x14ac:dyDescent="0.25">
      <c r="A61" s="18" t="str">
        <f>A$60</f>
        <v>Electricity Supply</v>
      </c>
      <c r="B61" s="18" t="str">
        <f t="shared" ref="B61:C69" si="37">B$60</f>
        <v>Ban New Power Plants</v>
      </c>
      <c r="C61" s="18" t="str">
        <f t="shared" si="37"/>
        <v>Boolean Ban New Power Plants</v>
      </c>
      <c r="D61" s="3" t="s">
        <v>373</v>
      </c>
      <c r="E61" s="6"/>
      <c r="F61" s="3" t="s">
        <v>374</v>
      </c>
      <c r="G61" s="6"/>
      <c r="H61" s="8">
        <v>168</v>
      </c>
      <c r="I61" s="18" t="str">
        <f t="shared" ref="I61:I69" si="38">I$60</f>
        <v>Ban New Power Plants</v>
      </c>
      <c r="J61" s="2" t="s">
        <v>56</v>
      </c>
      <c r="K61" s="133" t="str">
        <f t="shared" ref="K61:K69" si="39">K$60</f>
        <v>Ban New Power Plants</v>
      </c>
      <c r="L61" s="141"/>
      <c r="M61" s="18">
        <f t="shared" ref="M61:P63" si="40">M$60</f>
        <v>0</v>
      </c>
      <c r="N61" s="18">
        <f t="shared" si="40"/>
        <v>1</v>
      </c>
      <c r="O61" s="18">
        <f t="shared" si="40"/>
        <v>1</v>
      </c>
      <c r="P61" s="18" t="str">
        <f t="shared" si="40"/>
        <v>on/off</v>
      </c>
      <c r="Q61" s="95" t="s">
        <v>715</v>
      </c>
      <c r="R61" s="6" t="s">
        <v>422</v>
      </c>
      <c r="S61" s="3" t="s">
        <v>423</v>
      </c>
      <c r="T61" s="37"/>
      <c r="U61" s="51"/>
    </row>
    <row r="62" spans="1:21" s="12" customFormat="1" ht="30" x14ac:dyDescent="0.25">
      <c r="A62" s="18" t="str">
        <f t="shared" ref="A62:A69" si="41">A$60</f>
        <v>Electricity Supply</v>
      </c>
      <c r="B62" s="18" t="str">
        <f t="shared" si="37"/>
        <v>Ban New Power Plants</v>
      </c>
      <c r="C62" s="18" t="str">
        <f t="shared" si="37"/>
        <v>Boolean Ban New Power Plants</v>
      </c>
      <c r="D62" s="3" t="s">
        <v>95</v>
      </c>
      <c r="E62" s="6"/>
      <c r="F62" s="3" t="s">
        <v>111</v>
      </c>
      <c r="G62" s="6"/>
      <c r="H62" s="61">
        <v>169</v>
      </c>
      <c r="I62" s="18" t="str">
        <f t="shared" si="38"/>
        <v>Ban New Power Plants</v>
      </c>
      <c r="J62" s="2" t="s">
        <v>56</v>
      </c>
      <c r="K62" s="133" t="str">
        <f t="shared" si="39"/>
        <v>Ban New Power Plants</v>
      </c>
      <c r="L62" s="141"/>
      <c r="M62" s="18">
        <f t="shared" si="40"/>
        <v>0</v>
      </c>
      <c r="N62" s="18">
        <f t="shared" si="40"/>
        <v>1</v>
      </c>
      <c r="O62" s="18">
        <f t="shared" si="40"/>
        <v>1</v>
      </c>
      <c r="P62" s="18" t="str">
        <f t="shared" si="40"/>
        <v>on/off</v>
      </c>
      <c r="Q62" s="95" t="s">
        <v>716</v>
      </c>
      <c r="R62" s="6" t="s">
        <v>422</v>
      </c>
      <c r="S62" s="3" t="s">
        <v>423</v>
      </c>
      <c r="T62" s="37"/>
      <c r="U62" s="51"/>
    </row>
    <row r="63" spans="1:21" s="12" customFormat="1" ht="30" x14ac:dyDescent="0.25">
      <c r="A63" s="18" t="str">
        <f t="shared" si="41"/>
        <v>Electricity Supply</v>
      </c>
      <c r="B63" s="18" t="str">
        <f t="shared" si="37"/>
        <v>Ban New Power Plants</v>
      </c>
      <c r="C63" s="18" t="str">
        <f t="shared" si="37"/>
        <v>Boolean Ban New Power Plants</v>
      </c>
      <c r="D63" s="3" t="s">
        <v>96</v>
      </c>
      <c r="E63" s="6"/>
      <c r="F63" s="3" t="s">
        <v>112</v>
      </c>
      <c r="G63" s="6"/>
      <c r="H63" s="8">
        <v>170</v>
      </c>
      <c r="I63" s="18" t="str">
        <f t="shared" si="38"/>
        <v>Ban New Power Plants</v>
      </c>
      <c r="J63" s="2" t="s">
        <v>56</v>
      </c>
      <c r="K63" s="133" t="str">
        <f t="shared" si="39"/>
        <v>Ban New Power Plants</v>
      </c>
      <c r="L63" s="141"/>
      <c r="M63" s="18">
        <f t="shared" si="40"/>
        <v>0</v>
      </c>
      <c r="N63" s="18">
        <f t="shared" si="40"/>
        <v>1</v>
      </c>
      <c r="O63" s="18">
        <f t="shared" si="40"/>
        <v>1</v>
      </c>
      <c r="P63" s="18" t="str">
        <f t="shared" si="40"/>
        <v>on/off</v>
      </c>
      <c r="Q63" s="95" t="s">
        <v>717</v>
      </c>
      <c r="R63" s="6" t="s">
        <v>422</v>
      </c>
      <c r="S63" s="3" t="s">
        <v>423</v>
      </c>
      <c r="T63" s="37"/>
      <c r="U63" s="51"/>
    </row>
    <row r="64" spans="1:21" s="12" customFormat="1" ht="30" x14ac:dyDescent="0.25">
      <c r="A64" s="18" t="str">
        <f t="shared" si="41"/>
        <v>Electricity Supply</v>
      </c>
      <c r="B64" s="18" t="str">
        <f t="shared" si="37"/>
        <v>Ban New Power Plants</v>
      </c>
      <c r="C64" s="18" t="str">
        <f t="shared" si="37"/>
        <v>Boolean Ban New Power Plants</v>
      </c>
      <c r="D64" s="3" t="s">
        <v>97</v>
      </c>
      <c r="E64" s="6"/>
      <c r="F64" s="3" t="s">
        <v>113</v>
      </c>
      <c r="G64" s="6"/>
      <c r="H64" s="8"/>
      <c r="I64" s="18" t="str">
        <f t="shared" si="38"/>
        <v>Ban New Power Plants</v>
      </c>
      <c r="J64" s="9" t="s">
        <v>57</v>
      </c>
      <c r="K64" s="133" t="str">
        <f t="shared" si="39"/>
        <v>Ban New Power Plants</v>
      </c>
      <c r="L64" s="141"/>
      <c r="M64" s="6"/>
      <c r="N64" s="2"/>
      <c r="O64" s="2"/>
      <c r="P64" s="6"/>
      <c r="Q64" s="6"/>
      <c r="S64" s="3"/>
      <c r="T64" s="37"/>
      <c r="U64" s="51"/>
    </row>
    <row r="65" spans="1:21" s="12" customFormat="1" ht="30" x14ac:dyDescent="0.25">
      <c r="A65" s="18" t="str">
        <f t="shared" si="41"/>
        <v>Electricity Supply</v>
      </c>
      <c r="B65" s="18" t="str">
        <f t="shared" si="37"/>
        <v>Ban New Power Plants</v>
      </c>
      <c r="C65" s="18" t="str">
        <f t="shared" si="37"/>
        <v>Boolean Ban New Power Plants</v>
      </c>
      <c r="D65" s="3" t="s">
        <v>98</v>
      </c>
      <c r="E65" s="6"/>
      <c r="F65" s="3" t="s">
        <v>114</v>
      </c>
      <c r="G65" s="6"/>
      <c r="H65" s="8"/>
      <c r="I65" s="18" t="str">
        <f t="shared" si="38"/>
        <v>Ban New Power Plants</v>
      </c>
      <c r="J65" s="9" t="s">
        <v>57</v>
      </c>
      <c r="K65" s="133" t="str">
        <f t="shared" si="39"/>
        <v>Ban New Power Plants</v>
      </c>
      <c r="L65" s="141"/>
      <c r="M65" s="6"/>
      <c r="N65" s="2"/>
      <c r="O65" s="2"/>
      <c r="P65" s="6"/>
      <c r="Q65" s="6"/>
      <c r="S65" s="3"/>
      <c r="T65" s="37"/>
      <c r="U65" s="51"/>
    </row>
    <row r="66" spans="1:21" s="12" customFormat="1" ht="30" x14ac:dyDescent="0.25">
      <c r="A66" s="18" t="str">
        <f t="shared" si="41"/>
        <v>Electricity Supply</v>
      </c>
      <c r="B66" s="18" t="str">
        <f t="shared" si="37"/>
        <v>Ban New Power Plants</v>
      </c>
      <c r="C66" s="18" t="str">
        <f t="shared" si="37"/>
        <v>Boolean Ban New Power Plants</v>
      </c>
      <c r="D66" s="3" t="s">
        <v>99</v>
      </c>
      <c r="E66" s="6"/>
      <c r="F66" s="3" t="s">
        <v>115</v>
      </c>
      <c r="G66" s="6"/>
      <c r="H66" s="8"/>
      <c r="I66" s="18" t="str">
        <f t="shared" si="38"/>
        <v>Ban New Power Plants</v>
      </c>
      <c r="J66" s="9" t="s">
        <v>57</v>
      </c>
      <c r="K66" s="133" t="str">
        <f t="shared" si="39"/>
        <v>Ban New Power Plants</v>
      </c>
      <c r="L66" s="141"/>
      <c r="M66" s="6"/>
      <c r="N66" s="2"/>
      <c r="O66" s="2"/>
      <c r="P66" s="6"/>
      <c r="Q66" s="6"/>
      <c r="S66" s="3"/>
      <c r="T66" s="37"/>
      <c r="U66" s="51"/>
    </row>
    <row r="67" spans="1:21" s="12" customFormat="1" ht="30" x14ac:dyDescent="0.25">
      <c r="A67" s="18" t="str">
        <f t="shared" si="41"/>
        <v>Electricity Supply</v>
      </c>
      <c r="B67" s="18" t="str">
        <f t="shared" si="37"/>
        <v>Ban New Power Plants</v>
      </c>
      <c r="C67" s="18" t="str">
        <f t="shared" si="37"/>
        <v>Boolean Ban New Power Plants</v>
      </c>
      <c r="D67" s="3" t="s">
        <v>100</v>
      </c>
      <c r="E67" s="6"/>
      <c r="F67" s="3" t="s">
        <v>116</v>
      </c>
      <c r="G67" s="6"/>
      <c r="H67" s="8"/>
      <c r="I67" s="18" t="str">
        <f t="shared" si="38"/>
        <v>Ban New Power Plants</v>
      </c>
      <c r="J67" s="9" t="s">
        <v>57</v>
      </c>
      <c r="K67" s="133" t="str">
        <f t="shared" si="39"/>
        <v>Ban New Power Plants</v>
      </c>
      <c r="L67" s="141"/>
      <c r="M67" s="6"/>
      <c r="N67" s="2"/>
      <c r="O67" s="2"/>
      <c r="P67" s="6"/>
      <c r="Q67" s="6"/>
      <c r="S67" s="3"/>
      <c r="T67" s="37"/>
      <c r="U67" s="51"/>
    </row>
    <row r="68" spans="1:21" s="12" customFormat="1" ht="30" x14ac:dyDescent="0.25">
      <c r="A68" s="18" t="str">
        <f t="shared" si="41"/>
        <v>Electricity Supply</v>
      </c>
      <c r="B68" s="18" t="str">
        <f t="shared" si="37"/>
        <v>Ban New Power Plants</v>
      </c>
      <c r="C68" s="18" t="str">
        <f t="shared" si="37"/>
        <v>Boolean Ban New Power Plants</v>
      </c>
      <c r="D68" s="3" t="s">
        <v>375</v>
      </c>
      <c r="E68" s="6"/>
      <c r="F68" s="3" t="s">
        <v>377</v>
      </c>
      <c r="G68" s="6"/>
      <c r="H68" s="8"/>
      <c r="I68" s="18" t="str">
        <f t="shared" si="38"/>
        <v>Ban New Power Plants</v>
      </c>
      <c r="J68" s="9" t="s">
        <v>57</v>
      </c>
      <c r="K68" s="133" t="str">
        <f t="shared" si="39"/>
        <v>Ban New Power Plants</v>
      </c>
      <c r="L68" s="141"/>
      <c r="M68" s="6"/>
      <c r="N68" s="2"/>
      <c r="O68" s="2"/>
      <c r="P68" s="6"/>
      <c r="Q68" s="6"/>
      <c r="S68" s="3"/>
      <c r="T68" s="37"/>
      <c r="U68" s="51"/>
    </row>
    <row r="69" spans="1:21" s="12" customFormat="1" ht="30" x14ac:dyDescent="0.25">
      <c r="A69" s="18" t="str">
        <f t="shared" si="41"/>
        <v>Electricity Supply</v>
      </c>
      <c r="B69" s="18" t="str">
        <f t="shared" si="37"/>
        <v>Ban New Power Plants</v>
      </c>
      <c r="C69" s="18" t="str">
        <f t="shared" si="37"/>
        <v>Boolean Ban New Power Plants</v>
      </c>
      <c r="D69" s="3" t="s">
        <v>376</v>
      </c>
      <c r="E69" s="6"/>
      <c r="F69" s="3" t="s">
        <v>378</v>
      </c>
      <c r="G69" s="6"/>
      <c r="H69" s="8"/>
      <c r="I69" s="18" t="str">
        <f t="shared" si="38"/>
        <v>Ban New Power Plants</v>
      </c>
      <c r="J69" s="9" t="s">
        <v>57</v>
      </c>
      <c r="K69" s="133" t="str">
        <f t="shared" si="39"/>
        <v>Ban New Power Plants</v>
      </c>
      <c r="L69" s="141"/>
      <c r="M69" s="6"/>
      <c r="N69" s="2"/>
      <c r="O69" s="2"/>
      <c r="P69" s="6"/>
      <c r="Q69" s="6"/>
      <c r="S69" s="3"/>
      <c r="T69" s="37"/>
      <c r="U69" s="51"/>
    </row>
    <row r="70" spans="1:21" s="3" customFormat="1" ht="30" x14ac:dyDescent="0.25">
      <c r="A70" s="10" t="s">
        <v>8</v>
      </c>
      <c r="B70" s="3" t="s">
        <v>321</v>
      </c>
      <c r="C70" s="3" t="s">
        <v>324</v>
      </c>
      <c r="H70" s="61">
        <v>148</v>
      </c>
      <c r="I70" s="3" t="s">
        <v>457</v>
      </c>
      <c r="J70" s="95" t="s">
        <v>57</v>
      </c>
      <c r="K70" s="131" t="s">
        <v>457</v>
      </c>
      <c r="L70" s="138"/>
      <c r="M70" s="100"/>
      <c r="N70" s="100"/>
      <c r="O70" s="100"/>
      <c r="P70" s="101"/>
      <c r="Q70" s="95"/>
      <c r="R70" s="95"/>
      <c r="S70" s="101"/>
      <c r="T70" s="105"/>
      <c r="U70" s="52"/>
    </row>
    <row r="71" spans="1:21" s="3" customFormat="1" ht="60" x14ac:dyDescent="0.25">
      <c r="A71" s="10" t="s">
        <v>8</v>
      </c>
      <c r="B71" s="3" t="s">
        <v>322</v>
      </c>
      <c r="C71" s="3" t="s">
        <v>323</v>
      </c>
      <c r="H71" s="61">
        <v>149</v>
      </c>
      <c r="I71" s="3" t="s">
        <v>457</v>
      </c>
      <c r="J71" s="6" t="s">
        <v>56</v>
      </c>
      <c r="K71" s="131" t="s">
        <v>457</v>
      </c>
      <c r="L71" s="138"/>
      <c r="M71" s="32">
        <v>-0.5</v>
      </c>
      <c r="N71" s="32">
        <v>1</v>
      </c>
      <c r="O71" s="32">
        <v>0.02</v>
      </c>
      <c r="P71" s="10" t="s">
        <v>325</v>
      </c>
      <c r="Q71" s="95" t="s">
        <v>650</v>
      </c>
      <c r="R71" s="6" t="s">
        <v>326</v>
      </c>
      <c r="S71" s="3" t="s">
        <v>327</v>
      </c>
      <c r="T71" s="105" t="s">
        <v>651</v>
      </c>
      <c r="U71" s="52"/>
    </row>
    <row r="72" spans="1:21" ht="30" x14ac:dyDescent="0.25">
      <c r="A72" s="2" t="s">
        <v>8</v>
      </c>
      <c r="B72" s="2" t="s">
        <v>367</v>
      </c>
      <c r="C72" s="2" t="s">
        <v>366</v>
      </c>
      <c r="D72" s="2"/>
      <c r="E72" s="2"/>
      <c r="F72" s="2"/>
      <c r="G72" s="2"/>
      <c r="H72" s="8" t="s">
        <v>237</v>
      </c>
      <c r="I72" s="2" t="s">
        <v>367</v>
      </c>
      <c r="J72" s="9" t="s">
        <v>57</v>
      </c>
      <c r="K72" s="132" t="s">
        <v>367</v>
      </c>
      <c r="L72" s="138"/>
      <c r="P72" s="2"/>
    </row>
    <row r="73" spans="1:21" ht="75" x14ac:dyDescent="0.25">
      <c r="A73" s="2" t="s">
        <v>8</v>
      </c>
      <c r="B73" s="6" t="s">
        <v>20</v>
      </c>
      <c r="C73" s="2" t="s">
        <v>36</v>
      </c>
      <c r="H73" s="8">
        <v>30</v>
      </c>
      <c r="I73" s="6" t="s">
        <v>20</v>
      </c>
      <c r="J73" s="6" t="s">
        <v>56</v>
      </c>
      <c r="K73" s="132" t="s">
        <v>20</v>
      </c>
      <c r="L73" s="138"/>
      <c r="M73" s="20">
        <v>0</v>
      </c>
      <c r="N73" s="24">
        <v>1</v>
      </c>
      <c r="O73" s="24">
        <v>0.01</v>
      </c>
      <c r="P73" s="6" t="s">
        <v>43</v>
      </c>
      <c r="Q73" s="95" t="s">
        <v>652</v>
      </c>
      <c r="R73" s="6" t="s">
        <v>255</v>
      </c>
      <c r="S73" s="3" t="s">
        <v>256</v>
      </c>
      <c r="T73" s="36" t="s">
        <v>197</v>
      </c>
    </row>
    <row r="74" spans="1:21" ht="60" x14ac:dyDescent="0.25">
      <c r="A74" s="2" t="s">
        <v>8</v>
      </c>
      <c r="B74" s="6" t="s">
        <v>155</v>
      </c>
      <c r="C74" s="2" t="s">
        <v>154</v>
      </c>
      <c r="D74" s="6" t="s">
        <v>93</v>
      </c>
      <c r="F74" s="6" t="s">
        <v>109</v>
      </c>
      <c r="H74" s="8">
        <v>31</v>
      </c>
      <c r="I74" s="6" t="s">
        <v>155</v>
      </c>
      <c r="J74" s="6" t="s">
        <v>56</v>
      </c>
      <c r="K74" s="132" t="s">
        <v>155</v>
      </c>
      <c r="L74" s="138"/>
      <c r="M74" s="27">
        <v>0</v>
      </c>
      <c r="N74" s="99">
        <v>3000</v>
      </c>
      <c r="O74" s="99">
        <v>100</v>
      </c>
      <c r="P74" s="2" t="s">
        <v>236</v>
      </c>
      <c r="Q74" s="95" t="s">
        <v>653</v>
      </c>
      <c r="R74" s="6" t="s">
        <v>257</v>
      </c>
      <c r="S74" s="3" t="s">
        <v>258</v>
      </c>
      <c r="T74" s="104"/>
      <c r="U74" s="111"/>
    </row>
    <row r="75" spans="1:21" ht="45" x14ac:dyDescent="0.25">
      <c r="A75" s="18" t="str">
        <f>A$74</f>
        <v>Electricity Supply</v>
      </c>
      <c r="B75" s="12" t="str">
        <f t="shared" ref="B75:C83" si="42">B$74</f>
        <v>Early Retirement of Power Plants</v>
      </c>
      <c r="C75" s="12" t="str">
        <f t="shared" si="42"/>
        <v>Annual Additional Capacity Retired due to Early Retirement Policy</v>
      </c>
      <c r="D75" s="3" t="s">
        <v>373</v>
      </c>
      <c r="F75" s="3" t="s">
        <v>374</v>
      </c>
      <c r="H75" s="8" t="s">
        <v>237</v>
      </c>
      <c r="I75" s="12" t="str">
        <f t="shared" ref="I75:I83" si="43">I$74</f>
        <v>Early Retirement of Power Plants</v>
      </c>
      <c r="J75" s="9" t="s">
        <v>57</v>
      </c>
      <c r="K75" s="133" t="str">
        <f t="shared" ref="K75:K83" si="44">K$74</f>
        <v>Early Retirement of Power Plants</v>
      </c>
      <c r="L75" s="141"/>
      <c r="M75" s="27"/>
      <c r="N75" s="28"/>
      <c r="O75" s="28"/>
      <c r="Q75" s="2"/>
    </row>
    <row r="76" spans="1:21" ht="45" x14ac:dyDescent="0.25">
      <c r="A76" s="18" t="str">
        <f t="shared" ref="A76:A83" si="45">A$74</f>
        <v>Electricity Supply</v>
      </c>
      <c r="B76" s="12" t="str">
        <f t="shared" si="42"/>
        <v>Early Retirement of Power Plants</v>
      </c>
      <c r="C76" s="12" t="str">
        <f t="shared" si="42"/>
        <v>Annual Additional Capacity Retired due to Early Retirement Policy</v>
      </c>
      <c r="D76" s="3" t="s">
        <v>95</v>
      </c>
      <c r="F76" s="3" t="s">
        <v>111</v>
      </c>
      <c r="H76" s="8">
        <v>32</v>
      </c>
      <c r="I76" s="12" t="str">
        <f t="shared" si="43"/>
        <v>Early Retirement of Power Plants</v>
      </c>
      <c r="J76" s="95" t="s">
        <v>57</v>
      </c>
      <c r="K76" s="133" t="str">
        <f t="shared" si="44"/>
        <v>Early Retirement of Power Plants</v>
      </c>
      <c r="L76" s="141"/>
      <c r="M76" s="95"/>
      <c r="N76" s="95"/>
      <c r="O76" s="95"/>
      <c r="P76" s="95"/>
      <c r="Q76" s="95"/>
      <c r="R76" s="95"/>
      <c r="S76" s="101"/>
      <c r="T76" s="105"/>
    </row>
    <row r="77" spans="1:21" ht="45" x14ac:dyDescent="0.25">
      <c r="A77" s="18" t="str">
        <f t="shared" si="45"/>
        <v>Electricity Supply</v>
      </c>
      <c r="B77" s="12" t="str">
        <f t="shared" si="42"/>
        <v>Early Retirement of Power Plants</v>
      </c>
      <c r="C77" s="12" t="str">
        <f t="shared" si="42"/>
        <v>Annual Additional Capacity Retired due to Early Retirement Policy</v>
      </c>
      <c r="D77" s="3" t="s">
        <v>96</v>
      </c>
      <c r="F77" s="3" t="s">
        <v>112</v>
      </c>
      <c r="H77" s="8" t="s">
        <v>237</v>
      </c>
      <c r="I77" s="12" t="str">
        <f t="shared" si="43"/>
        <v>Early Retirement of Power Plants</v>
      </c>
      <c r="J77" s="9" t="s">
        <v>57</v>
      </c>
      <c r="K77" s="133" t="str">
        <f t="shared" si="44"/>
        <v>Early Retirement of Power Plants</v>
      </c>
      <c r="L77" s="141"/>
      <c r="M77" s="27"/>
      <c r="N77" s="28"/>
      <c r="O77" s="28"/>
      <c r="Q77" s="2"/>
    </row>
    <row r="78" spans="1:21" ht="45" x14ac:dyDescent="0.25">
      <c r="A78" s="18" t="str">
        <f t="shared" si="45"/>
        <v>Electricity Supply</v>
      </c>
      <c r="B78" s="12" t="str">
        <f t="shared" si="42"/>
        <v>Early Retirement of Power Plants</v>
      </c>
      <c r="C78" s="12" t="str">
        <f t="shared" si="42"/>
        <v>Annual Additional Capacity Retired due to Early Retirement Policy</v>
      </c>
      <c r="D78" s="3" t="s">
        <v>97</v>
      </c>
      <c r="F78" s="3" t="s">
        <v>113</v>
      </c>
      <c r="H78" s="8" t="s">
        <v>237</v>
      </c>
      <c r="I78" s="12" t="str">
        <f t="shared" si="43"/>
        <v>Early Retirement of Power Plants</v>
      </c>
      <c r="J78" s="9" t="s">
        <v>57</v>
      </c>
      <c r="K78" s="133" t="str">
        <f t="shared" si="44"/>
        <v>Early Retirement of Power Plants</v>
      </c>
      <c r="L78" s="141"/>
      <c r="M78" s="27"/>
      <c r="N78" s="28"/>
      <c r="O78" s="28"/>
      <c r="Q78" s="2"/>
    </row>
    <row r="79" spans="1:21" ht="45" x14ac:dyDescent="0.25">
      <c r="A79" s="18" t="str">
        <f t="shared" si="45"/>
        <v>Electricity Supply</v>
      </c>
      <c r="B79" s="12" t="str">
        <f t="shared" si="42"/>
        <v>Early Retirement of Power Plants</v>
      </c>
      <c r="C79" s="12" t="str">
        <f t="shared" si="42"/>
        <v>Annual Additional Capacity Retired due to Early Retirement Policy</v>
      </c>
      <c r="D79" s="3" t="s">
        <v>98</v>
      </c>
      <c r="F79" s="3" t="s">
        <v>114</v>
      </c>
      <c r="H79" s="8" t="s">
        <v>237</v>
      </c>
      <c r="I79" s="12" t="str">
        <f t="shared" si="43"/>
        <v>Early Retirement of Power Plants</v>
      </c>
      <c r="J79" s="9" t="s">
        <v>57</v>
      </c>
      <c r="K79" s="133" t="str">
        <f t="shared" si="44"/>
        <v>Early Retirement of Power Plants</v>
      </c>
      <c r="L79" s="141"/>
      <c r="M79" s="27"/>
      <c r="N79" s="28"/>
      <c r="O79" s="28"/>
      <c r="Q79" s="2"/>
    </row>
    <row r="80" spans="1:21" ht="45" x14ac:dyDescent="0.25">
      <c r="A80" s="18" t="str">
        <f t="shared" si="45"/>
        <v>Electricity Supply</v>
      </c>
      <c r="B80" s="12" t="str">
        <f t="shared" si="42"/>
        <v>Early Retirement of Power Plants</v>
      </c>
      <c r="C80" s="12" t="str">
        <f t="shared" si="42"/>
        <v>Annual Additional Capacity Retired due to Early Retirement Policy</v>
      </c>
      <c r="D80" s="3" t="s">
        <v>99</v>
      </c>
      <c r="F80" s="3" t="s">
        <v>115</v>
      </c>
      <c r="H80" s="8" t="s">
        <v>237</v>
      </c>
      <c r="I80" s="12" t="str">
        <f t="shared" si="43"/>
        <v>Early Retirement of Power Plants</v>
      </c>
      <c r="J80" s="9" t="s">
        <v>57</v>
      </c>
      <c r="K80" s="133" t="str">
        <f t="shared" si="44"/>
        <v>Early Retirement of Power Plants</v>
      </c>
      <c r="L80" s="141"/>
      <c r="M80" s="27"/>
      <c r="N80" s="28"/>
      <c r="O80" s="28"/>
      <c r="Q80" s="2"/>
    </row>
    <row r="81" spans="1:21" ht="45" x14ac:dyDescent="0.25">
      <c r="A81" s="18" t="str">
        <f t="shared" si="45"/>
        <v>Electricity Supply</v>
      </c>
      <c r="B81" s="12" t="str">
        <f t="shared" si="42"/>
        <v>Early Retirement of Power Plants</v>
      </c>
      <c r="C81" s="12" t="str">
        <f t="shared" si="42"/>
        <v>Annual Additional Capacity Retired due to Early Retirement Policy</v>
      </c>
      <c r="D81" s="3" t="s">
        <v>100</v>
      </c>
      <c r="F81" s="3" t="s">
        <v>116</v>
      </c>
      <c r="H81" s="8" t="s">
        <v>237</v>
      </c>
      <c r="I81" s="12" t="str">
        <f t="shared" si="43"/>
        <v>Early Retirement of Power Plants</v>
      </c>
      <c r="J81" s="9" t="s">
        <v>57</v>
      </c>
      <c r="K81" s="133" t="str">
        <f t="shared" si="44"/>
        <v>Early Retirement of Power Plants</v>
      </c>
      <c r="L81" s="141"/>
      <c r="M81" s="27"/>
      <c r="N81" s="28"/>
      <c r="O81" s="28"/>
      <c r="Q81" s="2"/>
    </row>
    <row r="82" spans="1:21" ht="45" x14ac:dyDescent="0.25">
      <c r="A82" s="18" t="str">
        <f t="shared" si="45"/>
        <v>Electricity Supply</v>
      </c>
      <c r="B82" s="12" t="str">
        <f t="shared" si="42"/>
        <v>Early Retirement of Power Plants</v>
      </c>
      <c r="C82" s="12" t="str">
        <f t="shared" si="42"/>
        <v>Annual Additional Capacity Retired due to Early Retirement Policy</v>
      </c>
      <c r="D82" s="3" t="s">
        <v>375</v>
      </c>
      <c r="F82" s="3" t="s">
        <v>377</v>
      </c>
      <c r="I82" s="12" t="str">
        <f t="shared" si="43"/>
        <v>Early Retirement of Power Plants</v>
      </c>
      <c r="J82" s="9" t="s">
        <v>57</v>
      </c>
      <c r="K82" s="133" t="str">
        <f t="shared" si="44"/>
        <v>Early Retirement of Power Plants</v>
      </c>
      <c r="L82" s="141"/>
      <c r="M82" s="27"/>
      <c r="N82" s="28"/>
      <c r="O82" s="28"/>
      <c r="Q82" s="2"/>
    </row>
    <row r="83" spans="1:21" ht="45" x14ac:dyDescent="0.25">
      <c r="A83" s="18" t="str">
        <f t="shared" si="45"/>
        <v>Electricity Supply</v>
      </c>
      <c r="B83" s="12" t="str">
        <f t="shared" si="42"/>
        <v>Early Retirement of Power Plants</v>
      </c>
      <c r="C83" s="12" t="str">
        <f t="shared" si="42"/>
        <v>Annual Additional Capacity Retired due to Early Retirement Policy</v>
      </c>
      <c r="D83" s="3" t="s">
        <v>376</v>
      </c>
      <c r="F83" s="3" t="s">
        <v>378</v>
      </c>
      <c r="I83" s="12" t="str">
        <f t="shared" si="43"/>
        <v>Early Retirement of Power Plants</v>
      </c>
      <c r="J83" s="9" t="s">
        <v>57</v>
      </c>
      <c r="K83" s="133" t="str">
        <f t="shared" si="44"/>
        <v>Early Retirement of Power Plants</v>
      </c>
      <c r="L83" s="141"/>
      <c r="M83" s="27"/>
      <c r="N83" s="28"/>
      <c r="O83" s="28"/>
      <c r="Q83" s="2"/>
    </row>
    <row r="84" spans="1:21" ht="30" x14ac:dyDescent="0.25">
      <c r="A84" s="2" t="s">
        <v>8</v>
      </c>
      <c r="B84" s="6" t="s">
        <v>23</v>
      </c>
      <c r="C84" s="2" t="s">
        <v>383</v>
      </c>
      <c r="H84" s="8">
        <v>33</v>
      </c>
      <c r="I84" s="6" t="s">
        <v>23</v>
      </c>
      <c r="J84" s="95" t="s">
        <v>57</v>
      </c>
      <c r="K84" s="132" t="s">
        <v>23</v>
      </c>
      <c r="L84" s="138"/>
      <c r="M84" s="96"/>
      <c r="N84" s="96"/>
      <c r="O84" s="112"/>
      <c r="P84" s="95"/>
      <c r="Q84" s="95"/>
      <c r="R84" s="95"/>
      <c r="S84" s="101"/>
      <c r="T84" s="104"/>
      <c r="U84" s="111"/>
    </row>
    <row r="85" spans="1:21" ht="90" x14ac:dyDescent="0.25">
      <c r="A85" s="2" t="s">
        <v>8</v>
      </c>
      <c r="B85" s="6" t="s">
        <v>159</v>
      </c>
      <c r="C85" s="2" t="s">
        <v>333</v>
      </c>
      <c r="H85" s="8">
        <v>34</v>
      </c>
      <c r="I85" s="6" t="s">
        <v>159</v>
      </c>
      <c r="J85" s="6" t="s">
        <v>56</v>
      </c>
      <c r="K85" s="132" t="s">
        <v>159</v>
      </c>
      <c r="L85" s="138"/>
      <c r="M85" s="29">
        <v>0</v>
      </c>
      <c r="N85" s="96">
        <v>1</v>
      </c>
      <c r="O85" s="22">
        <v>0.01</v>
      </c>
      <c r="P85" s="6" t="s">
        <v>160</v>
      </c>
      <c r="Q85" s="95" t="s">
        <v>654</v>
      </c>
      <c r="R85" s="6" t="s">
        <v>259</v>
      </c>
      <c r="S85" s="3" t="s">
        <v>260</v>
      </c>
      <c r="T85" s="104" t="s">
        <v>655</v>
      </c>
      <c r="U85" s="111"/>
    </row>
    <row r="86" spans="1:21" s="12" customFormat="1" ht="45" x14ac:dyDescent="0.25">
      <c r="A86" s="2" t="s">
        <v>8</v>
      </c>
      <c r="B86" s="2" t="s">
        <v>75</v>
      </c>
      <c r="C86" s="2" t="s">
        <v>157</v>
      </c>
      <c r="D86" s="2"/>
      <c r="E86" s="2"/>
      <c r="F86" s="2"/>
      <c r="G86" s="2"/>
      <c r="H86" s="8" t="s">
        <v>237</v>
      </c>
      <c r="I86" s="2" t="s">
        <v>75</v>
      </c>
      <c r="J86" s="9" t="s">
        <v>57</v>
      </c>
      <c r="K86" s="132" t="s">
        <v>75</v>
      </c>
      <c r="L86" s="138"/>
      <c r="M86" s="6"/>
      <c r="N86" s="2"/>
      <c r="O86" s="2"/>
      <c r="P86" s="2"/>
      <c r="Q86" s="6"/>
      <c r="S86" s="3"/>
      <c r="T86" s="37"/>
      <c r="U86" s="51"/>
    </row>
    <row r="87" spans="1:21" s="12" customFormat="1" ht="45" x14ac:dyDescent="0.25">
      <c r="A87" s="2" t="s">
        <v>8</v>
      </c>
      <c r="B87" s="2" t="s">
        <v>470</v>
      </c>
      <c r="C87" s="2" t="s">
        <v>471</v>
      </c>
      <c r="D87" s="2"/>
      <c r="E87" s="2"/>
      <c r="F87" s="2"/>
      <c r="G87" s="2"/>
      <c r="H87" s="8" t="s">
        <v>237</v>
      </c>
      <c r="I87" s="2" t="s">
        <v>470</v>
      </c>
      <c r="J87" s="9" t="s">
        <v>57</v>
      </c>
      <c r="K87" s="132" t="s">
        <v>470</v>
      </c>
      <c r="L87" s="138"/>
      <c r="M87" s="6"/>
      <c r="N87" s="2"/>
      <c r="O87" s="2"/>
      <c r="P87" s="2"/>
      <c r="Q87" s="6"/>
      <c r="S87" s="3"/>
      <c r="T87" s="37"/>
      <c r="U87" s="51"/>
    </row>
    <row r="88" spans="1:21" s="12" customFormat="1" ht="30" x14ac:dyDescent="0.25">
      <c r="A88" s="2" t="s">
        <v>8</v>
      </c>
      <c r="B88" s="6" t="s">
        <v>22</v>
      </c>
      <c r="C88" s="2" t="s">
        <v>156</v>
      </c>
      <c r="D88" s="6" t="s">
        <v>93</v>
      </c>
      <c r="E88" s="6"/>
      <c r="F88" s="6" t="s">
        <v>109</v>
      </c>
      <c r="G88" s="6"/>
      <c r="H88" s="8" t="s">
        <v>237</v>
      </c>
      <c r="I88" s="6" t="s">
        <v>22</v>
      </c>
      <c r="J88" s="17" t="s">
        <v>57</v>
      </c>
      <c r="K88" s="132" t="s">
        <v>22</v>
      </c>
      <c r="L88" s="138"/>
      <c r="M88" s="6"/>
      <c r="N88" s="2"/>
      <c r="O88" s="2"/>
      <c r="P88" s="6"/>
      <c r="Q88" s="2"/>
      <c r="S88" s="3"/>
      <c r="T88" s="37"/>
      <c r="U88" s="51"/>
    </row>
    <row r="89" spans="1:21" s="12" customFormat="1" ht="30" x14ac:dyDescent="0.25">
      <c r="A89" s="18" t="str">
        <f>A$88</f>
        <v>Electricity Supply</v>
      </c>
      <c r="B89" s="12" t="str">
        <f t="shared" ref="B89:C95" si="46">B$88</f>
        <v>Plant Lifetime Extension</v>
      </c>
      <c r="C89" s="12" t="str">
        <f t="shared" si="46"/>
        <v>Generation Capacity Lifetime Extension</v>
      </c>
      <c r="D89" s="3" t="s">
        <v>94</v>
      </c>
      <c r="F89" s="3" t="s">
        <v>110</v>
      </c>
      <c r="H89" s="8" t="s">
        <v>237</v>
      </c>
      <c r="I89" s="12" t="str">
        <f t="shared" ref="I89:I95" si="47">I$88</f>
        <v>Plant Lifetime Extension</v>
      </c>
      <c r="J89" s="17" t="s">
        <v>57</v>
      </c>
      <c r="K89" s="135" t="str">
        <f>K$88</f>
        <v>Plant Lifetime Extension</v>
      </c>
      <c r="L89" s="138"/>
      <c r="M89" s="6"/>
      <c r="N89" s="2"/>
      <c r="O89" s="2"/>
      <c r="S89" s="3"/>
      <c r="T89" s="37"/>
      <c r="U89" s="51"/>
    </row>
    <row r="90" spans="1:21" s="12" customFormat="1" ht="30" x14ac:dyDescent="0.25">
      <c r="A90" s="18" t="str">
        <f t="shared" ref="A90:A95" si="48">A$88</f>
        <v>Electricity Supply</v>
      </c>
      <c r="B90" s="12" t="str">
        <f t="shared" si="46"/>
        <v>Plant Lifetime Extension</v>
      </c>
      <c r="C90" s="12" t="str">
        <f t="shared" si="46"/>
        <v>Generation Capacity Lifetime Extension</v>
      </c>
      <c r="D90" s="3" t="s">
        <v>95</v>
      </c>
      <c r="F90" s="3" t="s">
        <v>111</v>
      </c>
      <c r="H90" s="8">
        <v>35</v>
      </c>
      <c r="I90" s="12" t="str">
        <f t="shared" si="47"/>
        <v>Plant Lifetime Extension</v>
      </c>
      <c r="J90" s="95" t="s">
        <v>57</v>
      </c>
      <c r="K90" s="135" t="str">
        <f t="shared" ref="K90:K95" si="49">K$88</f>
        <v>Plant Lifetime Extension</v>
      </c>
      <c r="L90" s="139"/>
      <c r="M90" s="103"/>
      <c r="N90" s="95"/>
      <c r="O90" s="95"/>
      <c r="P90" s="101"/>
      <c r="Q90" s="95"/>
      <c r="R90" s="95"/>
      <c r="S90" s="101"/>
      <c r="T90" s="105"/>
      <c r="U90" s="106"/>
    </row>
    <row r="91" spans="1:21" s="12" customFormat="1" ht="30" x14ac:dyDescent="0.25">
      <c r="A91" s="18" t="str">
        <f t="shared" si="48"/>
        <v>Electricity Supply</v>
      </c>
      <c r="B91" s="12" t="str">
        <f t="shared" si="46"/>
        <v>Plant Lifetime Extension</v>
      </c>
      <c r="C91" s="12" t="str">
        <f t="shared" si="46"/>
        <v>Generation Capacity Lifetime Extension</v>
      </c>
      <c r="D91" s="3" t="s">
        <v>96</v>
      </c>
      <c r="F91" s="3" t="s">
        <v>112</v>
      </c>
      <c r="H91" s="8" t="s">
        <v>237</v>
      </c>
      <c r="I91" s="12" t="str">
        <f t="shared" si="47"/>
        <v>Plant Lifetime Extension</v>
      </c>
      <c r="J91" s="17" t="s">
        <v>57</v>
      </c>
      <c r="K91" s="135" t="str">
        <f t="shared" si="49"/>
        <v>Plant Lifetime Extension</v>
      </c>
      <c r="L91" s="139"/>
      <c r="M91" s="6"/>
      <c r="N91" s="2"/>
      <c r="O91" s="2"/>
      <c r="S91" s="3"/>
      <c r="T91" s="38"/>
      <c r="U91" s="51"/>
    </row>
    <row r="92" spans="1:21" s="12" customFormat="1" ht="30" x14ac:dyDescent="0.25">
      <c r="A92" s="18" t="str">
        <f t="shared" si="48"/>
        <v>Electricity Supply</v>
      </c>
      <c r="B92" s="12" t="str">
        <f t="shared" si="46"/>
        <v>Plant Lifetime Extension</v>
      </c>
      <c r="C92" s="12" t="str">
        <f t="shared" si="46"/>
        <v>Generation Capacity Lifetime Extension</v>
      </c>
      <c r="D92" s="3" t="s">
        <v>97</v>
      </c>
      <c r="F92" s="3" t="s">
        <v>113</v>
      </c>
      <c r="H92" s="8" t="s">
        <v>237</v>
      </c>
      <c r="I92" s="12" t="str">
        <f t="shared" si="47"/>
        <v>Plant Lifetime Extension</v>
      </c>
      <c r="J92" s="17" t="s">
        <v>57</v>
      </c>
      <c r="K92" s="135" t="str">
        <f t="shared" si="49"/>
        <v>Plant Lifetime Extension</v>
      </c>
      <c r="L92" s="139"/>
      <c r="M92" s="6"/>
      <c r="N92" s="2"/>
      <c r="O92" s="2"/>
      <c r="S92" s="3"/>
      <c r="T92" s="38"/>
      <c r="U92" s="51"/>
    </row>
    <row r="93" spans="1:21" ht="30" x14ac:dyDescent="0.25">
      <c r="A93" s="18" t="str">
        <f t="shared" si="48"/>
        <v>Electricity Supply</v>
      </c>
      <c r="B93" s="12" t="str">
        <f t="shared" si="46"/>
        <v>Plant Lifetime Extension</v>
      </c>
      <c r="C93" s="12" t="str">
        <f t="shared" si="46"/>
        <v>Generation Capacity Lifetime Extension</v>
      </c>
      <c r="D93" s="3" t="s">
        <v>98</v>
      </c>
      <c r="E93" s="12"/>
      <c r="F93" s="3" t="s">
        <v>114</v>
      </c>
      <c r="G93" s="12"/>
      <c r="H93" s="8" t="s">
        <v>237</v>
      </c>
      <c r="I93" s="12" t="str">
        <f t="shared" si="47"/>
        <v>Plant Lifetime Extension</v>
      </c>
      <c r="J93" s="17" t="s">
        <v>57</v>
      </c>
      <c r="K93" s="135" t="str">
        <f t="shared" si="49"/>
        <v>Plant Lifetime Extension</v>
      </c>
      <c r="L93" s="139"/>
      <c r="P93" s="12"/>
      <c r="Q93" s="12"/>
      <c r="T93" s="38"/>
    </row>
    <row r="94" spans="1:21" ht="30" x14ac:dyDescent="0.25">
      <c r="A94" s="18" t="str">
        <f t="shared" si="48"/>
        <v>Electricity Supply</v>
      </c>
      <c r="B94" s="12" t="str">
        <f t="shared" si="46"/>
        <v>Plant Lifetime Extension</v>
      </c>
      <c r="C94" s="12" t="str">
        <f t="shared" si="46"/>
        <v>Generation Capacity Lifetime Extension</v>
      </c>
      <c r="D94" s="3" t="s">
        <v>99</v>
      </c>
      <c r="E94" s="12"/>
      <c r="F94" s="3" t="s">
        <v>115</v>
      </c>
      <c r="G94" s="12"/>
      <c r="H94" s="8" t="s">
        <v>237</v>
      </c>
      <c r="I94" s="12" t="str">
        <f t="shared" si="47"/>
        <v>Plant Lifetime Extension</v>
      </c>
      <c r="J94" s="17" t="s">
        <v>57</v>
      </c>
      <c r="K94" s="135" t="str">
        <f t="shared" si="49"/>
        <v>Plant Lifetime Extension</v>
      </c>
      <c r="L94" s="139"/>
      <c r="P94" s="12"/>
      <c r="Q94" s="12"/>
      <c r="T94" s="38"/>
    </row>
    <row r="95" spans="1:21" s="12" customFormat="1" ht="30" x14ac:dyDescent="0.25">
      <c r="A95" s="18" t="str">
        <f t="shared" si="48"/>
        <v>Electricity Supply</v>
      </c>
      <c r="B95" s="12" t="str">
        <f t="shared" si="46"/>
        <v>Plant Lifetime Extension</v>
      </c>
      <c r="C95" s="12" t="str">
        <f t="shared" si="46"/>
        <v>Generation Capacity Lifetime Extension</v>
      </c>
      <c r="D95" s="3" t="s">
        <v>100</v>
      </c>
      <c r="F95" s="3" t="s">
        <v>116</v>
      </c>
      <c r="H95" s="8" t="s">
        <v>237</v>
      </c>
      <c r="I95" s="12" t="str">
        <f t="shared" si="47"/>
        <v>Plant Lifetime Extension</v>
      </c>
      <c r="J95" s="17" t="s">
        <v>57</v>
      </c>
      <c r="K95" s="135" t="str">
        <f t="shared" si="49"/>
        <v>Plant Lifetime Extension</v>
      </c>
      <c r="L95" s="139"/>
      <c r="M95" s="6"/>
      <c r="N95" s="2"/>
      <c r="O95" s="2"/>
      <c r="S95" s="3"/>
      <c r="T95" s="38"/>
      <c r="U95" s="51"/>
    </row>
    <row r="96" spans="1:21" s="3" customFormat="1" ht="30" x14ac:dyDescent="0.25">
      <c r="A96" s="10" t="s">
        <v>8</v>
      </c>
      <c r="B96" s="3" t="s">
        <v>303</v>
      </c>
      <c r="C96" s="3" t="s">
        <v>304</v>
      </c>
      <c r="D96" s="3" t="s">
        <v>93</v>
      </c>
      <c r="E96" s="3" t="s">
        <v>305</v>
      </c>
      <c r="F96" s="6"/>
      <c r="H96" s="61"/>
      <c r="I96" s="3" t="s">
        <v>303</v>
      </c>
      <c r="J96" s="17" t="s">
        <v>57</v>
      </c>
      <c r="K96" s="131" t="s">
        <v>303</v>
      </c>
      <c r="L96" s="139"/>
      <c r="M96" s="32"/>
      <c r="N96" s="32"/>
      <c r="O96" s="32"/>
      <c r="P96" s="10"/>
      <c r="Q96" s="2"/>
      <c r="T96" s="38"/>
      <c r="U96" s="52"/>
    </row>
    <row r="97" spans="1:21" s="3" customFormat="1" ht="30" x14ac:dyDescent="0.25">
      <c r="A97" s="64" t="str">
        <f t="shared" ref="A97:C125" si="50">A$96</f>
        <v>Electricity Supply</v>
      </c>
      <c r="B97" s="64" t="str">
        <f t="shared" si="50"/>
        <v>Reduce Plant Downtime</v>
      </c>
      <c r="C97" s="64" t="str">
        <f t="shared" si="50"/>
        <v>Percentage Reduction in Plant Downtime</v>
      </c>
      <c r="D97" s="3" t="s">
        <v>93</v>
      </c>
      <c r="E97" s="3" t="s">
        <v>306</v>
      </c>
      <c r="F97" s="6"/>
      <c r="H97" s="61"/>
      <c r="I97" s="64" t="str">
        <f>I$96</f>
        <v>Reduce Plant Downtime</v>
      </c>
      <c r="J97" s="17" t="s">
        <v>57</v>
      </c>
      <c r="K97" s="135" t="str">
        <f t="shared" ref="K97:K125" si="51">K$96</f>
        <v>Reduce Plant Downtime</v>
      </c>
      <c r="L97" s="139"/>
      <c r="M97" s="31"/>
      <c r="N97" s="32"/>
      <c r="O97" s="32"/>
      <c r="Q97" s="2"/>
      <c r="T97" s="38"/>
      <c r="U97" s="52"/>
    </row>
    <row r="98" spans="1:21" s="3" customFormat="1" ht="30" x14ac:dyDescent="0.25">
      <c r="A98" s="64" t="str">
        <f t="shared" si="50"/>
        <v>Electricity Supply</v>
      </c>
      <c r="B98" s="64" t="str">
        <f t="shared" si="50"/>
        <v>Reduce Plant Downtime</v>
      </c>
      <c r="C98" s="64" t="str">
        <f t="shared" si="50"/>
        <v>Percentage Reduction in Plant Downtime</v>
      </c>
      <c r="D98" s="3" t="s">
        <v>93</v>
      </c>
      <c r="E98" s="3" t="s">
        <v>307</v>
      </c>
      <c r="F98" s="6"/>
      <c r="H98" s="61"/>
      <c r="I98" s="64" t="str">
        <f t="shared" ref="I98:I125" si="52">I$96</f>
        <v>Reduce Plant Downtime</v>
      </c>
      <c r="J98" s="17" t="s">
        <v>57</v>
      </c>
      <c r="K98" s="135" t="str">
        <f t="shared" si="51"/>
        <v>Reduce Plant Downtime</v>
      </c>
      <c r="L98" s="139"/>
      <c r="N98" s="10"/>
      <c r="O98" s="10"/>
      <c r="T98" s="38"/>
      <c r="U98" s="52"/>
    </row>
    <row r="99" spans="1:21" s="3" customFormat="1" ht="30" x14ac:dyDescent="0.25">
      <c r="A99" s="64" t="str">
        <f t="shared" si="50"/>
        <v>Electricity Supply</v>
      </c>
      <c r="B99" s="64" t="str">
        <f t="shared" si="50"/>
        <v>Reduce Plant Downtime</v>
      </c>
      <c r="C99" s="64" t="str">
        <f t="shared" si="50"/>
        <v>Percentage Reduction in Plant Downtime</v>
      </c>
      <c r="D99" s="3" t="s">
        <v>373</v>
      </c>
      <c r="E99" s="3" t="s">
        <v>305</v>
      </c>
      <c r="F99" s="3" t="s">
        <v>371</v>
      </c>
      <c r="G99" s="3" t="s">
        <v>374</v>
      </c>
      <c r="H99" s="61">
        <v>141</v>
      </c>
      <c r="I99" s="64" t="str">
        <f t="shared" si="52"/>
        <v>Reduce Plant Downtime</v>
      </c>
      <c r="J99" s="95" t="s">
        <v>57</v>
      </c>
      <c r="K99" s="135" t="str">
        <f t="shared" si="51"/>
        <v>Reduce Plant Downtime</v>
      </c>
      <c r="L99" s="139"/>
      <c r="M99" s="100"/>
      <c r="N99" s="100"/>
      <c r="O99" s="100"/>
      <c r="P99" s="101"/>
      <c r="Q99" s="95"/>
      <c r="R99" s="101"/>
      <c r="S99" s="101"/>
      <c r="T99" s="105"/>
      <c r="U99" s="52"/>
    </row>
    <row r="100" spans="1:21" s="3" customFormat="1" ht="30" x14ac:dyDescent="0.25">
      <c r="A100" s="64" t="str">
        <f t="shared" si="50"/>
        <v>Electricity Supply</v>
      </c>
      <c r="B100" s="64" t="str">
        <f t="shared" si="50"/>
        <v>Reduce Plant Downtime</v>
      </c>
      <c r="C100" s="64" t="str">
        <f t="shared" si="50"/>
        <v>Percentage Reduction in Plant Downtime</v>
      </c>
      <c r="D100" s="3" t="s">
        <v>373</v>
      </c>
      <c r="E100" s="3" t="s">
        <v>306</v>
      </c>
      <c r="H100" s="61"/>
      <c r="I100" s="64" t="str">
        <f t="shared" si="52"/>
        <v>Reduce Plant Downtime</v>
      </c>
      <c r="J100" s="17" t="s">
        <v>57</v>
      </c>
      <c r="K100" s="135" t="str">
        <f t="shared" si="51"/>
        <v>Reduce Plant Downtime</v>
      </c>
      <c r="L100" s="139"/>
      <c r="M100" s="31"/>
      <c r="N100" s="32"/>
      <c r="O100" s="32"/>
      <c r="Q100" s="2"/>
      <c r="T100" s="38"/>
      <c r="U100" s="52"/>
    </row>
    <row r="101" spans="1:21" s="3" customFormat="1" ht="30" x14ac:dyDescent="0.25">
      <c r="A101" s="64" t="str">
        <f t="shared" si="50"/>
        <v>Electricity Supply</v>
      </c>
      <c r="B101" s="64" t="str">
        <f t="shared" si="50"/>
        <v>Reduce Plant Downtime</v>
      </c>
      <c r="C101" s="64" t="str">
        <f t="shared" si="50"/>
        <v>Percentage Reduction in Plant Downtime</v>
      </c>
      <c r="D101" s="3" t="s">
        <v>373</v>
      </c>
      <c r="E101" s="3" t="s">
        <v>307</v>
      </c>
      <c r="H101" s="61"/>
      <c r="I101" s="64" t="str">
        <f t="shared" si="52"/>
        <v>Reduce Plant Downtime</v>
      </c>
      <c r="J101" s="17" t="s">
        <v>57</v>
      </c>
      <c r="K101" s="135" t="str">
        <f t="shared" si="51"/>
        <v>Reduce Plant Downtime</v>
      </c>
      <c r="L101" s="139"/>
      <c r="N101" s="10"/>
      <c r="O101" s="10"/>
      <c r="T101" s="38"/>
      <c r="U101" s="52"/>
    </row>
    <row r="102" spans="1:21" s="3" customFormat="1" ht="30" x14ac:dyDescent="0.25">
      <c r="A102" s="64" t="str">
        <f t="shared" si="50"/>
        <v>Electricity Supply</v>
      </c>
      <c r="B102" s="64" t="str">
        <f t="shared" si="50"/>
        <v>Reduce Plant Downtime</v>
      </c>
      <c r="C102" s="64" t="str">
        <f t="shared" si="50"/>
        <v>Percentage Reduction in Plant Downtime</v>
      </c>
      <c r="D102" s="3" t="s">
        <v>95</v>
      </c>
      <c r="E102" s="3" t="s">
        <v>305</v>
      </c>
      <c r="H102" s="61"/>
      <c r="I102" s="64" t="str">
        <f t="shared" si="52"/>
        <v>Reduce Plant Downtime</v>
      </c>
      <c r="J102" s="17" t="s">
        <v>57</v>
      </c>
      <c r="K102" s="135" t="str">
        <f t="shared" si="51"/>
        <v>Reduce Plant Downtime</v>
      </c>
      <c r="L102" s="139"/>
      <c r="N102" s="10"/>
      <c r="O102" s="10"/>
      <c r="T102" s="38"/>
      <c r="U102" s="52"/>
    </row>
    <row r="103" spans="1:21" s="3" customFormat="1" ht="30" x14ac:dyDescent="0.25">
      <c r="A103" s="64" t="str">
        <f t="shared" si="50"/>
        <v>Electricity Supply</v>
      </c>
      <c r="B103" s="64" t="str">
        <f t="shared" si="50"/>
        <v>Reduce Plant Downtime</v>
      </c>
      <c r="C103" s="64" t="str">
        <f t="shared" si="50"/>
        <v>Percentage Reduction in Plant Downtime</v>
      </c>
      <c r="D103" s="3" t="s">
        <v>95</v>
      </c>
      <c r="E103" s="3" t="s">
        <v>306</v>
      </c>
      <c r="H103" s="61"/>
      <c r="I103" s="64" t="str">
        <f t="shared" si="52"/>
        <v>Reduce Plant Downtime</v>
      </c>
      <c r="J103" s="17" t="s">
        <v>57</v>
      </c>
      <c r="K103" s="135" t="str">
        <f t="shared" si="51"/>
        <v>Reduce Plant Downtime</v>
      </c>
      <c r="L103" s="139"/>
      <c r="N103" s="10"/>
      <c r="O103" s="10"/>
      <c r="T103" s="38"/>
      <c r="U103" s="52"/>
    </row>
    <row r="104" spans="1:21" s="3" customFormat="1" ht="30" x14ac:dyDescent="0.25">
      <c r="A104" s="64" t="str">
        <f t="shared" si="50"/>
        <v>Electricity Supply</v>
      </c>
      <c r="B104" s="64" t="str">
        <f t="shared" si="50"/>
        <v>Reduce Plant Downtime</v>
      </c>
      <c r="C104" s="64" t="str">
        <f t="shared" si="50"/>
        <v>Percentage Reduction in Plant Downtime</v>
      </c>
      <c r="D104" s="3" t="s">
        <v>95</v>
      </c>
      <c r="E104" s="3" t="s">
        <v>307</v>
      </c>
      <c r="H104" s="61"/>
      <c r="I104" s="64" t="str">
        <f t="shared" si="52"/>
        <v>Reduce Plant Downtime</v>
      </c>
      <c r="J104" s="17" t="s">
        <v>57</v>
      </c>
      <c r="K104" s="135" t="str">
        <f t="shared" si="51"/>
        <v>Reduce Plant Downtime</v>
      </c>
      <c r="L104" s="139"/>
      <c r="N104" s="10"/>
      <c r="O104" s="10"/>
      <c r="T104" s="38"/>
      <c r="U104" s="52"/>
    </row>
    <row r="105" spans="1:21" s="3" customFormat="1" ht="30" x14ac:dyDescent="0.25">
      <c r="A105" s="64" t="str">
        <f t="shared" si="50"/>
        <v>Electricity Supply</v>
      </c>
      <c r="B105" s="64" t="str">
        <f t="shared" si="50"/>
        <v>Reduce Plant Downtime</v>
      </c>
      <c r="C105" s="64" t="str">
        <f t="shared" si="50"/>
        <v>Percentage Reduction in Plant Downtime</v>
      </c>
      <c r="D105" s="3" t="s">
        <v>96</v>
      </c>
      <c r="E105" s="3" t="s">
        <v>305</v>
      </c>
      <c r="H105" s="61"/>
      <c r="I105" s="64" t="str">
        <f t="shared" si="52"/>
        <v>Reduce Plant Downtime</v>
      </c>
      <c r="J105" s="17" t="s">
        <v>57</v>
      </c>
      <c r="K105" s="135" t="str">
        <f t="shared" si="51"/>
        <v>Reduce Plant Downtime</v>
      </c>
      <c r="L105" s="139"/>
      <c r="N105" s="10"/>
      <c r="O105" s="10"/>
      <c r="T105" s="38"/>
      <c r="U105" s="52"/>
    </row>
    <row r="106" spans="1:21" s="3" customFormat="1" ht="30" x14ac:dyDescent="0.25">
      <c r="A106" s="64" t="str">
        <f t="shared" si="50"/>
        <v>Electricity Supply</v>
      </c>
      <c r="B106" s="64" t="str">
        <f t="shared" si="50"/>
        <v>Reduce Plant Downtime</v>
      </c>
      <c r="C106" s="64" t="str">
        <f t="shared" si="50"/>
        <v>Percentage Reduction in Plant Downtime</v>
      </c>
      <c r="D106" s="3" t="s">
        <v>96</v>
      </c>
      <c r="E106" s="3" t="s">
        <v>306</v>
      </c>
      <c r="H106" s="61"/>
      <c r="I106" s="64" t="str">
        <f t="shared" si="52"/>
        <v>Reduce Plant Downtime</v>
      </c>
      <c r="J106" s="17" t="s">
        <v>57</v>
      </c>
      <c r="K106" s="135" t="str">
        <f t="shared" si="51"/>
        <v>Reduce Plant Downtime</v>
      </c>
      <c r="L106" s="139"/>
      <c r="N106" s="10"/>
      <c r="O106" s="10"/>
      <c r="T106" s="38"/>
      <c r="U106" s="52"/>
    </row>
    <row r="107" spans="1:21" s="3" customFormat="1" ht="30" x14ac:dyDescent="0.25">
      <c r="A107" s="64" t="str">
        <f t="shared" si="50"/>
        <v>Electricity Supply</v>
      </c>
      <c r="B107" s="64" t="str">
        <f t="shared" si="50"/>
        <v>Reduce Plant Downtime</v>
      </c>
      <c r="C107" s="64" t="str">
        <f t="shared" si="50"/>
        <v>Percentage Reduction in Plant Downtime</v>
      </c>
      <c r="D107" s="3" t="s">
        <v>96</v>
      </c>
      <c r="E107" s="3" t="s">
        <v>307</v>
      </c>
      <c r="H107" s="61"/>
      <c r="I107" s="64" t="str">
        <f t="shared" si="52"/>
        <v>Reduce Plant Downtime</v>
      </c>
      <c r="J107" s="17" t="s">
        <v>57</v>
      </c>
      <c r="K107" s="135" t="str">
        <f t="shared" si="51"/>
        <v>Reduce Plant Downtime</v>
      </c>
      <c r="L107" s="139"/>
      <c r="N107" s="10"/>
      <c r="O107" s="10"/>
      <c r="T107" s="38"/>
      <c r="U107" s="52"/>
    </row>
    <row r="108" spans="1:21" s="3" customFormat="1" ht="30" x14ac:dyDescent="0.25">
      <c r="A108" s="64" t="str">
        <f t="shared" si="50"/>
        <v>Electricity Supply</v>
      </c>
      <c r="B108" s="64" t="str">
        <f t="shared" si="50"/>
        <v>Reduce Plant Downtime</v>
      </c>
      <c r="C108" s="64" t="str">
        <f t="shared" si="50"/>
        <v>Percentage Reduction in Plant Downtime</v>
      </c>
      <c r="D108" s="3" t="s">
        <v>97</v>
      </c>
      <c r="E108" s="3" t="s">
        <v>305</v>
      </c>
      <c r="H108" s="61"/>
      <c r="I108" s="64" t="str">
        <f t="shared" si="52"/>
        <v>Reduce Plant Downtime</v>
      </c>
      <c r="J108" s="17" t="s">
        <v>57</v>
      </c>
      <c r="K108" s="135" t="str">
        <f t="shared" si="51"/>
        <v>Reduce Plant Downtime</v>
      </c>
      <c r="L108" s="139"/>
      <c r="N108" s="10"/>
      <c r="O108" s="10"/>
      <c r="T108" s="38"/>
      <c r="U108" s="52"/>
    </row>
    <row r="109" spans="1:21" s="3" customFormat="1" ht="30" x14ac:dyDescent="0.25">
      <c r="A109" s="64" t="str">
        <f t="shared" si="50"/>
        <v>Electricity Supply</v>
      </c>
      <c r="B109" s="64" t="str">
        <f t="shared" si="50"/>
        <v>Reduce Plant Downtime</v>
      </c>
      <c r="C109" s="64" t="str">
        <f t="shared" si="50"/>
        <v>Percentage Reduction in Plant Downtime</v>
      </c>
      <c r="D109" s="3" t="s">
        <v>97</v>
      </c>
      <c r="E109" s="3" t="s">
        <v>306</v>
      </c>
      <c r="H109" s="61"/>
      <c r="I109" s="64" t="str">
        <f t="shared" si="52"/>
        <v>Reduce Plant Downtime</v>
      </c>
      <c r="J109" s="17" t="s">
        <v>57</v>
      </c>
      <c r="K109" s="135" t="str">
        <f t="shared" si="51"/>
        <v>Reduce Plant Downtime</v>
      </c>
      <c r="L109" s="139"/>
      <c r="N109" s="10"/>
      <c r="O109" s="10"/>
      <c r="T109" s="38"/>
      <c r="U109" s="52"/>
    </row>
    <row r="110" spans="1:21" s="3" customFormat="1" ht="105" x14ac:dyDescent="0.25">
      <c r="A110" s="64" t="str">
        <f t="shared" si="50"/>
        <v>Electricity Supply</v>
      </c>
      <c r="B110" s="64" t="str">
        <f t="shared" si="50"/>
        <v>Reduce Plant Downtime</v>
      </c>
      <c r="C110" s="64" t="str">
        <f t="shared" si="50"/>
        <v>Percentage Reduction in Plant Downtime</v>
      </c>
      <c r="D110" s="3" t="s">
        <v>97</v>
      </c>
      <c r="E110" s="3" t="s">
        <v>307</v>
      </c>
      <c r="F110" s="3" t="s">
        <v>379</v>
      </c>
      <c r="G110" s="3" t="s">
        <v>113</v>
      </c>
      <c r="H110" s="61">
        <v>143</v>
      </c>
      <c r="I110" s="64" t="str">
        <f t="shared" si="52"/>
        <v>Reduce Plant Downtime</v>
      </c>
      <c r="J110" s="3" t="s">
        <v>56</v>
      </c>
      <c r="K110" s="135" t="str">
        <f t="shared" si="51"/>
        <v>Reduce Plant Downtime</v>
      </c>
      <c r="L110" s="139"/>
      <c r="M110" s="31">
        <v>0</v>
      </c>
      <c r="N110" s="32">
        <v>0.25</v>
      </c>
      <c r="O110" s="32">
        <v>0.01</v>
      </c>
      <c r="P110" s="10" t="s">
        <v>308</v>
      </c>
      <c r="Q110" s="95" t="s">
        <v>656</v>
      </c>
      <c r="R110" s="3" t="s">
        <v>310</v>
      </c>
      <c r="S110" s="3" t="s">
        <v>309</v>
      </c>
      <c r="T110" s="105" t="s">
        <v>657</v>
      </c>
      <c r="U110" s="52"/>
    </row>
    <row r="111" spans="1:21" s="3" customFormat="1" ht="30" x14ac:dyDescent="0.25">
      <c r="A111" s="64" t="str">
        <f t="shared" si="50"/>
        <v>Electricity Supply</v>
      </c>
      <c r="B111" s="64" t="str">
        <f t="shared" si="50"/>
        <v>Reduce Plant Downtime</v>
      </c>
      <c r="C111" s="64" t="str">
        <f t="shared" si="50"/>
        <v>Percentage Reduction in Plant Downtime</v>
      </c>
      <c r="D111" s="3" t="s">
        <v>98</v>
      </c>
      <c r="E111" s="3" t="s">
        <v>305</v>
      </c>
      <c r="H111" s="61"/>
      <c r="I111" s="64" t="str">
        <f t="shared" si="52"/>
        <v>Reduce Plant Downtime</v>
      </c>
      <c r="J111" s="17" t="s">
        <v>57</v>
      </c>
      <c r="K111" s="135" t="str">
        <f t="shared" si="51"/>
        <v>Reduce Plant Downtime</v>
      </c>
      <c r="L111" s="139"/>
      <c r="N111" s="10"/>
      <c r="O111" s="10"/>
      <c r="T111" s="38"/>
      <c r="U111" s="52"/>
    </row>
    <row r="112" spans="1:21" s="3" customFormat="1" ht="30" x14ac:dyDescent="0.25">
      <c r="A112" s="64" t="str">
        <f t="shared" si="50"/>
        <v>Electricity Supply</v>
      </c>
      <c r="B112" s="64" t="str">
        <f t="shared" si="50"/>
        <v>Reduce Plant Downtime</v>
      </c>
      <c r="C112" s="64" t="str">
        <f t="shared" si="50"/>
        <v>Percentage Reduction in Plant Downtime</v>
      </c>
      <c r="D112" s="3" t="s">
        <v>98</v>
      </c>
      <c r="E112" s="3" t="s">
        <v>306</v>
      </c>
      <c r="H112" s="61"/>
      <c r="I112" s="64" t="str">
        <f t="shared" si="52"/>
        <v>Reduce Plant Downtime</v>
      </c>
      <c r="J112" s="17" t="s">
        <v>57</v>
      </c>
      <c r="K112" s="135" t="str">
        <f t="shared" si="51"/>
        <v>Reduce Plant Downtime</v>
      </c>
      <c r="L112" s="139"/>
      <c r="N112" s="10"/>
      <c r="O112" s="10"/>
      <c r="T112" s="38"/>
      <c r="U112" s="52"/>
    </row>
    <row r="113" spans="1:21" s="3" customFormat="1" ht="105" x14ac:dyDescent="0.25">
      <c r="A113" s="64" t="str">
        <f t="shared" si="50"/>
        <v>Electricity Supply</v>
      </c>
      <c r="B113" s="64" t="str">
        <f t="shared" si="50"/>
        <v>Reduce Plant Downtime</v>
      </c>
      <c r="C113" s="64" t="str">
        <f t="shared" si="50"/>
        <v>Percentage Reduction in Plant Downtime</v>
      </c>
      <c r="D113" s="3" t="s">
        <v>98</v>
      </c>
      <c r="E113" s="3" t="s">
        <v>307</v>
      </c>
      <c r="F113" s="3" t="s">
        <v>379</v>
      </c>
      <c r="G113" s="3" t="s">
        <v>114</v>
      </c>
      <c r="H113" s="61">
        <v>144</v>
      </c>
      <c r="I113" s="64" t="str">
        <f t="shared" si="52"/>
        <v>Reduce Plant Downtime</v>
      </c>
      <c r="J113" s="3" t="s">
        <v>56</v>
      </c>
      <c r="K113" s="135" t="str">
        <f t="shared" si="51"/>
        <v>Reduce Plant Downtime</v>
      </c>
      <c r="L113" s="139"/>
      <c r="M113" s="31">
        <v>0</v>
      </c>
      <c r="N113" s="32">
        <v>0.3</v>
      </c>
      <c r="O113" s="32">
        <v>0.01</v>
      </c>
      <c r="P113" s="3" t="s">
        <v>308</v>
      </c>
      <c r="Q113" s="2" t="s">
        <v>549</v>
      </c>
      <c r="R113" s="3" t="s">
        <v>310</v>
      </c>
      <c r="S113" s="3" t="s">
        <v>309</v>
      </c>
      <c r="T113" s="38" t="s">
        <v>380</v>
      </c>
      <c r="U113" s="52"/>
    </row>
    <row r="114" spans="1:21" s="3" customFormat="1" ht="30" x14ac:dyDescent="0.25">
      <c r="A114" s="64" t="str">
        <f t="shared" si="50"/>
        <v>Electricity Supply</v>
      </c>
      <c r="B114" s="64" t="str">
        <f t="shared" si="50"/>
        <v>Reduce Plant Downtime</v>
      </c>
      <c r="C114" s="64" t="str">
        <f t="shared" si="50"/>
        <v>Percentage Reduction in Plant Downtime</v>
      </c>
      <c r="D114" s="3" t="s">
        <v>99</v>
      </c>
      <c r="E114" s="3" t="s">
        <v>305</v>
      </c>
      <c r="H114" s="61"/>
      <c r="I114" s="64" t="str">
        <f t="shared" si="52"/>
        <v>Reduce Plant Downtime</v>
      </c>
      <c r="J114" s="17" t="s">
        <v>57</v>
      </c>
      <c r="K114" s="135" t="str">
        <f t="shared" si="51"/>
        <v>Reduce Plant Downtime</v>
      </c>
      <c r="L114" s="139"/>
      <c r="N114" s="10"/>
      <c r="O114" s="10"/>
      <c r="T114" s="38"/>
      <c r="U114" s="52"/>
    </row>
    <row r="115" spans="1:21" s="3" customFormat="1" ht="30" x14ac:dyDescent="0.25">
      <c r="A115" s="64" t="str">
        <f t="shared" si="50"/>
        <v>Electricity Supply</v>
      </c>
      <c r="B115" s="64" t="str">
        <f t="shared" si="50"/>
        <v>Reduce Plant Downtime</v>
      </c>
      <c r="C115" s="64" t="str">
        <f t="shared" si="50"/>
        <v>Percentage Reduction in Plant Downtime</v>
      </c>
      <c r="D115" s="3" t="s">
        <v>99</v>
      </c>
      <c r="E115" s="3" t="s">
        <v>306</v>
      </c>
      <c r="H115" s="61"/>
      <c r="I115" s="64" t="str">
        <f t="shared" si="52"/>
        <v>Reduce Plant Downtime</v>
      </c>
      <c r="J115" s="17" t="s">
        <v>57</v>
      </c>
      <c r="K115" s="135" t="str">
        <f t="shared" si="51"/>
        <v>Reduce Plant Downtime</v>
      </c>
      <c r="L115" s="139"/>
      <c r="N115" s="10"/>
      <c r="O115" s="10"/>
      <c r="T115" s="38"/>
      <c r="U115" s="52"/>
    </row>
    <row r="116" spans="1:21" s="3" customFormat="1" ht="30" x14ac:dyDescent="0.25">
      <c r="A116" s="64" t="str">
        <f t="shared" si="50"/>
        <v>Electricity Supply</v>
      </c>
      <c r="B116" s="64" t="str">
        <f t="shared" si="50"/>
        <v>Reduce Plant Downtime</v>
      </c>
      <c r="C116" s="64" t="str">
        <f t="shared" si="50"/>
        <v>Percentage Reduction in Plant Downtime</v>
      </c>
      <c r="D116" s="3" t="s">
        <v>99</v>
      </c>
      <c r="E116" s="3" t="s">
        <v>307</v>
      </c>
      <c r="H116" s="61"/>
      <c r="I116" s="64" t="str">
        <f t="shared" si="52"/>
        <v>Reduce Plant Downtime</v>
      </c>
      <c r="J116" s="17" t="s">
        <v>57</v>
      </c>
      <c r="K116" s="135" t="str">
        <f t="shared" si="51"/>
        <v>Reduce Plant Downtime</v>
      </c>
      <c r="L116" s="139"/>
      <c r="N116" s="10"/>
      <c r="O116" s="10"/>
      <c r="T116" s="38"/>
      <c r="U116" s="52"/>
    </row>
    <row r="117" spans="1:21" s="3" customFormat="1" ht="30" x14ac:dyDescent="0.25">
      <c r="A117" s="64" t="str">
        <f t="shared" si="50"/>
        <v>Electricity Supply</v>
      </c>
      <c r="B117" s="64" t="str">
        <f t="shared" si="50"/>
        <v>Reduce Plant Downtime</v>
      </c>
      <c r="C117" s="64" t="str">
        <f t="shared" si="50"/>
        <v>Percentage Reduction in Plant Downtime</v>
      </c>
      <c r="D117" s="3" t="s">
        <v>100</v>
      </c>
      <c r="E117" s="3" t="s">
        <v>305</v>
      </c>
      <c r="H117" s="61"/>
      <c r="I117" s="64" t="str">
        <f t="shared" si="52"/>
        <v>Reduce Plant Downtime</v>
      </c>
      <c r="J117" s="17" t="s">
        <v>57</v>
      </c>
      <c r="K117" s="135" t="str">
        <f t="shared" si="51"/>
        <v>Reduce Plant Downtime</v>
      </c>
      <c r="L117" s="139"/>
      <c r="N117" s="10"/>
      <c r="O117" s="10"/>
      <c r="T117" s="38"/>
      <c r="U117" s="52"/>
    </row>
    <row r="118" spans="1:21" s="3" customFormat="1" ht="30" x14ac:dyDescent="0.25">
      <c r="A118" s="64" t="str">
        <f t="shared" si="50"/>
        <v>Electricity Supply</v>
      </c>
      <c r="B118" s="64" t="str">
        <f t="shared" si="50"/>
        <v>Reduce Plant Downtime</v>
      </c>
      <c r="C118" s="64" t="str">
        <f t="shared" si="50"/>
        <v>Percentage Reduction in Plant Downtime</v>
      </c>
      <c r="D118" s="3" t="s">
        <v>100</v>
      </c>
      <c r="E118" s="3" t="s">
        <v>306</v>
      </c>
      <c r="H118" s="61"/>
      <c r="I118" s="64" t="str">
        <f t="shared" si="52"/>
        <v>Reduce Plant Downtime</v>
      </c>
      <c r="J118" s="17" t="s">
        <v>57</v>
      </c>
      <c r="K118" s="135" t="str">
        <f t="shared" si="51"/>
        <v>Reduce Plant Downtime</v>
      </c>
      <c r="L118" s="139"/>
      <c r="N118" s="10"/>
      <c r="O118" s="10"/>
      <c r="T118" s="38"/>
      <c r="U118" s="52"/>
    </row>
    <row r="119" spans="1:21" s="3" customFormat="1" ht="30" x14ac:dyDescent="0.25">
      <c r="A119" s="64" t="str">
        <f t="shared" si="50"/>
        <v>Electricity Supply</v>
      </c>
      <c r="B119" s="64" t="str">
        <f t="shared" si="50"/>
        <v>Reduce Plant Downtime</v>
      </c>
      <c r="C119" s="64" t="str">
        <f t="shared" si="50"/>
        <v>Percentage Reduction in Plant Downtime</v>
      </c>
      <c r="D119" s="3" t="s">
        <v>100</v>
      </c>
      <c r="E119" s="3" t="s">
        <v>307</v>
      </c>
      <c r="H119" s="61"/>
      <c r="I119" s="64" t="str">
        <f t="shared" si="52"/>
        <v>Reduce Plant Downtime</v>
      </c>
      <c r="J119" s="17" t="s">
        <v>57</v>
      </c>
      <c r="K119" s="135" t="str">
        <f t="shared" si="51"/>
        <v>Reduce Plant Downtime</v>
      </c>
      <c r="L119" s="139"/>
      <c r="N119" s="10"/>
      <c r="O119" s="10"/>
      <c r="T119" s="38"/>
      <c r="U119" s="52"/>
    </row>
    <row r="120" spans="1:21" s="3" customFormat="1" ht="30" x14ac:dyDescent="0.25">
      <c r="A120" s="64" t="str">
        <f t="shared" si="50"/>
        <v>Electricity Supply</v>
      </c>
      <c r="B120" s="64" t="str">
        <f t="shared" si="50"/>
        <v>Reduce Plant Downtime</v>
      </c>
      <c r="C120" s="64" t="str">
        <f t="shared" si="50"/>
        <v>Percentage Reduction in Plant Downtime</v>
      </c>
      <c r="D120" s="3" t="s">
        <v>375</v>
      </c>
      <c r="E120" s="3" t="s">
        <v>305</v>
      </c>
      <c r="H120" s="61"/>
      <c r="I120" s="64" t="str">
        <f t="shared" si="52"/>
        <v>Reduce Plant Downtime</v>
      </c>
      <c r="J120" s="17" t="s">
        <v>57</v>
      </c>
      <c r="K120" s="135" t="str">
        <f t="shared" si="51"/>
        <v>Reduce Plant Downtime</v>
      </c>
      <c r="L120" s="139"/>
      <c r="N120" s="10"/>
      <c r="O120" s="10"/>
      <c r="T120" s="38"/>
      <c r="U120" s="52"/>
    </row>
    <row r="121" spans="1:21" s="3" customFormat="1" ht="30" x14ac:dyDescent="0.25">
      <c r="A121" s="64" t="str">
        <f t="shared" si="50"/>
        <v>Electricity Supply</v>
      </c>
      <c r="B121" s="64" t="str">
        <f t="shared" si="50"/>
        <v>Reduce Plant Downtime</v>
      </c>
      <c r="C121" s="64" t="str">
        <f t="shared" si="50"/>
        <v>Percentage Reduction in Plant Downtime</v>
      </c>
      <c r="D121" s="3" t="s">
        <v>375</v>
      </c>
      <c r="E121" s="3" t="s">
        <v>306</v>
      </c>
      <c r="H121" s="61"/>
      <c r="I121" s="64" t="str">
        <f t="shared" si="52"/>
        <v>Reduce Plant Downtime</v>
      </c>
      <c r="J121" s="17" t="s">
        <v>57</v>
      </c>
      <c r="K121" s="135" t="str">
        <f t="shared" si="51"/>
        <v>Reduce Plant Downtime</v>
      </c>
      <c r="L121" s="139"/>
      <c r="N121" s="10"/>
      <c r="O121" s="10"/>
      <c r="T121" s="38"/>
      <c r="U121" s="52"/>
    </row>
    <row r="122" spans="1:21" s="3" customFormat="1" ht="30" x14ac:dyDescent="0.25">
      <c r="A122" s="64" t="str">
        <f t="shared" si="50"/>
        <v>Electricity Supply</v>
      </c>
      <c r="B122" s="64" t="str">
        <f t="shared" si="50"/>
        <v>Reduce Plant Downtime</v>
      </c>
      <c r="C122" s="64" t="str">
        <f t="shared" si="50"/>
        <v>Percentage Reduction in Plant Downtime</v>
      </c>
      <c r="D122" s="3" t="s">
        <v>375</v>
      </c>
      <c r="E122" s="3" t="s">
        <v>307</v>
      </c>
      <c r="H122" s="61"/>
      <c r="I122" s="64" t="str">
        <f t="shared" si="52"/>
        <v>Reduce Plant Downtime</v>
      </c>
      <c r="J122" s="17" t="s">
        <v>57</v>
      </c>
      <c r="K122" s="135" t="str">
        <f t="shared" si="51"/>
        <v>Reduce Plant Downtime</v>
      </c>
      <c r="L122" s="139"/>
      <c r="N122" s="10"/>
      <c r="O122" s="10"/>
      <c r="T122" s="38"/>
      <c r="U122" s="52"/>
    </row>
    <row r="123" spans="1:21" s="3" customFormat="1" ht="30" x14ac:dyDescent="0.25">
      <c r="A123" s="64" t="str">
        <f t="shared" si="50"/>
        <v>Electricity Supply</v>
      </c>
      <c r="B123" s="64" t="str">
        <f t="shared" si="50"/>
        <v>Reduce Plant Downtime</v>
      </c>
      <c r="C123" s="64" t="str">
        <f t="shared" si="50"/>
        <v>Percentage Reduction in Plant Downtime</v>
      </c>
      <c r="D123" s="3" t="s">
        <v>376</v>
      </c>
      <c r="E123" s="3" t="s">
        <v>305</v>
      </c>
      <c r="H123" s="61"/>
      <c r="I123" s="64" t="str">
        <f t="shared" si="52"/>
        <v>Reduce Plant Downtime</v>
      </c>
      <c r="J123" s="17" t="s">
        <v>57</v>
      </c>
      <c r="K123" s="135" t="str">
        <f t="shared" si="51"/>
        <v>Reduce Plant Downtime</v>
      </c>
      <c r="L123" s="139"/>
      <c r="N123" s="10"/>
      <c r="O123" s="10"/>
      <c r="T123" s="38"/>
      <c r="U123" s="52"/>
    </row>
    <row r="124" spans="1:21" s="3" customFormat="1" ht="30" x14ac:dyDescent="0.25">
      <c r="A124" s="64" t="str">
        <f t="shared" si="50"/>
        <v>Electricity Supply</v>
      </c>
      <c r="B124" s="64" t="str">
        <f t="shared" si="50"/>
        <v>Reduce Plant Downtime</v>
      </c>
      <c r="C124" s="64" t="str">
        <f t="shared" si="50"/>
        <v>Percentage Reduction in Plant Downtime</v>
      </c>
      <c r="D124" s="3" t="s">
        <v>376</v>
      </c>
      <c r="E124" s="3" t="s">
        <v>306</v>
      </c>
      <c r="H124" s="61"/>
      <c r="I124" s="64" t="str">
        <f t="shared" si="52"/>
        <v>Reduce Plant Downtime</v>
      </c>
      <c r="J124" s="17" t="s">
        <v>57</v>
      </c>
      <c r="K124" s="135" t="str">
        <f t="shared" si="51"/>
        <v>Reduce Plant Downtime</v>
      </c>
      <c r="L124" s="138"/>
      <c r="N124" s="10"/>
      <c r="O124" s="10"/>
      <c r="T124" s="38"/>
      <c r="U124" s="52"/>
    </row>
    <row r="125" spans="1:21" s="3" customFormat="1" ht="30" x14ac:dyDescent="0.25">
      <c r="A125" s="64" t="str">
        <f t="shared" si="50"/>
        <v>Electricity Supply</v>
      </c>
      <c r="B125" s="64" t="str">
        <f t="shared" si="50"/>
        <v>Reduce Plant Downtime</v>
      </c>
      <c r="C125" s="64" t="str">
        <f t="shared" si="50"/>
        <v>Percentage Reduction in Plant Downtime</v>
      </c>
      <c r="D125" s="3" t="s">
        <v>376</v>
      </c>
      <c r="E125" s="3" t="s">
        <v>307</v>
      </c>
      <c r="H125" s="61"/>
      <c r="I125" s="64" t="str">
        <f t="shared" si="52"/>
        <v>Reduce Plant Downtime</v>
      </c>
      <c r="J125" s="17" t="s">
        <v>57</v>
      </c>
      <c r="K125" s="135" t="str">
        <f t="shared" si="51"/>
        <v>Reduce Plant Downtime</v>
      </c>
      <c r="L125" s="138"/>
      <c r="N125" s="10"/>
      <c r="O125" s="10"/>
      <c r="T125" s="38"/>
      <c r="U125" s="52"/>
    </row>
    <row r="126" spans="1:21" s="3" customFormat="1" ht="75" x14ac:dyDescent="0.25">
      <c r="A126" s="10" t="s">
        <v>8</v>
      </c>
      <c r="B126" s="3" t="s">
        <v>299</v>
      </c>
      <c r="C126" s="3" t="s">
        <v>334</v>
      </c>
      <c r="H126" s="61">
        <v>145</v>
      </c>
      <c r="I126" s="3" t="s">
        <v>458</v>
      </c>
      <c r="J126" s="10" t="s">
        <v>56</v>
      </c>
      <c r="K126" s="131" t="s">
        <v>458</v>
      </c>
      <c r="L126" s="143"/>
      <c r="M126" s="31">
        <v>0</v>
      </c>
      <c r="N126" s="100">
        <v>0.5</v>
      </c>
      <c r="O126" s="32">
        <v>0.01</v>
      </c>
      <c r="P126" s="3" t="s">
        <v>300</v>
      </c>
      <c r="Q126" s="95" t="s">
        <v>658</v>
      </c>
      <c r="R126" s="3" t="s">
        <v>302</v>
      </c>
      <c r="S126" s="3" t="s">
        <v>301</v>
      </c>
      <c r="T126" s="38" t="s">
        <v>372</v>
      </c>
      <c r="U126" s="52"/>
    </row>
    <row r="127" spans="1:21" s="12" customFormat="1" ht="60" x14ac:dyDescent="0.25">
      <c r="A127" s="2" t="s">
        <v>8</v>
      </c>
      <c r="B127" s="6" t="s">
        <v>19</v>
      </c>
      <c r="C127" s="2" t="s">
        <v>364</v>
      </c>
      <c r="D127" s="6"/>
      <c r="E127" s="6"/>
      <c r="F127" s="6"/>
      <c r="G127" s="6"/>
      <c r="H127" s="8">
        <v>36</v>
      </c>
      <c r="I127" s="6" t="s">
        <v>19</v>
      </c>
      <c r="J127" s="6" t="s">
        <v>56</v>
      </c>
      <c r="K127" s="132" t="s">
        <v>19</v>
      </c>
      <c r="L127" s="143"/>
      <c r="M127" s="21">
        <v>0</v>
      </c>
      <c r="N127" s="97">
        <v>0.4</v>
      </c>
      <c r="O127" s="97">
        <v>0.01</v>
      </c>
      <c r="P127" s="2" t="s">
        <v>44</v>
      </c>
      <c r="Q127" s="95" t="s">
        <v>729</v>
      </c>
      <c r="R127" s="6" t="s">
        <v>261</v>
      </c>
      <c r="S127" s="3" t="s">
        <v>262</v>
      </c>
      <c r="T127" s="105" t="s">
        <v>659</v>
      </c>
      <c r="U127" s="54"/>
    </row>
    <row r="128" spans="1:21" s="12" customFormat="1" ht="30" x14ac:dyDescent="0.25">
      <c r="A128" s="2" t="s">
        <v>8</v>
      </c>
      <c r="B128" s="6" t="s">
        <v>21</v>
      </c>
      <c r="C128" s="2" t="s">
        <v>158</v>
      </c>
      <c r="D128" s="6" t="s">
        <v>93</v>
      </c>
      <c r="E128" s="6"/>
      <c r="F128" s="3" t="s">
        <v>109</v>
      </c>
      <c r="G128" s="6"/>
      <c r="H128" s="8" t="s">
        <v>237</v>
      </c>
      <c r="I128" s="6" t="s">
        <v>21</v>
      </c>
      <c r="J128" s="17" t="s">
        <v>57</v>
      </c>
      <c r="K128" s="132" t="s">
        <v>21</v>
      </c>
      <c r="L128" s="138"/>
      <c r="M128" s="6"/>
      <c r="N128" s="2"/>
      <c r="O128" s="2"/>
      <c r="P128" s="2"/>
      <c r="Q128" s="2"/>
      <c r="S128" s="3"/>
      <c r="T128" s="38"/>
      <c r="U128" s="51"/>
    </row>
    <row r="129" spans="1:21" s="12" customFormat="1" ht="30" x14ac:dyDescent="0.25">
      <c r="A129" s="18" t="str">
        <f t="shared" ref="A129:C135" si="53">A$128</f>
        <v>Electricity Supply</v>
      </c>
      <c r="B129" s="12" t="str">
        <f t="shared" si="53"/>
        <v>Subsidy for Electricity Production</v>
      </c>
      <c r="C129" s="18" t="str">
        <f t="shared" si="53"/>
        <v>Subsidy for Elec Production by Fuel</v>
      </c>
      <c r="D129" s="3" t="s">
        <v>94</v>
      </c>
      <c r="F129" s="3" t="s">
        <v>110</v>
      </c>
      <c r="H129" s="8" t="s">
        <v>237</v>
      </c>
      <c r="I129" s="12" t="str">
        <f t="shared" ref="I129:I135" si="54">I$128</f>
        <v>Subsidy for Electricity Production</v>
      </c>
      <c r="J129" s="17" t="s">
        <v>57</v>
      </c>
      <c r="K129" s="133" t="str">
        <f t="shared" ref="K129:K135" si="55">K$128</f>
        <v>Subsidy for Electricity Production</v>
      </c>
      <c r="L129" s="138"/>
      <c r="N129" s="18"/>
      <c r="O129" s="18"/>
      <c r="P129" s="18"/>
      <c r="Q129" s="2"/>
      <c r="S129" s="3"/>
      <c r="T129" s="38"/>
      <c r="U129" s="51"/>
    </row>
    <row r="130" spans="1:21" s="12" customFormat="1" ht="165" x14ac:dyDescent="0.25">
      <c r="A130" s="18" t="str">
        <f t="shared" si="53"/>
        <v>Electricity Supply</v>
      </c>
      <c r="B130" s="12" t="str">
        <f t="shared" si="53"/>
        <v>Subsidy for Electricity Production</v>
      </c>
      <c r="C130" s="18" t="str">
        <f t="shared" si="53"/>
        <v>Subsidy for Elec Production by Fuel</v>
      </c>
      <c r="D130" s="3" t="s">
        <v>95</v>
      </c>
      <c r="F130" s="3" t="s">
        <v>111</v>
      </c>
      <c r="H130" s="8">
        <v>37</v>
      </c>
      <c r="I130" s="12" t="str">
        <f t="shared" si="54"/>
        <v>Subsidy for Electricity Production</v>
      </c>
      <c r="J130" s="3" t="s">
        <v>56</v>
      </c>
      <c r="K130" s="133" t="str">
        <f t="shared" si="55"/>
        <v>Subsidy for Electricity Production</v>
      </c>
      <c r="L130" s="138"/>
      <c r="M130" s="3">
        <v>0</v>
      </c>
      <c r="N130" s="101">
        <v>800</v>
      </c>
      <c r="O130" s="101">
        <v>10</v>
      </c>
      <c r="P130" s="101" t="s">
        <v>741</v>
      </c>
      <c r="Q130" s="95" t="s">
        <v>660</v>
      </c>
      <c r="R130" s="6" t="s">
        <v>263</v>
      </c>
      <c r="S130" s="3" t="s">
        <v>264</v>
      </c>
      <c r="T130" s="104" t="s">
        <v>661</v>
      </c>
      <c r="U130" s="50"/>
    </row>
    <row r="131" spans="1:21" s="12" customFormat="1" ht="30" x14ac:dyDescent="0.25">
      <c r="A131" s="18" t="str">
        <f t="shared" si="53"/>
        <v>Electricity Supply</v>
      </c>
      <c r="B131" s="12" t="str">
        <f t="shared" si="53"/>
        <v>Subsidy for Electricity Production</v>
      </c>
      <c r="C131" s="18" t="str">
        <f t="shared" si="53"/>
        <v>Subsidy for Elec Production by Fuel</v>
      </c>
      <c r="D131" s="3" t="s">
        <v>96</v>
      </c>
      <c r="F131" s="3" t="s">
        <v>112</v>
      </c>
      <c r="H131" s="8"/>
      <c r="I131" s="12" t="str">
        <f t="shared" si="54"/>
        <v>Subsidy for Electricity Production</v>
      </c>
      <c r="J131" s="17" t="s">
        <v>57</v>
      </c>
      <c r="K131" s="133" t="str">
        <f t="shared" si="55"/>
        <v>Subsidy for Electricity Production</v>
      </c>
      <c r="L131" s="138"/>
      <c r="M131" s="18"/>
      <c r="N131" s="18"/>
      <c r="O131" s="18"/>
      <c r="P131" s="18"/>
      <c r="Q131" s="2"/>
      <c r="S131" s="3"/>
      <c r="T131" s="37"/>
      <c r="U131" s="51"/>
    </row>
    <row r="132" spans="1:21" ht="165" x14ac:dyDescent="0.25">
      <c r="A132" s="18" t="str">
        <f t="shared" si="53"/>
        <v>Electricity Supply</v>
      </c>
      <c r="B132" s="12" t="str">
        <f t="shared" si="53"/>
        <v>Subsidy for Electricity Production</v>
      </c>
      <c r="C132" s="18" t="str">
        <f t="shared" si="53"/>
        <v>Subsidy for Elec Production by Fuel</v>
      </c>
      <c r="D132" s="3" t="s">
        <v>97</v>
      </c>
      <c r="E132" s="12"/>
      <c r="F132" s="3" t="s">
        <v>113</v>
      </c>
      <c r="G132" s="12"/>
      <c r="H132" s="8">
        <v>39</v>
      </c>
      <c r="I132" s="12" t="str">
        <f t="shared" si="54"/>
        <v>Subsidy for Electricity Production</v>
      </c>
      <c r="J132" s="3" t="s">
        <v>56</v>
      </c>
      <c r="K132" s="133" t="str">
        <f t="shared" si="55"/>
        <v>Subsidy for Electricity Production</v>
      </c>
      <c r="L132" s="138"/>
      <c r="M132" s="18">
        <f t="shared" ref="M132:P135" si="56">M$130</f>
        <v>0</v>
      </c>
      <c r="N132" s="18">
        <f t="shared" si="56"/>
        <v>800</v>
      </c>
      <c r="O132" s="18">
        <f t="shared" si="56"/>
        <v>10</v>
      </c>
      <c r="P132" s="18" t="str">
        <f t="shared" si="56"/>
        <v>thousand IDR/MWh</v>
      </c>
      <c r="Q132" s="95" t="s">
        <v>662</v>
      </c>
      <c r="R132" s="6" t="s">
        <v>263</v>
      </c>
      <c r="S132" s="3" t="s">
        <v>264</v>
      </c>
      <c r="T132"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3" spans="1:21" ht="165" x14ac:dyDescent="0.25">
      <c r="A133" s="18" t="str">
        <f t="shared" si="53"/>
        <v>Electricity Supply</v>
      </c>
      <c r="B133" s="12" t="str">
        <f t="shared" si="53"/>
        <v>Subsidy for Electricity Production</v>
      </c>
      <c r="C133" s="18" t="str">
        <f t="shared" si="53"/>
        <v>Subsidy for Elec Production by Fuel</v>
      </c>
      <c r="D133" s="3" t="s">
        <v>98</v>
      </c>
      <c r="E133" s="12"/>
      <c r="F133" s="3" t="s">
        <v>114</v>
      </c>
      <c r="G133" s="12"/>
      <c r="H133" s="8">
        <v>40</v>
      </c>
      <c r="I133" s="12" t="str">
        <f t="shared" si="54"/>
        <v>Subsidy for Electricity Production</v>
      </c>
      <c r="J133" s="3" t="s">
        <v>56</v>
      </c>
      <c r="K133" s="133" t="str">
        <f t="shared" si="55"/>
        <v>Subsidy for Electricity Production</v>
      </c>
      <c r="L133" s="138"/>
      <c r="M133" s="18">
        <f t="shared" si="56"/>
        <v>0</v>
      </c>
      <c r="N133" s="18">
        <f t="shared" si="56"/>
        <v>800</v>
      </c>
      <c r="O133" s="18">
        <f t="shared" si="56"/>
        <v>10</v>
      </c>
      <c r="P133" s="18" t="str">
        <f t="shared" si="56"/>
        <v>thousand IDR/MWh</v>
      </c>
      <c r="Q133" s="95" t="s">
        <v>663</v>
      </c>
      <c r="R133" s="6" t="s">
        <v>263</v>
      </c>
      <c r="S133" s="3" t="s">
        <v>264</v>
      </c>
      <c r="T133"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4" spans="1:21" ht="30" x14ac:dyDescent="0.25">
      <c r="A134" s="18" t="str">
        <f t="shared" si="53"/>
        <v>Electricity Supply</v>
      </c>
      <c r="B134" s="12" t="str">
        <f t="shared" si="53"/>
        <v>Subsidy for Electricity Production</v>
      </c>
      <c r="C134" s="18" t="str">
        <f t="shared" si="53"/>
        <v>Subsidy for Elec Production by Fuel</v>
      </c>
      <c r="D134" s="3" t="s">
        <v>99</v>
      </c>
      <c r="E134" s="12"/>
      <c r="F134" s="3" t="s">
        <v>115</v>
      </c>
      <c r="G134" s="12"/>
      <c r="H134" s="8">
        <v>41</v>
      </c>
      <c r="I134" s="12" t="str">
        <f t="shared" si="54"/>
        <v>Subsidy for Electricity Production</v>
      </c>
      <c r="J134" s="101" t="s">
        <v>57</v>
      </c>
      <c r="K134" s="133" t="str">
        <f t="shared" si="55"/>
        <v>Subsidy for Electricity Production</v>
      </c>
      <c r="L134" s="138"/>
      <c r="M134" s="109"/>
      <c r="N134" s="109"/>
      <c r="O134" s="109"/>
      <c r="P134" s="109"/>
      <c r="Q134" s="95"/>
      <c r="R134" s="95"/>
      <c r="S134" s="101"/>
      <c r="T134" s="110"/>
    </row>
    <row r="135" spans="1:21" ht="165" x14ac:dyDescent="0.25">
      <c r="A135" s="18" t="str">
        <f t="shared" si="53"/>
        <v>Electricity Supply</v>
      </c>
      <c r="B135" s="12" t="str">
        <f t="shared" si="53"/>
        <v>Subsidy for Electricity Production</v>
      </c>
      <c r="C135" s="18" t="str">
        <f t="shared" si="53"/>
        <v>Subsidy for Elec Production by Fuel</v>
      </c>
      <c r="D135" s="3" t="s">
        <v>100</v>
      </c>
      <c r="E135" s="12"/>
      <c r="F135" s="3" t="s">
        <v>116</v>
      </c>
      <c r="G135" s="12"/>
      <c r="H135" s="8">
        <v>42</v>
      </c>
      <c r="I135" s="12" t="str">
        <f t="shared" si="54"/>
        <v>Subsidy for Electricity Production</v>
      </c>
      <c r="J135" s="3" t="s">
        <v>56</v>
      </c>
      <c r="K135" s="133" t="str">
        <f t="shared" si="55"/>
        <v>Subsidy for Electricity Production</v>
      </c>
      <c r="L135" s="138"/>
      <c r="M135" s="18">
        <f t="shared" si="56"/>
        <v>0</v>
      </c>
      <c r="N135" s="18">
        <f t="shared" si="56"/>
        <v>800</v>
      </c>
      <c r="O135" s="18">
        <f t="shared" si="56"/>
        <v>10</v>
      </c>
      <c r="P135" s="18" t="str">
        <f t="shared" si="56"/>
        <v>thousand IDR/MWh</v>
      </c>
      <c r="Q135" s="95" t="s">
        <v>664</v>
      </c>
      <c r="R135" s="6" t="s">
        <v>263</v>
      </c>
      <c r="S135" s="3" t="s">
        <v>264</v>
      </c>
      <c r="T135" s="37" t="str">
        <f>T$130</f>
        <v>SOLAR PV: ASEAN Center for Energy, 2016, ASEAN Renewable Energy Policies, http://www.aseanenergy.org/resources/publications/asean-renewable-energy-policies/, Table 6: Tariff of Electricity Purchased from Solar PV, 1-5, GEOTHERMAL AND BIOMASS: International Energy Agency, 2017, Policies and Measures: Indonesia, https://www.iea.org/policiesandmeasures/pams/indonesia/, Feed-in-Tariffs for Biomass (Ministerial Regulation No. 19/2013) and Purchase of electricity from geothermal plants (20/2011; 22/2012)</v>
      </c>
    </row>
    <row r="136" spans="1:21" ht="60" x14ac:dyDescent="0.25">
      <c r="A136" s="2" t="s">
        <v>9</v>
      </c>
      <c r="B136" s="6" t="s">
        <v>26</v>
      </c>
      <c r="C136" s="2" t="s">
        <v>335</v>
      </c>
      <c r="H136" s="8">
        <v>43</v>
      </c>
      <c r="I136" s="6" t="s">
        <v>26</v>
      </c>
      <c r="J136" s="6" t="s">
        <v>56</v>
      </c>
      <c r="K136" s="132" t="s">
        <v>26</v>
      </c>
      <c r="L136" s="138"/>
      <c r="M136" s="21">
        <v>0</v>
      </c>
      <c r="N136" s="24">
        <v>1</v>
      </c>
      <c r="O136" s="24">
        <v>0.01</v>
      </c>
      <c r="P136" s="6" t="s">
        <v>43</v>
      </c>
      <c r="Q136" s="2" t="s">
        <v>607</v>
      </c>
      <c r="R136" s="6" t="s">
        <v>265</v>
      </c>
      <c r="S136" s="3" t="s">
        <v>266</v>
      </c>
      <c r="T136" s="36" t="s">
        <v>197</v>
      </c>
    </row>
    <row r="137" spans="1:21" s="12" customFormat="1" ht="60" x14ac:dyDescent="0.25">
      <c r="A137" s="2" t="s">
        <v>9</v>
      </c>
      <c r="B137" s="6" t="s">
        <v>30</v>
      </c>
      <c r="C137" s="2" t="s">
        <v>336</v>
      </c>
      <c r="D137" s="6"/>
      <c r="E137" s="6"/>
      <c r="F137" s="6"/>
      <c r="G137" s="6"/>
      <c r="H137" s="8">
        <v>44</v>
      </c>
      <c r="I137" s="6" t="s">
        <v>30</v>
      </c>
      <c r="J137" s="6" t="s">
        <v>56</v>
      </c>
      <c r="K137" s="132" t="s">
        <v>30</v>
      </c>
      <c r="L137" s="138"/>
      <c r="M137" s="21">
        <v>0</v>
      </c>
      <c r="N137" s="24">
        <v>1</v>
      </c>
      <c r="O137" s="24">
        <v>0.01</v>
      </c>
      <c r="P137" s="6" t="s">
        <v>43</v>
      </c>
      <c r="Q137" s="6" t="s">
        <v>550</v>
      </c>
      <c r="R137" s="6" t="s">
        <v>267</v>
      </c>
      <c r="S137" s="3" t="s">
        <v>268</v>
      </c>
      <c r="T137" s="36" t="s">
        <v>197</v>
      </c>
      <c r="U137" s="51"/>
    </row>
    <row r="138" spans="1:21" s="12" customFormat="1" ht="75" x14ac:dyDescent="0.25">
      <c r="A138" s="2" t="s">
        <v>9</v>
      </c>
      <c r="B138" s="6" t="s">
        <v>28</v>
      </c>
      <c r="C138" s="2" t="s">
        <v>74</v>
      </c>
      <c r="D138" s="6"/>
      <c r="E138" s="6"/>
      <c r="F138" s="6"/>
      <c r="G138" s="6"/>
      <c r="H138" s="8">
        <v>45</v>
      </c>
      <c r="I138" s="6" t="s">
        <v>28</v>
      </c>
      <c r="J138" s="6" t="s">
        <v>56</v>
      </c>
      <c r="K138" s="132" t="s">
        <v>28</v>
      </c>
      <c r="L138" s="138"/>
      <c r="M138" s="21">
        <v>0</v>
      </c>
      <c r="N138" s="24">
        <v>1</v>
      </c>
      <c r="O138" s="24">
        <v>0.01</v>
      </c>
      <c r="P138" s="6" t="s">
        <v>43</v>
      </c>
      <c r="Q138" s="6" t="s">
        <v>551</v>
      </c>
      <c r="R138" s="6" t="s">
        <v>269</v>
      </c>
      <c r="S138" s="3" t="s">
        <v>270</v>
      </c>
      <c r="T138" s="36" t="s">
        <v>197</v>
      </c>
      <c r="U138" s="51"/>
    </row>
    <row r="139" spans="1:21" s="12" customFormat="1" ht="75" x14ac:dyDescent="0.25">
      <c r="A139" s="2" t="s">
        <v>9</v>
      </c>
      <c r="B139" s="6" t="s">
        <v>126</v>
      </c>
      <c r="C139" s="2" t="s">
        <v>337</v>
      </c>
      <c r="D139" s="6" t="s">
        <v>161</v>
      </c>
      <c r="E139" s="6"/>
      <c r="F139" s="3" t="s">
        <v>169</v>
      </c>
      <c r="G139" s="6"/>
      <c r="H139" s="8">
        <v>46</v>
      </c>
      <c r="I139" s="6" t="s">
        <v>126</v>
      </c>
      <c r="J139" s="6" t="s">
        <v>56</v>
      </c>
      <c r="K139" s="132" t="s">
        <v>126</v>
      </c>
      <c r="L139" s="138"/>
      <c r="M139" s="23">
        <v>0</v>
      </c>
      <c r="N139" s="97">
        <v>0.35</v>
      </c>
      <c r="O139" s="24">
        <v>0.01</v>
      </c>
      <c r="P139" s="6" t="s">
        <v>40</v>
      </c>
      <c r="Q139" s="95" t="s">
        <v>696</v>
      </c>
      <c r="R139" s="6" t="s">
        <v>271</v>
      </c>
      <c r="S139" s="3" t="s">
        <v>272</v>
      </c>
      <c r="T139" s="105" t="s">
        <v>704</v>
      </c>
      <c r="U139" s="106"/>
    </row>
    <row r="140" spans="1:21" s="12" customFormat="1" ht="75" x14ac:dyDescent="0.25">
      <c r="A140" s="18" t="str">
        <f>A$139</f>
        <v>Industry</v>
      </c>
      <c r="B140" s="12" t="str">
        <f t="shared" ref="B140:C146" si="57">B$139</f>
        <v>Industry Energy Efficiency Standards</v>
      </c>
      <c r="C140" s="12" t="str">
        <f t="shared" si="57"/>
        <v>Percentage Improvement in Eqpt Efficiency Standards above BAU</v>
      </c>
      <c r="D140" s="3" t="s">
        <v>162</v>
      </c>
      <c r="E140" s="6"/>
      <c r="F140" s="3" t="s">
        <v>170</v>
      </c>
      <c r="G140" s="6"/>
      <c r="H140" s="8">
        <v>47</v>
      </c>
      <c r="I140" s="12" t="str">
        <f t="shared" ref="I140:I146" si="58">I$139</f>
        <v>Industry Energy Efficiency Standards</v>
      </c>
      <c r="J140" s="6" t="s">
        <v>56</v>
      </c>
      <c r="K140" s="133" t="str">
        <f t="shared" ref="K140:K146" si="59">K$139</f>
        <v>Industry Energy Efficiency Standards</v>
      </c>
      <c r="L140" s="138"/>
      <c r="M140" s="15">
        <f t="shared" ref="M140:P146" si="60">M$139</f>
        <v>0</v>
      </c>
      <c r="N140" s="15">
        <f t="shared" si="60"/>
        <v>0.35</v>
      </c>
      <c r="O140" s="15">
        <f t="shared" si="60"/>
        <v>0.01</v>
      </c>
      <c r="P140" s="12" t="str">
        <f t="shared" si="60"/>
        <v>% reduction in energy use</v>
      </c>
      <c r="Q140" s="95" t="s">
        <v>697</v>
      </c>
      <c r="R140" s="6" t="s">
        <v>271</v>
      </c>
      <c r="S140" s="3" t="s">
        <v>272</v>
      </c>
      <c r="T140" s="37" t="str">
        <f t="shared" ref="T140:U146" si="61">T$139</f>
        <v>ECN, 2015, Energy efficient electric motor systems in Indonesia, https://www.ecn.nl/fileadmin/ecn/units/bs/EE_motors_Indonesia/E15048.pdf, Page 27</v>
      </c>
      <c r="U140" s="51">
        <f t="shared" si="61"/>
        <v>0</v>
      </c>
    </row>
    <row r="141" spans="1:21" s="12" customFormat="1" ht="75" x14ac:dyDescent="0.25">
      <c r="A141" s="18" t="str">
        <f t="shared" ref="A141:A146" si="62">A$139</f>
        <v>Industry</v>
      </c>
      <c r="B141" s="12" t="str">
        <f t="shared" si="57"/>
        <v>Industry Energy Efficiency Standards</v>
      </c>
      <c r="C141" s="12" t="str">
        <f t="shared" si="57"/>
        <v>Percentage Improvement in Eqpt Efficiency Standards above BAU</v>
      </c>
      <c r="D141" s="3" t="s">
        <v>163</v>
      </c>
      <c r="E141" s="6"/>
      <c r="F141" s="3" t="s">
        <v>171</v>
      </c>
      <c r="G141" s="6"/>
      <c r="H141" s="8">
        <v>48</v>
      </c>
      <c r="I141" s="12" t="str">
        <f t="shared" si="58"/>
        <v>Industry Energy Efficiency Standards</v>
      </c>
      <c r="J141" s="6" t="s">
        <v>56</v>
      </c>
      <c r="K141" s="133" t="str">
        <f t="shared" si="59"/>
        <v>Industry Energy Efficiency Standards</v>
      </c>
      <c r="L141" s="138"/>
      <c r="M141" s="15">
        <f t="shared" si="60"/>
        <v>0</v>
      </c>
      <c r="N141" s="15">
        <f t="shared" si="60"/>
        <v>0.35</v>
      </c>
      <c r="O141" s="15">
        <f t="shared" si="60"/>
        <v>0.01</v>
      </c>
      <c r="P141" s="12" t="str">
        <f t="shared" si="60"/>
        <v>% reduction in energy use</v>
      </c>
      <c r="Q141" s="95" t="s">
        <v>698</v>
      </c>
      <c r="R141" s="6" t="s">
        <v>271</v>
      </c>
      <c r="S141" s="3" t="s">
        <v>272</v>
      </c>
      <c r="T141" s="37" t="str">
        <f t="shared" si="61"/>
        <v>ECN, 2015, Energy efficient electric motor systems in Indonesia, https://www.ecn.nl/fileadmin/ecn/units/bs/EE_motors_Indonesia/E15048.pdf, Page 27</v>
      </c>
      <c r="U141" s="51">
        <f t="shared" si="61"/>
        <v>0</v>
      </c>
    </row>
    <row r="142" spans="1:21" s="12" customFormat="1" ht="75" x14ac:dyDescent="0.25">
      <c r="A142" s="18" t="str">
        <f t="shared" si="62"/>
        <v>Industry</v>
      </c>
      <c r="B142" s="12" t="str">
        <f t="shared" si="57"/>
        <v>Industry Energy Efficiency Standards</v>
      </c>
      <c r="C142" s="12" t="str">
        <f t="shared" si="57"/>
        <v>Percentage Improvement in Eqpt Efficiency Standards above BAU</v>
      </c>
      <c r="D142" s="3" t="s">
        <v>164</v>
      </c>
      <c r="E142" s="6"/>
      <c r="F142" s="3" t="s">
        <v>172</v>
      </c>
      <c r="G142" s="6"/>
      <c r="H142" s="8">
        <v>49</v>
      </c>
      <c r="I142" s="12" t="str">
        <f t="shared" si="58"/>
        <v>Industry Energy Efficiency Standards</v>
      </c>
      <c r="J142" s="6" t="s">
        <v>56</v>
      </c>
      <c r="K142" s="133" t="str">
        <f t="shared" si="59"/>
        <v>Industry Energy Efficiency Standards</v>
      </c>
      <c r="L142" s="138"/>
      <c r="M142" s="15">
        <f t="shared" si="60"/>
        <v>0</v>
      </c>
      <c r="N142" s="15">
        <f t="shared" si="60"/>
        <v>0.35</v>
      </c>
      <c r="O142" s="15">
        <f t="shared" si="60"/>
        <v>0.01</v>
      </c>
      <c r="P142" s="12" t="str">
        <f t="shared" si="60"/>
        <v>% reduction in energy use</v>
      </c>
      <c r="Q142" s="95" t="s">
        <v>699</v>
      </c>
      <c r="R142" s="6" t="s">
        <v>271</v>
      </c>
      <c r="S142" s="3" t="s">
        <v>272</v>
      </c>
      <c r="T142" s="37" t="str">
        <f t="shared" si="61"/>
        <v>ECN, 2015, Energy efficient electric motor systems in Indonesia, https://www.ecn.nl/fileadmin/ecn/units/bs/EE_motors_Indonesia/E15048.pdf, Page 27</v>
      </c>
      <c r="U142" s="51">
        <f t="shared" si="61"/>
        <v>0</v>
      </c>
    </row>
    <row r="143" spans="1:21" s="12" customFormat="1" ht="75" x14ac:dyDescent="0.25">
      <c r="A143" s="18" t="str">
        <f t="shared" si="62"/>
        <v>Industry</v>
      </c>
      <c r="B143" s="12" t="str">
        <f t="shared" si="57"/>
        <v>Industry Energy Efficiency Standards</v>
      </c>
      <c r="C143" s="12" t="str">
        <f t="shared" si="57"/>
        <v>Percentage Improvement in Eqpt Efficiency Standards above BAU</v>
      </c>
      <c r="D143" s="3" t="s">
        <v>165</v>
      </c>
      <c r="E143" s="6"/>
      <c r="F143" s="3" t="s">
        <v>173</v>
      </c>
      <c r="G143" s="6"/>
      <c r="H143" s="8">
        <v>50</v>
      </c>
      <c r="I143" s="12" t="str">
        <f t="shared" si="58"/>
        <v>Industry Energy Efficiency Standards</v>
      </c>
      <c r="J143" s="6" t="s">
        <v>56</v>
      </c>
      <c r="K143" s="133" t="str">
        <f t="shared" si="59"/>
        <v>Industry Energy Efficiency Standards</v>
      </c>
      <c r="L143" s="138"/>
      <c r="M143" s="15">
        <f t="shared" si="60"/>
        <v>0</v>
      </c>
      <c r="N143" s="15">
        <f t="shared" si="60"/>
        <v>0.35</v>
      </c>
      <c r="O143" s="15">
        <f t="shared" si="60"/>
        <v>0.01</v>
      </c>
      <c r="P143" s="12" t="str">
        <f t="shared" si="60"/>
        <v>% reduction in energy use</v>
      </c>
      <c r="Q143" s="95" t="s">
        <v>700</v>
      </c>
      <c r="R143" s="6" t="s">
        <v>271</v>
      </c>
      <c r="S143" s="3" t="s">
        <v>272</v>
      </c>
      <c r="T143" s="37" t="str">
        <f t="shared" si="61"/>
        <v>ECN, 2015, Energy efficient electric motor systems in Indonesia, https://www.ecn.nl/fileadmin/ecn/units/bs/EE_motors_Indonesia/E15048.pdf, Page 27</v>
      </c>
      <c r="U143" s="51">
        <f t="shared" si="61"/>
        <v>0</v>
      </c>
    </row>
    <row r="144" spans="1:21" s="12" customFormat="1" ht="75" x14ac:dyDescent="0.25">
      <c r="A144" s="18" t="str">
        <f t="shared" si="62"/>
        <v>Industry</v>
      </c>
      <c r="B144" s="12" t="str">
        <f t="shared" si="57"/>
        <v>Industry Energy Efficiency Standards</v>
      </c>
      <c r="C144" s="12" t="str">
        <f t="shared" si="57"/>
        <v>Percentage Improvement in Eqpt Efficiency Standards above BAU</v>
      </c>
      <c r="D144" s="3" t="s">
        <v>166</v>
      </c>
      <c r="E144" s="6"/>
      <c r="F144" s="3" t="s">
        <v>174</v>
      </c>
      <c r="G144" s="6"/>
      <c r="H144" s="8">
        <v>51</v>
      </c>
      <c r="I144" s="12" t="str">
        <f t="shared" si="58"/>
        <v>Industry Energy Efficiency Standards</v>
      </c>
      <c r="J144" s="6" t="s">
        <v>56</v>
      </c>
      <c r="K144" s="133" t="str">
        <f t="shared" si="59"/>
        <v>Industry Energy Efficiency Standards</v>
      </c>
      <c r="L144" s="142"/>
      <c r="M144" s="15">
        <f t="shared" si="60"/>
        <v>0</v>
      </c>
      <c r="N144" s="15">
        <f t="shared" si="60"/>
        <v>0.35</v>
      </c>
      <c r="O144" s="15">
        <f t="shared" si="60"/>
        <v>0.01</v>
      </c>
      <c r="P144" s="12" t="str">
        <f t="shared" si="60"/>
        <v>% reduction in energy use</v>
      </c>
      <c r="Q144" s="95" t="s">
        <v>701</v>
      </c>
      <c r="R144" s="6" t="s">
        <v>271</v>
      </c>
      <c r="S144" s="3" t="s">
        <v>272</v>
      </c>
      <c r="T144" s="37" t="str">
        <f t="shared" si="61"/>
        <v>ECN, 2015, Energy efficient electric motor systems in Indonesia, https://www.ecn.nl/fileadmin/ecn/units/bs/EE_motors_Indonesia/E15048.pdf, Page 27</v>
      </c>
      <c r="U144" s="51">
        <f t="shared" si="61"/>
        <v>0</v>
      </c>
    </row>
    <row r="145" spans="1:21" ht="75" x14ac:dyDescent="0.25">
      <c r="A145" s="18" t="str">
        <f t="shared" si="62"/>
        <v>Industry</v>
      </c>
      <c r="B145" s="15" t="str">
        <f>B$139</f>
        <v>Industry Energy Efficiency Standards</v>
      </c>
      <c r="C145" s="15" t="str">
        <f>C$139</f>
        <v>Percentage Improvement in Eqpt Efficiency Standards above BAU</v>
      </c>
      <c r="D145" s="3" t="s">
        <v>167</v>
      </c>
      <c r="F145" s="10" t="s">
        <v>175</v>
      </c>
      <c r="H145" s="8">
        <v>52</v>
      </c>
      <c r="I145" s="12" t="str">
        <f t="shared" si="58"/>
        <v>Industry Energy Efficiency Standards</v>
      </c>
      <c r="J145" s="6" t="s">
        <v>56</v>
      </c>
      <c r="K145" s="133" t="str">
        <f t="shared" si="59"/>
        <v>Industry Energy Efficiency Standards</v>
      </c>
      <c r="L145" s="142"/>
      <c r="M145" s="15">
        <f>M$139</f>
        <v>0</v>
      </c>
      <c r="N145" s="15">
        <f>N$139</f>
        <v>0.35</v>
      </c>
      <c r="O145" s="15">
        <f>O$139</f>
        <v>0.01</v>
      </c>
      <c r="P145" s="12" t="str">
        <f>P$139</f>
        <v>% reduction in energy use</v>
      </c>
      <c r="Q145" s="95" t="s">
        <v>702</v>
      </c>
      <c r="R145" s="6" t="s">
        <v>271</v>
      </c>
      <c r="S145" s="3" t="s">
        <v>272</v>
      </c>
      <c r="T145" s="37" t="str">
        <f t="shared" si="61"/>
        <v>ECN, 2015, Energy efficient electric motor systems in Indonesia, https://www.ecn.nl/fileadmin/ecn/units/bs/EE_motors_Indonesia/E15048.pdf, Page 27</v>
      </c>
      <c r="U145" s="51">
        <f t="shared" si="61"/>
        <v>0</v>
      </c>
    </row>
    <row r="146" spans="1:21" s="12" customFormat="1" ht="75" x14ac:dyDescent="0.25">
      <c r="A146" s="18" t="str">
        <f t="shared" si="62"/>
        <v>Industry</v>
      </c>
      <c r="B146" s="12" t="str">
        <f t="shared" si="57"/>
        <v>Industry Energy Efficiency Standards</v>
      </c>
      <c r="C146" s="12" t="str">
        <f t="shared" si="57"/>
        <v>Percentage Improvement in Eqpt Efficiency Standards above BAU</v>
      </c>
      <c r="D146" s="3" t="s">
        <v>168</v>
      </c>
      <c r="E146" s="6"/>
      <c r="F146" s="3" t="s">
        <v>176</v>
      </c>
      <c r="G146" s="6"/>
      <c r="H146" s="8">
        <v>53</v>
      </c>
      <c r="I146" s="12" t="str">
        <f t="shared" si="58"/>
        <v>Industry Energy Efficiency Standards</v>
      </c>
      <c r="J146" s="6" t="s">
        <v>56</v>
      </c>
      <c r="K146" s="133" t="str">
        <f t="shared" si="59"/>
        <v>Industry Energy Efficiency Standards</v>
      </c>
      <c r="L146" s="142"/>
      <c r="M146" s="15">
        <f t="shared" si="60"/>
        <v>0</v>
      </c>
      <c r="N146" s="15">
        <f t="shared" si="60"/>
        <v>0.35</v>
      </c>
      <c r="O146" s="15">
        <f t="shared" si="60"/>
        <v>0.01</v>
      </c>
      <c r="P146" s="12" t="str">
        <f t="shared" si="60"/>
        <v>% reduction in energy use</v>
      </c>
      <c r="Q146" s="95" t="s">
        <v>703</v>
      </c>
      <c r="R146" s="6" t="s">
        <v>271</v>
      </c>
      <c r="S146" s="3" t="s">
        <v>272</v>
      </c>
      <c r="T146" s="37" t="str">
        <f t="shared" si="61"/>
        <v>ECN, 2015, Energy efficient electric motor systems in Indonesia, https://www.ecn.nl/fileadmin/ecn/units/bs/EE_motors_Indonesia/E15048.pdf, Page 27</v>
      </c>
      <c r="U146" s="51">
        <f t="shared" si="61"/>
        <v>0</v>
      </c>
    </row>
    <row r="147" spans="1:21" s="12" customFormat="1" ht="60" x14ac:dyDescent="0.25">
      <c r="A147" s="2" t="s">
        <v>9</v>
      </c>
      <c r="B147" s="6" t="s">
        <v>29</v>
      </c>
      <c r="C147" s="2" t="s">
        <v>338</v>
      </c>
      <c r="D147" s="6"/>
      <c r="E147" s="6"/>
      <c r="F147" s="6"/>
      <c r="G147" s="6"/>
      <c r="H147" s="8">
        <v>54</v>
      </c>
      <c r="I147" s="6" t="s">
        <v>29</v>
      </c>
      <c r="J147" s="6" t="s">
        <v>56</v>
      </c>
      <c r="K147" s="132" t="s">
        <v>29</v>
      </c>
      <c r="L147" s="142"/>
      <c r="M147" s="21">
        <v>0</v>
      </c>
      <c r="N147" s="24">
        <v>1</v>
      </c>
      <c r="O147" s="24">
        <v>0.01</v>
      </c>
      <c r="P147" s="6" t="s">
        <v>43</v>
      </c>
      <c r="Q147" s="6" t="s">
        <v>552</v>
      </c>
      <c r="R147" s="6" t="s">
        <v>273</v>
      </c>
      <c r="S147" s="3" t="s">
        <v>274</v>
      </c>
      <c r="T147" s="36" t="s">
        <v>197</v>
      </c>
      <c r="U147" s="51"/>
    </row>
    <row r="148" spans="1:21" ht="75" x14ac:dyDescent="0.25">
      <c r="A148" s="2" t="s">
        <v>9</v>
      </c>
      <c r="B148" s="6" t="s">
        <v>384</v>
      </c>
      <c r="C148" s="2" t="s">
        <v>339</v>
      </c>
      <c r="H148" s="8">
        <v>55</v>
      </c>
      <c r="I148" s="6" t="s">
        <v>459</v>
      </c>
      <c r="J148" s="6" t="s">
        <v>56</v>
      </c>
      <c r="K148" s="132" t="s">
        <v>459</v>
      </c>
      <c r="L148" s="142"/>
      <c r="M148" s="21">
        <v>0</v>
      </c>
      <c r="N148" s="21">
        <v>0.25</v>
      </c>
      <c r="O148" s="30">
        <v>5.0000000000000001E-3</v>
      </c>
      <c r="P148" s="6" t="s">
        <v>39</v>
      </c>
      <c r="Q148" s="95" t="s">
        <v>665</v>
      </c>
      <c r="R148" s="6" t="s">
        <v>275</v>
      </c>
      <c r="S148" s="3" t="s">
        <v>276</v>
      </c>
      <c r="T148" s="36" t="s">
        <v>223</v>
      </c>
    </row>
    <row r="149" spans="1:21" ht="75" x14ac:dyDescent="0.25">
      <c r="A149" s="2" t="s">
        <v>9</v>
      </c>
      <c r="B149" s="6" t="s">
        <v>385</v>
      </c>
      <c r="C149" s="2" t="s">
        <v>386</v>
      </c>
      <c r="H149" s="8">
        <v>166</v>
      </c>
      <c r="I149" s="6" t="s">
        <v>459</v>
      </c>
      <c r="J149" s="6" t="s">
        <v>56</v>
      </c>
      <c r="K149" s="132" t="s">
        <v>459</v>
      </c>
      <c r="L149" s="142"/>
      <c r="M149" s="21">
        <v>0</v>
      </c>
      <c r="N149" s="21">
        <v>0.25</v>
      </c>
      <c r="O149" s="30">
        <v>5.0000000000000001E-3</v>
      </c>
      <c r="P149" s="6" t="s">
        <v>387</v>
      </c>
      <c r="Q149" s="95" t="s">
        <v>666</v>
      </c>
      <c r="R149" s="6" t="s">
        <v>275</v>
      </c>
      <c r="S149" s="3" t="s">
        <v>276</v>
      </c>
      <c r="T149" s="36" t="s">
        <v>223</v>
      </c>
    </row>
    <row r="150" spans="1:21" ht="75" x14ac:dyDescent="0.25">
      <c r="A150" s="2" t="s">
        <v>9</v>
      </c>
      <c r="B150" s="2" t="s">
        <v>27</v>
      </c>
      <c r="C150" s="2" t="s">
        <v>340</v>
      </c>
      <c r="H150" s="8">
        <v>56</v>
      </c>
      <c r="I150" s="8" t="s">
        <v>460</v>
      </c>
      <c r="J150" s="6" t="s">
        <v>56</v>
      </c>
      <c r="K150" s="134" t="s">
        <v>460</v>
      </c>
      <c r="L150" s="142"/>
      <c r="M150" s="21">
        <v>0</v>
      </c>
      <c r="N150" s="24">
        <v>1</v>
      </c>
      <c r="O150" s="24">
        <v>0.01</v>
      </c>
      <c r="P150" s="6" t="s">
        <v>43</v>
      </c>
      <c r="Q150" s="95" t="s">
        <v>667</v>
      </c>
      <c r="R150" s="6" t="s">
        <v>277</v>
      </c>
      <c r="S150" s="3" t="s">
        <v>278</v>
      </c>
      <c r="T150" s="36" t="s">
        <v>197</v>
      </c>
    </row>
    <row r="151" spans="1:21" ht="60" x14ac:dyDescent="0.25">
      <c r="A151" s="2" t="s">
        <v>9</v>
      </c>
      <c r="B151" s="2" t="s">
        <v>24</v>
      </c>
      <c r="C151" s="2" t="s">
        <v>341</v>
      </c>
      <c r="H151" s="8">
        <v>57</v>
      </c>
      <c r="I151" s="8" t="s">
        <v>460</v>
      </c>
      <c r="J151" s="6" t="s">
        <v>56</v>
      </c>
      <c r="K151" s="134" t="s">
        <v>460</v>
      </c>
      <c r="L151" s="138"/>
      <c r="M151" s="21">
        <v>0</v>
      </c>
      <c r="N151" s="24">
        <v>1</v>
      </c>
      <c r="O151" s="24">
        <v>0.01</v>
      </c>
      <c r="P151" s="6" t="s">
        <v>43</v>
      </c>
      <c r="Q151" s="95" t="s">
        <v>668</v>
      </c>
      <c r="R151" s="6" t="s">
        <v>279</v>
      </c>
      <c r="S151" s="3" t="s">
        <v>280</v>
      </c>
      <c r="T151" s="36" t="s">
        <v>197</v>
      </c>
    </row>
    <row r="152" spans="1:21" ht="60" x14ac:dyDescent="0.25">
      <c r="A152" s="2" t="s">
        <v>9</v>
      </c>
      <c r="B152" s="6" t="s">
        <v>451</v>
      </c>
      <c r="C152" s="2" t="s">
        <v>342</v>
      </c>
      <c r="H152" s="8">
        <v>58</v>
      </c>
      <c r="I152" s="6" t="s">
        <v>451</v>
      </c>
      <c r="J152" s="6" t="s">
        <v>56</v>
      </c>
      <c r="K152" s="132" t="s">
        <v>451</v>
      </c>
      <c r="L152" s="138"/>
      <c r="M152" s="21">
        <v>0</v>
      </c>
      <c r="N152" s="24">
        <v>1</v>
      </c>
      <c r="O152" s="24">
        <v>0.01</v>
      </c>
      <c r="P152" s="6" t="s">
        <v>43</v>
      </c>
      <c r="Q152" s="95" t="s">
        <v>726</v>
      </c>
      <c r="R152" s="6" t="s">
        <v>281</v>
      </c>
      <c r="S152" s="3" t="s">
        <v>282</v>
      </c>
      <c r="T152" s="36" t="s">
        <v>197</v>
      </c>
    </row>
    <row r="153" spans="1:21" ht="60" x14ac:dyDescent="0.25">
      <c r="A153" s="2" t="s">
        <v>9</v>
      </c>
      <c r="B153" s="6" t="s">
        <v>25</v>
      </c>
      <c r="C153" s="2" t="s">
        <v>343</v>
      </c>
      <c r="H153" s="8">
        <v>59</v>
      </c>
      <c r="I153" s="6" t="s">
        <v>25</v>
      </c>
      <c r="J153" s="6" t="s">
        <v>56</v>
      </c>
      <c r="K153" s="132" t="s">
        <v>25</v>
      </c>
      <c r="L153" s="138"/>
      <c r="M153" s="21">
        <v>0</v>
      </c>
      <c r="N153" s="24">
        <v>1</v>
      </c>
      <c r="O153" s="24">
        <v>0.01</v>
      </c>
      <c r="P153" s="6" t="s">
        <v>43</v>
      </c>
      <c r="Q153" s="95" t="s">
        <v>727</v>
      </c>
      <c r="R153" s="6" t="s">
        <v>724</v>
      </c>
      <c r="S153" s="3" t="s">
        <v>725</v>
      </c>
      <c r="T153" s="36" t="s">
        <v>197</v>
      </c>
    </row>
    <row r="154" spans="1:21" ht="75" x14ac:dyDescent="0.25">
      <c r="A154" s="2" t="s">
        <v>177</v>
      </c>
      <c r="B154" s="6" t="s">
        <v>181</v>
      </c>
      <c r="C154" s="6" t="s">
        <v>608</v>
      </c>
      <c r="H154" s="8">
        <v>60</v>
      </c>
      <c r="I154" s="6" t="s">
        <v>181</v>
      </c>
      <c r="J154" s="6" t="s">
        <v>56</v>
      </c>
      <c r="K154" s="132" t="s">
        <v>181</v>
      </c>
      <c r="L154" s="138"/>
      <c r="M154" s="21">
        <v>0</v>
      </c>
      <c r="N154" s="97">
        <v>1</v>
      </c>
      <c r="O154" s="24">
        <v>0.01</v>
      </c>
      <c r="P154" s="6" t="s">
        <v>43</v>
      </c>
      <c r="Q154" s="95" t="s">
        <v>669</v>
      </c>
      <c r="R154" s="6" t="s">
        <v>283</v>
      </c>
      <c r="S154" s="3" t="s">
        <v>284</v>
      </c>
      <c r="T154" s="104" t="s">
        <v>672</v>
      </c>
      <c r="U154" s="111"/>
    </row>
    <row r="155" spans="1:21" ht="165" x14ac:dyDescent="0.25">
      <c r="A155" s="2" t="s">
        <v>177</v>
      </c>
      <c r="B155" s="6" t="s">
        <v>311</v>
      </c>
      <c r="C155" s="6" t="s">
        <v>723</v>
      </c>
      <c r="H155" s="102">
        <v>179</v>
      </c>
      <c r="I155" s="6" t="s">
        <v>311</v>
      </c>
      <c r="J155" s="95" t="s">
        <v>56</v>
      </c>
      <c r="K155" s="132" t="s">
        <v>311</v>
      </c>
      <c r="L155" s="138"/>
      <c r="M155" s="103">
        <v>0</v>
      </c>
      <c r="N155" s="97">
        <v>1</v>
      </c>
      <c r="O155" s="97">
        <v>0.01</v>
      </c>
      <c r="P155" s="95" t="s">
        <v>43</v>
      </c>
      <c r="Q155" s="95" t="s">
        <v>670</v>
      </c>
      <c r="R155" s="6" t="s">
        <v>388</v>
      </c>
      <c r="S155" s="3" t="s">
        <v>389</v>
      </c>
      <c r="T155" s="104" t="s">
        <v>673</v>
      </c>
      <c r="U155" s="111"/>
    </row>
    <row r="156" spans="1:21" ht="75" x14ac:dyDescent="0.25">
      <c r="A156" s="2" t="s">
        <v>177</v>
      </c>
      <c r="B156" s="6" t="s">
        <v>613</v>
      </c>
      <c r="C156" s="6" t="s">
        <v>614</v>
      </c>
      <c r="H156" s="8">
        <v>177</v>
      </c>
      <c r="I156" s="6" t="s">
        <v>613</v>
      </c>
      <c r="J156" s="95" t="s">
        <v>56</v>
      </c>
      <c r="K156" s="132" t="s">
        <v>613</v>
      </c>
      <c r="L156" s="138"/>
      <c r="M156" s="103">
        <v>0</v>
      </c>
      <c r="N156" s="97">
        <v>1</v>
      </c>
      <c r="O156" s="97">
        <v>0.01</v>
      </c>
      <c r="P156" s="95" t="s">
        <v>43</v>
      </c>
      <c r="Q156" s="95" t="s">
        <v>671</v>
      </c>
      <c r="R156" s="95" t="s">
        <v>674</v>
      </c>
      <c r="S156" s="101" t="s">
        <v>675</v>
      </c>
      <c r="T156" s="104" t="s">
        <v>676</v>
      </c>
      <c r="U156" s="111"/>
    </row>
    <row r="157" spans="1:21" ht="30" x14ac:dyDescent="0.25">
      <c r="A157" s="2" t="s">
        <v>177</v>
      </c>
      <c r="B157" s="6" t="s">
        <v>235</v>
      </c>
      <c r="C157" s="2" t="s">
        <v>609</v>
      </c>
      <c r="H157" s="8">
        <v>61</v>
      </c>
      <c r="I157" s="6" t="s">
        <v>235</v>
      </c>
      <c r="J157" s="95" t="s">
        <v>57</v>
      </c>
      <c r="K157" s="132" t="s">
        <v>235</v>
      </c>
      <c r="L157" s="138"/>
      <c r="M157" s="103"/>
      <c r="N157" s="97"/>
      <c r="O157" s="97"/>
      <c r="P157" s="95"/>
      <c r="Q157" s="95"/>
      <c r="R157" s="95"/>
      <c r="S157" s="101"/>
      <c r="T157" s="104"/>
    </row>
    <row r="158" spans="1:21" ht="45" x14ac:dyDescent="0.25">
      <c r="A158" s="2" t="s">
        <v>177</v>
      </c>
      <c r="B158" s="6" t="s">
        <v>178</v>
      </c>
      <c r="C158" s="2" t="s">
        <v>344</v>
      </c>
      <c r="H158" s="8">
        <v>62</v>
      </c>
      <c r="I158" s="6" t="s">
        <v>178</v>
      </c>
      <c r="J158" s="95" t="s">
        <v>57</v>
      </c>
      <c r="K158" s="132" t="s">
        <v>178</v>
      </c>
      <c r="L158" s="138"/>
      <c r="M158" s="103"/>
      <c r="N158" s="97"/>
      <c r="O158" s="97"/>
      <c r="P158" s="95"/>
      <c r="Q158" s="95"/>
      <c r="R158" s="95"/>
      <c r="S158" s="101"/>
      <c r="T158" s="104"/>
    </row>
    <row r="159" spans="1:21" ht="30" x14ac:dyDescent="0.25">
      <c r="A159" s="2" t="s">
        <v>177</v>
      </c>
      <c r="B159" s="6" t="s">
        <v>182</v>
      </c>
      <c r="C159" s="6" t="s">
        <v>610</v>
      </c>
      <c r="H159" s="8">
        <v>63</v>
      </c>
      <c r="I159" s="6" t="s">
        <v>182</v>
      </c>
      <c r="J159" s="95" t="s">
        <v>57</v>
      </c>
      <c r="K159" s="132" t="s">
        <v>182</v>
      </c>
      <c r="L159" s="138"/>
      <c r="M159" s="103"/>
      <c r="N159" s="97"/>
      <c r="O159" s="97"/>
      <c r="P159" s="95"/>
      <c r="Q159" s="95"/>
      <c r="R159" s="95"/>
      <c r="S159" s="101"/>
      <c r="T159" s="104"/>
    </row>
    <row r="160" spans="1:21" ht="60" x14ac:dyDescent="0.25">
      <c r="A160" s="2" t="s">
        <v>177</v>
      </c>
      <c r="B160" s="6" t="s">
        <v>180</v>
      </c>
      <c r="C160" s="2" t="s">
        <v>345</v>
      </c>
      <c r="H160" s="8">
        <v>64</v>
      </c>
      <c r="I160" s="6" t="s">
        <v>180</v>
      </c>
      <c r="J160" s="6" t="s">
        <v>56</v>
      </c>
      <c r="K160" s="132" t="s">
        <v>180</v>
      </c>
      <c r="L160" s="138"/>
      <c r="M160" s="21">
        <v>0</v>
      </c>
      <c r="N160" s="24">
        <v>1</v>
      </c>
      <c r="O160" s="24">
        <v>0.01</v>
      </c>
      <c r="P160" s="6" t="s">
        <v>43</v>
      </c>
      <c r="Q160" s="95" t="s">
        <v>677</v>
      </c>
      <c r="R160" s="6" t="s">
        <v>285</v>
      </c>
      <c r="S160" s="3" t="s">
        <v>286</v>
      </c>
      <c r="T160" s="36" t="s">
        <v>197</v>
      </c>
    </row>
    <row r="161" spans="1:21" ht="75" x14ac:dyDescent="0.25">
      <c r="A161" s="2" t="s">
        <v>177</v>
      </c>
      <c r="B161" s="6" t="s">
        <v>611</v>
      </c>
      <c r="C161" s="2" t="s">
        <v>612</v>
      </c>
      <c r="H161" s="8">
        <v>178</v>
      </c>
      <c r="I161" s="6" t="s">
        <v>611</v>
      </c>
      <c r="J161" s="95" t="s">
        <v>56</v>
      </c>
      <c r="K161" s="132" t="s">
        <v>611</v>
      </c>
      <c r="L161" s="138"/>
      <c r="M161" s="103">
        <v>0</v>
      </c>
      <c r="N161" s="97">
        <v>1</v>
      </c>
      <c r="O161" s="97">
        <v>0.01</v>
      </c>
      <c r="P161" s="95" t="s">
        <v>43</v>
      </c>
      <c r="Q161" s="95" t="s">
        <v>678</v>
      </c>
      <c r="R161" s="95" t="s">
        <v>679</v>
      </c>
      <c r="S161" s="101" t="s">
        <v>680</v>
      </c>
      <c r="T161" s="104" t="s">
        <v>676</v>
      </c>
      <c r="U161" s="111"/>
    </row>
    <row r="162" spans="1:21" ht="60" x14ac:dyDescent="0.25">
      <c r="A162" s="2" t="s">
        <v>177</v>
      </c>
      <c r="B162" s="6" t="s">
        <v>179</v>
      </c>
      <c r="C162" s="2" t="s">
        <v>346</v>
      </c>
      <c r="H162" s="8">
        <v>65</v>
      </c>
      <c r="I162" s="6" t="s">
        <v>179</v>
      </c>
      <c r="J162" s="6" t="s">
        <v>56</v>
      </c>
      <c r="K162" s="132" t="s">
        <v>179</v>
      </c>
      <c r="L162" s="138"/>
      <c r="M162" s="21">
        <v>0</v>
      </c>
      <c r="N162" s="24">
        <v>1</v>
      </c>
      <c r="O162" s="24">
        <v>0.01</v>
      </c>
      <c r="P162" s="6" t="s">
        <v>43</v>
      </c>
      <c r="Q162" s="95" t="s">
        <v>681</v>
      </c>
      <c r="R162" s="6" t="s">
        <v>287</v>
      </c>
      <c r="S162" s="3" t="s">
        <v>288</v>
      </c>
      <c r="T162" s="36" t="s">
        <v>197</v>
      </c>
    </row>
    <row r="163" spans="1:21" s="3" customFormat="1" ht="30" x14ac:dyDescent="0.25">
      <c r="A163" s="10" t="s">
        <v>452</v>
      </c>
      <c r="B163" s="3" t="s">
        <v>73</v>
      </c>
      <c r="C163" s="10" t="s">
        <v>347</v>
      </c>
      <c r="H163" s="8">
        <v>68</v>
      </c>
      <c r="I163" s="3" t="s">
        <v>73</v>
      </c>
      <c r="J163" s="95" t="s">
        <v>57</v>
      </c>
      <c r="K163" s="131" t="s">
        <v>73</v>
      </c>
      <c r="L163" s="138"/>
      <c r="M163" s="100"/>
      <c r="N163" s="100"/>
      <c r="O163" s="100"/>
      <c r="P163" s="101"/>
      <c r="Q163" s="101"/>
      <c r="R163" s="101"/>
      <c r="S163" s="101"/>
      <c r="T163" s="104"/>
      <c r="U163" s="52"/>
    </row>
    <row r="164" spans="1:21" s="3" customFormat="1" ht="30" x14ac:dyDescent="0.25">
      <c r="A164" s="10" t="s">
        <v>452</v>
      </c>
      <c r="B164" s="3" t="s">
        <v>384</v>
      </c>
      <c r="C164" s="10" t="s">
        <v>453</v>
      </c>
      <c r="H164" s="8">
        <v>176</v>
      </c>
      <c r="I164" s="3" t="s">
        <v>461</v>
      </c>
      <c r="J164" s="95" t="s">
        <v>57</v>
      </c>
      <c r="K164" s="131" t="s">
        <v>461</v>
      </c>
      <c r="L164" s="138"/>
      <c r="M164" s="100"/>
      <c r="N164" s="100"/>
      <c r="O164" s="100"/>
      <c r="P164" s="95"/>
      <c r="Q164" s="101"/>
      <c r="R164" s="101"/>
      <c r="S164" s="101"/>
      <c r="T164" s="104"/>
      <c r="U164" s="52"/>
    </row>
    <row r="165" spans="1:21" ht="60" x14ac:dyDescent="0.25">
      <c r="A165" s="2" t="s">
        <v>10</v>
      </c>
      <c r="B165" s="6" t="s">
        <v>34</v>
      </c>
      <c r="C165" s="2" t="s">
        <v>72</v>
      </c>
      <c r="H165" s="8">
        <v>66</v>
      </c>
      <c r="I165" s="6" t="s">
        <v>34</v>
      </c>
      <c r="J165" s="6" t="s">
        <v>56</v>
      </c>
      <c r="K165" s="132" t="s">
        <v>34</v>
      </c>
      <c r="L165" s="138"/>
      <c r="M165" s="20">
        <v>0</v>
      </c>
      <c r="N165" s="22">
        <v>1</v>
      </c>
      <c r="O165" s="22">
        <v>0.01</v>
      </c>
      <c r="P165" s="6" t="s">
        <v>43</v>
      </c>
      <c r="Q165" s="95" t="s">
        <v>682</v>
      </c>
      <c r="R165" s="6" t="s">
        <v>289</v>
      </c>
      <c r="S165" s="3" t="s">
        <v>290</v>
      </c>
      <c r="T165" s="36" t="s">
        <v>197</v>
      </c>
    </row>
    <row r="166" spans="1:21" s="12" customFormat="1" ht="90" x14ac:dyDescent="0.25">
      <c r="A166" s="2" t="s">
        <v>10</v>
      </c>
      <c r="B166" s="6" t="s">
        <v>32</v>
      </c>
      <c r="C166" s="2" t="s">
        <v>32</v>
      </c>
      <c r="D166" s="6" t="s">
        <v>437</v>
      </c>
      <c r="E166" s="6"/>
      <c r="F166" s="6" t="s">
        <v>443</v>
      </c>
      <c r="G166" s="6"/>
      <c r="H166" s="8">
        <v>171</v>
      </c>
      <c r="I166" s="6" t="s">
        <v>32</v>
      </c>
      <c r="J166" s="6" t="s">
        <v>56</v>
      </c>
      <c r="K166" s="132" t="s">
        <v>32</v>
      </c>
      <c r="L166" s="138"/>
      <c r="M166" s="6">
        <v>0</v>
      </c>
      <c r="N166" s="95">
        <v>1500</v>
      </c>
      <c r="O166" s="95">
        <v>25</v>
      </c>
      <c r="P166" s="95" t="s">
        <v>742</v>
      </c>
      <c r="Q166" s="95" t="s">
        <v>718</v>
      </c>
      <c r="R166" s="6" t="s">
        <v>291</v>
      </c>
      <c r="S166" s="3" t="s">
        <v>292</v>
      </c>
      <c r="T166" s="38" t="s">
        <v>553</v>
      </c>
      <c r="U166" s="52" t="s">
        <v>512</v>
      </c>
    </row>
    <row r="167" spans="1:21" s="12" customFormat="1" ht="90" x14ac:dyDescent="0.25">
      <c r="A167" s="18" t="str">
        <f>A$166</f>
        <v>Cross-Sector</v>
      </c>
      <c r="B167" s="18" t="str">
        <f t="shared" ref="B167:C167" si="63">B$166</f>
        <v>Carbon Tax</v>
      </c>
      <c r="C167" s="18" t="str">
        <f t="shared" si="63"/>
        <v>Carbon Tax</v>
      </c>
      <c r="D167" s="6" t="s">
        <v>447</v>
      </c>
      <c r="E167" s="6"/>
      <c r="F167" s="6" t="s">
        <v>448</v>
      </c>
      <c r="G167" s="6"/>
      <c r="H167" s="8">
        <v>172</v>
      </c>
      <c r="I167" s="18" t="str">
        <f t="shared" ref="I167:I172" si="64">I$166</f>
        <v>Carbon Tax</v>
      </c>
      <c r="J167" s="6" t="s">
        <v>56</v>
      </c>
      <c r="K167" s="133" t="str">
        <f t="shared" ref="K167:K172" si="65">K$166</f>
        <v>Carbon Tax</v>
      </c>
      <c r="L167" s="138"/>
      <c r="M167" s="18">
        <f t="shared" ref="M167:P170" si="66">M$166</f>
        <v>0</v>
      </c>
      <c r="N167" s="18">
        <f t="shared" si="66"/>
        <v>1500</v>
      </c>
      <c r="O167" s="18">
        <f t="shared" si="66"/>
        <v>25</v>
      </c>
      <c r="P167" s="18" t="str">
        <f t="shared" si="66"/>
        <v>thousand IDR/metric ton CO2e</v>
      </c>
      <c r="Q167" s="95" t="s">
        <v>719</v>
      </c>
      <c r="R167" s="18" t="str">
        <f t="shared" ref="R167:S170" si="67">R$166</f>
        <v>fuels.html#carbon-tax</v>
      </c>
      <c r="S167" s="18" t="str">
        <f t="shared" si="67"/>
        <v>carbon-tax.html</v>
      </c>
      <c r="T167" s="38"/>
      <c r="U167" s="51"/>
    </row>
    <row r="168" spans="1:21" s="12" customFormat="1" ht="90" x14ac:dyDescent="0.25">
      <c r="A168" s="18" t="str">
        <f t="shared" ref="A168:C172" si="68">A$166</f>
        <v>Cross-Sector</v>
      </c>
      <c r="B168" s="18" t="str">
        <f t="shared" si="68"/>
        <v>Carbon Tax</v>
      </c>
      <c r="C168" s="18" t="str">
        <f t="shared" si="68"/>
        <v>Carbon Tax</v>
      </c>
      <c r="D168" s="6" t="s">
        <v>439</v>
      </c>
      <c r="E168" s="6"/>
      <c r="F168" s="6" t="s">
        <v>445</v>
      </c>
      <c r="G168" s="6"/>
      <c r="H168" s="8">
        <v>173</v>
      </c>
      <c r="I168" s="18" t="str">
        <f t="shared" si="64"/>
        <v>Carbon Tax</v>
      </c>
      <c r="J168" s="6" t="s">
        <v>56</v>
      </c>
      <c r="K168" s="133" t="str">
        <f t="shared" si="65"/>
        <v>Carbon Tax</v>
      </c>
      <c r="L168" s="138"/>
      <c r="M168" s="18">
        <f t="shared" si="66"/>
        <v>0</v>
      </c>
      <c r="N168" s="18">
        <f t="shared" si="66"/>
        <v>1500</v>
      </c>
      <c r="O168" s="18">
        <f t="shared" si="66"/>
        <v>25</v>
      </c>
      <c r="P168" s="18" t="str">
        <f t="shared" si="66"/>
        <v>thousand IDR/metric ton CO2e</v>
      </c>
      <c r="Q168" s="95" t="s">
        <v>720</v>
      </c>
      <c r="R168" s="18" t="str">
        <f t="shared" si="67"/>
        <v>fuels.html#carbon-tax</v>
      </c>
      <c r="S168" s="18" t="str">
        <f t="shared" si="67"/>
        <v>carbon-tax.html</v>
      </c>
      <c r="T168" s="38"/>
      <c r="U168" s="51"/>
    </row>
    <row r="169" spans="1:21" s="12" customFormat="1" ht="90" x14ac:dyDescent="0.25">
      <c r="A169" s="18" t="str">
        <f t="shared" si="68"/>
        <v>Cross-Sector</v>
      </c>
      <c r="B169" s="18" t="str">
        <f t="shared" si="68"/>
        <v>Carbon Tax</v>
      </c>
      <c r="C169" s="18" t="str">
        <f t="shared" si="68"/>
        <v>Carbon Tax</v>
      </c>
      <c r="D169" s="6" t="s">
        <v>440</v>
      </c>
      <c r="E169" s="6"/>
      <c r="F169" s="6" t="s">
        <v>446</v>
      </c>
      <c r="G169" s="6"/>
      <c r="H169" s="8">
        <v>174</v>
      </c>
      <c r="I169" s="18" t="str">
        <f t="shared" si="64"/>
        <v>Carbon Tax</v>
      </c>
      <c r="J169" s="6" t="s">
        <v>56</v>
      </c>
      <c r="K169" s="133" t="str">
        <f t="shared" si="65"/>
        <v>Carbon Tax</v>
      </c>
      <c r="L169" s="138"/>
      <c r="M169" s="18">
        <f t="shared" si="66"/>
        <v>0</v>
      </c>
      <c r="N169" s="18">
        <f t="shared" si="66"/>
        <v>1500</v>
      </c>
      <c r="O169" s="18">
        <f t="shared" si="66"/>
        <v>25</v>
      </c>
      <c r="P169" s="18" t="str">
        <f t="shared" si="66"/>
        <v>thousand IDR/metric ton CO2e</v>
      </c>
      <c r="Q169" s="95" t="s">
        <v>721</v>
      </c>
      <c r="R169" s="18" t="str">
        <f t="shared" si="67"/>
        <v>fuels.html#carbon-tax</v>
      </c>
      <c r="S169" s="18" t="str">
        <f t="shared" si="67"/>
        <v>carbon-tax.html</v>
      </c>
      <c r="T169" s="38"/>
      <c r="U169" s="51"/>
    </row>
    <row r="170" spans="1:21" s="12" customFormat="1" ht="105" x14ac:dyDescent="0.25">
      <c r="A170" s="18" t="str">
        <f t="shared" si="68"/>
        <v>Cross-Sector</v>
      </c>
      <c r="B170" s="18" t="str">
        <f t="shared" si="68"/>
        <v>Carbon Tax</v>
      </c>
      <c r="C170" s="18" t="str">
        <f t="shared" si="68"/>
        <v>Carbon Tax</v>
      </c>
      <c r="D170" s="6" t="s">
        <v>438</v>
      </c>
      <c r="E170" s="6"/>
      <c r="F170" s="6" t="s">
        <v>444</v>
      </c>
      <c r="G170" s="6"/>
      <c r="H170" s="8">
        <v>175</v>
      </c>
      <c r="I170" s="18" t="str">
        <f t="shared" si="64"/>
        <v>Carbon Tax</v>
      </c>
      <c r="J170" s="6" t="s">
        <v>56</v>
      </c>
      <c r="K170" s="133" t="str">
        <f t="shared" si="65"/>
        <v>Carbon Tax</v>
      </c>
      <c r="L170" s="138"/>
      <c r="M170" s="18">
        <f t="shared" si="66"/>
        <v>0</v>
      </c>
      <c r="N170" s="18">
        <f t="shared" si="66"/>
        <v>1500</v>
      </c>
      <c r="O170" s="18">
        <f t="shared" si="66"/>
        <v>25</v>
      </c>
      <c r="P170" s="18" t="str">
        <f t="shared" si="66"/>
        <v>thousand IDR/metric ton CO2e</v>
      </c>
      <c r="Q170" s="95" t="s">
        <v>722</v>
      </c>
      <c r="R170" s="18" t="str">
        <f t="shared" si="67"/>
        <v>fuels.html#carbon-tax</v>
      </c>
      <c r="S170" s="18" t="str">
        <f t="shared" si="67"/>
        <v>carbon-tax.html</v>
      </c>
      <c r="T170" s="38"/>
      <c r="U170" s="51"/>
    </row>
    <row r="171" spans="1:21" s="12" customFormat="1" ht="30" x14ac:dyDescent="0.25">
      <c r="A171" s="18" t="str">
        <f t="shared" si="68"/>
        <v>Cross-Sector</v>
      </c>
      <c r="B171" s="18" t="str">
        <f t="shared" si="68"/>
        <v>Carbon Tax</v>
      </c>
      <c r="C171" s="18" t="str">
        <f t="shared" si="68"/>
        <v>Carbon Tax</v>
      </c>
      <c r="D171" s="6" t="s">
        <v>441</v>
      </c>
      <c r="E171" s="6"/>
      <c r="F171" s="6" t="s">
        <v>449</v>
      </c>
      <c r="G171" s="6"/>
      <c r="H171" s="8"/>
      <c r="I171" s="18" t="str">
        <f t="shared" si="64"/>
        <v>Carbon Tax</v>
      </c>
      <c r="J171" s="17" t="s">
        <v>57</v>
      </c>
      <c r="K171" s="133" t="str">
        <f t="shared" si="65"/>
        <v>Carbon Tax</v>
      </c>
      <c r="L171" s="141"/>
      <c r="M171" s="6"/>
      <c r="N171" s="2"/>
      <c r="O171" s="2"/>
      <c r="P171" s="2"/>
      <c r="Q171" s="6"/>
      <c r="R171" s="6"/>
      <c r="S171" s="3"/>
      <c r="T171" s="38"/>
      <c r="U171" s="51"/>
    </row>
    <row r="172" spans="1:21" s="12" customFormat="1" x14ac:dyDescent="0.25">
      <c r="A172" s="18" t="str">
        <f t="shared" si="68"/>
        <v>Cross-Sector</v>
      </c>
      <c r="B172" s="18" t="str">
        <f t="shared" si="68"/>
        <v>Carbon Tax</v>
      </c>
      <c r="C172" s="18" t="str">
        <f t="shared" si="68"/>
        <v>Carbon Tax</v>
      </c>
      <c r="D172" s="6" t="s">
        <v>442</v>
      </c>
      <c r="E172" s="6"/>
      <c r="F172" s="6" t="s">
        <v>450</v>
      </c>
      <c r="G172" s="6"/>
      <c r="H172" s="8"/>
      <c r="I172" s="18" t="str">
        <f t="shared" si="64"/>
        <v>Carbon Tax</v>
      </c>
      <c r="J172" s="17" t="s">
        <v>57</v>
      </c>
      <c r="K172" s="133" t="str">
        <f t="shared" si="65"/>
        <v>Carbon Tax</v>
      </c>
      <c r="L172" s="141"/>
      <c r="M172" s="6"/>
      <c r="N172" s="2"/>
      <c r="O172" s="2"/>
      <c r="P172" s="2"/>
      <c r="Q172" s="6"/>
      <c r="R172" s="6"/>
      <c r="S172" s="3"/>
      <c r="T172" s="38"/>
      <c r="U172" s="51"/>
    </row>
    <row r="173" spans="1:21" s="12" customFormat="1" ht="30" x14ac:dyDescent="0.25">
      <c r="A173" s="2" t="s">
        <v>10</v>
      </c>
      <c r="B173" s="6" t="s">
        <v>33</v>
      </c>
      <c r="C173" s="2" t="s">
        <v>185</v>
      </c>
      <c r="D173" s="6" t="s">
        <v>66</v>
      </c>
      <c r="E173" s="6"/>
      <c r="F173" s="6" t="s">
        <v>117</v>
      </c>
      <c r="G173" s="6"/>
      <c r="H173" s="8" t="s">
        <v>237</v>
      </c>
      <c r="I173" s="6" t="s">
        <v>33</v>
      </c>
      <c r="J173" s="17" t="s">
        <v>57</v>
      </c>
      <c r="K173" s="132" t="s">
        <v>33</v>
      </c>
      <c r="L173" s="141"/>
      <c r="M173" s="6"/>
      <c r="N173" s="2"/>
      <c r="O173" s="2"/>
      <c r="P173" s="6"/>
      <c r="Q173" s="3"/>
      <c r="S173" s="3"/>
      <c r="T173" s="37"/>
      <c r="U173" s="51"/>
    </row>
    <row r="174" spans="1:21" s="12" customFormat="1" ht="30" x14ac:dyDescent="0.25">
      <c r="A174" s="18" t="str">
        <f>A$173</f>
        <v>Cross-Sector</v>
      </c>
      <c r="B174" s="12" t="str">
        <f>B$173</f>
        <v>End Existing Subsidies</v>
      </c>
      <c r="C174" s="12" t="str">
        <f t="shared" ref="B174:C187" si="69">C$173</f>
        <v>Percent Reduction in BAU Subsidies</v>
      </c>
      <c r="D174" s="3" t="s">
        <v>59</v>
      </c>
      <c r="E174" s="6"/>
      <c r="F174" s="3" t="s">
        <v>109</v>
      </c>
      <c r="G174" s="6"/>
      <c r="H174" s="8">
        <v>69</v>
      </c>
      <c r="I174" s="12" t="str">
        <f t="shared" ref="I174:I187" si="70">I$173</f>
        <v>End Existing Subsidies</v>
      </c>
      <c r="J174" s="101" t="s">
        <v>57</v>
      </c>
      <c r="K174" s="133" t="str">
        <f t="shared" ref="K174:K187" si="71">K$173</f>
        <v>End Existing Subsidies</v>
      </c>
      <c r="L174" s="141"/>
      <c r="M174" s="100"/>
      <c r="N174" s="100"/>
      <c r="O174" s="100"/>
      <c r="P174" s="95"/>
      <c r="Q174" s="101"/>
      <c r="R174" s="101"/>
      <c r="S174" s="101"/>
      <c r="T174" s="104"/>
      <c r="U174" s="51"/>
    </row>
    <row r="175" spans="1:21" s="12" customFormat="1" ht="30" x14ac:dyDescent="0.25">
      <c r="A175" s="18" t="str">
        <f t="shared" ref="A175:A187" si="72">A$173</f>
        <v>Cross-Sector</v>
      </c>
      <c r="B175" s="12" t="str">
        <f t="shared" si="69"/>
        <v>End Existing Subsidies</v>
      </c>
      <c r="C175" s="12" t="str">
        <f t="shared" si="69"/>
        <v>Percent Reduction in BAU Subsidies</v>
      </c>
      <c r="D175" s="3" t="s">
        <v>60</v>
      </c>
      <c r="E175" s="6"/>
      <c r="F175" s="3" t="s">
        <v>110</v>
      </c>
      <c r="G175" s="6"/>
      <c r="H175" s="8">
        <v>70</v>
      </c>
      <c r="I175" s="12" t="str">
        <f t="shared" si="70"/>
        <v>End Existing Subsidies</v>
      </c>
      <c r="J175" s="101" t="s">
        <v>57</v>
      </c>
      <c r="K175" s="133" t="str">
        <f t="shared" si="71"/>
        <v>End Existing Subsidies</v>
      </c>
      <c r="L175" s="141"/>
      <c r="M175" s="108"/>
      <c r="N175" s="108"/>
      <c r="O175" s="108"/>
      <c r="P175" s="108"/>
      <c r="Q175" s="101"/>
      <c r="R175" s="101"/>
      <c r="S175" s="101"/>
      <c r="T175" s="104"/>
      <c r="U175" s="51"/>
    </row>
    <row r="176" spans="1:21" s="12" customFormat="1" ht="30" x14ac:dyDescent="0.25">
      <c r="A176" s="18" t="str">
        <f t="shared" si="72"/>
        <v>Cross-Sector</v>
      </c>
      <c r="B176" s="12" t="str">
        <f t="shared" si="69"/>
        <v>End Existing Subsidies</v>
      </c>
      <c r="C176" s="12" t="str">
        <f t="shared" si="69"/>
        <v>Percent Reduction in BAU Subsidies</v>
      </c>
      <c r="D176" s="3" t="s">
        <v>61</v>
      </c>
      <c r="E176" s="6"/>
      <c r="F176" s="3" t="s">
        <v>111</v>
      </c>
      <c r="G176" s="6"/>
      <c r="H176" s="8">
        <v>71</v>
      </c>
      <c r="I176" s="12" t="str">
        <f t="shared" si="70"/>
        <v>End Existing Subsidies</v>
      </c>
      <c r="J176" s="101" t="s">
        <v>57</v>
      </c>
      <c r="K176" s="133" t="str">
        <f t="shared" si="71"/>
        <v>End Existing Subsidies</v>
      </c>
      <c r="L176" s="141"/>
      <c r="M176" s="108"/>
      <c r="N176" s="108"/>
      <c r="O176" s="108"/>
      <c r="P176" s="108"/>
      <c r="Q176" s="101"/>
      <c r="R176" s="101"/>
      <c r="S176" s="101"/>
      <c r="T176" s="104"/>
      <c r="U176" s="51"/>
    </row>
    <row r="177" spans="1:21" s="12" customFormat="1" ht="30" x14ac:dyDescent="0.25">
      <c r="A177" s="18" t="str">
        <f t="shared" si="72"/>
        <v>Cross-Sector</v>
      </c>
      <c r="B177" s="12" t="str">
        <f t="shared" si="69"/>
        <v>End Existing Subsidies</v>
      </c>
      <c r="C177" s="12" t="str">
        <f t="shared" si="69"/>
        <v>Percent Reduction in BAU Subsidies</v>
      </c>
      <c r="D177" s="3" t="s">
        <v>62</v>
      </c>
      <c r="E177" s="6"/>
      <c r="F177" s="3" t="s">
        <v>112</v>
      </c>
      <c r="G177" s="6"/>
      <c r="H177" s="8">
        <v>72</v>
      </c>
      <c r="I177" s="12" t="str">
        <f t="shared" si="70"/>
        <v>End Existing Subsidies</v>
      </c>
      <c r="J177" s="17" t="s">
        <v>57</v>
      </c>
      <c r="K177" s="133" t="str">
        <f t="shared" si="71"/>
        <v>End Existing Subsidies</v>
      </c>
      <c r="L177" s="138"/>
      <c r="M177" s="15"/>
      <c r="N177" s="15"/>
      <c r="O177" s="15"/>
      <c r="P177" s="15"/>
      <c r="Q177" s="3"/>
      <c r="R177" s="3"/>
      <c r="S177" s="3"/>
      <c r="T177" s="36"/>
      <c r="U177" s="51"/>
    </row>
    <row r="178" spans="1:21" s="12" customFormat="1" ht="30" x14ac:dyDescent="0.25">
      <c r="A178" s="18" t="str">
        <f t="shared" si="72"/>
        <v>Cross-Sector</v>
      </c>
      <c r="B178" s="12" t="str">
        <f t="shared" si="69"/>
        <v>End Existing Subsidies</v>
      </c>
      <c r="C178" s="12" t="str">
        <f t="shared" si="69"/>
        <v>Percent Reduction in BAU Subsidies</v>
      </c>
      <c r="D178" s="3" t="s">
        <v>63</v>
      </c>
      <c r="E178" s="6"/>
      <c r="F178" s="3" t="s">
        <v>113</v>
      </c>
      <c r="G178" s="6"/>
      <c r="H178" s="8">
        <v>73</v>
      </c>
      <c r="I178" s="12" t="str">
        <f t="shared" si="70"/>
        <v>End Existing Subsidies</v>
      </c>
      <c r="J178" s="17" t="s">
        <v>57</v>
      </c>
      <c r="K178" s="133" t="str">
        <f t="shared" si="71"/>
        <v>End Existing Subsidies</v>
      </c>
      <c r="L178" s="138"/>
      <c r="M178" s="15"/>
      <c r="N178" s="15"/>
      <c r="O178" s="15"/>
      <c r="P178" s="15"/>
      <c r="Q178" s="3"/>
      <c r="R178" s="3"/>
      <c r="S178" s="3"/>
      <c r="T178" s="36"/>
      <c r="U178" s="51"/>
    </row>
    <row r="179" spans="1:21" s="12" customFormat="1" ht="45" x14ac:dyDescent="0.25">
      <c r="A179" s="18" t="str">
        <f t="shared" si="72"/>
        <v>Cross-Sector</v>
      </c>
      <c r="B179" s="12" t="str">
        <f t="shared" si="69"/>
        <v>End Existing Subsidies</v>
      </c>
      <c r="C179" s="12" t="str">
        <f t="shared" si="69"/>
        <v>Percent Reduction in BAU Subsidies</v>
      </c>
      <c r="D179" s="3" t="s">
        <v>64</v>
      </c>
      <c r="E179" s="6"/>
      <c r="F179" s="3" t="s">
        <v>118</v>
      </c>
      <c r="G179" s="6"/>
      <c r="H179" s="8">
        <v>74</v>
      </c>
      <c r="I179" s="12" t="str">
        <f t="shared" si="70"/>
        <v>End Existing Subsidies</v>
      </c>
      <c r="J179" s="3" t="s">
        <v>56</v>
      </c>
      <c r="K179" s="133" t="str">
        <f t="shared" si="71"/>
        <v>End Existing Subsidies</v>
      </c>
      <c r="L179" s="138"/>
      <c r="M179" s="31">
        <v>0</v>
      </c>
      <c r="N179" s="32">
        <v>1</v>
      </c>
      <c r="O179" s="32">
        <v>0.01</v>
      </c>
      <c r="P179" s="6" t="s">
        <v>186</v>
      </c>
      <c r="Q179" s="101" t="s">
        <v>688</v>
      </c>
      <c r="R179" s="3" t="s">
        <v>293</v>
      </c>
      <c r="S179" s="3" t="s">
        <v>294</v>
      </c>
      <c r="T179" s="36" t="s">
        <v>197</v>
      </c>
      <c r="U179" s="51"/>
    </row>
    <row r="180" spans="1:21" s="12" customFormat="1" ht="45" x14ac:dyDescent="0.25">
      <c r="A180" s="18" t="str">
        <f t="shared" si="72"/>
        <v>Cross-Sector</v>
      </c>
      <c r="B180" s="12" t="str">
        <f t="shared" si="69"/>
        <v>End Existing Subsidies</v>
      </c>
      <c r="C180" s="12" t="str">
        <f t="shared" si="69"/>
        <v>Percent Reduction in BAU Subsidies</v>
      </c>
      <c r="D180" s="3" t="s">
        <v>65</v>
      </c>
      <c r="E180" s="6"/>
      <c r="F180" s="3" t="s">
        <v>116</v>
      </c>
      <c r="G180" s="6"/>
      <c r="H180" s="8">
        <v>185</v>
      </c>
      <c r="I180" s="12" t="str">
        <f t="shared" si="70"/>
        <v>End Existing Subsidies</v>
      </c>
      <c r="J180" s="101" t="s">
        <v>56</v>
      </c>
      <c r="K180" s="133" t="str">
        <f t="shared" si="71"/>
        <v>End Existing Subsidies</v>
      </c>
      <c r="L180" s="138"/>
      <c r="M180" s="108">
        <f t="shared" ref="M180" si="73">M$179</f>
        <v>0</v>
      </c>
      <c r="N180" s="108">
        <f t="shared" ref="N180:P184" si="74">N$179</f>
        <v>1</v>
      </c>
      <c r="O180" s="108">
        <f t="shared" si="74"/>
        <v>0.01</v>
      </c>
      <c r="P180" s="108" t="str">
        <f t="shared" si="74"/>
        <v>% reduction in BAU subsidies</v>
      </c>
      <c r="Q180" s="101" t="s">
        <v>689</v>
      </c>
      <c r="R180" s="108" t="str">
        <f t="shared" ref="R180:T184" si="75">R$179</f>
        <v>fuels.html#end-subsidies</v>
      </c>
      <c r="S180" s="108" t="str">
        <f t="shared" si="75"/>
        <v>end-existing-subsidies.html</v>
      </c>
      <c r="T180" s="113" t="str">
        <f t="shared" si="75"/>
        <v>Calculated from model data; see the relevant variable(s) in the InputData folder for source information.</v>
      </c>
      <c r="U180" s="51"/>
    </row>
    <row r="181" spans="1:21" s="12" customFormat="1" ht="30" x14ac:dyDescent="0.25">
      <c r="A181" s="18" t="str">
        <f t="shared" si="72"/>
        <v>Cross-Sector</v>
      </c>
      <c r="B181" s="12" t="str">
        <f t="shared" si="69"/>
        <v>End Existing Subsidies</v>
      </c>
      <c r="C181" s="12" t="str">
        <f t="shared" si="69"/>
        <v>Percent Reduction in BAU Subsidies</v>
      </c>
      <c r="D181" s="3" t="s">
        <v>67</v>
      </c>
      <c r="E181" s="6"/>
      <c r="F181" s="3" t="s">
        <v>119</v>
      </c>
      <c r="G181" s="6"/>
      <c r="H181" s="8">
        <v>75</v>
      </c>
      <c r="I181" s="12" t="str">
        <f t="shared" si="70"/>
        <v>End Existing Subsidies</v>
      </c>
      <c r="J181" s="101" t="s">
        <v>57</v>
      </c>
      <c r="K181" s="133" t="str">
        <f t="shared" si="71"/>
        <v>End Existing Subsidies</v>
      </c>
      <c r="L181" s="138"/>
      <c r="M181" s="108"/>
      <c r="N181" s="108"/>
      <c r="O181" s="108"/>
      <c r="P181" s="108"/>
      <c r="Q181" s="101"/>
      <c r="R181" s="101"/>
      <c r="S181" s="101"/>
      <c r="T181" s="104"/>
      <c r="U181" s="51"/>
    </row>
    <row r="182" spans="1:21" s="12" customFormat="1" ht="45" x14ac:dyDescent="0.25">
      <c r="A182" s="18" t="str">
        <f t="shared" si="72"/>
        <v>Cross-Sector</v>
      </c>
      <c r="B182" s="12" t="str">
        <f t="shared" si="69"/>
        <v>End Existing Subsidies</v>
      </c>
      <c r="C182" s="12" t="str">
        <f t="shared" si="69"/>
        <v>Percent Reduction in BAU Subsidies</v>
      </c>
      <c r="D182" s="3" t="s">
        <v>68</v>
      </c>
      <c r="E182" s="6"/>
      <c r="F182" s="3" t="s">
        <v>120</v>
      </c>
      <c r="G182" s="6"/>
      <c r="H182" s="8">
        <v>76</v>
      </c>
      <c r="I182" s="12" t="str">
        <f t="shared" si="70"/>
        <v>End Existing Subsidies</v>
      </c>
      <c r="J182" s="3" t="s">
        <v>56</v>
      </c>
      <c r="K182" s="133" t="str">
        <f t="shared" si="71"/>
        <v>End Existing Subsidies</v>
      </c>
      <c r="L182" s="138"/>
      <c r="M182" s="15">
        <f>M$179</f>
        <v>0</v>
      </c>
      <c r="N182" s="15">
        <f t="shared" si="74"/>
        <v>1</v>
      </c>
      <c r="O182" s="15">
        <f t="shared" si="74"/>
        <v>0.01</v>
      </c>
      <c r="P182" s="15" t="str">
        <f t="shared" si="74"/>
        <v>% reduction in BAU subsidies</v>
      </c>
      <c r="Q182" s="101" t="s">
        <v>685</v>
      </c>
      <c r="R182" s="15" t="str">
        <f t="shared" si="75"/>
        <v>fuels.html#end-subsidies</v>
      </c>
      <c r="S182" s="15" t="str">
        <f t="shared" si="75"/>
        <v>end-existing-subsidies.html</v>
      </c>
      <c r="T182" s="114" t="str">
        <f t="shared" si="75"/>
        <v>Calculated from model data; see the relevant variable(s) in the InputData folder for source information.</v>
      </c>
      <c r="U182" s="51"/>
    </row>
    <row r="183" spans="1:21" s="12" customFormat="1" ht="45" x14ac:dyDescent="0.25">
      <c r="A183" s="18" t="str">
        <f t="shared" si="72"/>
        <v>Cross-Sector</v>
      </c>
      <c r="B183" s="12" t="str">
        <f t="shared" si="69"/>
        <v>End Existing Subsidies</v>
      </c>
      <c r="C183" s="12" t="str">
        <f t="shared" si="69"/>
        <v>Percent Reduction in BAU Subsidies</v>
      </c>
      <c r="D183" s="3" t="s">
        <v>69</v>
      </c>
      <c r="E183" s="6"/>
      <c r="F183" s="3" t="s">
        <v>121</v>
      </c>
      <c r="G183" s="6"/>
      <c r="H183" s="102">
        <v>180</v>
      </c>
      <c r="I183" s="12" t="str">
        <f t="shared" si="70"/>
        <v>End Existing Subsidies</v>
      </c>
      <c r="J183" s="101" t="s">
        <v>56</v>
      </c>
      <c r="K183" s="133" t="str">
        <f t="shared" si="71"/>
        <v>End Existing Subsidies</v>
      </c>
      <c r="L183" s="138"/>
      <c r="M183" s="108">
        <f t="shared" ref="M183:M184" si="76">M$179</f>
        <v>0</v>
      </c>
      <c r="N183" s="108">
        <f t="shared" si="74"/>
        <v>1</v>
      </c>
      <c r="O183" s="108">
        <f t="shared" si="74"/>
        <v>0.01</v>
      </c>
      <c r="P183" s="108" t="str">
        <f t="shared" si="74"/>
        <v>% reduction in BAU subsidies</v>
      </c>
      <c r="Q183" s="101" t="s">
        <v>686</v>
      </c>
      <c r="R183" s="108" t="str">
        <f t="shared" si="75"/>
        <v>fuels.html#end-subsidies</v>
      </c>
      <c r="S183" s="108" t="str">
        <f t="shared" si="75"/>
        <v>end-existing-subsidies.html</v>
      </c>
      <c r="T183" s="113" t="str">
        <f t="shared" si="75"/>
        <v>Calculated from model data; see the relevant variable(s) in the InputData folder for source information.</v>
      </c>
      <c r="U183" s="51"/>
    </row>
    <row r="184" spans="1:21" s="12" customFormat="1" ht="45" x14ac:dyDescent="0.25">
      <c r="A184" s="18" t="str">
        <f t="shared" si="72"/>
        <v>Cross-Sector</v>
      </c>
      <c r="B184" s="12" t="str">
        <f t="shared" si="69"/>
        <v>End Existing Subsidies</v>
      </c>
      <c r="C184" s="12" t="str">
        <f t="shared" si="69"/>
        <v>Percent Reduction in BAU Subsidies</v>
      </c>
      <c r="D184" s="3" t="s">
        <v>70</v>
      </c>
      <c r="E184" s="6"/>
      <c r="F184" s="3" t="s">
        <v>122</v>
      </c>
      <c r="G184" s="6"/>
      <c r="H184" s="102">
        <v>181</v>
      </c>
      <c r="I184" s="12" t="str">
        <f t="shared" si="70"/>
        <v>End Existing Subsidies</v>
      </c>
      <c r="J184" s="101" t="s">
        <v>56</v>
      </c>
      <c r="K184" s="133" t="str">
        <f t="shared" si="71"/>
        <v>End Existing Subsidies</v>
      </c>
      <c r="L184" s="138"/>
      <c r="M184" s="108">
        <f t="shared" si="76"/>
        <v>0</v>
      </c>
      <c r="N184" s="108">
        <f t="shared" si="74"/>
        <v>1</v>
      </c>
      <c r="O184" s="108">
        <f t="shared" si="74"/>
        <v>0.01</v>
      </c>
      <c r="P184" s="108" t="str">
        <f t="shared" si="74"/>
        <v>% reduction in BAU subsidies</v>
      </c>
      <c r="Q184" s="101" t="s">
        <v>687</v>
      </c>
      <c r="R184" s="108" t="str">
        <f t="shared" si="75"/>
        <v>fuels.html#end-subsidies</v>
      </c>
      <c r="S184" s="108" t="str">
        <f t="shared" si="75"/>
        <v>end-existing-subsidies.html</v>
      </c>
      <c r="T184" s="113" t="str">
        <f t="shared" si="75"/>
        <v>Calculated from model data; see the relevant variable(s) in the InputData folder for source information.</v>
      </c>
      <c r="U184" s="51"/>
    </row>
    <row r="185" spans="1:21" s="12" customFormat="1" ht="30" x14ac:dyDescent="0.25">
      <c r="A185" s="18" t="str">
        <f t="shared" si="72"/>
        <v>Cross-Sector</v>
      </c>
      <c r="B185" s="12" t="str">
        <f t="shared" si="69"/>
        <v>End Existing Subsidies</v>
      </c>
      <c r="C185" s="12" t="str">
        <f t="shared" si="69"/>
        <v>Percent Reduction in BAU Subsidies</v>
      </c>
      <c r="D185" s="3" t="s">
        <v>71</v>
      </c>
      <c r="E185" s="6"/>
      <c r="F185" s="3" t="s">
        <v>123</v>
      </c>
      <c r="G185" s="6"/>
      <c r="H185" s="8"/>
      <c r="I185" s="12" t="str">
        <f t="shared" si="70"/>
        <v>End Existing Subsidies</v>
      </c>
      <c r="J185" s="17" t="s">
        <v>57</v>
      </c>
      <c r="K185" s="133" t="str">
        <f t="shared" si="71"/>
        <v>End Existing Subsidies</v>
      </c>
      <c r="L185" s="138"/>
      <c r="M185" s="15"/>
      <c r="N185" s="15"/>
      <c r="O185" s="15"/>
      <c r="P185" s="15"/>
      <c r="Q185" s="3"/>
      <c r="R185" s="3"/>
      <c r="S185" s="3"/>
      <c r="T185" s="36"/>
      <c r="U185" s="51"/>
    </row>
    <row r="186" spans="1:21" s="12" customFormat="1" ht="30" x14ac:dyDescent="0.25">
      <c r="A186" s="18" t="str">
        <f t="shared" si="72"/>
        <v>Cross-Sector</v>
      </c>
      <c r="B186" s="12" t="str">
        <f t="shared" si="69"/>
        <v>End Existing Subsidies</v>
      </c>
      <c r="C186" s="12" t="str">
        <f t="shared" si="69"/>
        <v>Percent Reduction in BAU Subsidies</v>
      </c>
      <c r="D186" s="3" t="s">
        <v>92</v>
      </c>
      <c r="E186" s="6"/>
      <c r="F186" s="3" t="s">
        <v>124</v>
      </c>
      <c r="G186" s="6"/>
      <c r="H186" s="8" t="s">
        <v>237</v>
      </c>
      <c r="I186" s="12" t="str">
        <f t="shared" si="70"/>
        <v>End Existing Subsidies</v>
      </c>
      <c r="J186" s="17" t="s">
        <v>57</v>
      </c>
      <c r="K186" s="133" t="str">
        <f t="shared" si="71"/>
        <v>End Existing Subsidies</v>
      </c>
      <c r="L186" s="138"/>
      <c r="M186" s="6"/>
      <c r="N186" s="2"/>
      <c r="O186" s="2"/>
      <c r="P186" s="6"/>
      <c r="Q186" s="2"/>
      <c r="S186" s="3"/>
      <c r="T186" s="37"/>
      <c r="U186" s="51"/>
    </row>
    <row r="187" spans="1:21" s="12" customFormat="1" ht="60" x14ac:dyDescent="0.25">
      <c r="A187" s="109" t="str">
        <f t="shared" si="72"/>
        <v>Cross-Sector</v>
      </c>
      <c r="B187" s="109" t="str">
        <f t="shared" si="69"/>
        <v>End Existing Subsidies</v>
      </c>
      <c r="C187" s="109" t="str">
        <f t="shared" si="69"/>
        <v>Percent Reduction in BAU Subsidies</v>
      </c>
      <c r="D187" s="101" t="s">
        <v>683</v>
      </c>
      <c r="E187" s="95"/>
      <c r="F187" s="101" t="s">
        <v>684</v>
      </c>
      <c r="G187" s="95"/>
      <c r="H187" s="102">
        <v>182</v>
      </c>
      <c r="I187" s="109" t="str">
        <f t="shared" si="70"/>
        <v>End Existing Subsidies</v>
      </c>
      <c r="J187" s="101" t="s">
        <v>56</v>
      </c>
      <c r="K187" s="133" t="str">
        <f t="shared" si="71"/>
        <v>End Existing Subsidies</v>
      </c>
      <c r="L187" s="138"/>
      <c r="M187" s="108">
        <f t="shared" ref="M187:P187" si="77">M$179</f>
        <v>0</v>
      </c>
      <c r="N187" s="108">
        <f t="shared" si="77"/>
        <v>1</v>
      </c>
      <c r="O187" s="108">
        <f t="shared" si="77"/>
        <v>0.01</v>
      </c>
      <c r="P187" s="108" t="str">
        <f t="shared" si="77"/>
        <v>% reduction in BAU subsidies</v>
      </c>
      <c r="Q187" s="101" t="s">
        <v>690</v>
      </c>
      <c r="R187" s="108" t="str">
        <f t="shared" ref="R187:T187" si="78">R$179</f>
        <v>fuels.html#end-subsidies</v>
      </c>
      <c r="S187" s="108" t="str">
        <f t="shared" si="78"/>
        <v>end-existing-subsidies.html</v>
      </c>
      <c r="T187" s="113" t="str">
        <f t="shared" si="78"/>
        <v>Calculated from model data; see the relevant variable(s) in the InputData folder for source information.</v>
      </c>
      <c r="U187" s="107"/>
    </row>
    <row r="188" spans="1:21" s="3" customFormat="1" ht="30" x14ac:dyDescent="0.25">
      <c r="A188" s="10" t="s">
        <v>10</v>
      </c>
      <c r="B188" s="3" t="s">
        <v>189</v>
      </c>
      <c r="C188" s="10" t="s">
        <v>188</v>
      </c>
      <c r="H188" s="8"/>
      <c r="I188" s="3" t="s">
        <v>189</v>
      </c>
      <c r="J188" s="17" t="s">
        <v>57</v>
      </c>
      <c r="K188" s="131" t="s">
        <v>189</v>
      </c>
      <c r="L188" s="138"/>
      <c r="M188" s="2"/>
      <c r="N188" s="2"/>
      <c r="O188" s="2"/>
      <c r="P188" s="10"/>
      <c r="Q188" s="10"/>
      <c r="R188" s="10"/>
      <c r="S188" s="10"/>
      <c r="T188" s="53"/>
      <c r="U188" s="60"/>
    </row>
    <row r="189" spans="1:21" s="12" customFormat="1" ht="105" x14ac:dyDescent="0.25">
      <c r="A189" s="2" t="s">
        <v>10</v>
      </c>
      <c r="B189" s="6" t="s">
        <v>31</v>
      </c>
      <c r="C189" s="2" t="s">
        <v>348</v>
      </c>
      <c r="D189" s="6" t="s">
        <v>66</v>
      </c>
      <c r="E189" s="6"/>
      <c r="F189" s="6" t="s">
        <v>117</v>
      </c>
      <c r="G189" s="6"/>
      <c r="H189" s="8">
        <v>78</v>
      </c>
      <c r="I189" s="6" t="s">
        <v>31</v>
      </c>
      <c r="J189" s="6" t="s">
        <v>56</v>
      </c>
      <c r="K189" s="132" t="s">
        <v>31</v>
      </c>
      <c r="L189" s="138"/>
      <c r="M189" s="20">
        <v>0</v>
      </c>
      <c r="N189" s="103">
        <v>0.5</v>
      </c>
      <c r="O189" s="100">
        <v>0.01</v>
      </c>
      <c r="P189" s="6" t="s">
        <v>187</v>
      </c>
      <c r="Q189" s="95" t="s">
        <v>693</v>
      </c>
      <c r="R189" s="3" t="s">
        <v>295</v>
      </c>
      <c r="S189" s="3" t="s">
        <v>296</v>
      </c>
      <c r="T189" s="38" t="s">
        <v>198</v>
      </c>
      <c r="U189" s="51"/>
    </row>
    <row r="190" spans="1:21" s="12" customFormat="1" ht="105" x14ac:dyDescent="0.25">
      <c r="A190" s="19" t="str">
        <f t="shared" ref="A190:C202" si="79">A$189</f>
        <v>Cross-Sector</v>
      </c>
      <c r="B190" s="33" t="str">
        <f t="shared" si="79"/>
        <v>Fuel Taxes</v>
      </c>
      <c r="C190" s="19" t="str">
        <f t="shared" si="79"/>
        <v>Additional Fuel Tax Rate by Fuel</v>
      </c>
      <c r="D190" s="3" t="s">
        <v>59</v>
      </c>
      <c r="E190" s="3"/>
      <c r="F190" s="3" t="s">
        <v>109</v>
      </c>
      <c r="H190" s="8">
        <v>79</v>
      </c>
      <c r="I190" s="33" t="str">
        <f t="shared" ref="I190:I202" si="80">I$189</f>
        <v>Fuel Taxes</v>
      </c>
      <c r="J190" s="3" t="s">
        <v>56</v>
      </c>
      <c r="K190" s="137" t="str">
        <f t="shared" ref="K190:K202" si="81">K$189</f>
        <v>Fuel Taxes</v>
      </c>
      <c r="L190" s="138"/>
      <c r="M190" s="33">
        <f t="shared" ref="M190:P191" si="82">M$189</f>
        <v>0</v>
      </c>
      <c r="N190" s="19">
        <f t="shared" si="82"/>
        <v>0.5</v>
      </c>
      <c r="O190" s="34">
        <f t="shared" si="82"/>
        <v>0.01</v>
      </c>
      <c r="P190" s="33" t="str">
        <f t="shared" si="82"/>
        <v>% of BAU price</v>
      </c>
      <c r="Q190" s="95" t="s">
        <v>692</v>
      </c>
      <c r="R190" s="3" t="s">
        <v>295</v>
      </c>
      <c r="S190" s="3" t="s">
        <v>296</v>
      </c>
      <c r="T190"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0" s="51"/>
    </row>
    <row r="191" spans="1:21" s="12" customFormat="1" ht="105" x14ac:dyDescent="0.25">
      <c r="A191" s="19" t="str">
        <f t="shared" si="79"/>
        <v>Cross-Sector</v>
      </c>
      <c r="B191" s="33" t="str">
        <f t="shared" si="79"/>
        <v>Fuel Taxes</v>
      </c>
      <c r="C191" s="19" t="str">
        <f t="shared" si="79"/>
        <v>Additional Fuel Tax Rate by Fuel</v>
      </c>
      <c r="D191" s="3" t="s">
        <v>60</v>
      </c>
      <c r="E191" s="3"/>
      <c r="F191" s="3" t="s">
        <v>110</v>
      </c>
      <c r="H191" s="8">
        <v>80</v>
      </c>
      <c r="I191" s="33" t="str">
        <f t="shared" si="80"/>
        <v>Fuel Taxes</v>
      </c>
      <c r="J191" s="3" t="s">
        <v>56</v>
      </c>
      <c r="K191" s="137" t="str">
        <f t="shared" si="81"/>
        <v>Fuel Taxes</v>
      </c>
      <c r="L191" s="138"/>
      <c r="M191" s="33">
        <f t="shared" si="82"/>
        <v>0</v>
      </c>
      <c r="N191" s="19">
        <f t="shared" si="82"/>
        <v>0.5</v>
      </c>
      <c r="O191" s="34">
        <f t="shared" si="82"/>
        <v>0.01</v>
      </c>
      <c r="P191" s="33" t="str">
        <f t="shared" si="82"/>
        <v>% of BAU price</v>
      </c>
      <c r="Q191" s="95" t="s">
        <v>691</v>
      </c>
      <c r="R191" s="3" t="s">
        <v>295</v>
      </c>
      <c r="S191" s="3" t="s">
        <v>296</v>
      </c>
      <c r="T191"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1" s="51"/>
    </row>
    <row r="192" spans="1:21" s="12" customFormat="1" ht="30" x14ac:dyDescent="0.25">
      <c r="A192" s="19" t="str">
        <f t="shared" si="79"/>
        <v>Cross-Sector</v>
      </c>
      <c r="B192" s="33" t="str">
        <f t="shared" si="79"/>
        <v>Fuel Taxes</v>
      </c>
      <c r="C192" s="19" t="str">
        <f t="shared" si="79"/>
        <v>Additional Fuel Tax Rate by Fuel</v>
      </c>
      <c r="D192" s="3" t="s">
        <v>61</v>
      </c>
      <c r="E192" s="3"/>
      <c r="F192" s="3" t="s">
        <v>111</v>
      </c>
      <c r="H192" s="8" t="s">
        <v>237</v>
      </c>
      <c r="I192" s="33" t="str">
        <f t="shared" si="80"/>
        <v>Fuel Taxes</v>
      </c>
      <c r="J192" s="17" t="s">
        <v>57</v>
      </c>
      <c r="K192" s="137" t="str">
        <f t="shared" si="81"/>
        <v>Fuel Taxes</v>
      </c>
      <c r="L192" s="138"/>
      <c r="M192" s="33"/>
      <c r="N192" s="19"/>
      <c r="O192" s="34"/>
      <c r="P192" s="33"/>
      <c r="Q192" s="2"/>
      <c r="S192" s="3"/>
      <c r="T192" s="37"/>
      <c r="U192" s="51"/>
    </row>
    <row r="193" spans="1:21" s="12" customFormat="1" ht="30" x14ac:dyDescent="0.25">
      <c r="A193" s="19" t="str">
        <f t="shared" si="79"/>
        <v>Cross-Sector</v>
      </c>
      <c r="B193" s="33" t="str">
        <f t="shared" si="79"/>
        <v>Fuel Taxes</v>
      </c>
      <c r="C193" s="19" t="str">
        <f t="shared" si="79"/>
        <v>Additional Fuel Tax Rate by Fuel</v>
      </c>
      <c r="D193" s="3" t="s">
        <v>62</v>
      </c>
      <c r="E193" s="3"/>
      <c r="F193" s="3" t="s">
        <v>112</v>
      </c>
      <c r="H193" s="8" t="s">
        <v>237</v>
      </c>
      <c r="I193" s="33" t="str">
        <f t="shared" si="80"/>
        <v>Fuel Taxes</v>
      </c>
      <c r="J193" s="17" t="s">
        <v>57</v>
      </c>
      <c r="K193" s="137" t="str">
        <f t="shared" si="81"/>
        <v>Fuel Taxes</v>
      </c>
      <c r="L193" s="138"/>
      <c r="M193" s="19"/>
      <c r="N193" s="19"/>
      <c r="O193" s="34"/>
      <c r="P193" s="19"/>
      <c r="Q193" s="19"/>
      <c r="S193" s="3"/>
      <c r="T193" s="37"/>
      <c r="U193" s="51"/>
    </row>
    <row r="194" spans="1:21" s="12" customFormat="1" ht="30" x14ac:dyDescent="0.25">
      <c r="A194" s="19" t="str">
        <f t="shared" si="79"/>
        <v>Cross-Sector</v>
      </c>
      <c r="B194" s="33" t="str">
        <f t="shared" si="79"/>
        <v>Fuel Taxes</v>
      </c>
      <c r="C194" s="19" t="str">
        <f t="shared" si="79"/>
        <v>Additional Fuel Tax Rate by Fuel</v>
      </c>
      <c r="D194" s="3" t="s">
        <v>63</v>
      </c>
      <c r="E194" s="3"/>
      <c r="F194" s="3" t="s">
        <v>113</v>
      </c>
      <c r="H194" s="8" t="s">
        <v>237</v>
      </c>
      <c r="I194" s="33" t="str">
        <f t="shared" si="80"/>
        <v>Fuel Taxes</v>
      </c>
      <c r="J194" s="17" t="s">
        <v>57</v>
      </c>
      <c r="K194" s="137" t="str">
        <f t="shared" si="81"/>
        <v>Fuel Taxes</v>
      </c>
      <c r="L194" s="138"/>
      <c r="M194" s="19"/>
      <c r="N194" s="19"/>
      <c r="O194" s="34"/>
      <c r="P194" s="19"/>
      <c r="Q194" s="19"/>
      <c r="S194" s="3"/>
      <c r="T194" s="37"/>
      <c r="U194" s="51"/>
    </row>
    <row r="195" spans="1:21" s="12" customFormat="1" ht="30" x14ac:dyDescent="0.25">
      <c r="A195" s="19" t="str">
        <f t="shared" si="79"/>
        <v>Cross-Sector</v>
      </c>
      <c r="B195" s="33" t="str">
        <f t="shared" si="79"/>
        <v>Fuel Taxes</v>
      </c>
      <c r="C195" s="19" t="str">
        <f t="shared" si="79"/>
        <v>Additional Fuel Tax Rate by Fuel</v>
      </c>
      <c r="D195" s="3" t="s">
        <v>64</v>
      </c>
      <c r="E195" s="3"/>
      <c r="F195" s="3" t="s">
        <v>118</v>
      </c>
      <c r="H195" s="8" t="s">
        <v>237</v>
      </c>
      <c r="I195" s="33" t="str">
        <f t="shared" si="80"/>
        <v>Fuel Taxes</v>
      </c>
      <c r="J195" s="17" t="s">
        <v>57</v>
      </c>
      <c r="K195" s="137" t="str">
        <f t="shared" si="81"/>
        <v>Fuel Taxes</v>
      </c>
      <c r="L195" s="140"/>
      <c r="M195" s="19"/>
      <c r="N195" s="19"/>
      <c r="O195" s="34"/>
      <c r="P195" s="19"/>
      <c r="Q195" s="19"/>
      <c r="S195" s="3"/>
      <c r="T195" s="37"/>
      <c r="U195" s="51"/>
    </row>
    <row r="196" spans="1:21" s="12" customFormat="1" ht="30" x14ac:dyDescent="0.25">
      <c r="A196" s="19" t="str">
        <f t="shared" si="79"/>
        <v>Cross-Sector</v>
      </c>
      <c r="B196" s="33" t="str">
        <f t="shared" si="79"/>
        <v>Fuel Taxes</v>
      </c>
      <c r="C196" s="19" t="str">
        <f t="shared" si="79"/>
        <v>Additional Fuel Tax Rate by Fuel</v>
      </c>
      <c r="D196" s="3" t="s">
        <v>65</v>
      </c>
      <c r="E196" s="3"/>
      <c r="F196" s="3" t="s">
        <v>116</v>
      </c>
      <c r="H196" s="8" t="s">
        <v>237</v>
      </c>
      <c r="I196" s="33" t="str">
        <f t="shared" si="80"/>
        <v>Fuel Taxes</v>
      </c>
      <c r="J196" s="17" t="s">
        <v>57</v>
      </c>
      <c r="K196" s="137" t="str">
        <f t="shared" si="81"/>
        <v>Fuel Taxes</v>
      </c>
      <c r="L196" s="140"/>
      <c r="M196" s="33"/>
      <c r="N196" s="19"/>
      <c r="O196" s="34"/>
      <c r="P196" s="33"/>
      <c r="Q196" s="2"/>
      <c r="S196" s="3"/>
      <c r="T196" s="37"/>
      <c r="U196" s="51"/>
    </row>
    <row r="197" spans="1:21" s="12" customFormat="1" ht="105" x14ac:dyDescent="0.25">
      <c r="A197" s="19" t="str">
        <f t="shared" si="79"/>
        <v>Cross-Sector</v>
      </c>
      <c r="B197" s="33" t="str">
        <f t="shared" si="79"/>
        <v>Fuel Taxes</v>
      </c>
      <c r="C197" s="19" t="str">
        <f t="shared" si="79"/>
        <v>Additional Fuel Tax Rate by Fuel</v>
      </c>
      <c r="D197" s="3" t="s">
        <v>67</v>
      </c>
      <c r="E197" s="3"/>
      <c r="F197" s="3" t="s">
        <v>119</v>
      </c>
      <c r="H197" s="8">
        <v>81</v>
      </c>
      <c r="I197" s="33" t="str">
        <f t="shared" si="80"/>
        <v>Fuel Taxes</v>
      </c>
      <c r="J197" s="3" t="s">
        <v>56</v>
      </c>
      <c r="K197" s="137" t="str">
        <f t="shared" si="81"/>
        <v>Fuel Taxes</v>
      </c>
      <c r="L197" s="140"/>
      <c r="M197" s="33">
        <f t="shared" ref="M197:P198" si="83">M$189</f>
        <v>0</v>
      </c>
      <c r="N197" s="19">
        <f t="shared" si="83"/>
        <v>0.5</v>
      </c>
      <c r="O197" s="34">
        <f t="shared" si="83"/>
        <v>0.01</v>
      </c>
      <c r="P197" s="33" t="str">
        <f t="shared" si="83"/>
        <v>% of BAU price</v>
      </c>
      <c r="Q197" s="95" t="s">
        <v>694</v>
      </c>
      <c r="R197" s="3" t="s">
        <v>295</v>
      </c>
      <c r="S197" s="3" t="s">
        <v>296</v>
      </c>
      <c r="T197"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7" s="51"/>
    </row>
    <row r="198" spans="1:21" s="12" customFormat="1" ht="105" x14ac:dyDescent="0.25">
      <c r="A198" s="19" t="str">
        <f t="shared" si="79"/>
        <v>Cross-Sector</v>
      </c>
      <c r="B198" s="33" t="str">
        <f t="shared" si="79"/>
        <v>Fuel Taxes</v>
      </c>
      <c r="C198" s="19" t="str">
        <f t="shared" si="79"/>
        <v>Additional Fuel Tax Rate by Fuel</v>
      </c>
      <c r="D198" s="3" t="s">
        <v>68</v>
      </c>
      <c r="E198" s="3"/>
      <c r="F198" s="3" t="s">
        <v>120</v>
      </c>
      <c r="H198" s="8">
        <v>82</v>
      </c>
      <c r="I198" s="33" t="str">
        <f t="shared" si="80"/>
        <v>Fuel Taxes</v>
      </c>
      <c r="J198" s="3" t="s">
        <v>56</v>
      </c>
      <c r="K198" s="137" t="str">
        <f t="shared" si="81"/>
        <v>Fuel Taxes</v>
      </c>
      <c r="L198" s="140"/>
      <c r="M198" s="33">
        <f t="shared" si="83"/>
        <v>0</v>
      </c>
      <c r="N198" s="19">
        <f t="shared" si="83"/>
        <v>0.5</v>
      </c>
      <c r="O198" s="34">
        <f t="shared" si="83"/>
        <v>0.01</v>
      </c>
      <c r="P198" s="33" t="str">
        <f t="shared" si="83"/>
        <v>% of BAU price</v>
      </c>
      <c r="Q198" s="95" t="s">
        <v>695</v>
      </c>
      <c r="R198" s="3" t="s">
        <v>295</v>
      </c>
      <c r="S198" s="3" t="s">
        <v>296</v>
      </c>
      <c r="T198" s="37" t="str">
        <f>T$189</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U198" s="51"/>
    </row>
    <row r="199" spans="1:21" s="12" customFormat="1" ht="30" x14ac:dyDescent="0.25">
      <c r="A199" s="19" t="str">
        <f t="shared" si="79"/>
        <v>Cross-Sector</v>
      </c>
      <c r="B199" s="33" t="str">
        <f t="shared" si="79"/>
        <v>Fuel Taxes</v>
      </c>
      <c r="C199" s="19" t="str">
        <f t="shared" si="79"/>
        <v>Additional Fuel Tax Rate by Fuel</v>
      </c>
      <c r="D199" s="3" t="s">
        <v>69</v>
      </c>
      <c r="E199" s="3"/>
      <c r="F199" s="3" t="s">
        <v>121</v>
      </c>
      <c r="H199" s="8" t="s">
        <v>237</v>
      </c>
      <c r="I199" s="33" t="str">
        <f t="shared" si="80"/>
        <v>Fuel Taxes</v>
      </c>
      <c r="J199" s="17" t="s">
        <v>57</v>
      </c>
      <c r="K199" s="137" t="str">
        <f t="shared" si="81"/>
        <v>Fuel Taxes</v>
      </c>
      <c r="L199" s="140"/>
      <c r="M199" s="33"/>
      <c r="N199" s="19"/>
      <c r="O199" s="34"/>
      <c r="P199" s="33"/>
      <c r="Q199" s="2"/>
      <c r="S199" s="3"/>
      <c r="T199" s="37"/>
      <c r="U199" s="51"/>
    </row>
    <row r="200" spans="1:21" s="12" customFormat="1" ht="30" x14ac:dyDescent="0.25">
      <c r="A200" s="19" t="str">
        <f t="shared" si="79"/>
        <v>Cross-Sector</v>
      </c>
      <c r="B200" s="33" t="str">
        <f t="shared" si="79"/>
        <v>Fuel Taxes</v>
      </c>
      <c r="C200" s="19" t="str">
        <f t="shared" si="79"/>
        <v>Additional Fuel Tax Rate by Fuel</v>
      </c>
      <c r="D200" s="3" t="s">
        <v>70</v>
      </c>
      <c r="E200" s="3"/>
      <c r="F200" s="3" t="s">
        <v>122</v>
      </c>
      <c r="H200" s="8" t="s">
        <v>237</v>
      </c>
      <c r="I200" s="33" t="str">
        <f t="shared" si="80"/>
        <v>Fuel Taxes</v>
      </c>
      <c r="J200" s="17" t="s">
        <v>57</v>
      </c>
      <c r="K200" s="137" t="str">
        <f t="shared" si="81"/>
        <v>Fuel Taxes</v>
      </c>
      <c r="L200" s="140"/>
      <c r="M200" s="33"/>
      <c r="N200" s="19"/>
      <c r="O200" s="34"/>
      <c r="P200" s="33"/>
      <c r="Q200" s="2"/>
      <c r="S200" s="3"/>
      <c r="T200" s="37"/>
      <c r="U200" s="51"/>
    </row>
    <row r="201" spans="1:21" ht="30" x14ac:dyDescent="0.25">
      <c r="A201" s="19" t="str">
        <f t="shared" si="79"/>
        <v>Cross-Sector</v>
      </c>
      <c r="B201" s="33" t="str">
        <f t="shared" si="79"/>
        <v>Fuel Taxes</v>
      </c>
      <c r="C201" s="19" t="str">
        <f t="shared" si="79"/>
        <v>Additional Fuel Tax Rate by Fuel</v>
      </c>
      <c r="D201" s="3" t="s">
        <v>71</v>
      </c>
      <c r="E201" s="3"/>
      <c r="F201" s="3" t="s">
        <v>123</v>
      </c>
      <c r="G201" s="12"/>
      <c r="I201" s="33" t="str">
        <f t="shared" si="80"/>
        <v>Fuel Taxes</v>
      </c>
      <c r="J201" s="17" t="s">
        <v>57</v>
      </c>
      <c r="K201" s="137" t="str">
        <f t="shared" si="81"/>
        <v>Fuel Taxes</v>
      </c>
      <c r="L201" s="140"/>
      <c r="M201" s="33"/>
      <c r="N201" s="19"/>
      <c r="O201" s="34"/>
      <c r="P201" s="33"/>
      <c r="Q201" s="2"/>
      <c r="R201" s="3"/>
      <c r="T201" s="37"/>
    </row>
    <row r="202" spans="1:21" ht="30" x14ac:dyDescent="0.25">
      <c r="A202" s="19" t="str">
        <f t="shared" si="79"/>
        <v>Cross-Sector</v>
      </c>
      <c r="B202" s="33" t="str">
        <f t="shared" si="79"/>
        <v>Fuel Taxes</v>
      </c>
      <c r="C202" s="19" t="str">
        <f t="shared" si="79"/>
        <v>Additional Fuel Tax Rate by Fuel</v>
      </c>
      <c r="D202" s="3" t="s">
        <v>92</v>
      </c>
      <c r="E202" s="3"/>
      <c r="F202" s="3" t="s">
        <v>124</v>
      </c>
      <c r="G202" s="12"/>
      <c r="H202" s="8" t="s">
        <v>237</v>
      </c>
      <c r="I202" s="33" t="str">
        <f t="shared" si="80"/>
        <v>Fuel Taxes</v>
      </c>
      <c r="J202" s="17" t="s">
        <v>57</v>
      </c>
      <c r="K202" s="137" t="str">
        <f t="shared" si="81"/>
        <v>Fuel Taxes</v>
      </c>
      <c r="L202" s="140"/>
      <c r="M202" s="33"/>
      <c r="N202" s="19"/>
      <c r="O202" s="34"/>
      <c r="P202" s="33"/>
      <c r="Q202" s="2"/>
    </row>
    <row r="203" spans="1:21" ht="135" x14ac:dyDescent="0.25">
      <c r="A203" s="2" t="s">
        <v>35</v>
      </c>
      <c r="B203" s="6" t="s">
        <v>390</v>
      </c>
      <c r="C203" s="2" t="s">
        <v>349</v>
      </c>
      <c r="D203" s="6" t="s">
        <v>141</v>
      </c>
      <c r="F203" s="6" t="s">
        <v>391</v>
      </c>
      <c r="H203" s="8">
        <v>85</v>
      </c>
      <c r="I203" s="6" t="s">
        <v>462</v>
      </c>
      <c r="J203" s="95" t="s">
        <v>57</v>
      </c>
      <c r="K203" s="132" t="s">
        <v>462</v>
      </c>
      <c r="L203" s="140"/>
      <c r="M203" s="23">
        <v>0</v>
      </c>
      <c r="N203" s="24">
        <v>0.4</v>
      </c>
      <c r="O203" s="22">
        <v>0.01</v>
      </c>
      <c r="P203" s="6" t="s">
        <v>41</v>
      </c>
      <c r="Q203" s="6" t="s">
        <v>554</v>
      </c>
      <c r="R203" s="6" t="s">
        <v>297</v>
      </c>
      <c r="S203" s="3" t="s">
        <v>298</v>
      </c>
      <c r="T203" s="36" t="s">
        <v>91</v>
      </c>
    </row>
    <row r="204" spans="1:21" ht="135" x14ac:dyDescent="0.25">
      <c r="A204" s="18" t="str">
        <f t="shared" ref="A204:A209" si="84">A$203</f>
        <v>R&amp;D</v>
      </c>
      <c r="B204" s="12" t="str">
        <f t="shared" ref="B204:C210" si="85">B$203</f>
        <v>Capital Cost Reduction</v>
      </c>
      <c r="C204" s="12" t="str">
        <f t="shared" si="85"/>
        <v>RnD Building Capital Cost Perc Reduction</v>
      </c>
      <c r="D204" s="6" t="s">
        <v>142</v>
      </c>
      <c r="F204" s="6" t="s">
        <v>392</v>
      </c>
      <c r="H204" s="8">
        <v>86</v>
      </c>
      <c r="I204" s="12" t="str">
        <f t="shared" ref="I204:I231" si="86">I$203</f>
        <v>R&amp;D Capital Cost Reductions</v>
      </c>
      <c r="J204" s="6" t="s">
        <v>56</v>
      </c>
      <c r="K204" s="133" t="str">
        <f t="shared" ref="K204:K231" si="87">K$203</f>
        <v>R&amp;D Capital Cost Reductions</v>
      </c>
      <c r="L204" s="140"/>
      <c r="M204" s="19">
        <f t="shared" ref="M204:P208" si="88">M$203</f>
        <v>0</v>
      </c>
      <c r="N204" s="19">
        <f t="shared" si="88"/>
        <v>0.4</v>
      </c>
      <c r="O204" s="56">
        <f t="shared" si="88"/>
        <v>0.01</v>
      </c>
      <c r="P204" s="18" t="str">
        <f t="shared" si="88"/>
        <v>% reduction in cost</v>
      </c>
      <c r="Q204" s="6" t="s">
        <v>555</v>
      </c>
      <c r="R204" s="6" t="s">
        <v>297</v>
      </c>
      <c r="S204" s="3" t="s">
        <v>298</v>
      </c>
      <c r="T204" s="36" t="s">
        <v>91</v>
      </c>
    </row>
    <row r="205" spans="1:21" ht="135" x14ac:dyDescent="0.25">
      <c r="A205" s="18" t="str">
        <f t="shared" si="84"/>
        <v>R&amp;D</v>
      </c>
      <c r="B205" s="12" t="str">
        <f t="shared" si="85"/>
        <v>Capital Cost Reduction</v>
      </c>
      <c r="C205" s="12" t="str">
        <f t="shared" si="85"/>
        <v>RnD Building Capital Cost Perc Reduction</v>
      </c>
      <c r="D205" s="6" t="s">
        <v>143</v>
      </c>
      <c r="F205" s="6" t="s">
        <v>393</v>
      </c>
      <c r="H205" s="8">
        <v>87</v>
      </c>
      <c r="I205" s="12" t="str">
        <f t="shared" si="86"/>
        <v>R&amp;D Capital Cost Reductions</v>
      </c>
      <c r="J205" s="6" t="s">
        <v>56</v>
      </c>
      <c r="K205" s="133" t="str">
        <f t="shared" si="87"/>
        <v>R&amp;D Capital Cost Reductions</v>
      </c>
      <c r="L205" s="140"/>
      <c r="M205" s="19">
        <f t="shared" si="88"/>
        <v>0</v>
      </c>
      <c r="N205" s="19">
        <f t="shared" si="88"/>
        <v>0.4</v>
      </c>
      <c r="O205" s="56">
        <f t="shared" si="88"/>
        <v>0.01</v>
      </c>
      <c r="P205" s="18" t="str">
        <f t="shared" si="88"/>
        <v>% reduction in cost</v>
      </c>
      <c r="Q205" s="6" t="s">
        <v>556</v>
      </c>
      <c r="R205" s="6" t="s">
        <v>297</v>
      </c>
      <c r="S205" s="3" t="s">
        <v>298</v>
      </c>
      <c r="T205" s="36" t="s">
        <v>91</v>
      </c>
    </row>
    <row r="206" spans="1:21" ht="135" x14ac:dyDescent="0.25">
      <c r="A206" s="18" t="str">
        <f t="shared" si="84"/>
        <v>R&amp;D</v>
      </c>
      <c r="B206" s="12" t="str">
        <f t="shared" si="85"/>
        <v>Capital Cost Reduction</v>
      </c>
      <c r="C206" s="12" t="str">
        <f t="shared" si="85"/>
        <v>RnD Building Capital Cost Perc Reduction</v>
      </c>
      <c r="D206" s="6" t="s">
        <v>144</v>
      </c>
      <c r="F206" s="6" t="s">
        <v>394</v>
      </c>
      <c r="H206" s="8">
        <v>88</v>
      </c>
      <c r="I206" s="12" t="str">
        <f t="shared" si="86"/>
        <v>R&amp;D Capital Cost Reductions</v>
      </c>
      <c r="J206" s="6" t="s">
        <v>56</v>
      </c>
      <c r="K206" s="133" t="str">
        <f t="shared" si="87"/>
        <v>R&amp;D Capital Cost Reductions</v>
      </c>
      <c r="L206" s="140"/>
      <c r="M206" s="19">
        <f t="shared" si="88"/>
        <v>0</v>
      </c>
      <c r="N206" s="19">
        <f t="shared" si="88"/>
        <v>0.4</v>
      </c>
      <c r="O206" s="56">
        <f t="shared" si="88"/>
        <v>0.01</v>
      </c>
      <c r="P206" s="18" t="str">
        <f t="shared" si="88"/>
        <v>% reduction in cost</v>
      </c>
      <c r="Q206" s="6" t="s">
        <v>557</v>
      </c>
      <c r="R206" s="6" t="s">
        <v>297</v>
      </c>
      <c r="S206" s="3" t="s">
        <v>298</v>
      </c>
      <c r="T206" s="36" t="s">
        <v>91</v>
      </c>
    </row>
    <row r="207" spans="1:21" ht="135" x14ac:dyDescent="0.25">
      <c r="A207" s="18" t="str">
        <f t="shared" si="84"/>
        <v>R&amp;D</v>
      </c>
      <c r="B207" s="12" t="str">
        <f t="shared" si="85"/>
        <v>Capital Cost Reduction</v>
      </c>
      <c r="C207" s="12" t="str">
        <f t="shared" si="85"/>
        <v>RnD Building Capital Cost Perc Reduction</v>
      </c>
      <c r="D207" s="6" t="s">
        <v>145</v>
      </c>
      <c r="F207" s="6" t="s">
        <v>395</v>
      </c>
      <c r="H207" s="8">
        <v>89</v>
      </c>
      <c r="I207" s="12" t="str">
        <f t="shared" si="86"/>
        <v>R&amp;D Capital Cost Reductions</v>
      </c>
      <c r="J207" s="6" t="s">
        <v>56</v>
      </c>
      <c r="K207" s="133" t="str">
        <f t="shared" si="87"/>
        <v>R&amp;D Capital Cost Reductions</v>
      </c>
      <c r="L207" s="140"/>
      <c r="M207" s="19">
        <f t="shared" si="88"/>
        <v>0</v>
      </c>
      <c r="N207" s="19">
        <f t="shared" si="88"/>
        <v>0.4</v>
      </c>
      <c r="O207" s="56">
        <f t="shared" si="88"/>
        <v>0.01</v>
      </c>
      <c r="P207" s="18" t="str">
        <f t="shared" si="88"/>
        <v>% reduction in cost</v>
      </c>
      <c r="Q207" s="6" t="s">
        <v>558</v>
      </c>
      <c r="R207" s="6" t="s">
        <v>297</v>
      </c>
      <c r="S207" s="3" t="s">
        <v>298</v>
      </c>
      <c r="T207" s="36" t="s">
        <v>91</v>
      </c>
    </row>
    <row r="208" spans="1:21" ht="135" x14ac:dyDescent="0.25">
      <c r="A208" s="18" t="str">
        <f t="shared" si="84"/>
        <v>R&amp;D</v>
      </c>
      <c r="B208" s="12" t="str">
        <f t="shared" si="85"/>
        <v>Capital Cost Reduction</v>
      </c>
      <c r="C208" s="12" t="str">
        <f t="shared" si="85"/>
        <v>RnD Building Capital Cost Perc Reduction</v>
      </c>
      <c r="D208" s="6" t="s">
        <v>146</v>
      </c>
      <c r="F208" s="6" t="s">
        <v>396</v>
      </c>
      <c r="H208" s="8">
        <v>90</v>
      </c>
      <c r="I208" s="12" t="str">
        <f t="shared" si="86"/>
        <v>R&amp;D Capital Cost Reductions</v>
      </c>
      <c r="J208" s="6" t="s">
        <v>56</v>
      </c>
      <c r="K208" s="133" t="str">
        <f t="shared" si="87"/>
        <v>R&amp;D Capital Cost Reductions</v>
      </c>
      <c r="L208" s="140"/>
      <c r="M208" s="19">
        <f t="shared" si="88"/>
        <v>0</v>
      </c>
      <c r="N208" s="19">
        <f t="shared" si="88"/>
        <v>0.4</v>
      </c>
      <c r="O208" s="56">
        <f t="shared" si="88"/>
        <v>0.01</v>
      </c>
      <c r="P208" s="18" t="str">
        <f t="shared" si="88"/>
        <v>% reduction in cost</v>
      </c>
      <c r="Q208" s="6" t="s">
        <v>559</v>
      </c>
      <c r="R208" s="6" t="s">
        <v>297</v>
      </c>
      <c r="S208" s="3" t="s">
        <v>298</v>
      </c>
      <c r="T208" s="36" t="s">
        <v>91</v>
      </c>
    </row>
    <row r="209" spans="1:20" ht="135" x14ac:dyDescent="0.25">
      <c r="A209" s="18" t="str">
        <f t="shared" si="84"/>
        <v>R&amp;D</v>
      </c>
      <c r="B209" s="12" t="str">
        <f t="shared" si="85"/>
        <v>Capital Cost Reduction</v>
      </c>
      <c r="C209" s="2" t="s">
        <v>350</v>
      </c>
      <c r="F209" s="6" t="s">
        <v>34</v>
      </c>
      <c r="H209" s="8">
        <v>91</v>
      </c>
      <c r="I209" s="12" t="str">
        <f t="shared" si="86"/>
        <v>R&amp;D Capital Cost Reductions</v>
      </c>
      <c r="J209" s="6" t="s">
        <v>56</v>
      </c>
      <c r="K209" s="133" t="str">
        <f t="shared" si="87"/>
        <v>R&amp;D Capital Cost Reductions</v>
      </c>
      <c r="L209" s="138"/>
      <c r="M209" s="23">
        <v>0</v>
      </c>
      <c r="N209" s="24">
        <v>0.4</v>
      </c>
      <c r="O209" s="22">
        <v>0.01</v>
      </c>
      <c r="P209" s="6" t="s">
        <v>41</v>
      </c>
      <c r="Q209" s="3" t="s">
        <v>560</v>
      </c>
      <c r="R209" s="6" t="s">
        <v>297</v>
      </c>
      <c r="S209" s="3" t="s">
        <v>298</v>
      </c>
      <c r="T209" s="36" t="s">
        <v>91</v>
      </c>
    </row>
    <row r="210" spans="1:20" ht="135" x14ac:dyDescent="0.25">
      <c r="A210" s="2" t="s">
        <v>35</v>
      </c>
      <c r="B210" s="12" t="str">
        <f t="shared" si="85"/>
        <v>Capital Cost Reduction</v>
      </c>
      <c r="C210" s="2" t="s">
        <v>351</v>
      </c>
      <c r="D210" s="6" t="s">
        <v>93</v>
      </c>
      <c r="F210" s="3" t="s">
        <v>397</v>
      </c>
      <c r="H210" s="8">
        <v>92</v>
      </c>
      <c r="I210" s="12" t="str">
        <f t="shared" si="86"/>
        <v>R&amp;D Capital Cost Reductions</v>
      </c>
      <c r="J210" s="6" t="s">
        <v>56</v>
      </c>
      <c r="K210" s="133" t="str">
        <f t="shared" si="87"/>
        <v>R&amp;D Capital Cost Reductions</v>
      </c>
      <c r="L210" s="140"/>
      <c r="M210" s="23">
        <v>0</v>
      </c>
      <c r="N210" s="24">
        <v>0.4</v>
      </c>
      <c r="O210" s="22">
        <v>0.01</v>
      </c>
      <c r="P210" s="6" t="s">
        <v>41</v>
      </c>
      <c r="Q210" s="3" t="s">
        <v>561</v>
      </c>
      <c r="R210" s="6" t="s">
        <v>297</v>
      </c>
      <c r="S210" s="3" t="s">
        <v>298</v>
      </c>
      <c r="T210" s="36" t="s">
        <v>91</v>
      </c>
    </row>
    <row r="211" spans="1:20" ht="135" x14ac:dyDescent="0.25">
      <c r="A211" s="18" t="str">
        <f>A$210</f>
        <v>R&amp;D</v>
      </c>
      <c r="B211" s="12" t="str">
        <f t="shared" ref="B211:C218" si="89">B$210</f>
        <v>Capital Cost Reduction</v>
      </c>
      <c r="C211" s="12" t="str">
        <f t="shared" si="89"/>
        <v>RnD Electricity Capital Cost Perc Reduction</v>
      </c>
      <c r="D211" s="3" t="s">
        <v>94</v>
      </c>
      <c r="E211" s="12"/>
      <c r="F211" s="3" t="s">
        <v>398</v>
      </c>
      <c r="H211" s="8">
        <v>93</v>
      </c>
      <c r="I211" s="12" t="str">
        <f t="shared" si="86"/>
        <v>R&amp;D Capital Cost Reductions</v>
      </c>
      <c r="J211" s="6" t="s">
        <v>56</v>
      </c>
      <c r="K211" s="133" t="str">
        <f t="shared" si="87"/>
        <v>R&amp;D Capital Cost Reductions</v>
      </c>
      <c r="L211" s="140"/>
      <c r="M211" s="33">
        <f t="shared" ref="M211:P217" si="90">M$210</f>
        <v>0</v>
      </c>
      <c r="N211" s="15">
        <f t="shared" si="90"/>
        <v>0.4</v>
      </c>
      <c r="O211" s="15">
        <f t="shared" si="90"/>
        <v>0.01</v>
      </c>
      <c r="P211" s="12" t="str">
        <f t="shared" si="90"/>
        <v>% reduction in cost</v>
      </c>
      <c r="Q211" s="3" t="s">
        <v>562</v>
      </c>
      <c r="R211" s="6" t="s">
        <v>297</v>
      </c>
      <c r="S211" s="3" t="s">
        <v>298</v>
      </c>
      <c r="T211" s="36" t="s">
        <v>91</v>
      </c>
    </row>
    <row r="212" spans="1:20" ht="135" x14ac:dyDescent="0.25">
      <c r="A212" s="18" t="str">
        <f t="shared" ref="A212:A217" si="91">A$210</f>
        <v>R&amp;D</v>
      </c>
      <c r="B212" s="12" t="str">
        <f t="shared" si="89"/>
        <v>Capital Cost Reduction</v>
      </c>
      <c r="C212" s="12" t="str">
        <f t="shared" si="89"/>
        <v>RnD Electricity Capital Cost Perc Reduction</v>
      </c>
      <c r="D212" s="3" t="s">
        <v>95</v>
      </c>
      <c r="E212" s="12"/>
      <c r="F212" s="3" t="s">
        <v>399</v>
      </c>
      <c r="H212" s="8">
        <v>94</v>
      </c>
      <c r="I212" s="12" t="str">
        <f t="shared" si="86"/>
        <v>R&amp;D Capital Cost Reductions</v>
      </c>
      <c r="J212" s="6" t="s">
        <v>56</v>
      </c>
      <c r="K212" s="133" t="str">
        <f t="shared" si="87"/>
        <v>R&amp;D Capital Cost Reductions</v>
      </c>
      <c r="L212" s="140"/>
      <c r="M212" s="33">
        <f t="shared" si="90"/>
        <v>0</v>
      </c>
      <c r="N212" s="15">
        <f t="shared" si="90"/>
        <v>0.4</v>
      </c>
      <c r="O212" s="15">
        <f t="shared" si="90"/>
        <v>0.01</v>
      </c>
      <c r="P212" s="12" t="str">
        <f t="shared" si="90"/>
        <v>% reduction in cost</v>
      </c>
      <c r="Q212" s="3" t="s">
        <v>563</v>
      </c>
      <c r="R212" s="6" t="s">
        <v>297</v>
      </c>
      <c r="S212" s="3" t="s">
        <v>298</v>
      </c>
      <c r="T212" s="36" t="s">
        <v>91</v>
      </c>
    </row>
    <row r="213" spans="1:20" ht="135" x14ac:dyDescent="0.25">
      <c r="A213" s="18" t="str">
        <f t="shared" si="91"/>
        <v>R&amp;D</v>
      </c>
      <c r="B213" s="12" t="str">
        <f t="shared" si="89"/>
        <v>Capital Cost Reduction</v>
      </c>
      <c r="C213" s="12" t="str">
        <f t="shared" si="89"/>
        <v>RnD Electricity Capital Cost Perc Reduction</v>
      </c>
      <c r="D213" s="3" t="s">
        <v>96</v>
      </c>
      <c r="E213" s="12"/>
      <c r="F213" s="3" t="s">
        <v>400</v>
      </c>
      <c r="H213" s="8">
        <v>95</v>
      </c>
      <c r="I213" s="12" t="str">
        <f t="shared" si="86"/>
        <v>R&amp;D Capital Cost Reductions</v>
      </c>
      <c r="J213" s="6" t="s">
        <v>56</v>
      </c>
      <c r="K213" s="133" t="str">
        <f t="shared" si="87"/>
        <v>R&amp;D Capital Cost Reductions</v>
      </c>
      <c r="L213" s="140"/>
      <c r="M213" s="33">
        <f t="shared" si="90"/>
        <v>0</v>
      </c>
      <c r="N213" s="15">
        <f t="shared" si="90"/>
        <v>0.4</v>
      </c>
      <c r="O213" s="15">
        <f t="shared" si="90"/>
        <v>0.01</v>
      </c>
      <c r="P213" s="12" t="str">
        <f t="shared" si="90"/>
        <v>% reduction in cost</v>
      </c>
      <c r="Q213" s="3" t="s">
        <v>564</v>
      </c>
      <c r="R213" s="6" t="s">
        <v>297</v>
      </c>
      <c r="S213" s="3" t="s">
        <v>298</v>
      </c>
      <c r="T213" s="36" t="s">
        <v>91</v>
      </c>
    </row>
    <row r="214" spans="1:20" ht="135" x14ac:dyDescent="0.25">
      <c r="A214" s="18" t="str">
        <f t="shared" si="91"/>
        <v>R&amp;D</v>
      </c>
      <c r="B214" s="12" t="str">
        <f t="shared" si="89"/>
        <v>Capital Cost Reduction</v>
      </c>
      <c r="C214" s="12" t="str">
        <f t="shared" si="89"/>
        <v>RnD Electricity Capital Cost Perc Reduction</v>
      </c>
      <c r="D214" s="3" t="s">
        <v>97</v>
      </c>
      <c r="E214" s="12"/>
      <c r="F214" s="3" t="s">
        <v>401</v>
      </c>
      <c r="H214" s="8">
        <v>96</v>
      </c>
      <c r="I214" s="12" t="str">
        <f t="shared" si="86"/>
        <v>R&amp;D Capital Cost Reductions</v>
      </c>
      <c r="J214" s="6" t="s">
        <v>56</v>
      </c>
      <c r="K214" s="133" t="str">
        <f t="shared" si="87"/>
        <v>R&amp;D Capital Cost Reductions</v>
      </c>
      <c r="L214" s="140"/>
      <c r="M214" s="33">
        <f t="shared" si="90"/>
        <v>0</v>
      </c>
      <c r="N214" s="15">
        <f t="shared" si="90"/>
        <v>0.4</v>
      </c>
      <c r="O214" s="15">
        <f t="shared" si="90"/>
        <v>0.01</v>
      </c>
      <c r="P214" s="12" t="str">
        <f t="shared" si="90"/>
        <v>% reduction in cost</v>
      </c>
      <c r="Q214" s="3" t="s">
        <v>565</v>
      </c>
      <c r="R214" s="6" t="s">
        <v>297</v>
      </c>
      <c r="S214" s="3" t="s">
        <v>298</v>
      </c>
      <c r="T214" s="36" t="s">
        <v>91</v>
      </c>
    </row>
    <row r="215" spans="1:20" ht="135" x14ac:dyDescent="0.25">
      <c r="A215" s="18" t="str">
        <f t="shared" si="91"/>
        <v>R&amp;D</v>
      </c>
      <c r="B215" s="12" t="str">
        <f t="shared" si="89"/>
        <v>Capital Cost Reduction</v>
      </c>
      <c r="C215" s="12" t="str">
        <f t="shared" si="89"/>
        <v>RnD Electricity Capital Cost Perc Reduction</v>
      </c>
      <c r="D215" s="3" t="s">
        <v>98</v>
      </c>
      <c r="E215" s="12"/>
      <c r="F215" s="3" t="s">
        <v>402</v>
      </c>
      <c r="H215" s="8">
        <v>97</v>
      </c>
      <c r="I215" s="12" t="str">
        <f t="shared" si="86"/>
        <v>R&amp;D Capital Cost Reductions</v>
      </c>
      <c r="J215" s="6" t="s">
        <v>56</v>
      </c>
      <c r="K215" s="133" t="str">
        <f t="shared" si="87"/>
        <v>R&amp;D Capital Cost Reductions</v>
      </c>
      <c r="L215" s="138"/>
      <c r="M215" s="33">
        <f t="shared" si="90"/>
        <v>0</v>
      </c>
      <c r="N215" s="15">
        <f t="shared" si="90"/>
        <v>0.4</v>
      </c>
      <c r="O215" s="15">
        <f t="shared" si="90"/>
        <v>0.01</v>
      </c>
      <c r="P215" s="12" t="str">
        <f t="shared" si="90"/>
        <v>% reduction in cost</v>
      </c>
      <c r="Q215" s="3" t="s">
        <v>566</v>
      </c>
      <c r="R215" s="6" t="s">
        <v>297</v>
      </c>
      <c r="S215" s="3" t="s">
        <v>298</v>
      </c>
      <c r="T215" s="36" t="s">
        <v>91</v>
      </c>
    </row>
    <row r="216" spans="1:20" ht="135" x14ac:dyDescent="0.25">
      <c r="A216" s="18" t="str">
        <f t="shared" si="91"/>
        <v>R&amp;D</v>
      </c>
      <c r="B216" s="12" t="str">
        <f t="shared" si="89"/>
        <v>Capital Cost Reduction</v>
      </c>
      <c r="C216" s="12" t="str">
        <f t="shared" si="89"/>
        <v>RnD Electricity Capital Cost Perc Reduction</v>
      </c>
      <c r="D216" s="3" t="s">
        <v>99</v>
      </c>
      <c r="E216" s="12"/>
      <c r="F216" s="3" t="s">
        <v>403</v>
      </c>
      <c r="H216" s="8">
        <v>98</v>
      </c>
      <c r="I216" s="12" t="str">
        <f t="shared" si="86"/>
        <v>R&amp;D Capital Cost Reductions</v>
      </c>
      <c r="J216" s="6" t="s">
        <v>56</v>
      </c>
      <c r="K216" s="133" t="str">
        <f t="shared" si="87"/>
        <v>R&amp;D Capital Cost Reductions</v>
      </c>
      <c r="L216" s="138"/>
      <c r="M216" s="33">
        <f t="shared" si="90"/>
        <v>0</v>
      </c>
      <c r="N216" s="15">
        <f t="shared" si="90"/>
        <v>0.4</v>
      </c>
      <c r="O216" s="15">
        <f t="shared" si="90"/>
        <v>0.01</v>
      </c>
      <c r="P216" s="12" t="str">
        <f t="shared" si="90"/>
        <v>% reduction in cost</v>
      </c>
      <c r="Q216" s="3" t="s">
        <v>567</v>
      </c>
      <c r="R216" s="6" t="s">
        <v>297</v>
      </c>
      <c r="S216" s="3" t="s">
        <v>298</v>
      </c>
      <c r="T216" s="36" t="s">
        <v>91</v>
      </c>
    </row>
    <row r="217" spans="1:20" ht="135" x14ac:dyDescent="0.25">
      <c r="A217" s="18" t="str">
        <f t="shared" si="91"/>
        <v>R&amp;D</v>
      </c>
      <c r="B217" s="12" t="str">
        <f t="shared" si="89"/>
        <v>Capital Cost Reduction</v>
      </c>
      <c r="C217" s="12" t="str">
        <f t="shared" si="89"/>
        <v>RnD Electricity Capital Cost Perc Reduction</v>
      </c>
      <c r="D217" s="3" t="s">
        <v>100</v>
      </c>
      <c r="E217" s="12"/>
      <c r="F217" s="3" t="s">
        <v>404</v>
      </c>
      <c r="H217" s="8">
        <v>99</v>
      </c>
      <c r="I217" s="12" t="str">
        <f t="shared" si="86"/>
        <v>R&amp;D Capital Cost Reductions</v>
      </c>
      <c r="J217" s="6" t="s">
        <v>56</v>
      </c>
      <c r="K217" s="133" t="str">
        <f t="shared" si="87"/>
        <v>R&amp;D Capital Cost Reductions</v>
      </c>
      <c r="L217" s="140"/>
      <c r="M217" s="33">
        <f t="shared" si="90"/>
        <v>0</v>
      </c>
      <c r="N217" s="15">
        <f t="shared" si="90"/>
        <v>0.4</v>
      </c>
      <c r="O217" s="15">
        <f t="shared" si="90"/>
        <v>0.01</v>
      </c>
      <c r="P217" s="12" t="str">
        <f t="shared" si="90"/>
        <v>% reduction in cost</v>
      </c>
      <c r="Q217" s="3" t="s">
        <v>568</v>
      </c>
      <c r="R217" s="6" t="s">
        <v>297</v>
      </c>
      <c r="S217" s="3" t="s">
        <v>298</v>
      </c>
      <c r="T217" s="36" t="s">
        <v>91</v>
      </c>
    </row>
    <row r="218" spans="1:20" ht="135" x14ac:dyDescent="0.25">
      <c r="A218" s="2" t="s">
        <v>35</v>
      </c>
      <c r="B218" s="12" t="str">
        <f t="shared" si="89"/>
        <v>Capital Cost Reduction</v>
      </c>
      <c r="C218" s="2" t="s">
        <v>352</v>
      </c>
      <c r="D218" s="6" t="s">
        <v>161</v>
      </c>
      <c r="F218" s="3" t="s">
        <v>405</v>
      </c>
      <c r="H218" s="8">
        <v>100</v>
      </c>
      <c r="I218" s="12" t="str">
        <f t="shared" si="86"/>
        <v>R&amp;D Capital Cost Reductions</v>
      </c>
      <c r="J218" s="6" t="s">
        <v>56</v>
      </c>
      <c r="K218" s="133" t="str">
        <f t="shared" si="87"/>
        <v>R&amp;D Capital Cost Reductions</v>
      </c>
      <c r="L218" s="140"/>
      <c r="M218" s="23">
        <v>0</v>
      </c>
      <c r="N218" s="24">
        <v>0.4</v>
      </c>
      <c r="O218" s="22">
        <v>0.01</v>
      </c>
      <c r="P218" s="6" t="s">
        <v>41</v>
      </c>
      <c r="Q218" s="3" t="s">
        <v>569</v>
      </c>
      <c r="R218" s="6" t="s">
        <v>297</v>
      </c>
      <c r="S218" s="3" t="s">
        <v>298</v>
      </c>
      <c r="T218" s="36" t="s">
        <v>91</v>
      </c>
    </row>
    <row r="219" spans="1:20" ht="135" x14ac:dyDescent="0.25">
      <c r="A219" s="18" t="str">
        <f>A$218</f>
        <v>R&amp;D</v>
      </c>
      <c r="B219" s="18" t="str">
        <f t="shared" ref="B219:C226" si="92">B$218</f>
        <v>Capital Cost Reduction</v>
      </c>
      <c r="C219" s="18" t="str">
        <f t="shared" si="92"/>
        <v>RnD Industry Capital Cost Perc Reduction</v>
      </c>
      <c r="D219" s="3" t="s">
        <v>162</v>
      </c>
      <c r="F219" s="3" t="s">
        <v>406</v>
      </c>
      <c r="H219" s="8">
        <v>101</v>
      </c>
      <c r="I219" s="12" t="str">
        <f t="shared" si="86"/>
        <v>R&amp;D Capital Cost Reductions</v>
      </c>
      <c r="J219" s="6" t="s">
        <v>56</v>
      </c>
      <c r="K219" s="133" t="str">
        <f t="shared" si="87"/>
        <v>R&amp;D Capital Cost Reductions</v>
      </c>
      <c r="L219" s="140"/>
      <c r="M219" s="19">
        <f t="shared" ref="M219:P225" si="93">M$218</f>
        <v>0</v>
      </c>
      <c r="N219" s="19">
        <f t="shared" si="93"/>
        <v>0.4</v>
      </c>
      <c r="O219" s="56">
        <f t="shared" si="93"/>
        <v>0.01</v>
      </c>
      <c r="P219" s="18" t="str">
        <f t="shared" si="93"/>
        <v>% reduction in cost</v>
      </c>
      <c r="Q219" s="3" t="s">
        <v>570</v>
      </c>
      <c r="R219" s="6" t="s">
        <v>297</v>
      </c>
      <c r="S219" s="3" t="s">
        <v>298</v>
      </c>
      <c r="T219" s="36" t="s">
        <v>91</v>
      </c>
    </row>
    <row r="220" spans="1:20" ht="135" x14ac:dyDescent="0.25">
      <c r="A220" s="18" t="str">
        <f t="shared" ref="A220:A225" si="94">A$218</f>
        <v>R&amp;D</v>
      </c>
      <c r="B220" s="18" t="str">
        <f t="shared" si="92"/>
        <v>Capital Cost Reduction</v>
      </c>
      <c r="C220" s="18" t="str">
        <f t="shared" si="92"/>
        <v>RnD Industry Capital Cost Perc Reduction</v>
      </c>
      <c r="D220" s="3" t="s">
        <v>163</v>
      </c>
      <c r="F220" s="3" t="s">
        <v>407</v>
      </c>
      <c r="H220" s="8">
        <v>102</v>
      </c>
      <c r="I220" s="12" t="str">
        <f t="shared" si="86"/>
        <v>R&amp;D Capital Cost Reductions</v>
      </c>
      <c r="J220" s="6" t="s">
        <v>56</v>
      </c>
      <c r="K220" s="133" t="str">
        <f t="shared" si="87"/>
        <v>R&amp;D Capital Cost Reductions</v>
      </c>
      <c r="L220" s="140"/>
      <c r="M220" s="19">
        <f t="shared" si="93"/>
        <v>0</v>
      </c>
      <c r="N220" s="19">
        <f t="shared" si="93"/>
        <v>0.4</v>
      </c>
      <c r="O220" s="56">
        <f t="shared" si="93"/>
        <v>0.01</v>
      </c>
      <c r="P220" s="18" t="str">
        <f t="shared" si="93"/>
        <v>% reduction in cost</v>
      </c>
      <c r="Q220" s="3" t="s">
        <v>571</v>
      </c>
      <c r="R220" s="6" t="s">
        <v>297</v>
      </c>
      <c r="S220" s="3" t="s">
        <v>298</v>
      </c>
      <c r="T220" s="36" t="s">
        <v>91</v>
      </c>
    </row>
    <row r="221" spans="1:20" ht="135" x14ac:dyDescent="0.25">
      <c r="A221" s="18" t="str">
        <f t="shared" si="94"/>
        <v>R&amp;D</v>
      </c>
      <c r="B221" s="18" t="str">
        <f t="shared" si="92"/>
        <v>Capital Cost Reduction</v>
      </c>
      <c r="C221" s="18" t="str">
        <f t="shared" si="92"/>
        <v>RnD Industry Capital Cost Perc Reduction</v>
      </c>
      <c r="D221" s="3" t="s">
        <v>164</v>
      </c>
      <c r="F221" s="3" t="s">
        <v>408</v>
      </c>
      <c r="H221" s="8">
        <v>103</v>
      </c>
      <c r="I221" s="12" t="str">
        <f t="shared" si="86"/>
        <v>R&amp;D Capital Cost Reductions</v>
      </c>
      <c r="J221" s="6" t="s">
        <v>56</v>
      </c>
      <c r="K221" s="133" t="str">
        <f t="shared" si="87"/>
        <v>R&amp;D Capital Cost Reductions</v>
      </c>
      <c r="L221" s="140"/>
      <c r="M221" s="19">
        <f t="shared" si="93"/>
        <v>0</v>
      </c>
      <c r="N221" s="19">
        <f t="shared" si="93"/>
        <v>0.4</v>
      </c>
      <c r="O221" s="56">
        <f t="shared" si="93"/>
        <v>0.01</v>
      </c>
      <c r="P221" s="18" t="str">
        <f t="shared" si="93"/>
        <v>% reduction in cost</v>
      </c>
      <c r="Q221" s="3" t="s">
        <v>572</v>
      </c>
      <c r="R221" s="6" t="s">
        <v>297</v>
      </c>
      <c r="S221" s="3" t="s">
        <v>298</v>
      </c>
      <c r="T221" s="36" t="s">
        <v>91</v>
      </c>
    </row>
    <row r="222" spans="1:20" ht="135" x14ac:dyDescent="0.25">
      <c r="A222" s="18" t="str">
        <f t="shared" si="94"/>
        <v>R&amp;D</v>
      </c>
      <c r="B222" s="18" t="str">
        <f t="shared" si="92"/>
        <v>Capital Cost Reduction</v>
      </c>
      <c r="C222" s="18" t="str">
        <f t="shared" si="92"/>
        <v>RnD Industry Capital Cost Perc Reduction</v>
      </c>
      <c r="D222" s="3" t="s">
        <v>165</v>
      </c>
      <c r="F222" s="3" t="s">
        <v>409</v>
      </c>
      <c r="H222" s="8">
        <v>104</v>
      </c>
      <c r="I222" s="12" t="str">
        <f t="shared" si="86"/>
        <v>R&amp;D Capital Cost Reductions</v>
      </c>
      <c r="J222" s="6" t="s">
        <v>56</v>
      </c>
      <c r="K222" s="133" t="str">
        <f t="shared" si="87"/>
        <v>R&amp;D Capital Cost Reductions</v>
      </c>
      <c r="L222" s="140"/>
      <c r="M222" s="19">
        <f t="shared" si="93"/>
        <v>0</v>
      </c>
      <c r="N222" s="19">
        <f t="shared" si="93"/>
        <v>0.4</v>
      </c>
      <c r="O222" s="56">
        <f t="shared" si="93"/>
        <v>0.01</v>
      </c>
      <c r="P222" s="18" t="str">
        <f t="shared" si="93"/>
        <v>% reduction in cost</v>
      </c>
      <c r="Q222" s="3" t="s">
        <v>573</v>
      </c>
      <c r="R222" s="6" t="s">
        <v>297</v>
      </c>
      <c r="S222" s="3" t="s">
        <v>298</v>
      </c>
      <c r="T222" s="36" t="s">
        <v>91</v>
      </c>
    </row>
    <row r="223" spans="1:20" ht="135" x14ac:dyDescent="0.25">
      <c r="A223" s="18" t="str">
        <f t="shared" si="94"/>
        <v>R&amp;D</v>
      </c>
      <c r="B223" s="18" t="str">
        <f t="shared" si="92"/>
        <v>Capital Cost Reduction</v>
      </c>
      <c r="C223" s="18" t="str">
        <f t="shared" si="92"/>
        <v>RnD Industry Capital Cost Perc Reduction</v>
      </c>
      <c r="D223" s="3" t="s">
        <v>166</v>
      </c>
      <c r="F223" s="3" t="s">
        <v>410</v>
      </c>
      <c r="H223" s="8">
        <v>105</v>
      </c>
      <c r="I223" s="12" t="str">
        <f t="shared" si="86"/>
        <v>R&amp;D Capital Cost Reductions</v>
      </c>
      <c r="J223" s="6" t="s">
        <v>56</v>
      </c>
      <c r="K223" s="133" t="str">
        <f t="shared" si="87"/>
        <v>R&amp;D Capital Cost Reductions</v>
      </c>
      <c r="L223" s="140"/>
      <c r="M223" s="19">
        <f t="shared" si="93"/>
        <v>0</v>
      </c>
      <c r="N223" s="19">
        <f t="shared" si="93"/>
        <v>0.4</v>
      </c>
      <c r="O223" s="56">
        <f t="shared" si="93"/>
        <v>0.01</v>
      </c>
      <c r="P223" s="18" t="str">
        <f t="shared" si="93"/>
        <v>% reduction in cost</v>
      </c>
      <c r="Q223" s="3" t="s">
        <v>574</v>
      </c>
      <c r="R223" s="6" t="s">
        <v>297</v>
      </c>
      <c r="S223" s="3" t="s">
        <v>298</v>
      </c>
      <c r="T223" s="36" t="s">
        <v>91</v>
      </c>
    </row>
    <row r="224" spans="1:20" ht="135" x14ac:dyDescent="0.25">
      <c r="A224" s="18" t="str">
        <f t="shared" si="94"/>
        <v>R&amp;D</v>
      </c>
      <c r="B224" s="18" t="str">
        <f t="shared" si="92"/>
        <v>Capital Cost Reduction</v>
      </c>
      <c r="C224" s="18" t="str">
        <f t="shared" si="92"/>
        <v>RnD Industry Capital Cost Perc Reduction</v>
      </c>
      <c r="D224" s="3" t="s">
        <v>167</v>
      </c>
      <c r="F224" s="10" t="s">
        <v>411</v>
      </c>
      <c r="H224" s="8">
        <v>106</v>
      </c>
      <c r="I224" s="12" t="str">
        <f t="shared" si="86"/>
        <v>R&amp;D Capital Cost Reductions</v>
      </c>
      <c r="J224" s="6" t="s">
        <v>56</v>
      </c>
      <c r="K224" s="133" t="str">
        <f t="shared" si="87"/>
        <v>R&amp;D Capital Cost Reductions</v>
      </c>
      <c r="L224" s="140"/>
      <c r="M224" s="19">
        <f t="shared" si="93"/>
        <v>0</v>
      </c>
      <c r="N224" s="19">
        <f t="shared" si="93"/>
        <v>0.4</v>
      </c>
      <c r="O224" s="56">
        <f t="shared" si="93"/>
        <v>0.01</v>
      </c>
      <c r="P224" s="18" t="str">
        <f t="shared" si="93"/>
        <v>% reduction in cost</v>
      </c>
      <c r="Q224" s="3" t="s">
        <v>575</v>
      </c>
      <c r="R224" s="6" t="s">
        <v>297</v>
      </c>
      <c r="S224" s="3" t="s">
        <v>298</v>
      </c>
      <c r="T224" s="36" t="s">
        <v>91</v>
      </c>
    </row>
    <row r="225" spans="1:20" ht="135" x14ac:dyDescent="0.25">
      <c r="A225" s="18" t="str">
        <f t="shared" si="94"/>
        <v>R&amp;D</v>
      </c>
      <c r="B225" s="18" t="str">
        <f t="shared" si="92"/>
        <v>Capital Cost Reduction</v>
      </c>
      <c r="C225" s="18" t="str">
        <f t="shared" si="92"/>
        <v>RnD Industry Capital Cost Perc Reduction</v>
      </c>
      <c r="D225" s="3" t="s">
        <v>168</v>
      </c>
      <c r="F225" s="3" t="s">
        <v>412</v>
      </c>
      <c r="H225" s="8">
        <v>107</v>
      </c>
      <c r="I225" s="12" t="str">
        <f t="shared" si="86"/>
        <v>R&amp;D Capital Cost Reductions</v>
      </c>
      <c r="J225" s="6" t="s">
        <v>56</v>
      </c>
      <c r="K225" s="133" t="str">
        <f t="shared" si="87"/>
        <v>R&amp;D Capital Cost Reductions</v>
      </c>
      <c r="L225" s="140"/>
      <c r="M225" s="19">
        <f t="shared" si="93"/>
        <v>0</v>
      </c>
      <c r="N225" s="19">
        <f t="shared" si="93"/>
        <v>0.4</v>
      </c>
      <c r="O225" s="56">
        <f t="shared" si="93"/>
        <v>0.01</v>
      </c>
      <c r="P225" s="18" t="str">
        <f t="shared" si="93"/>
        <v>% reduction in cost</v>
      </c>
      <c r="Q225" s="3" t="s">
        <v>576</v>
      </c>
      <c r="R225" s="6" t="s">
        <v>297</v>
      </c>
      <c r="S225" s="3" t="s">
        <v>298</v>
      </c>
      <c r="T225" s="36" t="s">
        <v>91</v>
      </c>
    </row>
    <row r="226" spans="1:20" ht="135" x14ac:dyDescent="0.25">
      <c r="A226" s="10" t="s">
        <v>35</v>
      </c>
      <c r="B226" s="18" t="str">
        <f t="shared" si="92"/>
        <v>Capital Cost Reduction</v>
      </c>
      <c r="C226" s="10" t="s">
        <v>353</v>
      </c>
      <c r="D226" s="6" t="s">
        <v>50</v>
      </c>
      <c r="F226" s="6" t="s">
        <v>413</v>
      </c>
      <c r="H226" s="8">
        <v>108</v>
      </c>
      <c r="I226" s="12" t="str">
        <f t="shared" si="86"/>
        <v>R&amp;D Capital Cost Reductions</v>
      </c>
      <c r="J226" s="6" t="s">
        <v>56</v>
      </c>
      <c r="K226" s="133" t="str">
        <f t="shared" si="87"/>
        <v>R&amp;D Capital Cost Reductions</v>
      </c>
      <c r="L226" s="140"/>
      <c r="M226" s="23">
        <v>0</v>
      </c>
      <c r="N226" s="24">
        <v>0.4</v>
      </c>
      <c r="O226" s="22">
        <v>0.01</v>
      </c>
      <c r="P226" s="6" t="s">
        <v>41</v>
      </c>
      <c r="Q226" s="3" t="s">
        <v>577</v>
      </c>
      <c r="R226" s="6" t="s">
        <v>297</v>
      </c>
      <c r="S226" s="3" t="s">
        <v>298</v>
      </c>
      <c r="T226" s="36" t="s">
        <v>91</v>
      </c>
    </row>
    <row r="227" spans="1:20" ht="135" x14ac:dyDescent="0.25">
      <c r="A227" s="18" t="str">
        <f>A$226</f>
        <v>R&amp;D</v>
      </c>
      <c r="B227" s="18" t="str">
        <f t="shared" ref="B227:C231" si="95">B$226</f>
        <v>Capital Cost Reduction</v>
      </c>
      <c r="C227" s="18" t="str">
        <f t="shared" si="95"/>
        <v>RnD Transportation Capital Cost Perc Reduction</v>
      </c>
      <c r="D227" s="6" t="s">
        <v>51</v>
      </c>
      <c r="F227" s="6" t="s">
        <v>414</v>
      </c>
      <c r="H227" s="8">
        <v>109</v>
      </c>
      <c r="I227" s="12" t="str">
        <f t="shared" si="86"/>
        <v>R&amp;D Capital Cost Reductions</v>
      </c>
      <c r="J227" s="6" t="s">
        <v>56</v>
      </c>
      <c r="K227" s="133" t="str">
        <f t="shared" si="87"/>
        <v>R&amp;D Capital Cost Reductions</v>
      </c>
      <c r="L227" s="138"/>
      <c r="M227" s="19">
        <f t="shared" ref="M227:P231" si="96">M$226</f>
        <v>0</v>
      </c>
      <c r="N227" s="19">
        <f t="shared" si="96"/>
        <v>0.4</v>
      </c>
      <c r="O227" s="56">
        <f t="shared" si="96"/>
        <v>0.01</v>
      </c>
      <c r="P227" s="18" t="str">
        <f t="shared" si="96"/>
        <v>% reduction in cost</v>
      </c>
      <c r="Q227" s="3" t="s">
        <v>578</v>
      </c>
      <c r="R227" s="6" t="s">
        <v>297</v>
      </c>
      <c r="S227" s="3" t="s">
        <v>298</v>
      </c>
      <c r="T227" s="36" t="s">
        <v>91</v>
      </c>
    </row>
    <row r="228" spans="1:20" ht="135" x14ac:dyDescent="0.25">
      <c r="A228" s="18" t="str">
        <f>A$226</f>
        <v>R&amp;D</v>
      </c>
      <c r="B228" s="18" t="str">
        <f t="shared" si="95"/>
        <v>Capital Cost Reduction</v>
      </c>
      <c r="C228" s="18" t="str">
        <f t="shared" si="95"/>
        <v>RnD Transportation Capital Cost Perc Reduction</v>
      </c>
      <c r="D228" s="6" t="s">
        <v>52</v>
      </c>
      <c r="F228" s="6" t="s">
        <v>415</v>
      </c>
      <c r="H228" s="8">
        <v>110</v>
      </c>
      <c r="I228" s="12" t="str">
        <f t="shared" si="86"/>
        <v>R&amp;D Capital Cost Reductions</v>
      </c>
      <c r="J228" s="6" t="s">
        <v>56</v>
      </c>
      <c r="K228" s="133" t="str">
        <f t="shared" si="87"/>
        <v>R&amp;D Capital Cost Reductions</v>
      </c>
      <c r="L228" s="140"/>
      <c r="M228" s="19">
        <f t="shared" si="96"/>
        <v>0</v>
      </c>
      <c r="N228" s="19">
        <f t="shared" si="96"/>
        <v>0.4</v>
      </c>
      <c r="O228" s="56">
        <f t="shared" si="96"/>
        <v>0.01</v>
      </c>
      <c r="P228" s="18" t="str">
        <f t="shared" si="96"/>
        <v>% reduction in cost</v>
      </c>
      <c r="Q228" s="3" t="s">
        <v>579</v>
      </c>
      <c r="R228" s="6" t="s">
        <v>297</v>
      </c>
      <c r="S228" s="3" t="s">
        <v>298</v>
      </c>
      <c r="T228" s="36" t="s">
        <v>91</v>
      </c>
    </row>
    <row r="229" spans="1:20" ht="135" x14ac:dyDescent="0.25">
      <c r="A229" s="18" t="str">
        <f>A$226</f>
        <v>R&amp;D</v>
      </c>
      <c r="B229" s="18" t="str">
        <f t="shared" si="95"/>
        <v>Capital Cost Reduction</v>
      </c>
      <c r="C229" s="18" t="str">
        <f t="shared" si="95"/>
        <v>RnD Transportation Capital Cost Perc Reduction</v>
      </c>
      <c r="D229" s="6" t="s">
        <v>53</v>
      </c>
      <c r="F229" s="6" t="s">
        <v>416</v>
      </c>
      <c r="H229" s="8">
        <v>111</v>
      </c>
      <c r="I229" s="12" t="str">
        <f t="shared" si="86"/>
        <v>R&amp;D Capital Cost Reductions</v>
      </c>
      <c r="J229" s="6" t="s">
        <v>56</v>
      </c>
      <c r="K229" s="133" t="str">
        <f t="shared" si="87"/>
        <v>R&amp;D Capital Cost Reductions</v>
      </c>
      <c r="L229" s="140"/>
      <c r="M229" s="19">
        <f t="shared" si="96"/>
        <v>0</v>
      </c>
      <c r="N229" s="19">
        <f t="shared" si="96"/>
        <v>0.4</v>
      </c>
      <c r="O229" s="56">
        <f t="shared" si="96"/>
        <v>0.01</v>
      </c>
      <c r="P229" s="18" t="str">
        <f t="shared" si="96"/>
        <v>% reduction in cost</v>
      </c>
      <c r="Q229" s="3" t="s">
        <v>580</v>
      </c>
      <c r="R229" s="6" t="s">
        <v>297</v>
      </c>
      <c r="S229" s="3" t="s">
        <v>298</v>
      </c>
      <c r="T229" s="36" t="s">
        <v>91</v>
      </c>
    </row>
    <row r="230" spans="1:20" ht="135" x14ac:dyDescent="0.25">
      <c r="A230" s="18" t="str">
        <f>A$226</f>
        <v>R&amp;D</v>
      </c>
      <c r="B230" s="18" t="str">
        <f t="shared" si="95"/>
        <v>Capital Cost Reduction</v>
      </c>
      <c r="C230" s="18" t="str">
        <f t="shared" si="95"/>
        <v>RnD Transportation Capital Cost Perc Reduction</v>
      </c>
      <c r="D230" s="6" t="s">
        <v>54</v>
      </c>
      <c r="F230" s="6" t="s">
        <v>417</v>
      </c>
      <c r="H230" s="8">
        <v>112</v>
      </c>
      <c r="I230" s="12" t="str">
        <f t="shared" si="86"/>
        <v>R&amp;D Capital Cost Reductions</v>
      </c>
      <c r="J230" s="6" t="s">
        <v>56</v>
      </c>
      <c r="K230" s="133" t="str">
        <f t="shared" si="87"/>
        <v>R&amp;D Capital Cost Reductions</v>
      </c>
      <c r="L230" s="140"/>
      <c r="M230" s="19">
        <f t="shared" si="96"/>
        <v>0</v>
      </c>
      <c r="N230" s="19">
        <f t="shared" si="96"/>
        <v>0.4</v>
      </c>
      <c r="O230" s="56">
        <f t="shared" si="96"/>
        <v>0.01</v>
      </c>
      <c r="P230" s="18" t="str">
        <f t="shared" si="96"/>
        <v>% reduction in cost</v>
      </c>
      <c r="Q230" s="3" t="s">
        <v>581</v>
      </c>
      <c r="R230" s="6" t="s">
        <v>297</v>
      </c>
      <c r="S230" s="3" t="s">
        <v>298</v>
      </c>
      <c r="T230" s="36" t="s">
        <v>91</v>
      </c>
    </row>
    <row r="231" spans="1:20" ht="135" x14ac:dyDescent="0.25">
      <c r="A231" s="18" t="str">
        <f>A$226</f>
        <v>R&amp;D</v>
      </c>
      <c r="B231" s="18" t="str">
        <f t="shared" si="95"/>
        <v>Capital Cost Reduction</v>
      </c>
      <c r="C231" s="18" t="str">
        <f t="shared" si="95"/>
        <v>RnD Transportation Capital Cost Perc Reduction</v>
      </c>
      <c r="D231" s="6" t="s">
        <v>139</v>
      </c>
      <c r="F231" s="6" t="s">
        <v>418</v>
      </c>
      <c r="H231" s="8">
        <v>113</v>
      </c>
      <c r="I231" s="12" t="str">
        <f t="shared" si="86"/>
        <v>R&amp;D Capital Cost Reductions</v>
      </c>
      <c r="J231" s="6" t="s">
        <v>56</v>
      </c>
      <c r="K231" s="133" t="str">
        <f t="shared" si="87"/>
        <v>R&amp;D Capital Cost Reductions</v>
      </c>
      <c r="L231" s="140"/>
      <c r="M231" s="19">
        <f t="shared" si="96"/>
        <v>0</v>
      </c>
      <c r="N231" s="19">
        <f t="shared" si="96"/>
        <v>0.4</v>
      </c>
      <c r="O231" s="56">
        <f t="shared" si="96"/>
        <v>0.01</v>
      </c>
      <c r="P231" s="18" t="str">
        <f t="shared" si="96"/>
        <v>% reduction in cost</v>
      </c>
      <c r="Q231" s="3" t="s">
        <v>582</v>
      </c>
      <c r="R231" s="6" t="s">
        <v>297</v>
      </c>
      <c r="S231" s="3" t="s">
        <v>298</v>
      </c>
      <c r="T231" s="36" t="s">
        <v>91</v>
      </c>
    </row>
    <row r="232" spans="1:20" ht="135" x14ac:dyDescent="0.25">
      <c r="A232" s="2" t="s">
        <v>35</v>
      </c>
      <c r="B232" s="6" t="s">
        <v>419</v>
      </c>
      <c r="C232" s="2" t="s">
        <v>354</v>
      </c>
      <c r="D232" s="6" t="s">
        <v>141</v>
      </c>
      <c r="F232" s="6" t="s">
        <v>391</v>
      </c>
      <c r="H232" s="8">
        <v>114</v>
      </c>
      <c r="I232" s="6" t="s">
        <v>463</v>
      </c>
      <c r="J232" s="95" t="s">
        <v>57</v>
      </c>
      <c r="K232" s="132" t="s">
        <v>463</v>
      </c>
      <c r="L232" s="140"/>
      <c r="M232" s="23">
        <v>0</v>
      </c>
      <c r="N232" s="24">
        <v>0.4</v>
      </c>
      <c r="O232" s="22">
        <v>0.01</v>
      </c>
      <c r="P232" s="6" t="s">
        <v>42</v>
      </c>
      <c r="Q232" s="6" t="s">
        <v>583</v>
      </c>
      <c r="R232" s="6" t="s">
        <v>297</v>
      </c>
      <c r="S232" s="3" t="s">
        <v>298</v>
      </c>
      <c r="T232" s="36" t="s">
        <v>91</v>
      </c>
    </row>
    <row r="233" spans="1:20" ht="135" x14ac:dyDescent="0.25">
      <c r="A233" s="18" t="str">
        <f>A$232</f>
        <v>R&amp;D</v>
      </c>
      <c r="B233" s="18" t="str">
        <f t="shared" ref="B233:C239" si="97">B$232</f>
        <v>Fuel Use Reduction</v>
      </c>
      <c r="C233" s="18" t="str">
        <f t="shared" si="97"/>
        <v>RnD Building Fuel Use Perc Reduction</v>
      </c>
      <c r="D233" s="6" t="s">
        <v>142</v>
      </c>
      <c r="F233" s="6" t="s">
        <v>392</v>
      </c>
      <c r="H233" s="8">
        <v>115</v>
      </c>
      <c r="I233" s="18" t="str">
        <f t="shared" ref="I233:I260" si="98">I$232</f>
        <v>R&amp;D Fuel Use Reductions</v>
      </c>
      <c r="J233" s="6" t="s">
        <v>56</v>
      </c>
      <c r="K233" s="133" t="str">
        <f t="shared" ref="K233:K260" si="99">K$232</f>
        <v>R&amp;D Fuel Use Reductions</v>
      </c>
      <c r="L233" s="140"/>
      <c r="M233" s="19">
        <f t="shared" ref="M233:P237" si="100">M$232</f>
        <v>0</v>
      </c>
      <c r="N233" s="19">
        <f t="shared" si="100"/>
        <v>0.4</v>
      </c>
      <c r="O233" s="56">
        <f t="shared" si="100"/>
        <v>0.01</v>
      </c>
      <c r="P233" s="18" t="str">
        <f t="shared" si="100"/>
        <v>% reduction in fuel use</v>
      </c>
      <c r="Q233" s="6" t="s">
        <v>584</v>
      </c>
      <c r="R233" s="6" t="s">
        <v>297</v>
      </c>
      <c r="S233" s="3" t="s">
        <v>298</v>
      </c>
      <c r="T233" s="36" t="s">
        <v>91</v>
      </c>
    </row>
    <row r="234" spans="1:20" ht="30" x14ac:dyDescent="0.25">
      <c r="A234" s="18" t="str">
        <f>A$232</f>
        <v>R&amp;D</v>
      </c>
      <c r="B234" s="18" t="str">
        <f t="shared" si="97"/>
        <v>Fuel Use Reduction</v>
      </c>
      <c r="C234" s="18" t="str">
        <f t="shared" si="97"/>
        <v>RnD Building Fuel Use Perc Reduction</v>
      </c>
      <c r="D234" s="6" t="s">
        <v>143</v>
      </c>
      <c r="F234" s="6" t="s">
        <v>393</v>
      </c>
      <c r="I234" s="18" t="str">
        <f t="shared" si="98"/>
        <v>R&amp;D Fuel Use Reductions</v>
      </c>
      <c r="J234" s="9" t="s">
        <v>57</v>
      </c>
      <c r="K234" s="133" t="str">
        <f t="shared" si="99"/>
        <v>R&amp;D Fuel Use Reductions</v>
      </c>
      <c r="L234" s="140"/>
      <c r="M234" s="19"/>
      <c r="N234" s="19"/>
      <c r="O234" s="56"/>
      <c r="P234" s="18"/>
    </row>
    <row r="235" spans="1:20" ht="135" x14ac:dyDescent="0.25">
      <c r="A235" s="18" t="str">
        <f>A$232</f>
        <v>R&amp;D</v>
      </c>
      <c r="B235" s="18" t="str">
        <f t="shared" si="97"/>
        <v>Fuel Use Reduction</v>
      </c>
      <c r="C235" s="18" t="str">
        <f t="shared" si="97"/>
        <v>RnD Building Fuel Use Perc Reduction</v>
      </c>
      <c r="D235" s="6" t="s">
        <v>144</v>
      </c>
      <c r="F235" s="6" t="s">
        <v>394</v>
      </c>
      <c r="H235" s="8">
        <v>117</v>
      </c>
      <c r="I235" s="18" t="str">
        <f t="shared" si="98"/>
        <v>R&amp;D Fuel Use Reductions</v>
      </c>
      <c r="J235" s="6" t="s">
        <v>56</v>
      </c>
      <c r="K235" s="133" t="str">
        <f t="shared" si="99"/>
        <v>R&amp;D Fuel Use Reductions</v>
      </c>
      <c r="L235" s="138"/>
      <c r="M235" s="19">
        <f t="shared" si="100"/>
        <v>0</v>
      </c>
      <c r="N235" s="19">
        <f t="shared" si="100"/>
        <v>0.4</v>
      </c>
      <c r="O235" s="56">
        <f t="shared" si="100"/>
        <v>0.01</v>
      </c>
      <c r="P235" s="18" t="str">
        <f t="shared" si="100"/>
        <v>% reduction in fuel use</v>
      </c>
      <c r="Q235" s="6" t="s">
        <v>585</v>
      </c>
      <c r="R235" s="6" t="s">
        <v>297</v>
      </c>
      <c r="S235" s="3" t="s">
        <v>298</v>
      </c>
      <c r="T235" s="36" t="s">
        <v>91</v>
      </c>
    </row>
    <row r="236" spans="1:20" ht="135" x14ac:dyDescent="0.25">
      <c r="A236" s="18" t="str">
        <f>A$232</f>
        <v>R&amp;D</v>
      </c>
      <c r="B236" s="18" t="str">
        <f t="shared" si="97"/>
        <v>Fuel Use Reduction</v>
      </c>
      <c r="C236" s="18" t="str">
        <f t="shared" si="97"/>
        <v>RnD Building Fuel Use Perc Reduction</v>
      </c>
      <c r="D236" s="6" t="s">
        <v>145</v>
      </c>
      <c r="F236" s="6" t="s">
        <v>395</v>
      </c>
      <c r="H236" s="8">
        <v>118</v>
      </c>
      <c r="I236" s="18" t="str">
        <f t="shared" si="98"/>
        <v>R&amp;D Fuel Use Reductions</v>
      </c>
      <c r="J236" s="6" t="s">
        <v>56</v>
      </c>
      <c r="K236" s="133" t="str">
        <f t="shared" si="99"/>
        <v>R&amp;D Fuel Use Reductions</v>
      </c>
      <c r="L236" s="140"/>
      <c r="M236" s="19">
        <f t="shared" si="100"/>
        <v>0</v>
      </c>
      <c r="N236" s="19">
        <f t="shared" si="100"/>
        <v>0.4</v>
      </c>
      <c r="O236" s="56">
        <f t="shared" si="100"/>
        <v>0.01</v>
      </c>
      <c r="P236" s="18" t="str">
        <f t="shared" si="100"/>
        <v>% reduction in fuel use</v>
      </c>
      <c r="Q236" s="6" t="s">
        <v>586</v>
      </c>
      <c r="R236" s="6" t="s">
        <v>297</v>
      </c>
      <c r="S236" s="3" t="s">
        <v>298</v>
      </c>
      <c r="T236" s="36" t="s">
        <v>91</v>
      </c>
    </row>
    <row r="237" spans="1:20" ht="135" x14ac:dyDescent="0.25">
      <c r="A237" s="18" t="str">
        <f>A$232</f>
        <v>R&amp;D</v>
      </c>
      <c r="B237" s="18" t="str">
        <f t="shared" si="97"/>
        <v>Fuel Use Reduction</v>
      </c>
      <c r="C237" s="18" t="str">
        <f t="shared" si="97"/>
        <v>RnD Building Fuel Use Perc Reduction</v>
      </c>
      <c r="D237" s="6" t="s">
        <v>146</v>
      </c>
      <c r="F237" s="6" t="s">
        <v>396</v>
      </c>
      <c r="H237" s="8">
        <v>119</v>
      </c>
      <c r="I237" s="18" t="str">
        <f t="shared" si="98"/>
        <v>R&amp;D Fuel Use Reductions</v>
      </c>
      <c r="J237" s="6" t="s">
        <v>56</v>
      </c>
      <c r="K237" s="133" t="str">
        <f t="shared" si="99"/>
        <v>R&amp;D Fuel Use Reductions</v>
      </c>
      <c r="L237" s="140"/>
      <c r="M237" s="19">
        <f t="shared" si="100"/>
        <v>0</v>
      </c>
      <c r="N237" s="19">
        <f t="shared" si="100"/>
        <v>0.4</v>
      </c>
      <c r="O237" s="56">
        <f t="shared" si="100"/>
        <v>0.01</v>
      </c>
      <c r="P237" s="18" t="str">
        <f t="shared" si="100"/>
        <v>% reduction in fuel use</v>
      </c>
      <c r="Q237" s="6" t="s">
        <v>587</v>
      </c>
      <c r="R237" s="6" t="s">
        <v>297</v>
      </c>
      <c r="S237" s="3" t="s">
        <v>298</v>
      </c>
      <c r="T237" s="36" t="s">
        <v>91</v>
      </c>
    </row>
    <row r="238" spans="1:20" ht="135" x14ac:dyDescent="0.25">
      <c r="A238" s="2" t="s">
        <v>35</v>
      </c>
      <c r="B238" s="18" t="str">
        <f t="shared" si="97"/>
        <v>Fuel Use Reduction</v>
      </c>
      <c r="C238" s="2" t="s">
        <v>355</v>
      </c>
      <c r="F238" s="6" t="s">
        <v>34</v>
      </c>
      <c r="H238" s="8">
        <v>120</v>
      </c>
      <c r="I238" s="18" t="str">
        <f t="shared" si="98"/>
        <v>R&amp;D Fuel Use Reductions</v>
      </c>
      <c r="J238" s="6" t="s">
        <v>56</v>
      </c>
      <c r="K238" s="133" t="str">
        <f t="shared" si="99"/>
        <v>R&amp;D Fuel Use Reductions</v>
      </c>
      <c r="L238" s="140"/>
      <c r="M238" s="23">
        <v>0</v>
      </c>
      <c r="N238" s="24">
        <v>0.4</v>
      </c>
      <c r="O238" s="22">
        <v>0.01</v>
      </c>
      <c r="P238" s="6" t="s">
        <v>42</v>
      </c>
      <c r="Q238" s="6" t="s">
        <v>588</v>
      </c>
      <c r="R238" s="6" t="s">
        <v>297</v>
      </c>
      <c r="S238" s="3" t="s">
        <v>298</v>
      </c>
      <c r="T238" s="36" t="s">
        <v>91</v>
      </c>
    </row>
    <row r="239" spans="1:20" ht="135" x14ac:dyDescent="0.25">
      <c r="A239" s="2" t="s">
        <v>35</v>
      </c>
      <c r="B239" s="18" t="str">
        <f t="shared" si="97"/>
        <v>Fuel Use Reduction</v>
      </c>
      <c r="C239" s="2" t="s">
        <v>356</v>
      </c>
      <c r="D239" s="6" t="s">
        <v>93</v>
      </c>
      <c r="F239" s="3" t="s">
        <v>397</v>
      </c>
      <c r="H239" s="8">
        <v>121</v>
      </c>
      <c r="I239" s="18" t="str">
        <f t="shared" si="98"/>
        <v>R&amp;D Fuel Use Reductions</v>
      </c>
      <c r="J239" s="6" t="s">
        <v>56</v>
      </c>
      <c r="K239" s="133" t="str">
        <f t="shared" si="99"/>
        <v>R&amp;D Fuel Use Reductions</v>
      </c>
      <c r="L239" s="140"/>
      <c r="M239" s="23">
        <v>0</v>
      </c>
      <c r="N239" s="24">
        <v>0.4</v>
      </c>
      <c r="O239" s="22">
        <v>0.01</v>
      </c>
      <c r="P239" s="6" t="s">
        <v>42</v>
      </c>
      <c r="Q239" s="6" t="s">
        <v>589</v>
      </c>
      <c r="R239" s="6" t="s">
        <v>297</v>
      </c>
      <c r="S239" s="3" t="s">
        <v>298</v>
      </c>
      <c r="T239" s="36" t="s">
        <v>91</v>
      </c>
    </row>
    <row r="240" spans="1:20" ht="135" x14ac:dyDescent="0.25">
      <c r="A240" s="18" t="str">
        <f>A$239</f>
        <v>R&amp;D</v>
      </c>
      <c r="B240" s="18" t="str">
        <f t="shared" ref="B240:C247" si="101">B$239</f>
        <v>Fuel Use Reduction</v>
      </c>
      <c r="C240" s="18" t="str">
        <f t="shared" si="101"/>
        <v>RnD Electricity Fuel Use Perc Reduction</v>
      </c>
      <c r="D240" s="3" t="s">
        <v>94</v>
      </c>
      <c r="E240" s="12"/>
      <c r="F240" s="3" t="s">
        <v>398</v>
      </c>
      <c r="H240" s="8">
        <v>122</v>
      </c>
      <c r="I240" s="18" t="str">
        <f t="shared" si="98"/>
        <v>R&amp;D Fuel Use Reductions</v>
      </c>
      <c r="J240" s="6" t="s">
        <v>56</v>
      </c>
      <c r="K240" s="133" t="str">
        <f t="shared" si="99"/>
        <v>R&amp;D Fuel Use Reductions</v>
      </c>
      <c r="L240" s="140"/>
      <c r="M240" s="19">
        <f t="shared" ref="M240:P241" si="102">M$239</f>
        <v>0</v>
      </c>
      <c r="N240" s="19">
        <f t="shared" si="102"/>
        <v>0.4</v>
      </c>
      <c r="O240" s="56">
        <f t="shared" si="102"/>
        <v>0.01</v>
      </c>
      <c r="P240" s="18" t="str">
        <f t="shared" si="102"/>
        <v>% reduction in fuel use</v>
      </c>
      <c r="Q240" s="6" t="s">
        <v>590</v>
      </c>
      <c r="R240" s="6" t="s">
        <v>297</v>
      </c>
      <c r="S240" s="3" t="s">
        <v>298</v>
      </c>
      <c r="T240" s="36" t="s">
        <v>91</v>
      </c>
    </row>
    <row r="241" spans="1:20" ht="135" x14ac:dyDescent="0.25">
      <c r="A241" s="18" t="str">
        <f t="shared" ref="A241:A246" si="103">A$239</f>
        <v>R&amp;D</v>
      </c>
      <c r="B241" s="18" t="str">
        <f t="shared" si="101"/>
        <v>Fuel Use Reduction</v>
      </c>
      <c r="C241" s="18" t="str">
        <f t="shared" si="101"/>
        <v>RnD Electricity Fuel Use Perc Reduction</v>
      </c>
      <c r="D241" s="3" t="s">
        <v>95</v>
      </c>
      <c r="E241" s="12"/>
      <c r="F241" s="3" t="s">
        <v>399</v>
      </c>
      <c r="H241" s="8">
        <v>123</v>
      </c>
      <c r="I241" s="18" t="str">
        <f t="shared" si="98"/>
        <v>R&amp;D Fuel Use Reductions</v>
      </c>
      <c r="J241" s="6" t="s">
        <v>56</v>
      </c>
      <c r="K241" s="133" t="str">
        <f t="shared" si="99"/>
        <v>R&amp;D Fuel Use Reductions</v>
      </c>
      <c r="L241" s="138"/>
      <c r="M241" s="19">
        <f t="shared" si="102"/>
        <v>0</v>
      </c>
      <c r="N241" s="19">
        <f t="shared" si="102"/>
        <v>0.4</v>
      </c>
      <c r="O241" s="56">
        <f t="shared" si="102"/>
        <v>0.01</v>
      </c>
      <c r="P241" s="18" t="str">
        <f t="shared" si="102"/>
        <v>% reduction in fuel use</v>
      </c>
      <c r="Q241" s="6" t="s">
        <v>591</v>
      </c>
      <c r="R241" s="6" t="s">
        <v>297</v>
      </c>
      <c r="S241" s="3" t="s">
        <v>298</v>
      </c>
      <c r="T241" s="36" t="s">
        <v>91</v>
      </c>
    </row>
    <row r="242" spans="1:20" ht="30" x14ac:dyDescent="0.25">
      <c r="A242" s="18" t="str">
        <f t="shared" si="103"/>
        <v>R&amp;D</v>
      </c>
      <c r="B242" s="18" t="str">
        <f t="shared" si="101"/>
        <v>Fuel Use Reduction</v>
      </c>
      <c r="C242" s="18" t="str">
        <f t="shared" si="101"/>
        <v>RnD Electricity Fuel Use Perc Reduction</v>
      </c>
      <c r="D242" s="3" t="s">
        <v>96</v>
      </c>
      <c r="E242" s="12"/>
      <c r="F242" s="3" t="s">
        <v>400</v>
      </c>
      <c r="H242" s="8" t="s">
        <v>237</v>
      </c>
      <c r="I242" s="18" t="str">
        <f t="shared" si="98"/>
        <v>R&amp;D Fuel Use Reductions</v>
      </c>
      <c r="J242" s="9" t="s">
        <v>57</v>
      </c>
      <c r="K242" s="133" t="str">
        <f t="shared" si="99"/>
        <v>R&amp;D Fuel Use Reductions</v>
      </c>
      <c r="L242" s="140"/>
      <c r="M242" s="19"/>
      <c r="N242" s="19"/>
      <c r="O242" s="56"/>
      <c r="P242" s="18"/>
    </row>
    <row r="243" spans="1:20" ht="30" x14ac:dyDescent="0.25">
      <c r="A243" s="18" t="str">
        <f t="shared" si="103"/>
        <v>R&amp;D</v>
      </c>
      <c r="B243" s="18" t="str">
        <f t="shared" si="101"/>
        <v>Fuel Use Reduction</v>
      </c>
      <c r="C243" s="18" t="str">
        <f t="shared" si="101"/>
        <v>RnD Electricity Fuel Use Perc Reduction</v>
      </c>
      <c r="D243" s="3" t="s">
        <v>97</v>
      </c>
      <c r="E243" s="12"/>
      <c r="F243" s="3" t="s">
        <v>401</v>
      </c>
      <c r="H243" s="8" t="s">
        <v>237</v>
      </c>
      <c r="I243" s="18" t="str">
        <f t="shared" si="98"/>
        <v>R&amp;D Fuel Use Reductions</v>
      </c>
      <c r="J243" s="9" t="s">
        <v>57</v>
      </c>
      <c r="K243" s="133" t="str">
        <f t="shared" si="99"/>
        <v>R&amp;D Fuel Use Reductions</v>
      </c>
      <c r="L243" s="140"/>
      <c r="M243" s="19"/>
      <c r="N243" s="19"/>
      <c r="O243" s="56"/>
      <c r="P243" s="18"/>
    </row>
    <row r="244" spans="1:20" ht="30" x14ac:dyDescent="0.25">
      <c r="A244" s="18" t="str">
        <f t="shared" si="103"/>
        <v>R&amp;D</v>
      </c>
      <c r="B244" s="18" t="str">
        <f t="shared" si="101"/>
        <v>Fuel Use Reduction</v>
      </c>
      <c r="C244" s="18" t="str">
        <f t="shared" si="101"/>
        <v>RnD Electricity Fuel Use Perc Reduction</v>
      </c>
      <c r="D244" s="3" t="s">
        <v>98</v>
      </c>
      <c r="E244" s="12"/>
      <c r="F244" s="3" t="s">
        <v>402</v>
      </c>
      <c r="H244" s="8" t="s">
        <v>237</v>
      </c>
      <c r="I244" s="18" t="str">
        <f t="shared" si="98"/>
        <v>R&amp;D Fuel Use Reductions</v>
      </c>
      <c r="J244" s="9" t="s">
        <v>57</v>
      </c>
      <c r="K244" s="133" t="str">
        <f t="shared" si="99"/>
        <v>R&amp;D Fuel Use Reductions</v>
      </c>
      <c r="L244" s="140"/>
      <c r="M244" s="19"/>
      <c r="N244" s="19"/>
      <c r="O244" s="56"/>
      <c r="P244" s="18"/>
    </row>
    <row r="245" spans="1:20" ht="30" x14ac:dyDescent="0.25">
      <c r="A245" s="18" t="str">
        <f t="shared" si="103"/>
        <v>R&amp;D</v>
      </c>
      <c r="B245" s="18" t="str">
        <f t="shared" si="101"/>
        <v>Fuel Use Reduction</v>
      </c>
      <c r="C245" s="18" t="str">
        <f t="shared" si="101"/>
        <v>RnD Electricity Fuel Use Perc Reduction</v>
      </c>
      <c r="D245" s="3" t="s">
        <v>99</v>
      </c>
      <c r="E245" s="12"/>
      <c r="F245" s="3" t="s">
        <v>403</v>
      </c>
      <c r="H245" s="8" t="s">
        <v>237</v>
      </c>
      <c r="I245" s="18" t="str">
        <f t="shared" si="98"/>
        <v>R&amp;D Fuel Use Reductions</v>
      </c>
      <c r="J245" s="9" t="s">
        <v>57</v>
      </c>
      <c r="K245" s="133" t="str">
        <f t="shared" si="99"/>
        <v>R&amp;D Fuel Use Reductions</v>
      </c>
      <c r="L245" s="140"/>
      <c r="M245" s="19"/>
      <c r="N245" s="19"/>
      <c r="O245" s="56"/>
      <c r="P245" s="18"/>
    </row>
    <row r="246" spans="1:20" ht="135" x14ac:dyDescent="0.25">
      <c r="A246" s="18" t="str">
        <f t="shared" si="103"/>
        <v>R&amp;D</v>
      </c>
      <c r="B246" s="18" t="str">
        <f t="shared" si="101"/>
        <v>Fuel Use Reduction</v>
      </c>
      <c r="C246" s="18" t="str">
        <f t="shared" si="101"/>
        <v>RnD Electricity Fuel Use Perc Reduction</v>
      </c>
      <c r="D246" s="3" t="s">
        <v>100</v>
      </c>
      <c r="E246" s="12"/>
      <c r="F246" s="3" t="s">
        <v>404</v>
      </c>
      <c r="H246" s="8">
        <v>124</v>
      </c>
      <c r="I246" s="18" t="str">
        <f t="shared" si="98"/>
        <v>R&amp;D Fuel Use Reductions</v>
      </c>
      <c r="J246" s="6" t="s">
        <v>56</v>
      </c>
      <c r="K246" s="133" t="str">
        <f t="shared" si="99"/>
        <v>R&amp;D Fuel Use Reductions</v>
      </c>
      <c r="L246" s="140"/>
      <c r="M246" s="19">
        <f>M$239</f>
        <v>0</v>
      </c>
      <c r="N246" s="19">
        <f>N$239</f>
        <v>0.4</v>
      </c>
      <c r="O246" s="56">
        <f>O$239</f>
        <v>0.01</v>
      </c>
      <c r="P246" s="18" t="str">
        <f>P$239</f>
        <v>% reduction in fuel use</v>
      </c>
      <c r="Q246" s="6" t="s">
        <v>592</v>
      </c>
      <c r="R246" s="6" t="s">
        <v>297</v>
      </c>
      <c r="S246" s="3" t="s">
        <v>298</v>
      </c>
      <c r="T246" s="36" t="s">
        <v>91</v>
      </c>
    </row>
    <row r="247" spans="1:20" ht="135" x14ac:dyDescent="0.25">
      <c r="A247" s="2" t="s">
        <v>35</v>
      </c>
      <c r="B247" s="18" t="str">
        <f t="shared" si="101"/>
        <v>Fuel Use Reduction</v>
      </c>
      <c r="C247" s="2" t="s">
        <v>357</v>
      </c>
      <c r="D247" s="6" t="s">
        <v>161</v>
      </c>
      <c r="F247" s="3" t="s">
        <v>405</v>
      </c>
      <c r="H247" s="8">
        <v>125</v>
      </c>
      <c r="I247" s="18" t="str">
        <f t="shared" si="98"/>
        <v>R&amp;D Fuel Use Reductions</v>
      </c>
      <c r="J247" s="6" t="s">
        <v>56</v>
      </c>
      <c r="K247" s="133" t="str">
        <f t="shared" si="99"/>
        <v>R&amp;D Fuel Use Reductions</v>
      </c>
      <c r="L247" s="138"/>
      <c r="M247" s="23">
        <v>0</v>
      </c>
      <c r="N247" s="24">
        <v>0.4</v>
      </c>
      <c r="O247" s="22">
        <v>0.01</v>
      </c>
      <c r="P247" s="6" t="s">
        <v>42</v>
      </c>
      <c r="Q247" s="6" t="s">
        <v>593</v>
      </c>
      <c r="R247" s="6" t="s">
        <v>297</v>
      </c>
      <c r="S247" s="3" t="s">
        <v>298</v>
      </c>
      <c r="T247" s="36" t="s">
        <v>91</v>
      </c>
    </row>
    <row r="248" spans="1:20" ht="135" x14ac:dyDescent="0.25">
      <c r="A248" s="18" t="str">
        <f>A$247</f>
        <v>R&amp;D</v>
      </c>
      <c r="B248" s="18" t="str">
        <f t="shared" ref="B248:C255" si="104">B$247</f>
        <v>Fuel Use Reduction</v>
      </c>
      <c r="C248" s="18" t="str">
        <f t="shared" si="104"/>
        <v>RnD Industry Fuel Use Perc Reduction</v>
      </c>
      <c r="D248" s="3" t="s">
        <v>162</v>
      </c>
      <c r="F248" s="3" t="s">
        <v>406</v>
      </c>
      <c r="H248" s="8">
        <v>126</v>
      </c>
      <c r="I248" s="18" t="str">
        <f t="shared" si="98"/>
        <v>R&amp;D Fuel Use Reductions</v>
      </c>
      <c r="J248" s="6" t="s">
        <v>56</v>
      </c>
      <c r="K248" s="133" t="str">
        <f t="shared" si="99"/>
        <v>R&amp;D Fuel Use Reductions</v>
      </c>
      <c r="L248" s="138"/>
      <c r="M248" s="19">
        <f t="shared" ref="M248:P254" si="105">M$247</f>
        <v>0</v>
      </c>
      <c r="N248" s="19">
        <f t="shared" si="105"/>
        <v>0.4</v>
      </c>
      <c r="O248" s="56">
        <f t="shared" si="105"/>
        <v>0.01</v>
      </c>
      <c r="P248" s="18" t="str">
        <f t="shared" si="105"/>
        <v>% reduction in fuel use</v>
      </c>
      <c r="Q248" s="6" t="s">
        <v>594</v>
      </c>
      <c r="R248" s="6" t="s">
        <v>297</v>
      </c>
      <c r="S248" s="3" t="s">
        <v>298</v>
      </c>
      <c r="T248" s="36" t="s">
        <v>91</v>
      </c>
    </row>
    <row r="249" spans="1:20" ht="135" x14ac:dyDescent="0.25">
      <c r="A249" s="18" t="str">
        <f t="shared" ref="A249:A254" si="106">A$247</f>
        <v>R&amp;D</v>
      </c>
      <c r="B249" s="18" t="str">
        <f t="shared" si="104"/>
        <v>Fuel Use Reduction</v>
      </c>
      <c r="C249" s="18" t="str">
        <f t="shared" si="104"/>
        <v>RnD Industry Fuel Use Perc Reduction</v>
      </c>
      <c r="D249" s="3" t="s">
        <v>163</v>
      </c>
      <c r="F249" s="3" t="s">
        <v>407</v>
      </c>
      <c r="H249" s="8">
        <v>127</v>
      </c>
      <c r="I249" s="18" t="str">
        <f t="shared" si="98"/>
        <v>R&amp;D Fuel Use Reductions</v>
      </c>
      <c r="J249" s="6" t="s">
        <v>56</v>
      </c>
      <c r="K249" s="133" t="str">
        <f t="shared" si="99"/>
        <v>R&amp;D Fuel Use Reductions</v>
      </c>
      <c r="L249" s="140"/>
      <c r="M249" s="19">
        <f t="shared" si="105"/>
        <v>0</v>
      </c>
      <c r="N249" s="19">
        <f t="shared" si="105"/>
        <v>0.4</v>
      </c>
      <c r="O249" s="56">
        <f t="shared" si="105"/>
        <v>0.01</v>
      </c>
      <c r="P249" s="18" t="str">
        <f t="shared" si="105"/>
        <v>% reduction in fuel use</v>
      </c>
      <c r="Q249" s="6" t="s">
        <v>595</v>
      </c>
      <c r="R249" s="6" t="s">
        <v>297</v>
      </c>
      <c r="S249" s="3" t="s">
        <v>298</v>
      </c>
      <c r="T249" s="36" t="s">
        <v>91</v>
      </c>
    </row>
    <row r="250" spans="1:20" ht="135" x14ac:dyDescent="0.25">
      <c r="A250" s="18" t="str">
        <f t="shared" si="106"/>
        <v>R&amp;D</v>
      </c>
      <c r="B250" s="18" t="str">
        <f t="shared" si="104"/>
        <v>Fuel Use Reduction</v>
      </c>
      <c r="C250" s="18" t="str">
        <f t="shared" si="104"/>
        <v>RnD Industry Fuel Use Perc Reduction</v>
      </c>
      <c r="D250" s="3" t="s">
        <v>164</v>
      </c>
      <c r="F250" s="3" t="s">
        <v>408</v>
      </c>
      <c r="H250" s="8">
        <v>128</v>
      </c>
      <c r="I250" s="18" t="str">
        <f t="shared" si="98"/>
        <v>R&amp;D Fuel Use Reductions</v>
      </c>
      <c r="J250" s="6" t="s">
        <v>56</v>
      </c>
      <c r="K250" s="133" t="str">
        <f t="shared" si="99"/>
        <v>R&amp;D Fuel Use Reductions</v>
      </c>
      <c r="L250" s="140"/>
      <c r="M250" s="19">
        <f t="shared" si="105"/>
        <v>0</v>
      </c>
      <c r="N250" s="19">
        <f t="shared" si="105"/>
        <v>0.4</v>
      </c>
      <c r="O250" s="56">
        <f t="shared" si="105"/>
        <v>0.01</v>
      </c>
      <c r="P250" s="18" t="str">
        <f t="shared" si="105"/>
        <v>% reduction in fuel use</v>
      </c>
      <c r="Q250" s="6" t="s">
        <v>596</v>
      </c>
      <c r="R250" s="6" t="s">
        <v>297</v>
      </c>
      <c r="S250" s="3" t="s">
        <v>298</v>
      </c>
      <c r="T250" s="36" t="s">
        <v>91</v>
      </c>
    </row>
    <row r="251" spans="1:20" ht="135" x14ac:dyDescent="0.25">
      <c r="A251" s="18" t="str">
        <f t="shared" si="106"/>
        <v>R&amp;D</v>
      </c>
      <c r="B251" s="18" t="str">
        <f t="shared" si="104"/>
        <v>Fuel Use Reduction</v>
      </c>
      <c r="C251" s="18" t="str">
        <f t="shared" si="104"/>
        <v>RnD Industry Fuel Use Perc Reduction</v>
      </c>
      <c r="D251" s="3" t="s">
        <v>165</v>
      </c>
      <c r="F251" s="3" t="s">
        <v>409</v>
      </c>
      <c r="H251" s="8">
        <v>129</v>
      </c>
      <c r="I251" s="18" t="str">
        <f t="shared" si="98"/>
        <v>R&amp;D Fuel Use Reductions</v>
      </c>
      <c r="J251" s="6" t="s">
        <v>56</v>
      </c>
      <c r="K251" s="133" t="str">
        <f t="shared" si="99"/>
        <v>R&amp;D Fuel Use Reductions</v>
      </c>
      <c r="L251" s="140"/>
      <c r="M251" s="19">
        <f t="shared" si="105"/>
        <v>0</v>
      </c>
      <c r="N251" s="19">
        <f t="shared" si="105"/>
        <v>0.4</v>
      </c>
      <c r="O251" s="56">
        <f t="shared" si="105"/>
        <v>0.01</v>
      </c>
      <c r="P251" s="18" t="str">
        <f t="shared" si="105"/>
        <v>% reduction in fuel use</v>
      </c>
      <c r="Q251" s="6" t="s">
        <v>597</v>
      </c>
      <c r="R251" s="6" t="s">
        <v>297</v>
      </c>
      <c r="S251" s="3" t="s">
        <v>298</v>
      </c>
      <c r="T251" s="36" t="s">
        <v>91</v>
      </c>
    </row>
    <row r="252" spans="1:20" ht="135" x14ac:dyDescent="0.25">
      <c r="A252" s="18" t="str">
        <f t="shared" si="106"/>
        <v>R&amp;D</v>
      </c>
      <c r="B252" s="18" t="str">
        <f t="shared" si="104"/>
        <v>Fuel Use Reduction</v>
      </c>
      <c r="C252" s="18" t="str">
        <f t="shared" si="104"/>
        <v>RnD Industry Fuel Use Perc Reduction</v>
      </c>
      <c r="D252" s="3" t="s">
        <v>166</v>
      </c>
      <c r="F252" s="3" t="s">
        <v>410</v>
      </c>
      <c r="H252" s="8">
        <v>130</v>
      </c>
      <c r="I252" s="18" t="str">
        <f t="shared" si="98"/>
        <v>R&amp;D Fuel Use Reductions</v>
      </c>
      <c r="J252" s="6" t="s">
        <v>56</v>
      </c>
      <c r="K252" s="133" t="str">
        <f t="shared" si="99"/>
        <v>R&amp;D Fuel Use Reductions</v>
      </c>
      <c r="L252" s="140"/>
      <c r="M252" s="19">
        <f t="shared" si="105"/>
        <v>0</v>
      </c>
      <c r="N252" s="19">
        <f t="shared" si="105"/>
        <v>0.4</v>
      </c>
      <c r="O252" s="56">
        <f t="shared" si="105"/>
        <v>0.01</v>
      </c>
      <c r="P252" s="18" t="str">
        <f t="shared" si="105"/>
        <v>% reduction in fuel use</v>
      </c>
      <c r="Q252" s="6" t="s">
        <v>598</v>
      </c>
      <c r="R252" s="6" t="s">
        <v>297</v>
      </c>
      <c r="S252" s="3" t="s">
        <v>298</v>
      </c>
      <c r="T252" s="36" t="s">
        <v>91</v>
      </c>
    </row>
    <row r="253" spans="1:20" ht="135" x14ac:dyDescent="0.25">
      <c r="A253" s="18" t="str">
        <f t="shared" si="106"/>
        <v>R&amp;D</v>
      </c>
      <c r="B253" s="18" t="str">
        <f t="shared" si="104"/>
        <v>Fuel Use Reduction</v>
      </c>
      <c r="C253" s="18" t="str">
        <f t="shared" si="104"/>
        <v>RnD Industry Fuel Use Perc Reduction</v>
      </c>
      <c r="D253" s="3" t="s">
        <v>167</v>
      </c>
      <c r="F253" s="10" t="s">
        <v>411</v>
      </c>
      <c r="H253" s="8">
        <v>131</v>
      </c>
      <c r="I253" s="18" t="str">
        <f t="shared" si="98"/>
        <v>R&amp;D Fuel Use Reductions</v>
      </c>
      <c r="J253" s="6" t="s">
        <v>56</v>
      </c>
      <c r="K253" s="133" t="str">
        <f t="shared" si="99"/>
        <v>R&amp;D Fuel Use Reductions</v>
      </c>
      <c r="L253" s="140"/>
      <c r="M253" s="19">
        <f t="shared" si="105"/>
        <v>0</v>
      </c>
      <c r="N253" s="19">
        <f t="shared" si="105"/>
        <v>0.4</v>
      </c>
      <c r="O253" s="56">
        <f t="shared" si="105"/>
        <v>0.01</v>
      </c>
      <c r="P253" s="18" t="str">
        <f t="shared" si="105"/>
        <v>% reduction in fuel use</v>
      </c>
      <c r="Q253" s="6" t="s">
        <v>599</v>
      </c>
      <c r="R253" s="6" t="s">
        <v>297</v>
      </c>
      <c r="S253" s="3" t="s">
        <v>298</v>
      </c>
      <c r="T253" s="36" t="s">
        <v>91</v>
      </c>
    </row>
    <row r="254" spans="1:20" ht="135" x14ac:dyDescent="0.25">
      <c r="A254" s="18" t="str">
        <f t="shared" si="106"/>
        <v>R&amp;D</v>
      </c>
      <c r="B254" s="18" t="str">
        <f t="shared" si="104"/>
        <v>Fuel Use Reduction</v>
      </c>
      <c r="C254" s="18" t="str">
        <f t="shared" si="104"/>
        <v>RnD Industry Fuel Use Perc Reduction</v>
      </c>
      <c r="D254" s="3" t="s">
        <v>168</v>
      </c>
      <c r="F254" s="3" t="s">
        <v>412</v>
      </c>
      <c r="H254" s="8">
        <v>132</v>
      </c>
      <c r="I254" s="18" t="str">
        <f t="shared" si="98"/>
        <v>R&amp;D Fuel Use Reductions</v>
      </c>
      <c r="J254" s="6" t="s">
        <v>56</v>
      </c>
      <c r="K254" s="133" t="str">
        <f t="shared" si="99"/>
        <v>R&amp;D Fuel Use Reductions</v>
      </c>
      <c r="L254" s="140"/>
      <c r="M254" s="19">
        <f t="shared" si="105"/>
        <v>0</v>
      </c>
      <c r="N254" s="19">
        <f t="shared" si="105"/>
        <v>0.4</v>
      </c>
      <c r="O254" s="56">
        <f t="shared" si="105"/>
        <v>0.01</v>
      </c>
      <c r="P254" s="18" t="str">
        <f t="shared" si="105"/>
        <v>% reduction in fuel use</v>
      </c>
      <c r="Q254" s="6" t="s">
        <v>600</v>
      </c>
      <c r="R254" s="6" t="s">
        <v>297</v>
      </c>
      <c r="S254" s="3" t="s">
        <v>298</v>
      </c>
      <c r="T254" s="36" t="s">
        <v>91</v>
      </c>
    </row>
    <row r="255" spans="1:20" ht="135" x14ac:dyDescent="0.25">
      <c r="A255" s="2" t="s">
        <v>35</v>
      </c>
      <c r="B255" s="18" t="str">
        <f t="shared" si="104"/>
        <v>Fuel Use Reduction</v>
      </c>
      <c r="C255" s="2" t="s">
        <v>358</v>
      </c>
      <c r="D255" s="6" t="s">
        <v>50</v>
      </c>
      <c r="F255" s="6" t="s">
        <v>413</v>
      </c>
      <c r="H255" s="8">
        <v>133</v>
      </c>
      <c r="I255" s="18" t="str">
        <f t="shared" si="98"/>
        <v>R&amp;D Fuel Use Reductions</v>
      </c>
      <c r="J255" s="6" t="s">
        <v>56</v>
      </c>
      <c r="K255" s="133" t="str">
        <f t="shared" si="99"/>
        <v>R&amp;D Fuel Use Reductions</v>
      </c>
      <c r="L255" s="140"/>
      <c r="M255" s="23">
        <v>0</v>
      </c>
      <c r="N255" s="24">
        <v>0.4</v>
      </c>
      <c r="O255" s="22">
        <v>0.01</v>
      </c>
      <c r="P255" s="6" t="s">
        <v>42</v>
      </c>
      <c r="Q255" s="6" t="s">
        <v>601</v>
      </c>
      <c r="R255" s="6" t="s">
        <v>297</v>
      </c>
      <c r="S255" s="3" t="s">
        <v>298</v>
      </c>
      <c r="T255" s="36" t="s">
        <v>91</v>
      </c>
    </row>
    <row r="256" spans="1:20" ht="135" x14ac:dyDescent="0.25">
      <c r="A256" s="18" t="str">
        <f>A$255</f>
        <v>R&amp;D</v>
      </c>
      <c r="B256" s="12" t="str">
        <f t="shared" ref="B256:C260" si="107">B$255</f>
        <v>Fuel Use Reduction</v>
      </c>
      <c r="C256" s="12" t="str">
        <f t="shared" si="107"/>
        <v>RnD Transportation Fuel Use Perc Reduction</v>
      </c>
      <c r="D256" s="6" t="s">
        <v>51</v>
      </c>
      <c r="F256" s="6" t="s">
        <v>414</v>
      </c>
      <c r="H256" s="8">
        <v>134</v>
      </c>
      <c r="I256" s="18" t="str">
        <f t="shared" si="98"/>
        <v>R&amp;D Fuel Use Reductions</v>
      </c>
      <c r="J256" s="6" t="s">
        <v>56</v>
      </c>
      <c r="K256" s="133" t="str">
        <f t="shared" si="99"/>
        <v>R&amp;D Fuel Use Reductions</v>
      </c>
      <c r="L256" s="140"/>
      <c r="M256" s="33">
        <f t="shared" ref="M256:P260" si="108">M$255</f>
        <v>0</v>
      </c>
      <c r="N256" s="33">
        <f t="shared" si="108"/>
        <v>0.4</v>
      </c>
      <c r="O256" s="57">
        <f t="shared" si="108"/>
        <v>0.01</v>
      </c>
      <c r="P256" s="12" t="str">
        <f t="shared" si="108"/>
        <v>% reduction in fuel use</v>
      </c>
      <c r="Q256" s="6" t="s">
        <v>602</v>
      </c>
      <c r="R256" s="6" t="s">
        <v>297</v>
      </c>
      <c r="S256" s="3" t="s">
        <v>298</v>
      </c>
      <c r="T256" s="36" t="s">
        <v>91</v>
      </c>
    </row>
    <row r="257" spans="1:20" ht="135" x14ac:dyDescent="0.25">
      <c r="A257" s="18" t="str">
        <f>A$255</f>
        <v>R&amp;D</v>
      </c>
      <c r="B257" s="12" t="str">
        <f t="shared" si="107"/>
        <v>Fuel Use Reduction</v>
      </c>
      <c r="C257" s="12" t="str">
        <f t="shared" si="107"/>
        <v>RnD Transportation Fuel Use Perc Reduction</v>
      </c>
      <c r="D257" s="6" t="s">
        <v>52</v>
      </c>
      <c r="F257" s="6" t="s">
        <v>415</v>
      </c>
      <c r="H257" s="8">
        <v>135</v>
      </c>
      <c r="I257" s="18" t="str">
        <f t="shared" si="98"/>
        <v>R&amp;D Fuel Use Reductions</v>
      </c>
      <c r="J257" s="6" t="s">
        <v>56</v>
      </c>
      <c r="K257" s="133" t="str">
        <f t="shared" si="99"/>
        <v>R&amp;D Fuel Use Reductions</v>
      </c>
      <c r="L257" s="140"/>
      <c r="M257" s="33">
        <f t="shared" si="108"/>
        <v>0</v>
      </c>
      <c r="N257" s="33">
        <f t="shared" si="108"/>
        <v>0.4</v>
      </c>
      <c r="O257" s="57">
        <f t="shared" si="108"/>
        <v>0.01</v>
      </c>
      <c r="P257" s="12" t="str">
        <f t="shared" si="108"/>
        <v>% reduction in fuel use</v>
      </c>
      <c r="Q257" s="6" t="s">
        <v>603</v>
      </c>
      <c r="R257" s="6" t="s">
        <v>297</v>
      </c>
      <c r="S257" s="3" t="s">
        <v>298</v>
      </c>
      <c r="T257" s="36" t="s">
        <v>91</v>
      </c>
    </row>
    <row r="258" spans="1:20" ht="135" x14ac:dyDescent="0.25">
      <c r="A258" s="18" t="str">
        <f>A$255</f>
        <v>R&amp;D</v>
      </c>
      <c r="B258" s="12" t="str">
        <f t="shared" si="107"/>
        <v>Fuel Use Reduction</v>
      </c>
      <c r="C258" s="12" t="str">
        <f t="shared" si="107"/>
        <v>RnD Transportation Fuel Use Perc Reduction</v>
      </c>
      <c r="D258" s="6" t="s">
        <v>53</v>
      </c>
      <c r="F258" s="6" t="s">
        <v>416</v>
      </c>
      <c r="H258" s="8">
        <v>136</v>
      </c>
      <c r="I258" s="18" t="str">
        <f t="shared" si="98"/>
        <v>R&amp;D Fuel Use Reductions</v>
      </c>
      <c r="J258" s="6" t="s">
        <v>56</v>
      </c>
      <c r="K258" s="133" t="str">
        <f t="shared" si="99"/>
        <v>R&amp;D Fuel Use Reductions</v>
      </c>
      <c r="L258" s="140"/>
      <c r="M258" s="33">
        <f t="shared" si="108"/>
        <v>0</v>
      </c>
      <c r="N258" s="33">
        <f t="shared" si="108"/>
        <v>0.4</v>
      </c>
      <c r="O258" s="57">
        <f t="shared" si="108"/>
        <v>0.01</v>
      </c>
      <c r="P258" s="12" t="str">
        <f t="shared" si="108"/>
        <v>% reduction in fuel use</v>
      </c>
      <c r="Q258" s="6" t="s">
        <v>604</v>
      </c>
      <c r="R258" s="6" t="s">
        <v>297</v>
      </c>
      <c r="S258" s="3" t="s">
        <v>298</v>
      </c>
      <c r="T258" s="36" t="s">
        <v>91</v>
      </c>
    </row>
    <row r="259" spans="1:20" ht="135" x14ac:dyDescent="0.25">
      <c r="A259" s="18" t="str">
        <f>A$255</f>
        <v>R&amp;D</v>
      </c>
      <c r="B259" s="12" t="str">
        <f t="shared" si="107"/>
        <v>Fuel Use Reduction</v>
      </c>
      <c r="C259" s="12" t="str">
        <f t="shared" si="107"/>
        <v>RnD Transportation Fuel Use Perc Reduction</v>
      </c>
      <c r="D259" s="6" t="s">
        <v>54</v>
      </c>
      <c r="F259" s="6" t="s">
        <v>417</v>
      </c>
      <c r="H259" s="8">
        <v>137</v>
      </c>
      <c r="I259" s="18" t="str">
        <f t="shared" si="98"/>
        <v>R&amp;D Fuel Use Reductions</v>
      </c>
      <c r="J259" s="6" t="s">
        <v>56</v>
      </c>
      <c r="K259" s="133" t="str">
        <f t="shared" si="99"/>
        <v>R&amp;D Fuel Use Reductions</v>
      </c>
      <c r="L259" s="138"/>
      <c r="M259" s="33">
        <f t="shared" si="108"/>
        <v>0</v>
      </c>
      <c r="N259" s="33">
        <f t="shared" si="108"/>
        <v>0.4</v>
      </c>
      <c r="O259" s="57">
        <f t="shared" si="108"/>
        <v>0.01</v>
      </c>
      <c r="P259" s="12" t="str">
        <f t="shared" si="108"/>
        <v>% reduction in fuel use</v>
      </c>
      <c r="Q259" s="6" t="s">
        <v>605</v>
      </c>
      <c r="R259" s="6" t="s">
        <v>297</v>
      </c>
      <c r="S259" s="3" t="s">
        <v>298</v>
      </c>
      <c r="T259" s="36" t="s">
        <v>91</v>
      </c>
    </row>
    <row r="260" spans="1:20" ht="135" x14ac:dyDescent="0.25">
      <c r="A260" s="18" t="str">
        <f>A$255</f>
        <v>R&amp;D</v>
      </c>
      <c r="B260" s="12" t="str">
        <f t="shared" si="107"/>
        <v>Fuel Use Reduction</v>
      </c>
      <c r="C260" s="12" t="str">
        <f t="shared" si="107"/>
        <v>RnD Transportation Fuel Use Perc Reduction</v>
      </c>
      <c r="D260" s="6" t="s">
        <v>139</v>
      </c>
      <c r="F260" s="6" t="s">
        <v>418</v>
      </c>
      <c r="H260" s="8">
        <v>138</v>
      </c>
      <c r="I260" s="18" t="str">
        <f t="shared" si="98"/>
        <v>R&amp;D Fuel Use Reductions</v>
      </c>
      <c r="J260" s="6" t="s">
        <v>56</v>
      </c>
      <c r="K260" s="133" t="str">
        <f t="shared" si="99"/>
        <v>R&amp;D Fuel Use Reductions</v>
      </c>
      <c r="L260" s="140"/>
      <c r="M260" s="33">
        <f t="shared" si="108"/>
        <v>0</v>
      </c>
      <c r="N260" s="57">
        <f t="shared" si="108"/>
        <v>0.4</v>
      </c>
      <c r="O260" s="57">
        <f t="shared" si="108"/>
        <v>0.01</v>
      </c>
      <c r="P260" s="12" t="str">
        <f t="shared" si="108"/>
        <v>% reduction in fuel use</v>
      </c>
      <c r="Q260" s="6" t="s">
        <v>606</v>
      </c>
      <c r="R260" s="6" t="s">
        <v>297</v>
      </c>
      <c r="S260" s="3" t="s">
        <v>298</v>
      </c>
      <c r="T260" s="36" t="s">
        <v>91</v>
      </c>
    </row>
    <row r="261" spans="1:20" x14ac:dyDescent="0.25">
      <c r="L261" s="136"/>
    </row>
    <row r="262" spans="1:20" x14ac:dyDescent="0.25">
      <c r="L262" s="136"/>
    </row>
    <row r="263" spans="1:20" x14ac:dyDescent="0.25">
      <c r="L263" s="136"/>
    </row>
    <row r="264" spans="1:20" x14ac:dyDescent="0.25">
      <c r="L264" s="136"/>
    </row>
    <row r="265" spans="1:20" x14ac:dyDescent="0.25">
      <c r="L265" s="136"/>
    </row>
    <row r="266" spans="1:20" x14ac:dyDescent="0.25">
      <c r="L266" s="136"/>
    </row>
    <row r="267" spans="1:20" x14ac:dyDescent="0.25">
      <c r="L267" s="132"/>
    </row>
    <row r="268" spans="1:20" x14ac:dyDescent="0.25">
      <c r="L268" s="136"/>
    </row>
    <row r="269" spans="1:20" x14ac:dyDescent="0.25">
      <c r="L269" s="136"/>
    </row>
    <row r="270" spans="1:20" x14ac:dyDescent="0.25">
      <c r="L270" s="136"/>
    </row>
    <row r="271" spans="1:20" x14ac:dyDescent="0.25">
      <c r="L271" s="136"/>
    </row>
    <row r="272" spans="1:20" x14ac:dyDescent="0.25">
      <c r="L272" s="136"/>
    </row>
  </sheetData>
  <sortState xmlns:xlrd2="http://schemas.microsoft.com/office/spreadsheetml/2017/richdata2" ref="A119:I139">
    <sortCondition ref="B119:B139"/>
  </sortState>
  <pageMargins left="0.7" right="0.7" top="0.75" bottom="0.75" header="0.3" footer="0.3"/>
  <pageSetup orientation="portrait" horizontalDpi="1200" verticalDpi="1200" r:id="rId1"/>
  <ignoredErrors>
    <ignoredError sqref="N5 N7" formula="1"/>
  </ignoredError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1"/>
  <sheetViews>
    <sheetView workbookViewId="0">
      <pane ySplit="1" topLeftCell="A2" activePane="bottomLeft" state="frozen"/>
      <selection pane="bottomLeft"/>
    </sheetView>
  </sheetViews>
  <sheetFormatPr defaultColWidth="9.140625" defaultRowHeight="15" x14ac:dyDescent="0.25"/>
  <cols>
    <col min="1" max="1" width="40.85546875" style="125" customWidth="1"/>
    <col min="2" max="2" width="37.5703125" style="125" customWidth="1"/>
    <col min="3" max="3" width="17.85546875" style="6" customWidth="1"/>
    <col min="4" max="4" width="17.85546875" style="125" customWidth="1"/>
    <col min="5" max="5" width="32.7109375" style="6" customWidth="1"/>
    <col min="6" max="6" width="69" style="6" customWidth="1"/>
    <col min="7" max="7" width="31.7109375" style="6" customWidth="1"/>
    <col min="8" max="8" width="28" style="6" customWidth="1"/>
    <col min="9" max="16384" width="9.140625" style="6"/>
  </cols>
  <sheetData>
    <row r="1" spans="1:8" s="4" customFormat="1" ht="30" x14ac:dyDescent="0.25">
      <c r="A1" s="144" t="s">
        <v>756</v>
      </c>
      <c r="B1" s="145" t="s">
        <v>757</v>
      </c>
      <c r="C1" s="1" t="s">
        <v>76</v>
      </c>
      <c r="D1" s="1" t="s">
        <v>78</v>
      </c>
      <c r="E1" s="1" t="s">
        <v>734</v>
      </c>
      <c r="F1" s="1" t="s">
        <v>77</v>
      </c>
      <c r="G1" s="145" t="s">
        <v>763</v>
      </c>
      <c r="H1" s="1" t="s">
        <v>370</v>
      </c>
    </row>
    <row r="2" spans="1:8" x14ac:dyDescent="0.25">
      <c r="A2" s="146" t="s">
        <v>758</v>
      </c>
      <c r="B2" s="132" t="s">
        <v>759</v>
      </c>
      <c r="C2" s="6" t="s">
        <v>79</v>
      </c>
      <c r="D2" s="125" t="s">
        <v>80</v>
      </c>
      <c r="E2" s="6" t="s">
        <v>464</v>
      </c>
      <c r="F2" s="6" t="s">
        <v>224</v>
      </c>
    </row>
    <row r="3" spans="1:8" ht="45" x14ac:dyDescent="0.25">
      <c r="A3" s="146" t="s">
        <v>758</v>
      </c>
      <c r="B3" s="131" t="s">
        <v>760</v>
      </c>
      <c r="C3" s="6" t="s">
        <v>81</v>
      </c>
      <c r="D3" s="125" t="s">
        <v>80</v>
      </c>
      <c r="E3" s="6" t="s">
        <v>464</v>
      </c>
      <c r="F3" s="6" t="s">
        <v>746</v>
      </c>
      <c r="G3" s="6" t="s">
        <v>619</v>
      </c>
      <c r="H3" s="6" t="s">
        <v>620</v>
      </c>
    </row>
    <row r="4" spans="1:8" s="147" customFormat="1" x14ac:dyDescent="0.25">
      <c r="A4" s="131" t="s">
        <v>785</v>
      </c>
      <c r="B4" s="131" t="s">
        <v>786</v>
      </c>
      <c r="C4" s="132" t="s">
        <v>79</v>
      </c>
      <c r="D4" s="132" t="s">
        <v>80</v>
      </c>
      <c r="E4" s="132" t="s">
        <v>464</v>
      </c>
      <c r="F4" s="132" t="s">
        <v>787</v>
      </c>
      <c r="G4" s="132"/>
    </row>
    <row r="5" spans="1:8" s="147" customFormat="1" x14ac:dyDescent="0.25">
      <c r="A5" s="131" t="s">
        <v>785</v>
      </c>
      <c r="B5" s="146" t="s">
        <v>788</v>
      </c>
      <c r="C5" s="132" t="s">
        <v>79</v>
      </c>
      <c r="D5" s="132" t="s">
        <v>80</v>
      </c>
      <c r="E5" s="132" t="s">
        <v>464</v>
      </c>
      <c r="F5" s="132" t="s">
        <v>789</v>
      </c>
      <c r="G5" s="132"/>
    </row>
    <row r="6" spans="1:8" s="147" customFormat="1" x14ac:dyDescent="0.25">
      <c r="A6" s="131" t="s">
        <v>785</v>
      </c>
      <c r="B6" s="146" t="s">
        <v>790</v>
      </c>
      <c r="C6" s="132" t="s">
        <v>79</v>
      </c>
      <c r="D6" s="132" t="s">
        <v>80</v>
      </c>
      <c r="E6" s="132" t="s">
        <v>464</v>
      </c>
      <c r="F6" s="132" t="s">
        <v>791</v>
      </c>
      <c r="G6" s="132"/>
    </row>
    <row r="7" spans="1:8" s="147" customFormat="1" x14ac:dyDescent="0.25">
      <c r="A7" s="131" t="s">
        <v>785</v>
      </c>
      <c r="B7" s="146" t="s">
        <v>792</v>
      </c>
      <c r="C7" s="132" t="s">
        <v>79</v>
      </c>
      <c r="D7" s="132" t="s">
        <v>80</v>
      </c>
      <c r="E7" s="132" t="s">
        <v>464</v>
      </c>
      <c r="F7" s="132" t="s">
        <v>793</v>
      </c>
      <c r="G7" s="132"/>
    </row>
    <row r="8" spans="1:8" s="147" customFormat="1" x14ac:dyDescent="0.25">
      <c r="A8" s="131" t="s">
        <v>785</v>
      </c>
      <c r="B8" s="146" t="s">
        <v>794</v>
      </c>
      <c r="C8" s="132" t="s">
        <v>79</v>
      </c>
      <c r="D8" s="132" t="s">
        <v>80</v>
      </c>
      <c r="E8" s="132" t="s">
        <v>795</v>
      </c>
      <c r="F8" s="132" t="s">
        <v>796</v>
      </c>
      <c r="G8" s="132"/>
    </row>
    <row r="9" spans="1:8" s="147" customFormat="1" x14ac:dyDescent="0.25">
      <c r="A9" s="131" t="s">
        <v>785</v>
      </c>
      <c r="B9" s="146" t="s">
        <v>797</v>
      </c>
      <c r="C9" s="132" t="s">
        <v>79</v>
      </c>
      <c r="D9" s="132" t="s">
        <v>80</v>
      </c>
      <c r="E9" s="132" t="s">
        <v>795</v>
      </c>
      <c r="F9" s="132" t="s">
        <v>798</v>
      </c>
      <c r="G9" s="132"/>
    </row>
    <row r="10" spans="1:8" s="147" customFormat="1" x14ac:dyDescent="0.25">
      <c r="A10" s="131" t="s">
        <v>785</v>
      </c>
      <c r="B10" s="146" t="s">
        <v>799</v>
      </c>
      <c r="C10" s="132" t="s">
        <v>79</v>
      </c>
      <c r="D10" s="132" t="s">
        <v>80</v>
      </c>
      <c r="E10" s="132" t="s">
        <v>795</v>
      </c>
      <c r="F10" s="132" t="s">
        <v>800</v>
      </c>
      <c r="G10" s="132"/>
    </row>
    <row r="11" spans="1:8" s="147" customFormat="1" x14ac:dyDescent="0.25">
      <c r="A11" s="131" t="s">
        <v>785</v>
      </c>
      <c r="B11" s="146" t="s">
        <v>801</v>
      </c>
      <c r="C11" s="132" t="s">
        <v>79</v>
      </c>
      <c r="D11" s="132" t="s">
        <v>80</v>
      </c>
      <c r="E11" s="132" t="s">
        <v>795</v>
      </c>
      <c r="F11" s="132" t="s">
        <v>802</v>
      </c>
      <c r="G11" s="132"/>
    </row>
    <row r="12" spans="1:8" s="147" customFormat="1" x14ac:dyDescent="0.25">
      <c r="A12" s="131" t="s">
        <v>785</v>
      </c>
      <c r="B12" s="146" t="s">
        <v>803</v>
      </c>
      <c r="C12" s="132" t="s">
        <v>79</v>
      </c>
      <c r="D12" s="132" t="s">
        <v>80</v>
      </c>
      <c r="E12" s="132" t="s">
        <v>464</v>
      </c>
      <c r="F12" s="132" t="s">
        <v>804</v>
      </c>
      <c r="G12" s="132"/>
    </row>
    <row r="13" spans="1:8" s="147" customFormat="1" x14ac:dyDescent="0.25">
      <c r="A13" s="131" t="s">
        <v>785</v>
      </c>
      <c r="B13" s="146" t="s">
        <v>805</v>
      </c>
      <c r="C13" s="132" t="s">
        <v>79</v>
      </c>
      <c r="D13" s="132" t="s">
        <v>80</v>
      </c>
      <c r="E13" s="132" t="s">
        <v>795</v>
      </c>
      <c r="F13" s="132" t="s">
        <v>806</v>
      </c>
      <c r="G13" s="132"/>
    </row>
    <row r="14" spans="1:8" s="147" customFormat="1" x14ac:dyDescent="0.25">
      <c r="A14" s="131" t="s">
        <v>785</v>
      </c>
      <c r="B14" s="146" t="s">
        <v>807</v>
      </c>
      <c r="C14" s="132" t="s">
        <v>79</v>
      </c>
      <c r="D14" s="132" t="s">
        <v>80</v>
      </c>
      <c r="E14" s="132" t="s">
        <v>464</v>
      </c>
      <c r="F14" s="132" t="s">
        <v>808</v>
      </c>
      <c r="G14" s="132"/>
    </row>
    <row r="15" spans="1:8" s="147" customFormat="1" x14ac:dyDescent="0.25">
      <c r="A15" s="131" t="s">
        <v>785</v>
      </c>
      <c r="B15" s="146" t="s">
        <v>809</v>
      </c>
      <c r="C15" s="132" t="s">
        <v>79</v>
      </c>
      <c r="D15" s="132" t="s">
        <v>80</v>
      </c>
      <c r="E15" s="132" t="s">
        <v>464</v>
      </c>
      <c r="F15" s="132" t="s">
        <v>810</v>
      </c>
      <c r="G15" s="132"/>
    </row>
    <row r="16" spans="1:8" s="2" customFormat="1" x14ac:dyDescent="0.25">
      <c r="A16" s="131" t="s">
        <v>468</v>
      </c>
      <c r="B16" s="120"/>
      <c r="C16" s="2" t="s">
        <v>79</v>
      </c>
      <c r="D16" s="120" t="s">
        <v>730</v>
      </c>
      <c r="E16" s="2" t="s">
        <v>464</v>
      </c>
      <c r="F16" s="6" t="s">
        <v>224</v>
      </c>
    </row>
    <row r="17" spans="1:8" s="2" customFormat="1" ht="45" x14ac:dyDescent="0.25">
      <c r="A17" s="131" t="s">
        <v>469</v>
      </c>
      <c r="B17" s="131" t="s">
        <v>761</v>
      </c>
      <c r="C17" s="2" t="s">
        <v>81</v>
      </c>
      <c r="D17" s="120" t="s">
        <v>731</v>
      </c>
      <c r="E17" s="2" t="s">
        <v>735</v>
      </c>
      <c r="F17" s="2" t="s">
        <v>747</v>
      </c>
    </row>
    <row r="18" spans="1:8" s="120" customFormat="1" ht="45" x14ac:dyDescent="0.25">
      <c r="A18" s="131" t="s">
        <v>469</v>
      </c>
      <c r="B18" s="131" t="s">
        <v>762</v>
      </c>
      <c r="C18" s="120" t="s">
        <v>81</v>
      </c>
      <c r="D18" s="120" t="s">
        <v>731</v>
      </c>
      <c r="E18" s="120" t="s">
        <v>735</v>
      </c>
      <c r="F18" s="120" t="s">
        <v>747</v>
      </c>
    </row>
    <row r="19" spans="1:8" ht="45" x14ac:dyDescent="0.25">
      <c r="A19" s="131" t="s">
        <v>764</v>
      </c>
      <c r="B19" s="131" t="s">
        <v>765</v>
      </c>
      <c r="C19" s="2" t="s">
        <v>81</v>
      </c>
      <c r="D19" s="125" t="s">
        <v>80</v>
      </c>
      <c r="E19" s="2" t="s">
        <v>736</v>
      </c>
      <c r="F19" s="2" t="s">
        <v>748</v>
      </c>
      <c r="G19" s="6" t="s">
        <v>737</v>
      </c>
    </row>
    <row r="20" spans="1:8" ht="45" x14ac:dyDescent="0.25">
      <c r="A20" s="131" t="s">
        <v>764</v>
      </c>
      <c r="B20" s="131" t="s">
        <v>766</v>
      </c>
      <c r="C20" s="2" t="s">
        <v>81</v>
      </c>
      <c r="D20" s="125" t="s">
        <v>80</v>
      </c>
      <c r="E20" s="2" t="s">
        <v>736</v>
      </c>
      <c r="F20" s="2" t="s">
        <v>749</v>
      </c>
      <c r="G20" s="6" t="s">
        <v>737</v>
      </c>
    </row>
    <row r="21" spans="1:8" ht="105" x14ac:dyDescent="0.25">
      <c r="A21" s="131" t="s">
        <v>764</v>
      </c>
      <c r="B21" s="131" t="s">
        <v>767</v>
      </c>
      <c r="C21" s="6" t="s">
        <v>81</v>
      </c>
      <c r="D21" s="125" t="s">
        <v>80</v>
      </c>
      <c r="E21" s="2" t="s">
        <v>621</v>
      </c>
      <c r="F21" s="2" t="s">
        <v>750</v>
      </c>
      <c r="G21" s="6" t="s">
        <v>381</v>
      </c>
      <c r="H21" s="2" t="s">
        <v>382</v>
      </c>
    </row>
    <row r="22" spans="1:8" ht="30" x14ac:dyDescent="0.25">
      <c r="A22" s="131" t="s">
        <v>768</v>
      </c>
      <c r="B22" s="131" t="s">
        <v>769</v>
      </c>
      <c r="C22" s="6" t="s">
        <v>79</v>
      </c>
      <c r="D22" s="125" t="s">
        <v>80</v>
      </c>
      <c r="E22" s="2" t="s">
        <v>465</v>
      </c>
      <c r="F22" s="2" t="s">
        <v>312</v>
      </c>
    </row>
    <row r="23" spans="1:8" ht="30" x14ac:dyDescent="0.25">
      <c r="A23" s="131" t="s">
        <v>768</v>
      </c>
      <c r="B23" s="131" t="s">
        <v>770</v>
      </c>
      <c r="C23" s="6" t="s">
        <v>79</v>
      </c>
      <c r="D23" s="125" t="s">
        <v>80</v>
      </c>
      <c r="E23" s="2" t="s">
        <v>621</v>
      </c>
      <c r="F23" s="2" t="s">
        <v>83</v>
      </c>
    </row>
    <row r="24" spans="1:8" ht="105" x14ac:dyDescent="0.25">
      <c r="A24" s="131" t="s">
        <v>771</v>
      </c>
      <c r="B24" s="131" t="s">
        <v>772</v>
      </c>
      <c r="C24" s="6" t="s">
        <v>81</v>
      </c>
      <c r="D24" s="125" t="s">
        <v>82</v>
      </c>
      <c r="E24" s="2" t="s">
        <v>466</v>
      </c>
      <c r="F24" s="2" t="s">
        <v>751</v>
      </c>
      <c r="G24" s="6" t="s">
        <v>319</v>
      </c>
      <c r="H24" s="6" t="s">
        <v>369</v>
      </c>
    </row>
    <row r="25" spans="1:8" ht="120" x14ac:dyDescent="0.25">
      <c r="A25" s="131" t="s">
        <v>771</v>
      </c>
      <c r="B25" s="131" t="s">
        <v>773</v>
      </c>
      <c r="C25" s="6" t="s">
        <v>81</v>
      </c>
      <c r="D25" s="125" t="s">
        <v>80</v>
      </c>
      <c r="E25" s="2" t="s">
        <v>466</v>
      </c>
      <c r="F25" s="2" t="s">
        <v>752</v>
      </c>
      <c r="G25" s="6" t="s">
        <v>320</v>
      </c>
      <c r="H25" s="6" t="s">
        <v>368</v>
      </c>
    </row>
    <row r="26" spans="1:8" ht="135" x14ac:dyDescent="0.25">
      <c r="A26" s="131" t="s">
        <v>771</v>
      </c>
      <c r="B26" s="131" t="s">
        <v>774</v>
      </c>
      <c r="C26" s="6" t="s">
        <v>81</v>
      </c>
      <c r="D26" s="125" t="s">
        <v>82</v>
      </c>
      <c r="E26" s="2" t="s">
        <v>467</v>
      </c>
      <c r="F26" s="2" t="s">
        <v>753</v>
      </c>
      <c r="G26" s="6" t="s">
        <v>319</v>
      </c>
      <c r="H26" s="6" t="s">
        <v>369</v>
      </c>
    </row>
    <row r="27" spans="1:8" ht="150" x14ac:dyDescent="0.25">
      <c r="A27" s="131" t="s">
        <v>771</v>
      </c>
      <c r="B27" s="131" t="s">
        <v>775</v>
      </c>
      <c r="C27" s="6" t="s">
        <v>81</v>
      </c>
      <c r="D27" s="125" t="s">
        <v>80</v>
      </c>
      <c r="E27" s="2" t="s">
        <v>467</v>
      </c>
      <c r="F27" s="2" t="s">
        <v>754</v>
      </c>
      <c r="G27" s="6" t="s">
        <v>320</v>
      </c>
      <c r="H27" s="6" t="s">
        <v>368</v>
      </c>
    </row>
    <row r="28" spans="1:8" s="147" customFormat="1" x14ac:dyDescent="0.25">
      <c r="A28" s="131" t="s">
        <v>738</v>
      </c>
      <c r="B28" s="131" t="s">
        <v>117</v>
      </c>
      <c r="C28" s="132" t="s">
        <v>79</v>
      </c>
      <c r="D28" s="132" t="s">
        <v>80</v>
      </c>
      <c r="E28" s="132" t="s">
        <v>466</v>
      </c>
      <c r="F28" s="132" t="s">
        <v>776</v>
      </c>
      <c r="G28" s="132"/>
    </row>
    <row r="29" spans="1:8" s="147" customFormat="1" x14ac:dyDescent="0.25">
      <c r="A29" s="131" t="s">
        <v>738</v>
      </c>
      <c r="B29" s="131" t="s">
        <v>777</v>
      </c>
      <c r="C29" s="132" t="s">
        <v>79</v>
      </c>
      <c r="D29" s="132" t="s">
        <v>80</v>
      </c>
      <c r="E29" s="125" t="s">
        <v>778</v>
      </c>
      <c r="F29" s="132" t="s">
        <v>784</v>
      </c>
      <c r="G29" s="132"/>
    </row>
    <row r="30" spans="1:8" s="147" customFormat="1" x14ac:dyDescent="0.25">
      <c r="A30" s="131" t="s">
        <v>738</v>
      </c>
      <c r="B30" s="131" t="s">
        <v>110</v>
      </c>
      <c r="C30" s="132" t="s">
        <v>79</v>
      </c>
      <c r="D30" s="132" t="s">
        <v>80</v>
      </c>
      <c r="E30" s="125" t="s">
        <v>779</v>
      </c>
      <c r="F30" s="132" t="s">
        <v>780</v>
      </c>
      <c r="G30" s="132"/>
    </row>
    <row r="31" spans="1:8" s="147" customFormat="1" x14ac:dyDescent="0.25">
      <c r="A31" s="131" t="s">
        <v>738</v>
      </c>
      <c r="B31" s="131" t="s">
        <v>781</v>
      </c>
      <c r="C31" s="132" t="s">
        <v>79</v>
      </c>
      <c r="D31" s="132" t="s">
        <v>80</v>
      </c>
      <c r="E31" s="125" t="s">
        <v>782</v>
      </c>
      <c r="F31" s="132" t="s">
        <v>783</v>
      </c>
      <c r="G31" s="13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
  <sheetViews>
    <sheetView workbookViewId="0"/>
  </sheetViews>
  <sheetFormatPr defaultColWidth="8.85546875" defaultRowHeight="15" x14ac:dyDescent="0.25"/>
  <cols>
    <col min="1" max="1" width="36" customWidth="1"/>
    <col min="2" max="2" width="34.140625" customWidth="1"/>
  </cols>
  <sheetData>
    <row r="1" spans="1:2" x14ac:dyDescent="0.2">
      <c r="A1" s="11" t="s">
        <v>89</v>
      </c>
      <c r="B1" s="11" t="s">
        <v>90</v>
      </c>
    </row>
    <row r="2" spans="1:2" x14ac:dyDescent="0.2">
      <c r="A2" t="s">
        <v>183</v>
      </c>
      <c r="B2" t="s">
        <v>91</v>
      </c>
    </row>
    <row r="3" spans="1:2" x14ac:dyDescent="0.2">
      <c r="A3" t="s">
        <v>713</v>
      </c>
      <c r="B3" t="s">
        <v>705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
  <sheetViews>
    <sheetView workbookViewId="0"/>
  </sheetViews>
  <sheetFormatPr defaultColWidth="8.85546875" defaultRowHeight="15" x14ac:dyDescent="0.25"/>
  <cols>
    <col min="1" max="1" width="49.28515625" style="6" customWidth="1"/>
    <col min="2" max="2" width="9.42578125" style="6" customWidth="1"/>
    <col min="3" max="3" width="12.85546875" style="6" customWidth="1"/>
    <col min="4" max="4" width="13.7109375" style="6" customWidth="1"/>
    <col min="5" max="5" width="73.42578125" style="6" customWidth="1"/>
    <col min="6" max="6" width="48.85546875" style="6" customWidth="1"/>
    <col min="7" max="16384" width="8.85546875" style="65"/>
  </cols>
  <sheetData>
    <row r="1" spans="1:6" s="6" customFormat="1" ht="45" x14ac:dyDescent="0.2">
      <c r="A1" s="1" t="s">
        <v>432</v>
      </c>
      <c r="B1" s="63" t="s">
        <v>433</v>
      </c>
      <c r="C1" s="63" t="s">
        <v>435</v>
      </c>
      <c r="D1" s="63" t="s">
        <v>436</v>
      </c>
      <c r="E1" s="1" t="s">
        <v>434</v>
      </c>
      <c r="F1" s="116" t="s">
        <v>706</v>
      </c>
    </row>
    <row r="2" spans="1:6" ht="60" x14ac:dyDescent="0.2">
      <c r="A2" s="6" t="s">
        <v>615</v>
      </c>
      <c r="B2" s="6">
        <v>2030</v>
      </c>
      <c r="C2" s="118">
        <f>D2</f>
        <v>2122.619728128268</v>
      </c>
      <c r="D2" s="118">
        <f>2034*(2994/2869)</f>
        <v>2122.619728128268</v>
      </c>
      <c r="E2" s="6" t="s">
        <v>617</v>
      </c>
      <c r="F2" s="6" t="s">
        <v>732</v>
      </c>
    </row>
    <row r="3" spans="1:6" ht="60" x14ac:dyDescent="0.2">
      <c r="A3" s="6" t="s">
        <v>616</v>
      </c>
      <c r="B3" s="6">
        <v>2030</v>
      </c>
      <c r="C3" s="118">
        <f>D3</f>
        <v>1864.8581387242943</v>
      </c>
      <c r="D3" s="118">
        <f>1787*(2994/2869)</f>
        <v>1864.8581387242943</v>
      </c>
      <c r="E3" s="6" t="s">
        <v>618</v>
      </c>
      <c r="F3" s="6" t="s">
        <v>733</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194"/>
  <sheetViews>
    <sheetView zoomScale="85" zoomScaleNormal="85" workbookViewId="0">
      <selection sqref="A1:E1"/>
    </sheetView>
  </sheetViews>
  <sheetFormatPr defaultColWidth="9.140625" defaultRowHeight="15" x14ac:dyDescent="0.25"/>
  <cols>
    <col min="1" max="1" width="79.7109375" style="5" customWidth="1"/>
    <col min="2" max="2" width="12.7109375" style="5" bestFit="1" customWidth="1"/>
    <col min="3" max="3" width="17.42578125" style="5" customWidth="1"/>
    <col min="4" max="4" width="22" style="5" customWidth="1"/>
    <col min="5" max="5" width="19.42578125" style="5" customWidth="1"/>
    <col min="6" max="6" width="14.42578125" style="5" customWidth="1"/>
    <col min="7" max="7" width="26.140625" style="5" customWidth="1"/>
    <col min="8" max="8" width="26.7109375" style="5" bestFit="1" customWidth="1"/>
    <col min="9" max="9" width="17.85546875" style="5" bestFit="1" customWidth="1"/>
    <col min="10" max="10" width="33.42578125" style="5" customWidth="1"/>
    <col min="11" max="16" width="9.140625" style="5"/>
    <col min="17" max="17" width="25.85546875" style="5" customWidth="1"/>
    <col min="18" max="18" width="12.42578125" style="5" customWidth="1"/>
    <col min="19" max="19" width="19.85546875" style="5" customWidth="1"/>
    <col min="20" max="21" width="12.42578125" style="5" customWidth="1"/>
    <col min="22" max="23" width="16.28515625" style="5" customWidth="1"/>
    <col min="24" max="24" width="10.85546875" style="5" bestFit="1" customWidth="1"/>
    <col min="25" max="16384" width="9.140625" style="5"/>
  </cols>
  <sheetData>
    <row r="1" spans="1:5" x14ac:dyDescent="0.2">
      <c r="A1" s="148" t="s">
        <v>11</v>
      </c>
      <c r="B1" s="148"/>
      <c r="C1" s="148"/>
      <c r="D1" s="148"/>
      <c r="E1" s="148"/>
    </row>
    <row r="2" spans="1:5" x14ac:dyDescent="0.2">
      <c r="A2" s="152" t="s">
        <v>199</v>
      </c>
      <c r="B2" s="152"/>
      <c r="C2" s="152"/>
      <c r="D2" s="152"/>
      <c r="E2" s="152"/>
    </row>
    <row r="19" spans="1:5" x14ac:dyDescent="0.2">
      <c r="A19" s="5" t="s">
        <v>200</v>
      </c>
    </row>
    <row r="20" spans="1:5" x14ac:dyDescent="0.2">
      <c r="A20" s="5">
        <v>155400</v>
      </c>
      <c r="B20" s="5" t="s">
        <v>201</v>
      </c>
    </row>
    <row r="21" spans="1:5" x14ac:dyDescent="0.2">
      <c r="A21" s="152" t="s">
        <v>202</v>
      </c>
      <c r="B21" s="152"/>
      <c r="C21" s="152"/>
      <c r="D21" s="152"/>
      <c r="E21" s="152"/>
    </row>
    <row r="38" spans="1:5" x14ac:dyDescent="0.2">
      <c r="A38" s="5" t="s">
        <v>200</v>
      </c>
    </row>
    <row r="39" spans="1:5" x14ac:dyDescent="0.25">
      <c r="A39" s="5">
        <v>100800</v>
      </c>
      <c r="B39" s="5" t="s">
        <v>201</v>
      </c>
    </row>
    <row r="40" spans="1:5" x14ac:dyDescent="0.25">
      <c r="A40" s="152" t="s">
        <v>203</v>
      </c>
      <c r="B40" s="152"/>
      <c r="C40" s="152"/>
      <c r="D40" s="152"/>
      <c r="E40" s="152"/>
    </row>
    <row r="57" spans="1:5" ht="15.75" thickBot="1" x14ac:dyDescent="0.3">
      <c r="A57" s="5" t="s">
        <v>200</v>
      </c>
    </row>
    <row r="58" spans="1:5" ht="15.75" thickBot="1" x14ac:dyDescent="0.3">
      <c r="A58" s="40">
        <v>194000</v>
      </c>
      <c r="B58" s="5" t="s">
        <v>204</v>
      </c>
    </row>
    <row r="60" spans="1:5" x14ac:dyDescent="0.25">
      <c r="A60" s="148" t="s">
        <v>205</v>
      </c>
      <c r="B60" s="148"/>
      <c r="C60" s="148"/>
      <c r="D60" s="148"/>
      <c r="E60" s="148"/>
    </row>
    <row r="64" spans="1:5" x14ac:dyDescent="0.25">
      <c r="A64" s="65"/>
      <c r="B64" s="65"/>
      <c r="C64" s="65"/>
      <c r="D64" s="65"/>
      <c r="E64" s="65"/>
    </row>
    <row r="85" spans="1:39" s="66" customFormat="1" x14ac:dyDescent="0.25">
      <c r="A85" s="5" t="s">
        <v>472</v>
      </c>
      <c r="B85" s="5">
        <v>55.1</v>
      </c>
      <c r="C85" s="5" t="s">
        <v>473</v>
      </c>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row>
    <row r="86" spans="1:39" s="66" customFormat="1" x14ac:dyDescent="0.25">
      <c r="A86" s="5" t="s">
        <v>474</v>
      </c>
      <c r="B86" s="5">
        <v>111.6</v>
      </c>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row>
    <row r="87" spans="1:39" ht="15.75" thickBot="1" x14ac:dyDescent="0.3"/>
    <row r="88" spans="1:39" ht="15.75" thickBot="1" x14ac:dyDescent="0.3">
      <c r="A88" s="13" t="s">
        <v>475</v>
      </c>
      <c r="B88" s="67">
        <f>(B86-B85)/B85</f>
        <v>1.0254083484573502</v>
      </c>
    </row>
    <row r="89" spans="1:39" x14ac:dyDescent="0.25">
      <c r="A89" s="148" t="s">
        <v>206</v>
      </c>
      <c r="B89" s="148"/>
      <c r="C89" s="148"/>
      <c r="D89" s="148"/>
      <c r="E89" s="148"/>
    </row>
    <row r="90" spans="1:39" x14ac:dyDescent="0.25">
      <c r="A90" s="5">
        <v>6.6290250000000004</v>
      </c>
      <c r="B90" s="5" t="s">
        <v>479</v>
      </c>
      <c r="E90" s="5" t="s">
        <v>484</v>
      </c>
    </row>
    <row r="91" spans="1:39" x14ac:dyDescent="0.25">
      <c r="A91" s="5">
        <f>1/A90</f>
        <v>0.15085174667466181</v>
      </c>
      <c r="B91" s="5" t="s">
        <v>480</v>
      </c>
      <c r="E91" s="5" t="s">
        <v>211</v>
      </c>
    </row>
    <row r="92" spans="1:39" x14ac:dyDescent="0.25">
      <c r="A92" s="43">
        <v>0.5</v>
      </c>
      <c r="B92" s="5" t="s">
        <v>481</v>
      </c>
      <c r="E92" s="5" t="s">
        <v>485</v>
      </c>
    </row>
    <row r="93" spans="1:39" x14ac:dyDescent="0.25">
      <c r="A93" s="5">
        <f>A92*A91</f>
        <v>7.5425873337330904E-2</v>
      </c>
      <c r="B93" s="5" t="s">
        <v>482</v>
      </c>
      <c r="E93" s="5" t="s">
        <v>211</v>
      </c>
    </row>
    <row r="94" spans="1:39" x14ac:dyDescent="0.25">
      <c r="A94" s="5">
        <f>1/A93</f>
        <v>13.258050000000001</v>
      </c>
      <c r="B94" s="5" t="s">
        <v>483</v>
      </c>
      <c r="E94" s="5" t="s">
        <v>211</v>
      </c>
      <c r="L94" s="43"/>
    </row>
    <row r="95" spans="1:39" ht="15.75" thickBot="1" x14ac:dyDescent="0.3">
      <c r="A95" s="5">
        <v>8.0274920000000005</v>
      </c>
      <c r="B95" s="5" t="s">
        <v>477</v>
      </c>
      <c r="E95" s="5" t="s">
        <v>486</v>
      </c>
      <c r="L95" s="43"/>
    </row>
    <row r="96" spans="1:39" ht="15.75" thickBot="1" x14ac:dyDescent="0.3">
      <c r="A96" s="94">
        <f>(A94-A95)/A95</f>
        <v>0.65158059329115492</v>
      </c>
      <c r="B96" s="5" t="s">
        <v>478</v>
      </c>
      <c r="C96" s="42"/>
      <c r="E96" s="5" t="s">
        <v>211</v>
      </c>
    </row>
    <row r="98" spans="1:5" x14ac:dyDescent="0.25">
      <c r="A98" s="148" t="s">
        <v>207</v>
      </c>
      <c r="B98" s="148"/>
      <c r="C98" s="148"/>
      <c r="D98" s="148"/>
      <c r="E98" s="148"/>
    </row>
    <row r="99" spans="1:5" x14ac:dyDescent="0.25">
      <c r="A99" s="42">
        <v>0.3</v>
      </c>
      <c r="B99" s="43" t="s">
        <v>489</v>
      </c>
    </row>
    <row r="100" spans="1:5" x14ac:dyDescent="0.25">
      <c r="A100" s="5">
        <v>63.5</v>
      </c>
      <c r="B100" s="5" t="s">
        <v>490</v>
      </c>
    </row>
    <row r="101" spans="1:5" x14ac:dyDescent="0.25">
      <c r="A101" s="5">
        <f>1/A100</f>
        <v>1.5748031496062992E-2</v>
      </c>
      <c r="B101" s="5" t="s">
        <v>488</v>
      </c>
    </row>
    <row r="102" spans="1:5" x14ac:dyDescent="0.25">
      <c r="A102" s="68">
        <f>A101*(1-A99)</f>
        <v>1.1023622047244094E-2</v>
      </c>
      <c r="B102" s="5" t="s">
        <v>491</v>
      </c>
    </row>
    <row r="103" spans="1:5" x14ac:dyDescent="0.25">
      <c r="A103" s="68">
        <f>1/A102</f>
        <v>90.714285714285722</v>
      </c>
      <c r="B103" s="5" t="s">
        <v>495</v>
      </c>
    </row>
    <row r="104" spans="1:5" x14ac:dyDescent="0.25">
      <c r="A104" s="42">
        <v>0.35</v>
      </c>
      <c r="B104" s="5" t="s">
        <v>492</v>
      </c>
    </row>
    <row r="105" spans="1:5" x14ac:dyDescent="0.25">
      <c r="A105" s="5">
        <f>A102*(1-A104)</f>
        <v>7.1653543307086615E-3</v>
      </c>
      <c r="B105" s="5" t="s">
        <v>493</v>
      </c>
    </row>
    <row r="106" spans="1:5" ht="15.75" thickBot="1" x14ac:dyDescent="0.3">
      <c r="A106" s="5">
        <f>1/A105</f>
        <v>139.56043956043956</v>
      </c>
      <c r="B106" s="5" t="s">
        <v>494</v>
      </c>
    </row>
    <row r="107" spans="1:5" ht="15.75" thickBot="1" x14ac:dyDescent="0.3">
      <c r="A107" s="41">
        <f>(A106-A103)/A103</f>
        <v>0.53846153846153832</v>
      </c>
      <c r="B107" s="5" t="s">
        <v>496</v>
      </c>
    </row>
    <row r="108" spans="1:5" x14ac:dyDescent="0.25">
      <c r="A108" s="69"/>
    </row>
    <row r="109" spans="1:5" x14ac:dyDescent="0.25">
      <c r="A109" s="148" t="s">
        <v>209</v>
      </c>
      <c r="B109" s="148"/>
      <c r="C109" s="148"/>
      <c r="D109" s="148"/>
      <c r="E109" s="148"/>
    </row>
    <row r="110" spans="1:5" ht="15.75" thickBot="1" x14ac:dyDescent="0.3"/>
    <row r="111" spans="1:5" ht="15.75" thickBot="1" x14ac:dyDescent="0.3">
      <c r="A111" s="41">
        <f>A122</f>
        <v>0.20481927710843381</v>
      </c>
      <c r="B111" s="5" t="s">
        <v>498</v>
      </c>
    </row>
    <row r="113" spans="1:14" x14ac:dyDescent="0.25">
      <c r="A113" s="148" t="s">
        <v>208</v>
      </c>
      <c r="B113" s="148"/>
      <c r="C113" s="148"/>
      <c r="D113" s="148"/>
      <c r="E113" s="148"/>
    </row>
    <row r="114" spans="1:14" x14ac:dyDescent="0.25">
      <c r="A114" s="42">
        <v>0.2</v>
      </c>
      <c r="B114" s="43" t="s">
        <v>489</v>
      </c>
    </row>
    <row r="115" spans="1:14" x14ac:dyDescent="0.25">
      <c r="A115" s="5">
        <v>1.95</v>
      </c>
      <c r="B115" s="5" t="s">
        <v>497</v>
      </c>
    </row>
    <row r="116" spans="1:14" x14ac:dyDescent="0.25">
      <c r="A116" s="5">
        <f>1/A115</f>
        <v>0.51282051282051289</v>
      </c>
      <c r="B116" s="5" t="s">
        <v>488</v>
      </c>
    </row>
    <row r="117" spans="1:14" x14ac:dyDescent="0.25">
      <c r="A117" s="68">
        <f>A116*(1-A114)</f>
        <v>0.41025641025641035</v>
      </c>
      <c r="B117" s="5" t="s">
        <v>491</v>
      </c>
    </row>
    <row r="118" spans="1:14" x14ac:dyDescent="0.25">
      <c r="A118" s="68">
        <f>1/A117</f>
        <v>2.4374999999999996</v>
      </c>
      <c r="B118" s="5" t="s">
        <v>495</v>
      </c>
    </row>
    <row r="119" spans="1:14" x14ac:dyDescent="0.25">
      <c r="A119" s="42">
        <v>0.17</v>
      </c>
      <c r="B119" s="5" t="s">
        <v>492</v>
      </c>
    </row>
    <row r="120" spans="1:14" x14ac:dyDescent="0.25">
      <c r="A120" s="5">
        <f>A117*(1-A119)</f>
        <v>0.34051282051282056</v>
      </c>
      <c r="B120" s="5" t="s">
        <v>493</v>
      </c>
    </row>
    <row r="121" spans="1:14" ht="15.75" thickBot="1" x14ac:dyDescent="0.3">
      <c r="A121" s="5">
        <f>1/A120</f>
        <v>2.9367469879518069</v>
      </c>
      <c r="B121" s="5" t="s">
        <v>494</v>
      </c>
    </row>
    <row r="122" spans="1:14" ht="15.75" thickBot="1" x14ac:dyDescent="0.3">
      <c r="A122" s="41">
        <f>(A121-A118)/A118</f>
        <v>0.20481927710843381</v>
      </c>
      <c r="B122" s="5" t="s">
        <v>496</v>
      </c>
    </row>
    <row r="124" spans="1:14" x14ac:dyDescent="0.25">
      <c r="A124" s="148" t="s">
        <v>499</v>
      </c>
      <c r="B124" s="148"/>
      <c r="C124" s="148"/>
      <c r="D124" s="148"/>
      <c r="E124" s="148"/>
      <c r="L124" s="44"/>
    </row>
    <row r="125" spans="1:14" x14ac:dyDescent="0.25">
      <c r="A125" s="58">
        <v>4.4824543659231753E-4</v>
      </c>
      <c r="B125" s="5" t="s">
        <v>501</v>
      </c>
      <c r="M125" s="43"/>
      <c r="N125" s="43"/>
    </row>
    <row r="126" spans="1:14" x14ac:dyDescent="0.25">
      <c r="A126" s="5">
        <v>1.27</v>
      </c>
      <c r="B126" s="46" t="s">
        <v>506</v>
      </c>
      <c r="F126" s="70"/>
      <c r="L126" s="6"/>
      <c r="M126" s="58"/>
      <c r="N126" s="58"/>
    </row>
    <row r="127" spans="1:14" x14ac:dyDescent="0.25">
      <c r="A127" s="5">
        <f>(1/CONVERT(A125/A126,"mi","km")*0.00105505585)</f>
        <v>1.857438352962903</v>
      </c>
      <c r="B127" s="46" t="s">
        <v>502</v>
      </c>
      <c r="L127" s="47"/>
      <c r="M127" s="58"/>
      <c r="N127" s="58"/>
    </row>
    <row r="128" spans="1:14" x14ac:dyDescent="0.25">
      <c r="A128" s="5">
        <f>1/A127</f>
        <v>0.53837587578874124</v>
      </c>
      <c r="B128" s="46" t="s">
        <v>503</v>
      </c>
      <c r="F128" s="70"/>
      <c r="M128" s="42"/>
      <c r="N128" s="43"/>
    </row>
    <row r="129" spans="1:14" x14ac:dyDescent="0.25">
      <c r="A129" s="5">
        <v>1.07</v>
      </c>
      <c r="B129" s="5" t="s">
        <v>500</v>
      </c>
      <c r="F129" s="70"/>
      <c r="M129" s="42"/>
      <c r="N129" s="43"/>
    </row>
    <row r="130" spans="1:14" ht="15.75" thickBot="1" x14ac:dyDescent="0.3">
      <c r="A130" s="5">
        <f>1/A129</f>
        <v>0.93457943925233644</v>
      </c>
      <c r="B130" s="5" t="s">
        <v>504</v>
      </c>
      <c r="F130" s="70"/>
      <c r="M130" s="43"/>
      <c r="N130" s="43"/>
    </row>
    <row r="131" spans="1:14" ht="15.75" thickBot="1" x14ac:dyDescent="0.3">
      <c r="A131" s="41">
        <f>(A130-A128)/A128</f>
        <v>0.73592369435785332</v>
      </c>
      <c r="B131" s="5" t="s">
        <v>496</v>
      </c>
      <c r="F131" s="70"/>
    </row>
    <row r="132" spans="1:14" ht="16.5" x14ac:dyDescent="0.25">
      <c r="J132" s="71"/>
    </row>
    <row r="133" spans="1:14" x14ac:dyDescent="0.25">
      <c r="A133" s="44"/>
      <c r="B133" s="43"/>
      <c r="C133" s="43"/>
    </row>
    <row r="134" spans="1:14" x14ac:dyDescent="0.25">
      <c r="A134" s="148" t="s">
        <v>125</v>
      </c>
      <c r="B134" s="148"/>
      <c r="C134" s="148"/>
      <c r="D134" s="148"/>
      <c r="E134" s="148"/>
    </row>
    <row r="135" spans="1:14" x14ac:dyDescent="0.25">
      <c r="A135" s="76" t="s">
        <v>520</v>
      </c>
      <c r="B135" s="77"/>
      <c r="C135" s="77"/>
      <c r="D135" s="77"/>
      <c r="E135" s="77"/>
      <c r="F135" s="77"/>
      <c r="G135" s="77"/>
    </row>
    <row r="136" spans="1:14" x14ac:dyDescent="0.25">
      <c r="A136" s="78"/>
      <c r="B136" s="149" t="s">
        <v>521</v>
      </c>
      <c r="C136" s="150"/>
      <c r="D136" s="150"/>
      <c r="E136" s="151"/>
      <c r="F136" s="77"/>
      <c r="G136" s="77"/>
    </row>
    <row r="137" spans="1:14" x14ac:dyDescent="0.25">
      <c r="A137" s="79"/>
      <c r="B137" s="149" t="s">
        <v>522</v>
      </c>
      <c r="C137" s="151"/>
      <c r="D137" s="149" t="s">
        <v>523</v>
      </c>
      <c r="E137" s="151"/>
      <c r="F137" s="77"/>
      <c r="G137" s="77"/>
    </row>
    <row r="138" spans="1:14" x14ac:dyDescent="0.25">
      <c r="A138" s="80" t="s">
        <v>524</v>
      </c>
      <c r="B138" s="81" t="s">
        <v>525</v>
      </c>
      <c r="C138" s="81" t="s">
        <v>526</v>
      </c>
      <c r="D138" s="81" t="s">
        <v>525</v>
      </c>
      <c r="E138" s="81" t="s">
        <v>526</v>
      </c>
      <c r="F138" s="77"/>
      <c r="G138" s="82" t="s">
        <v>527</v>
      </c>
    </row>
    <row r="139" spans="1:14" x14ac:dyDescent="0.25">
      <c r="A139" s="83" t="s">
        <v>528</v>
      </c>
      <c r="B139" s="84">
        <v>95</v>
      </c>
      <c r="C139" s="85">
        <v>95</v>
      </c>
      <c r="D139" s="84">
        <v>50</v>
      </c>
      <c r="E139" s="85">
        <v>50</v>
      </c>
      <c r="F139" s="82" t="s">
        <v>151</v>
      </c>
      <c r="G139" s="77">
        <f>(C139-E139)/C139</f>
        <v>0.47368421052631576</v>
      </c>
    </row>
    <row r="140" spans="1:14" x14ac:dyDescent="0.25">
      <c r="A140" s="86" t="s">
        <v>529</v>
      </c>
      <c r="B140" s="87">
        <v>100</v>
      </c>
      <c r="C140" s="88">
        <v>100</v>
      </c>
      <c r="D140" s="87">
        <v>70</v>
      </c>
      <c r="E140" s="88">
        <v>70</v>
      </c>
      <c r="F140" s="82" t="s">
        <v>151</v>
      </c>
      <c r="G140" s="77">
        <f t="shared" ref="G140:G156" si="0">(C140-E140)/C140</f>
        <v>0.3</v>
      </c>
    </row>
    <row r="141" spans="1:14" x14ac:dyDescent="0.25">
      <c r="A141" s="86" t="s">
        <v>530</v>
      </c>
      <c r="B141" s="87">
        <v>95</v>
      </c>
      <c r="C141" s="88">
        <v>95</v>
      </c>
      <c r="D141" s="87">
        <v>50</v>
      </c>
      <c r="E141" s="88">
        <v>50</v>
      </c>
      <c r="F141" s="82" t="s">
        <v>151</v>
      </c>
      <c r="G141" s="77">
        <f t="shared" si="0"/>
        <v>0.47368421052631576</v>
      </c>
    </row>
    <row r="142" spans="1:14" x14ac:dyDescent="0.25">
      <c r="A142" s="86" t="s">
        <v>531</v>
      </c>
      <c r="B142" s="87">
        <v>105</v>
      </c>
      <c r="C142" s="88">
        <v>105</v>
      </c>
      <c r="D142" s="87">
        <v>110</v>
      </c>
      <c r="E142" s="88">
        <v>110</v>
      </c>
      <c r="F142" s="93" t="s">
        <v>547</v>
      </c>
      <c r="G142" s="77">
        <f t="shared" si="0"/>
        <v>-4.7619047619047616E-2</v>
      </c>
    </row>
    <row r="143" spans="1:14" x14ac:dyDescent="0.25">
      <c r="A143" s="86" t="s">
        <v>532</v>
      </c>
      <c r="B143" s="87">
        <v>80</v>
      </c>
      <c r="C143" s="88">
        <v>80</v>
      </c>
      <c r="D143" s="87">
        <v>35</v>
      </c>
      <c r="E143" s="88">
        <v>35</v>
      </c>
      <c r="F143" s="82" t="s">
        <v>151</v>
      </c>
      <c r="G143" s="77">
        <f t="shared" si="0"/>
        <v>0.5625</v>
      </c>
    </row>
    <row r="144" spans="1:14" x14ac:dyDescent="0.25">
      <c r="A144" s="86" t="s">
        <v>533</v>
      </c>
      <c r="B144" s="87">
        <v>70</v>
      </c>
      <c r="C144" s="88">
        <v>70</v>
      </c>
      <c r="D144" s="87">
        <v>50</v>
      </c>
      <c r="E144" s="88">
        <v>50</v>
      </c>
      <c r="F144" s="82" t="s">
        <v>151</v>
      </c>
      <c r="G144" s="77">
        <f t="shared" si="0"/>
        <v>0.2857142857142857</v>
      </c>
    </row>
    <row r="145" spans="1:9" x14ac:dyDescent="0.25">
      <c r="A145" s="86" t="s">
        <v>534</v>
      </c>
      <c r="B145" s="87">
        <v>90</v>
      </c>
      <c r="C145" s="88">
        <v>90</v>
      </c>
      <c r="D145" s="87">
        <v>80</v>
      </c>
      <c r="E145" s="88">
        <v>80</v>
      </c>
      <c r="F145" s="82" t="s">
        <v>535</v>
      </c>
      <c r="G145" s="77">
        <f t="shared" si="0"/>
        <v>0.1111111111111111</v>
      </c>
    </row>
    <row r="146" spans="1:9" x14ac:dyDescent="0.25">
      <c r="A146" s="86" t="s">
        <v>536</v>
      </c>
      <c r="B146" s="87">
        <v>100</v>
      </c>
      <c r="C146" s="88">
        <v>100</v>
      </c>
      <c r="D146" s="87">
        <v>90</v>
      </c>
      <c r="E146" s="88">
        <v>90</v>
      </c>
      <c r="F146" s="82" t="s">
        <v>151</v>
      </c>
      <c r="G146" s="77">
        <f t="shared" si="0"/>
        <v>0.1</v>
      </c>
    </row>
    <row r="147" spans="1:9" x14ac:dyDescent="0.25">
      <c r="A147" s="86" t="s">
        <v>537</v>
      </c>
      <c r="B147" s="87">
        <v>80</v>
      </c>
      <c r="C147" s="88">
        <v>80</v>
      </c>
      <c r="D147" s="87">
        <v>40</v>
      </c>
      <c r="E147" s="88">
        <v>40</v>
      </c>
      <c r="F147" s="82" t="s">
        <v>151</v>
      </c>
      <c r="G147" s="77">
        <f t="shared" si="0"/>
        <v>0.5</v>
      </c>
    </row>
    <row r="148" spans="1:9" x14ac:dyDescent="0.25">
      <c r="A148" s="86" t="s">
        <v>538</v>
      </c>
      <c r="B148" s="87">
        <v>80</v>
      </c>
      <c r="C148" s="88">
        <v>80</v>
      </c>
      <c r="D148" s="87">
        <v>50</v>
      </c>
      <c r="E148" s="88">
        <v>50</v>
      </c>
      <c r="F148" s="82" t="s">
        <v>151</v>
      </c>
      <c r="G148" s="77">
        <f t="shared" si="0"/>
        <v>0.375</v>
      </c>
    </row>
    <row r="149" spans="1:9" x14ac:dyDescent="0.25">
      <c r="A149" s="86" t="s">
        <v>539</v>
      </c>
      <c r="B149" s="87">
        <v>90</v>
      </c>
      <c r="C149" s="88">
        <v>90</v>
      </c>
      <c r="D149" s="87">
        <v>80</v>
      </c>
      <c r="E149" s="88">
        <v>80</v>
      </c>
      <c r="F149" s="82" t="s">
        <v>535</v>
      </c>
      <c r="G149" s="77">
        <f t="shared" si="0"/>
        <v>0.1111111111111111</v>
      </c>
    </row>
    <row r="150" spans="1:9" x14ac:dyDescent="0.25">
      <c r="A150" s="86" t="s">
        <v>540</v>
      </c>
      <c r="B150" s="87">
        <v>95</v>
      </c>
      <c r="C150" s="88">
        <v>95</v>
      </c>
      <c r="D150" s="87">
        <v>90</v>
      </c>
      <c r="E150" s="88">
        <v>90</v>
      </c>
      <c r="F150" s="93" t="s">
        <v>547</v>
      </c>
      <c r="G150" s="77">
        <f t="shared" si="0"/>
        <v>5.2631578947368418E-2</v>
      </c>
    </row>
    <row r="151" spans="1:9" x14ac:dyDescent="0.25">
      <c r="A151" s="86" t="s">
        <v>541</v>
      </c>
      <c r="B151" s="87">
        <v>95</v>
      </c>
      <c r="C151" s="88">
        <v>95</v>
      </c>
      <c r="D151" s="87">
        <v>90</v>
      </c>
      <c r="E151" s="88">
        <v>90</v>
      </c>
      <c r="F151" s="93" t="s">
        <v>547</v>
      </c>
      <c r="G151" s="77">
        <f t="shared" si="0"/>
        <v>5.2631578947368418E-2</v>
      </c>
    </row>
    <row r="152" spans="1:9" x14ac:dyDescent="0.25">
      <c r="A152" s="86" t="s">
        <v>542</v>
      </c>
      <c r="B152" s="87">
        <v>80</v>
      </c>
      <c r="C152" s="88">
        <v>50</v>
      </c>
      <c r="D152" s="87">
        <v>30</v>
      </c>
      <c r="E152" s="88">
        <v>30</v>
      </c>
      <c r="F152" s="82" t="s">
        <v>150</v>
      </c>
      <c r="G152" s="77">
        <f t="shared" si="0"/>
        <v>0.4</v>
      </c>
    </row>
    <row r="153" spans="1:9" x14ac:dyDescent="0.25">
      <c r="A153" s="86" t="s">
        <v>543</v>
      </c>
      <c r="B153" s="87">
        <v>90</v>
      </c>
      <c r="C153" s="88">
        <v>90</v>
      </c>
      <c r="D153" s="87">
        <v>70</v>
      </c>
      <c r="E153" s="88">
        <v>70</v>
      </c>
      <c r="F153" s="82" t="s">
        <v>147</v>
      </c>
      <c r="G153" s="77">
        <f t="shared" si="0"/>
        <v>0.22222222222222221</v>
      </c>
    </row>
    <row r="154" spans="1:9" x14ac:dyDescent="0.25">
      <c r="A154" s="86" t="s">
        <v>544</v>
      </c>
      <c r="B154" s="87">
        <v>95</v>
      </c>
      <c r="C154" s="88">
        <v>90</v>
      </c>
      <c r="D154" s="87">
        <v>80</v>
      </c>
      <c r="E154" s="88">
        <v>80</v>
      </c>
      <c r="F154" s="93" t="s">
        <v>547</v>
      </c>
      <c r="G154" s="77">
        <f t="shared" si="0"/>
        <v>0.1111111111111111</v>
      </c>
      <c r="I154" s="92"/>
    </row>
    <row r="155" spans="1:9" x14ac:dyDescent="0.25">
      <c r="A155" s="86" t="s">
        <v>545</v>
      </c>
      <c r="B155" s="87">
        <v>80</v>
      </c>
      <c r="C155" s="88">
        <v>65</v>
      </c>
      <c r="D155" s="87">
        <v>60</v>
      </c>
      <c r="E155" s="88">
        <v>30</v>
      </c>
      <c r="F155" s="82" t="s">
        <v>148</v>
      </c>
      <c r="G155" s="77">
        <f t="shared" si="0"/>
        <v>0.53846153846153844</v>
      </c>
    </row>
    <row r="156" spans="1:9" x14ac:dyDescent="0.25">
      <c r="A156" s="89" t="s">
        <v>546</v>
      </c>
      <c r="B156" s="90">
        <v>90</v>
      </c>
      <c r="C156" s="91">
        <v>90</v>
      </c>
      <c r="D156" s="90">
        <v>70</v>
      </c>
      <c r="E156" s="91">
        <v>70</v>
      </c>
      <c r="F156" s="82" t="s">
        <v>148</v>
      </c>
      <c r="G156" s="77">
        <f t="shared" si="0"/>
        <v>0.22222222222222221</v>
      </c>
    </row>
    <row r="157" spans="1:9" x14ac:dyDescent="0.25">
      <c r="A157" s="77"/>
      <c r="B157" s="77"/>
      <c r="C157" s="77"/>
      <c r="D157" s="77"/>
      <c r="E157" s="77"/>
      <c r="F157" s="77"/>
      <c r="G157" s="77"/>
    </row>
    <row r="158" spans="1:9" x14ac:dyDescent="0.25">
      <c r="A158" s="77"/>
      <c r="B158" s="77"/>
      <c r="C158" s="77"/>
      <c r="D158" s="77"/>
      <c r="E158" s="77"/>
      <c r="F158" s="77"/>
      <c r="G158" s="77"/>
    </row>
    <row r="159" spans="1:9" x14ac:dyDescent="0.25">
      <c r="A159" s="77" t="s">
        <v>151</v>
      </c>
      <c r="B159" s="77">
        <f>AVERAGEIF(F139:F156,A159,G139:G156)</f>
        <v>0.38382283834586467</v>
      </c>
      <c r="C159" s="77"/>
      <c r="D159" s="77"/>
      <c r="E159" s="77"/>
      <c r="F159" s="77"/>
      <c r="G159" s="77"/>
    </row>
    <row r="160" spans="1:9" x14ac:dyDescent="0.25">
      <c r="A160" s="77" t="s">
        <v>535</v>
      </c>
      <c r="B160" s="77">
        <f>AVERAGEIF(F139:F156,A160,G139:G156)</f>
        <v>0.1111111111111111</v>
      </c>
      <c r="C160" s="77"/>
      <c r="D160" s="77"/>
      <c r="E160" s="77"/>
      <c r="F160" s="77"/>
      <c r="G160" s="77"/>
    </row>
    <row r="161" spans="1:8" x14ac:dyDescent="0.25">
      <c r="A161" s="77" t="s">
        <v>150</v>
      </c>
      <c r="B161" s="77">
        <f>AVERAGEIF(F139:F156,A161,G139:G156)</f>
        <v>0.4</v>
      </c>
      <c r="C161" s="77"/>
      <c r="D161" s="77"/>
      <c r="E161" s="77"/>
      <c r="F161" s="77"/>
      <c r="G161" s="77"/>
    </row>
    <row r="162" spans="1:8" x14ac:dyDescent="0.25">
      <c r="A162" s="77" t="s">
        <v>147</v>
      </c>
      <c r="B162" s="77">
        <f>AVERAGEIF(F139:F156,A162,G139:G156)</f>
        <v>0.22222222222222221</v>
      </c>
      <c r="C162" s="77"/>
      <c r="D162" s="77"/>
      <c r="E162" s="77"/>
      <c r="F162" s="77"/>
      <c r="G162" s="77"/>
    </row>
    <row r="163" spans="1:8" x14ac:dyDescent="0.25">
      <c r="A163" s="77" t="s">
        <v>148</v>
      </c>
      <c r="B163" s="77">
        <f>AVERAGEIF(F139:F156,A163,G139:G156)</f>
        <v>0.38034188034188032</v>
      </c>
      <c r="C163" s="77"/>
      <c r="D163" s="77"/>
      <c r="E163" s="77"/>
      <c r="F163" s="77"/>
      <c r="G163" s="77"/>
    </row>
    <row r="165" spans="1:8" x14ac:dyDescent="0.25">
      <c r="A165" s="148" t="s">
        <v>212</v>
      </c>
      <c r="B165" s="148"/>
      <c r="C165" s="148"/>
      <c r="D165" s="148"/>
      <c r="E165" s="148"/>
      <c r="H165"/>
    </row>
    <row r="166" spans="1:8" ht="15.75" thickBot="1" x14ac:dyDescent="0.3">
      <c r="A166" s="46" t="s">
        <v>213</v>
      </c>
      <c r="B166" s="42">
        <v>0.4</v>
      </c>
      <c r="H166"/>
    </row>
    <row r="167" spans="1:8" ht="15.75" thickBot="1" x14ac:dyDescent="0.3">
      <c r="A167" s="5" t="s">
        <v>214</v>
      </c>
      <c r="B167" s="45">
        <f>(1+B166)^(1/(2020-2010))-1</f>
        <v>3.4219694129380196E-2</v>
      </c>
      <c r="H167"/>
    </row>
    <row r="168" spans="1:8" x14ac:dyDescent="0.25">
      <c r="B168" s="55"/>
      <c r="H168"/>
    </row>
    <row r="169" spans="1:8" x14ac:dyDescent="0.25">
      <c r="A169" s="148" t="s">
        <v>507</v>
      </c>
      <c r="B169" s="148"/>
      <c r="H169"/>
    </row>
    <row r="170" spans="1:8" x14ac:dyDescent="0.25">
      <c r="A170" s="46" t="s">
        <v>508</v>
      </c>
      <c r="B170" s="73">
        <v>972.7</v>
      </c>
      <c r="G170"/>
      <c r="H170"/>
    </row>
    <row r="171" spans="1:8" ht="15.75" thickBot="1" x14ac:dyDescent="0.3">
      <c r="A171" s="46" t="s">
        <v>509</v>
      </c>
      <c r="B171" s="72">
        <f>400.9+53.5+276.5+255.7+63.5+462.5+B170+975.4+227.6+436.5</f>
        <v>4124.8</v>
      </c>
    </row>
    <row r="172" spans="1:8" ht="15.75" thickBot="1" x14ac:dyDescent="0.3">
      <c r="A172" s="46" t="s">
        <v>510</v>
      </c>
      <c r="B172" s="45">
        <f>B170/B171</f>
        <v>0.23581749418153608</v>
      </c>
    </row>
    <row r="173" spans="1:8" x14ac:dyDescent="0.25">
      <c r="B173" s="55"/>
    </row>
    <row r="174" spans="1:8" x14ac:dyDescent="0.25">
      <c r="A174" s="148" t="s">
        <v>222</v>
      </c>
      <c r="B174" s="148"/>
      <c r="C174" s="148"/>
      <c r="D174" s="148"/>
      <c r="E174" s="148"/>
    </row>
    <row r="175" spans="1:8" ht="15.75" thickBot="1" x14ac:dyDescent="0.3">
      <c r="A175" s="46" t="s">
        <v>515</v>
      </c>
      <c r="B175" s="55">
        <v>0.1246</v>
      </c>
    </row>
    <row r="176" spans="1:8" ht="15.75" thickBot="1" x14ac:dyDescent="0.3">
      <c r="A176" s="46" t="s">
        <v>511</v>
      </c>
      <c r="B176" s="45">
        <f>1-B175</f>
        <v>0.87539999999999996</v>
      </c>
    </row>
    <row r="178" spans="1:5" x14ac:dyDescent="0.25">
      <c r="A178" s="148" t="s">
        <v>215</v>
      </c>
      <c r="B178" s="148"/>
      <c r="C178" s="148"/>
      <c r="D178" s="148"/>
      <c r="E178" s="148"/>
    </row>
    <row r="179" spans="1:5" x14ac:dyDescent="0.25">
      <c r="A179" s="47" t="s">
        <v>513</v>
      </c>
      <c r="B179" s="5">
        <v>197000</v>
      </c>
    </row>
    <row r="180" spans="1:5" ht="15.75" thickBot="1" x14ac:dyDescent="0.3">
      <c r="A180" s="5" t="s">
        <v>514</v>
      </c>
      <c r="B180" s="5">
        <v>175000</v>
      </c>
    </row>
    <row r="181" spans="1:5" ht="15.75" thickBot="1" x14ac:dyDescent="0.3">
      <c r="A181" s="5" t="s">
        <v>216</v>
      </c>
      <c r="B181" s="41">
        <f>B179/B180</f>
        <v>1.1257142857142857</v>
      </c>
    </row>
    <row r="183" spans="1:5" x14ac:dyDescent="0.25">
      <c r="A183" s="148" t="s">
        <v>217</v>
      </c>
      <c r="B183" s="148"/>
      <c r="C183" s="148"/>
      <c r="D183" s="148"/>
      <c r="E183" s="148"/>
    </row>
    <row r="184" spans="1:5" x14ac:dyDescent="0.25">
      <c r="A184" s="74" t="s">
        <v>516</v>
      </c>
      <c r="B184" s="47">
        <v>30.5</v>
      </c>
      <c r="C184" s="5" t="s">
        <v>517</v>
      </c>
    </row>
    <row r="185" spans="1:5" ht="15.75" thickBot="1" x14ac:dyDescent="0.3">
      <c r="A185" s="74" t="s">
        <v>518</v>
      </c>
      <c r="B185" s="75">
        <v>2.2999999999999998</v>
      </c>
      <c r="C185" s="5" t="s">
        <v>517</v>
      </c>
    </row>
    <row r="186" spans="1:5" ht="15.75" thickBot="1" x14ac:dyDescent="0.3">
      <c r="A186" s="46" t="s">
        <v>519</v>
      </c>
      <c r="B186" s="48">
        <f>B185/B184</f>
        <v>7.5409836065573763E-2</v>
      </c>
    </row>
    <row r="188" spans="1:5" x14ac:dyDescent="0.25">
      <c r="A188" s="148" t="s">
        <v>234</v>
      </c>
      <c r="B188" s="148"/>
      <c r="C188" s="148"/>
      <c r="D188" s="148"/>
      <c r="E188" s="148"/>
    </row>
    <row r="189" spans="1:5" x14ac:dyDescent="0.25">
      <c r="A189" s="44" t="s">
        <v>226</v>
      </c>
      <c r="B189" s="44" t="s">
        <v>227</v>
      </c>
      <c r="C189" s="44"/>
    </row>
    <row r="190" spans="1:5" x14ac:dyDescent="0.25">
      <c r="A190" s="5" t="s">
        <v>228</v>
      </c>
      <c r="B190" s="58">
        <v>15277777.777777778</v>
      </c>
      <c r="C190" s="5" t="s">
        <v>229</v>
      </c>
    </row>
    <row r="191" spans="1:5" x14ac:dyDescent="0.25">
      <c r="A191" s="5" t="s">
        <v>230</v>
      </c>
      <c r="B191" s="58">
        <f>3.4*10^6</f>
        <v>3400000</v>
      </c>
      <c r="C191" s="14"/>
    </row>
    <row r="192" spans="1:5" x14ac:dyDescent="0.25">
      <c r="A192" s="5" t="s">
        <v>231</v>
      </c>
      <c r="B192" s="5">
        <v>2</v>
      </c>
    </row>
    <row r="193" spans="1:2" ht="15.75" thickBot="1" x14ac:dyDescent="0.3">
      <c r="A193" s="5" t="s">
        <v>232</v>
      </c>
      <c r="B193" s="58">
        <f>B192*B191</f>
        <v>6800000</v>
      </c>
    </row>
    <row r="194" spans="1:2" ht="15.75" thickBot="1" x14ac:dyDescent="0.3">
      <c r="A194" s="5" t="s">
        <v>233</v>
      </c>
      <c r="B194" s="41">
        <f>B193/B190</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88:E188"/>
    <mergeCell ref="A165:E165"/>
    <mergeCell ref="A178:E178"/>
    <mergeCell ref="A183:E183"/>
    <mergeCell ref="A174:E174"/>
    <mergeCell ref="A169:B169"/>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PolicyLevers</vt:lpstr>
      <vt:lpstr>OutputGraphs</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2020-06-26T23:22:44Z</dcterms:modified>
</cp:coreProperties>
</file>